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aluno-file01\working_dir\isj\experiments-comparative\"/>
    </mc:Choice>
  </mc:AlternateContent>
  <xr:revisionPtr revIDLastSave="0" documentId="13_ncr:1_{594D32E8-0D08-4C63-8911-8DA98778D1C1}" xr6:coauthVersionLast="47" xr6:coauthVersionMax="47" xr10:uidLastSave="{00000000-0000-0000-0000-000000000000}"/>
  <bookViews>
    <workbookView xWindow="-120" yWindow="330" windowWidth="29040" windowHeight="15990" tabRatio="847" xr2:uid="{00000000-000D-0000-FFFF-FFFF00000000}"/>
  </bookViews>
  <sheets>
    <sheet name="RQ1" sheetId="12" r:id="rId1"/>
    <sheet name="bpic12-lstm" sheetId="8" r:id="rId2"/>
    <sheet name="bpic12-rf" sheetId="3" r:id="rId3"/>
    <sheet name="bpic17-lstm" sheetId="7" r:id="rId4"/>
    <sheet name="bpic17-rf" sheetId="6" r:id="rId5"/>
    <sheet name="traffic-lstm" sheetId="5" r:id="rId6"/>
    <sheet name="traffic-rf" sheetId="4" r:id="rId7"/>
    <sheet name="cargo-lstm" sheetId="10" r:id="rId8"/>
    <sheet name="cargo-rf" sheetId="11" r:id="rId9"/>
    <sheet name="ETC" sheetId="16" r:id="rId10"/>
    <sheet name="Data Sizes" sheetId="17" r:id="rId11"/>
    <sheet name="AccCurves" sheetId="9" r:id="rId12"/>
  </sheets>
  <definedNames>
    <definedName name="_xlnm.Print_Area" localSheetId="1">'bpic12-lstm'!$Q$3:$U$28</definedName>
    <definedName name="_xlnm.Print_Area" localSheetId="2">'bpic12-rf'!$Q$3:$U$28</definedName>
    <definedName name="_xlnm.Print_Area" localSheetId="3">'bpic17-lstm'!$Q$3:$U$28</definedName>
    <definedName name="_xlnm.Print_Area" localSheetId="4">'bpic17-rf'!$Q$3:$U$28</definedName>
    <definedName name="_xlnm.Print_Area" localSheetId="7">'cargo-lstm'!$Q$3:$U$28</definedName>
    <definedName name="_xlnm.Print_Area" localSheetId="8">'cargo-rf'!$Q$3:$U$28</definedName>
    <definedName name="_xlnm.Print_Area" localSheetId="0">'RQ1'!$H$3:$N$13</definedName>
    <definedName name="_xlnm.Print_Area" localSheetId="5">'traffic-lstm'!$Q$3:$U$28</definedName>
    <definedName name="_xlnm.Print_Area" localSheetId="6">'traffic-rf'!$Q$3:$U$28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9" l="1"/>
  <c r="J140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41" i="9"/>
  <c r="J131" i="9"/>
  <c r="J133" i="9"/>
  <c r="J134" i="9"/>
  <c r="J135" i="9"/>
  <c r="J136" i="9"/>
  <c r="J132" i="9"/>
  <c r="J57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58" i="9"/>
  <c r="J6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7" i="9"/>
  <c r="K41" i="9"/>
  <c r="J8" i="17" l="1"/>
  <c r="J9" i="17"/>
  <c r="J10" i="17"/>
  <c r="J7" i="17"/>
  <c r="D12" i="17"/>
  <c r="E10" i="17"/>
  <c r="D10" i="17"/>
  <c r="G10" i="17" s="1"/>
  <c r="D9" i="17"/>
  <c r="G9" i="17" s="1"/>
  <c r="G8" i="17"/>
  <c r="D8" i="17"/>
  <c r="E8" i="17" s="1"/>
  <c r="G7" i="17"/>
  <c r="E7" i="17"/>
  <c r="D7" i="17"/>
  <c r="E9" i="17" l="1"/>
  <c r="K97" i="9" l="1"/>
  <c r="W29" i="6" l="1"/>
  <c r="W29" i="3"/>
  <c r="W29" i="4"/>
  <c r="AA28" i="11"/>
  <c r="Z28" i="11"/>
  <c r="Y28" i="11"/>
  <c r="W28" i="11"/>
  <c r="AA27" i="11"/>
  <c r="Z27" i="11"/>
  <c r="Y27" i="11"/>
  <c r="W27" i="11"/>
  <c r="AA26" i="11"/>
  <c r="Z26" i="11"/>
  <c r="Y26" i="11"/>
  <c r="W26" i="11"/>
  <c r="AA25" i="11"/>
  <c r="Z25" i="11"/>
  <c r="Y25" i="11"/>
  <c r="W25" i="11"/>
  <c r="AA24" i="11"/>
  <c r="Z24" i="11"/>
  <c r="Y24" i="11"/>
  <c r="W24" i="11"/>
  <c r="AA23" i="11"/>
  <c r="Z23" i="11"/>
  <c r="Y23" i="11"/>
  <c r="W23" i="11"/>
  <c r="AA22" i="11"/>
  <c r="Z22" i="11"/>
  <c r="Y22" i="11"/>
  <c r="W22" i="11"/>
  <c r="AA21" i="11"/>
  <c r="Z21" i="11"/>
  <c r="Y21" i="11"/>
  <c r="W21" i="11"/>
  <c r="AA20" i="11"/>
  <c r="Z20" i="11"/>
  <c r="Y20" i="11"/>
  <c r="W20" i="11"/>
  <c r="AA19" i="11"/>
  <c r="Z19" i="11"/>
  <c r="Y19" i="11"/>
  <c r="W19" i="11"/>
  <c r="AA18" i="11"/>
  <c r="Z18" i="11"/>
  <c r="Y18" i="11"/>
  <c r="W18" i="11"/>
  <c r="AA17" i="11"/>
  <c r="Z17" i="11"/>
  <c r="Y17" i="11"/>
  <c r="W17" i="11"/>
  <c r="AA16" i="11"/>
  <c r="Z16" i="11"/>
  <c r="Y16" i="11"/>
  <c r="W16" i="11"/>
  <c r="AA15" i="11"/>
  <c r="Z15" i="11"/>
  <c r="Y15" i="11"/>
  <c r="W15" i="11"/>
  <c r="AA14" i="11"/>
  <c r="Z14" i="11"/>
  <c r="Y14" i="11"/>
  <c r="W14" i="11"/>
  <c r="AA13" i="11"/>
  <c r="Z13" i="11"/>
  <c r="Y13" i="11"/>
  <c r="W13" i="11"/>
  <c r="AA12" i="11"/>
  <c r="Z12" i="11"/>
  <c r="Y12" i="11"/>
  <c r="W12" i="11"/>
  <c r="AA11" i="11"/>
  <c r="Z11" i="11"/>
  <c r="Y11" i="11"/>
  <c r="W11" i="11"/>
  <c r="AA10" i="11"/>
  <c r="Z10" i="11"/>
  <c r="Y10" i="11"/>
  <c r="W10" i="11"/>
  <c r="AA9" i="11"/>
  <c r="Z9" i="11"/>
  <c r="Y9" i="11"/>
  <c r="W9" i="11"/>
  <c r="AA8" i="11"/>
  <c r="Z8" i="11"/>
  <c r="Y8" i="11"/>
  <c r="W8" i="11"/>
  <c r="AA7" i="11"/>
  <c r="Z7" i="11"/>
  <c r="Y7" i="11"/>
  <c r="W7" i="11"/>
  <c r="AA6" i="11"/>
  <c r="Z6" i="11"/>
  <c r="Y6" i="11"/>
  <c r="W6" i="11"/>
  <c r="AA5" i="11"/>
  <c r="Z5" i="11"/>
  <c r="Y5" i="11"/>
  <c r="W5" i="11"/>
  <c r="AA4" i="11"/>
  <c r="Z4" i="11"/>
  <c r="Y4" i="11"/>
  <c r="W4" i="11"/>
  <c r="AA28" i="10"/>
  <c r="Z28" i="10"/>
  <c r="Y28" i="10"/>
  <c r="W28" i="10"/>
  <c r="AA27" i="10"/>
  <c r="Z27" i="10"/>
  <c r="Y27" i="10"/>
  <c r="W27" i="10"/>
  <c r="AA26" i="10"/>
  <c r="Z26" i="10"/>
  <c r="Y26" i="10"/>
  <c r="W26" i="10"/>
  <c r="AA25" i="10"/>
  <c r="Z25" i="10"/>
  <c r="Y25" i="10"/>
  <c r="W25" i="10"/>
  <c r="AA24" i="10"/>
  <c r="Z24" i="10"/>
  <c r="Y24" i="10"/>
  <c r="W24" i="10"/>
  <c r="AA23" i="10"/>
  <c r="Z23" i="10"/>
  <c r="Y23" i="10"/>
  <c r="W23" i="10"/>
  <c r="AA22" i="10"/>
  <c r="Z22" i="10"/>
  <c r="Y22" i="10"/>
  <c r="W22" i="10"/>
  <c r="AA21" i="10"/>
  <c r="Z21" i="10"/>
  <c r="Y21" i="10"/>
  <c r="W21" i="10"/>
  <c r="AA20" i="10"/>
  <c r="Z20" i="10"/>
  <c r="Y20" i="10"/>
  <c r="W20" i="10"/>
  <c r="AA19" i="10"/>
  <c r="Z19" i="10"/>
  <c r="Y19" i="10"/>
  <c r="W19" i="10"/>
  <c r="AA18" i="10"/>
  <c r="Z18" i="10"/>
  <c r="Y18" i="10"/>
  <c r="W18" i="10"/>
  <c r="AA17" i="10"/>
  <c r="Z17" i="10"/>
  <c r="Y17" i="10"/>
  <c r="W17" i="10"/>
  <c r="AA16" i="10"/>
  <c r="Z16" i="10"/>
  <c r="Y16" i="10"/>
  <c r="W16" i="10"/>
  <c r="AA15" i="10"/>
  <c r="Z15" i="10"/>
  <c r="Y15" i="10"/>
  <c r="W15" i="10"/>
  <c r="AA14" i="10"/>
  <c r="Z14" i="10"/>
  <c r="Y14" i="10"/>
  <c r="W14" i="10"/>
  <c r="AA13" i="10"/>
  <c r="Z13" i="10"/>
  <c r="Y13" i="10"/>
  <c r="W13" i="10"/>
  <c r="AA12" i="10"/>
  <c r="Z12" i="10"/>
  <c r="Y12" i="10"/>
  <c r="W12" i="10"/>
  <c r="AA11" i="10"/>
  <c r="Z11" i="10"/>
  <c r="Y11" i="10"/>
  <c r="W11" i="10"/>
  <c r="AA10" i="10"/>
  <c r="Z10" i="10"/>
  <c r="Y10" i="10"/>
  <c r="W10" i="10"/>
  <c r="AA9" i="10"/>
  <c r="Z9" i="10"/>
  <c r="Y9" i="10"/>
  <c r="W9" i="10"/>
  <c r="AA8" i="10"/>
  <c r="Z8" i="10"/>
  <c r="Y8" i="10"/>
  <c r="W8" i="10"/>
  <c r="AA7" i="10"/>
  <c r="Z7" i="10"/>
  <c r="Y7" i="10"/>
  <c r="W7" i="10"/>
  <c r="AA6" i="10"/>
  <c r="Z6" i="10"/>
  <c r="Y6" i="10"/>
  <c r="W6" i="10"/>
  <c r="AA5" i="10"/>
  <c r="Z5" i="10"/>
  <c r="Y5" i="10"/>
  <c r="W5" i="10"/>
  <c r="AA4" i="10"/>
  <c r="Z4" i="10"/>
  <c r="Y4" i="10"/>
  <c r="W4" i="10"/>
  <c r="AA28" i="4"/>
  <c r="Z28" i="4"/>
  <c r="Y28" i="4"/>
  <c r="W28" i="4"/>
  <c r="AA27" i="4"/>
  <c r="Z27" i="4"/>
  <c r="Y27" i="4"/>
  <c r="W27" i="4"/>
  <c r="AA26" i="4"/>
  <c r="Z26" i="4"/>
  <c r="Y26" i="4"/>
  <c r="W26" i="4"/>
  <c r="AA25" i="4"/>
  <c r="Z25" i="4"/>
  <c r="Y25" i="4"/>
  <c r="W25" i="4"/>
  <c r="AA24" i="4"/>
  <c r="Z24" i="4"/>
  <c r="Y24" i="4"/>
  <c r="W24" i="4"/>
  <c r="AA23" i="4"/>
  <c r="Z23" i="4"/>
  <c r="Y23" i="4"/>
  <c r="W23" i="4"/>
  <c r="AA22" i="4"/>
  <c r="Z22" i="4"/>
  <c r="Y22" i="4"/>
  <c r="W22" i="4"/>
  <c r="AA21" i="4"/>
  <c r="Z21" i="4"/>
  <c r="Y21" i="4"/>
  <c r="W21" i="4"/>
  <c r="AA20" i="4"/>
  <c r="Z20" i="4"/>
  <c r="Y20" i="4"/>
  <c r="W20" i="4"/>
  <c r="AA19" i="4"/>
  <c r="Z19" i="4"/>
  <c r="Y19" i="4"/>
  <c r="W19" i="4"/>
  <c r="AA18" i="4"/>
  <c r="Z18" i="4"/>
  <c r="Y18" i="4"/>
  <c r="W18" i="4"/>
  <c r="AA17" i="4"/>
  <c r="Z17" i="4"/>
  <c r="Y17" i="4"/>
  <c r="W17" i="4"/>
  <c r="AA16" i="4"/>
  <c r="Z16" i="4"/>
  <c r="Y16" i="4"/>
  <c r="W16" i="4"/>
  <c r="AA15" i="4"/>
  <c r="Z15" i="4"/>
  <c r="Y15" i="4"/>
  <c r="W15" i="4"/>
  <c r="AA14" i="4"/>
  <c r="Z14" i="4"/>
  <c r="Y14" i="4"/>
  <c r="W14" i="4"/>
  <c r="AA13" i="4"/>
  <c r="Z13" i="4"/>
  <c r="Y13" i="4"/>
  <c r="W13" i="4"/>
  <c r="AA12" i="4"/>
  <c r="Z12" i="4"/>
  <c r="Y12" i="4"/>
  <c r="W12" i="4"/>
  <c r="AA11" i="4"/>
  <c r="Z11" i="4"/>
  <c r="Y11" i="4"/>
  <c r="W11" i="4"/>
  <c r="AA10" i="4"/>
  <c r="Z10" i="4"/>
  <c r="Y10" i="4"/>
  <c r="W10" i="4"/>
  <c r="AA9" i="4"/>
  <c r="Z9" i="4"/>
  <c r="Y9" i="4"/>
  <c r="W9" i="4"/>
  <c r="AA8" i="4"/>
  <c r="Z8" i="4"/>
  <c r="Y8" i="4"/>
  <c r="W8" i="4"/>
  <c r="AA7" i="4"/>
  <c r="Z7" i="4"/>
  <c r="Y7" i="4"/>
  <c r="W7" i="4"/>
  <c r="AA6" i="4"/>
  <c r="Z6" i="4"/>
  <c r="Y6" i="4"/>
  <c r="W6" i="4"/>
  <c r="AA5" i="4"/>
  <c r="Z5" i="4"/>
  <c r="Y5" i="4"/>
  <c r="W5" i="4"/>
  <c r="AA4" i="4"/>
  <c r="Z4" i="4"/>
  <c r="Y4" i="4"/>
  <c r="W4" i="4"/>
  <c r="AA28" i="5"/>
  <c r="Z28" i="5"/>
  <c r="Y28" i="5"/>
  <c r="W28" i="5"/>
  <c r="AA27" i="5"/>
  <c r="Z27" i="5"/>
  <c r="Y27" i="5"/>
  <c r="W27" i="5"/>
  <c r="AA26" i="5"/>
  <c r="Z26" i="5"/>
  <c r="Y26" i="5"/>
  <c r="W26" i="5"/>
  <c r="AA25" i="5"/>
  <c r="Z25" i="5"/>
  <c r="Y25" i="5"/>
  <c r="W25" i="5"/>
  <c r="AA24" i="5"/>
  <c r="Z24" i="5"/>
  <c r="Y24" i="5"/>
  <c r="W24" i="5"/>
  <c r="AA23" i="5"/>
  <c r="Z23" i="5"/>
  <c r="Y23" i="5"/>
  <c r="W23" i="5"/>
  <c r="AA22" i="5"/>
  <c r="Z22" i="5"/>
  <c r="Y22" i="5"/>
  <c r="W22" i="5"/>
  <c r="AA21" i="5"/>
  <c r="Z21" i="5"/>
  <c r="Y21" i="5"/>
  <c r="W21" i="5"/>
  <c r="AA20" i="5"/>
  <c r="Z20" i="5"/>
  <c r="Y20" i="5"/>
  <c r="W20" i="5"/>
  <c r="AA19" i="5"/>
  <c r="Z19" i="5"/>
  <c r="Y19" i="5"/>
  <c r="W19" i="5"/>
  <c r="AA18" i="5"/>
  <c r="Z18" i="5"/>
  <c r="Y18" i="5"/>
  <c r="W18" i="5"/>
  <c r="AA17" i="5"/>
  <c r="Z17" i="5"/>
  <c r="Y17" i="5"/>
  <c r="W17" i="5"/>
  <c r="AA16" i="5"/>
  <c r="Z16" i="5"/>
  <c r="Y16" i="5"/>
  <c r="W16" i="5"/>
  <c r="AA15" i="5"/>
  <c r="Z15" i="5"/>
  <c r="Y15" i="5"/>
  <c r="W15" i="5"/>
  <c r="AA14" i="5"/>
  <c r="Z14" i="5"/>
  <c r="Y14" i="5"/>
  <c r="W14" i="5"/>
  <c r="AA13" i="5"/>
  <c r="Z13" i="5"/>
  <c r="Y13" i="5"/>
  <c r="W13" i="5"/>
  <c r="AA12" i="5"/>
  <c r="Z12" i="5"/>
  <c r="Y12" i="5"/>
  <c r="W12" i="5"/>
  <c r="AA11" i="5"/>
  <c r="Z11" i="5"/>
  <c r="Y11" i="5"/>
  <c r="W11" i="5"/>
  <c r="AA10" i="5"/>
  <c r="Z10" i="5"/>
  <c r="Y10" i="5"/>
  <c r="W10" i="5"/>
  <c r="AA9" i="5"/>
  <c r="Z9" i="5"/>
  <c r="Y9" i="5"/>
  <c r="W9" i="5"/>
  <c r="AA8" i="5"/>
  <c r="Z8" i="5"/>
  <c r="Y8" i="5"/>
  <c r="W8" i="5"/>
  <c r="AA7" i="5"/>
  <c r="Z7" i="5"/>
  <c r="Y7" i="5"/>
  <c r="W7" i="5"/>
  <c r="AA6" i="5"/>
  <c r="Z6" i="5"/>
  <c r="Y6" i="5"/>
  <c r="W6" i="5"/>
  <c r="AA5" i="5"/>
  <c r="Z5" i="5"/>
  <c r="Y5" i="5"/>
  <c r="W5" i="5"/>
  <c r="AA4" i="5"/>
  <c r="Z4" i="5"/>
  <c r="Y4" i="5"/>
  <c r="W4" i="5"/>
  <c r="AA28" i="6"/>
  <c r="Z28" i="6"/>
  <c r="Y28" i="6"/>
  <c r="W28" i="6"/>
  <c r="AA27" i="6"/>
  <c r="Z27" i="6"/>
  <c r="Y27" i="6"/>
  <c r="W27" i="6"/>
  <c r="AA26" i="6"/>
  <c r="Z26" i="6"/>
  <c r="Y26" i="6"/>
  <c r="W26" i="6"/>
  <c r="AA25" i="6"/>
  <c r="Z25" i="6"/>
  <c r="Y25" i="6"/>
  <c r="W25" i="6"/>
  <c r="AA24" i="6"/>
  <c r="Z24" i="6"/>
  <c r="Y24" i="6"/>
  <c r="W24" i="6"/>
  <c r="AA23" i="6"/>
  <c r="Z23" i="6"/>
  <c r="Y23" i="6"/>
  <c r="W23" i="6"/>
  <c r="AA22" i="6"/>
  <c r="Z22" i="6"/>
  <c r="Y22" i="6"/>
  <c r="W22" i="6"/>
  <c r="AA21" i="6"/>
  <c r="Z21" i="6"/>
  <c r="Y21" i="6"/>
  <c r="W21" i="6"/>
  <c r="AA20" i="6"/>
  <c r="Z20" i="6"/>
  <c r="Y20" i="6"/>
  <c r="W20" i="6"/>
  <c r="AA19" i="6"/>
  <c r="Z19" i="6"/>
  <c r="Y19" i="6"/>
  <c r="W19" i="6"/>
  <c r="AA18" i="6"/>
  <c r="Z18" i="6"/>
  <c r="Y18" i="6"/>
  <c r="W18" i="6"/>
  <c r="AA17" i="6"/>
  <c r="Z17" i="6"/>
  <c r="Y17" i="6"/>
  <c r="W17" i="6"/>
  <c r="AA16" i="6"/>
  <c r="Z16" i="6"/>
  <c r="Y16" i="6"/>
  <c r="W16" i="6"/>
  <c r="AA15" i="6"/>
  <c r="Z15" i="6"/>
  <c r="Y15" i="6"/>
  <c r="W15" i="6"/>
  <c r="AA14" i="6"/>
  <c r="Z14" i="6"/>
  <c r="Y14" i="6"/>
  <c r="W14" i="6"/>
  <c r="AA13" i="6"/>
  <c r="Z13" i="6"/>
  <c r="Y13" i="6"/>
  <c r="W13" i="6"/>
  <c r="AA12" i="6"/>
  <c r="Z12" i="6"/>
  <c r="Y12" i="6"/>
  <c r="W12" i="6"/>
  <c r="AA11" i="6"/>
  <c r="Z11" i="6"/>
  <c r="Y11" i="6"/>
  <c r="W11" i="6"/>
  <c r="AA10" i="6"/>
  <c r="Z10" i="6"/>
  <c r="Y10" i="6"/>
  <c r="W10" i="6"/>
  <c r="AA9" i="6"/>
  <c r="Z9" i="6"/>
  <c r="Y9" i="6"/>
  <c r="W9" i="6"/>
  <c r="AA8" i="6"/>
  <c r="Z8" i="6"/>
  <c r="Y8" i="6"/>
  <c r="W8" i="6"/>
  <c r="AA7" i="6"/>
  <c r="Z7" i="6"/>
  <c r="Y7" i="6"/>
  <c r="W7" i="6"/>
  <c r="AA6" i="6"/>
  <c r="Z6" i="6"/>
  <c r="Y6" i="6"/>
  <c r="W6" i="6"/>
  <c r="AA5" i="6"/>
  <c r="Z5" i="6"/>
  <c r="Y5" i="6"/>
  <c r="W5" i="6"/>
  <c r="AA4" i="6"/>
  <c r="Z4" i="6"/>
  <c r="Y4" i="6"/>
  <c r="W4" i="6"/>
  <c r="AA28" i="7"/>
  <c r="Z28" i="7"/>
  <c r="Y28" i="7"/>
  <c r="W28" i="7"/>
  <c r="AA27" i="7"/>
  <c r="Z27" i="7"/>
  <c r="Y27" i="7"/>
  <c r="W27" i="7"/>
  <c r="AA26" i="7"/>
  <c r="Z26" i="7"/>
  <c r="Y26" i="7"/>
  <c r="W26" i="7"/>
  <c r="AA25" i="7"/>
  <c r="Z25" i="7"/>
  <c r="Y25" i="7"/>
  <c r="W25" i="7"/>
  <c r="AA24" i="7"/>
  <c r="Z24" i="7"/>
  <c r="Y24" i="7"/>
  <c r="W24" i="7"/>
  <c r="AA23" i="7"/>
  <c r="Z23" i="7"/>
  <c r="Y23" i="7"/>
  <c r="W23" i="7"/>
  <c r="AA22" i="7"/>
  <c r="Z22" i="7"/>
  <c r="Y22" i="7"/>
  <c r="W22" i="7"/>
  <c r="AA21" i="7"/>
  <c r="Z21" i="7"/>
  <c r="Y21" i="7"/>
  <c r="W21" i="7"/>
  <c r="AA20" i="7"/>
  <c r="Z20" i="7"/>
  <c r="Y20" i="7"/>
  <c r="W20" i="7"/>
  <c r="AA19" i="7"/>
  <c r="Z19" i="7"/>
  <c r="Y19" i="7"/>
  <c r="W19" i="7"/>
  <c r="AA18" i="7"/>
  <c r="Z18" i="7"/>
  <c r="Y18" i="7"/>
  <c r="W18" i="7"/>
  <c r="AA17" i="7"/>
  <c r="Z17" i="7"/>
  <c r="Y17" i="7"/>
  <c r="W17" i="7"/>
  <c r="AA16" i="7"/>
  <c r="Z16" i="7"/>
  <c r="Y16" i="7"/>
  <c r="W16" i="7"/>
  <c r="AA15" i="7"/>
  <c r="Z15" i="7"/>
  <c r="Y15" i="7"/>
  <c r="W15" i="7"/>
  <c r="AA14" i="7"/>
  <c r="Z14" i="7"/>
  <c r="Y14" i="7"/>
  <c r="W14" i="7"/>
  <c r="AA13" i="7"/>
  <c r="Z13" i="7"/>
  <c r="Y13" i="7"/>
  <c r="W13" i="7"/>
  <c r="AA12" i="7"/>
  <c r="Z12" i="7"/>
  <c r="Y12" i="7"/>
  <c r="W12" i="7"/>
  <c r="AA11" i="7"/>
  <c r="Z11" i="7"/>
  <c r="Y11" i="7"/>
  <c r="W11" i="7"/>
  <c r="AA10" i="7"/>
  <c r="Z10" i="7"/>
  <c r="Y10" i="7"/>
  <c r="W10" i="7"/>
  <c r="AA9" i="7"/>
  <c r="Z9" i="7"/>
  <c r="Y9" i="7"/>
  <c r="W9" i="7"/>
  <c r="AA8" i="7"/>
  <c r="Z8" i="7"/>
  <c r="Y8" i="7"/>
  <c r="W8" i="7"/>
  <c r="AA7" i="7"/>
  <c r="Z7" i="7"/>
  <c r="Y7" i="7"/>
  <c r="W7" i="7"/>
  <c r="AA6" i="7"/>
  <c r="Z6" i="7"/>
  <c r="Y6" i="7"/>
  <c r="W6" i="7"/>
  <c r="AA5" i="7"/>
  <c r="Z5" i="7"/>
  <c r="Y5" i="7"/>
  <c r="W5" i="7"/>
  <c r="AA4" i="7"/>
  <c r="Z4" i="7"/>
  <c r="Y4" i="7"/>
  <c r="W4" i="7"/>
  <c r="AA28" i="3"/>
  <c r="Z28" i="3"/>
  <c r="Y28" i="3"/>
  <c r="W28" i="3"/>
  <c r="AA27" i="3"/>
  <c r="Z27" i="3"/>
  <c r="Y27" i="3"/>
  <c r="W27" i="3"/>
  <c r="AA26" i="3"/>
  <c r="Z26" i="3"/>
  <c r="Y26" i="3"/>
  <c r="W26" i="3"/>
  <c r="AA25" i="3"/>
  <c r="Z25" i="3"/>
  <c r="Y25" i="3"/>
  <c r="W25" i="3"/>
  <c r="AA24" i="3"/>
  <c r="Z24" i="3"/>
  <c r="Y24" i="3"/>
  <c r="W24" i="3"/>
  <c r="AA23" i="3"/>
  <c r="Z23" i="3"/>
  <c r="Y23" i="3"/>
  <c r="W23" i="3"/>
  <c r="AA22" i="3"/>
  <c r="Z22" i="3"/>
  <c r="Y22" i="3"/>
  <c r="W22" i="3"/>
  <c r="AA21" i="3"/>
  <c r="Z21" i="3"/>
  <c r="Y21" i="3"/>
  <c r="W21" i="3"/>
  <c r="AA20" i="3"/>
  <c r="Z20" i="3"/>
  <c r="Y20" i="3"/>
  <c r="W20" i="3"/>
  <c r="AA19" i="3"/>
  <c r="Z19" i="3"/>
  <c r="Y19" i="3"/>
  <c r="W19" i="3"/>
  <c r="AA18" i="3"/>
  <c r="Z18" i="3"/>
  <c r="Y18" i="3"/>
  <c r="W18" i="3"/>
  <c r="AA17" i="3"/>
  <c r="Z17" i="3"/>
  <c r="Y17" i="3"/>
  <c r="W17" i="3"/>
  <c r="AA16" i="3"/>
  <c r="Z16" i="3"/>
  <c r="Y16" i="3"/>
  <c r="W16" i="3"/>
  <c r="AA15" i="3"/>
  <c r="Z15" i="3"/>
  <c r="Y15" i="3"/>
  <c r="W15" i="3"/>
  <c r="AA14" i="3"/>
  <c r="Z14" i="3"/>
  <c r="Y14" i="3"/>
  <c r="W14" i="3"/>
  <c r="AA13" i="3"/>
  <c r="Z13" i="3"/>
  <c r="Y13" i="3"/>
  <c r="W13" i="3"/>
  <c r="AA12" i="3"/>
  <c r="Z12" i="3"/>
  <c r="Y12" i="3"/>
  <c r="W12" i="3"/>
  <c r="AA11" i="3"/>
  <c r="Z11" i="3"/>
  <c r="Y11" i="3"/>
  <c r="W11" i="3"/>
  <c r="AA10" i="3"/>
  <c r="Z10" i="3"/>
  <c r="Y10" i="3"/>
  <c r="W10" i="3"/>
  <c r="AA9" i="3"/>
  <c r="Z9" i="3"/>
  <c r="Y9" i="3"/>
  <c r="W9" i="3"/>
  <c r="AA8" i="3"/>
  <c r="Z8" i="3"/>
  <c r="Y8" i="3"/>
  <c r="W8" i="3"/>
  <c r="AA7" i="3"/>
  <c r="Z7" i="3"/>
  <c r="Y7" i="3"/>
  <c r="W7" i="3"/>
  <c r="AA6" i="3"/>
  <c r="Z6" i="3"/>
  <c r="Y6" i="3"/>
  <c r="W6" i="3"/>
  <c r="AA5" i="3"/>
  <c r="Z5" i="3"/>
  <c r="Y5" i="3"/>
  <c r="W5" i="3"/>
  <c r="AA4" i="3"/>
  <c r="Z4" i="3"/>
  <c r="Y4" i="3"/>
  <c r="W4" i="3"/>
  <c r="F6" i="12" l="1"/>
  <c r="F7" i="12"/>
  <c r="F8" i="12"/>
  <c r="F9" i="12"/>
  <c r="F10" i="12"/>
  <c r="F11" i="12"/>
  <c r="F12" i="12"/>
  <c r="F5" i="12"/>
  <c r="D5" i="12"/>
  <c r="D7" i="12"/>
  <c r="D9" i="12"/>
  <c r="D11" i="12"/>
  <c r="R1" i="8" l="1"/>
  <c r="R1" i="3"/>
  <c r="R1" i="10"/>
  <c r="R1" i="11"/>
  <c r="R1" i="4"/>
  <c r="R1" i="5"/>
  <c r="R1" i="6"/>
  <c r="R1" i="7"/>
  <c r="W5" i="8"/>
  <c r="Y5" i="8"/>
  <c r="Z5" i="8"/>
  <c r="AA5" i="8"/>
  <c r="W6" i="8"/>
  <c r="Y6" i="8"/>
  <c r="Z6" i="8"/>
  <c r="AA6" i="8"/>
  <c r="W7" i="8"/>
  <c r="Y7" i="8"/>
  <c r="Z7" i="8"/>
  <c r="AA7" i="8"/>
  <c r="W8" i="8"/>
  <c r="Y8" i="8"/>
  <c r="Z8" i="8"/>
  <c r="AA8" i="8"/>
  <c r="W9" i="8"/>
  <c r="Y9" i="8"/>
  <c r="Z9" i="8"/>
  <c r="AA9" i="8"/>
  <c r="W10" i="8"/>
  <c r="Y10" i="8"/>
  <c r="Z10" i="8"/>
  <c r="AA10" i="8"/>
  <c r="W11" i="8"/>
  <c r="Y11" i="8"/>
  <c r="Z11" i="8"/>
  <c r="AA11" i="8"/>
  <c r="W12" i="8"/>
  <c r="Y12" i="8"/>
  <c r="Z12" i="8"/>
  <c r="AA12" i="8"/>
  <c r="W13" i="8"/>
  <c r="Y13" i="8"/>
  <c r="Z13" i="8"/>
  <c r="AA13" i="8"/>
  <c r="W14" i="8"/>
  <c r="Y14" i="8"/>
  <c r="Z14" i="8"/>
  <c r="AA14" i="8"/>
  <c r="W15" i="8"/>
  <c r="Y15" i="8"/>
  <c r="Z15" i="8"/>
  <c r="AA15" i="8"/>
  <c r="W16" i="8"/>
  <c r="Y16" i="8"/>
  <c r="Z16" i="8"/>
  <c r="AA16" i="8"/>
  <c r="W17" i="8"/>
  <c r="Y17" i="8"/>
  <c r="Z17" i="8"/>
  <c r="AA17" i="8"/>
  <c r="W18" i="8"/>
  <c r="Y18" i="8"/>
  <c r="Z18" i="8"/>
  <c r="AA18" i="8"/>
  <c r="W19" i="8"/>
  <c r="Y19" i="8"/>
  <c r="Z19" i="8"/>
  <c r="AA19" i="8"/>
  <c r="W20" i="8"/>
  <c r="Y20" i="8"/>
  <c r="Z20" i="8"/>
  <c r="AA20" i="8"/>
  <c r="W21" i="8"/>
  <c r="Y21" i="8"/>
  <c r="Z21" i="8"/>
  <c r="AA21" i="8"/>
  <c r="W22" i="8"/>
  <c r="Y22" i="8"/>
  <c r="Z22" i="8"/>
  <c r="AA22" i="8"/>
  <c r="W23" i="8"/>
  <c r="Y23" i="8"/>
  <c r="Z23" i="8"/>
  <c r="AA23" i="8"/>
  <c r="W24" i="8"/>
  <c r="Y24" i="8"/>
  <c r="Z24" i="8"/>
  <c r="AA24" i="8"/>
  <c r="W25" i="8"/>
  <c r="Y25" i="8"/>
  <c r="Z25" i="8"/>
  <c r="AA25" i="8"/>
  <c r="W26" i="8"/>
  <c r="Y26" i="8"/>
  <c r="Z26" i="8"/>
  <c r="AA26" i="8"/>
  <c r="W27" i="8"/>
  <c r="Y27" i="8"/>
  <c r="Z27" i="8"/>
  <c r="AA27" i="8"/>
  <c r="W28" i="8"/>
  <c r="Y28" i="8"/>
  <c r="Z28" i="8"/>
  <c r="AA28" i="8"/>
  <c r="W4" i="8"/>
  <c r="Y4" i="8"/>
  <c r="Z4" i="8"/>
  <c r="AA4" i="8"/>
  <c r="B142" i="9"/>
  <c r="B59" i="9"/>
  <c r="B60" i="9" s="1"/>
  <c r="B8" i="9"/>
  <c r="B9" i="9" s="1"/>
  <c r="B10" i="9" s="1"/>
  <c r="B11" i="9" s="1"/>
  <c r="B12" i="9" s="1"/>
  <c r="B13" i="9" s="1"/>
  <c r="F5" i="9"/>
  <c r="B133" i="9"/>
  <c r="B143" i="9" l="1"/>
  <c r="U26" i="7"/>
  <c r="Q22" i="7"/>
  <c r="S13" i="7"/>
  <c r="S8" i="7"/>
  <c r="X28" i="7"/>
  <c r="T23" i="7"/>
  <c r="U18" i="7"/>
  <c r="Q14" i="7"/>
  <c r="S5" i="7"/>
  <c r="R19" i="7"/>
  <c r="T10" i="7"/>
  <c r="R27" i="7"/>
  <c r="R26" i="7"/>
  <c r="X19" i="7"/>
  <c r="T18" i="7"/>
  <c r="T17" i="7"/>
  <c r="Q13" i="7"/>
  <c r="X9" i="7"/>
  <c r="R8" i="7"/>
  <c r="U5" i="7"/>
  <c r="U4" i="7"/>
  <c r="Q27" i="7"/>
  <c r="T28" i="7"/>
  <c r="S23" i="7"/>
  <c r="X20" i="7"/>
  <c r="R18" i="7"/>
  <c r="X11" i="7"/>
  <c r="T9" i="7"/>
  <c r="Q5" i="7"/>
  <c r="X25" i="7"/>
  <c r="R24" i="7"/>
  <c r="R16" i="7"/>
  <c r="U10" i="7"/>
  <c r="S7" i="7"/>
  <c r="Q19" i="7"/>
  <c r="X17" i="7"/>
  <c r="R10" i="7"/>
  <c r="T25" i="7"/>
  <c r="R11" i="7"/>
  <c r="Q21" i="7"/>
  <c r="X12" i="7"/>
  <c r="Q11" i="7"/>
  <c r="S24" i="7"/>
  <c r="T26" i="7"/>
  <c r="U20" i="7"/>
  <c r="Q6" i="7"/>
  <c r="X4" i="7"/>
  <c r="S16" i="7"/>
  <c r="U21" i="7"/>
  <c r="T15" i="7"/>
  <c r="U12" i="7"/>
  <c r="U13" i="7"/>
  <c r="X27" i="7"/>
  <c r="S21" i="7"/>
  <c r="S15" i="7"/>
  <c r="T7" i="7"/>
  <c r="T5" i="7"/>
  <c r="R14" i="7"/>
  <c r="U24" i="7"/>
  <c r="U11" i="7"/>
  <c r="R6" i="7"/>
  <c r="X15" i="7"/>
  <c r="Q25" i="7"/>
  <c r="Q12" i="7"/>
  <c r="X7" i="7"/>
  <c r="U16" i="7"/>
  <c r="S27" i="7"/>
  <c r="U8" i="7"/>
  <c r="S11" i="7"/>
  <c r="T21" i="7"/>
  <c r="T8" i="7"/>
  <c r="Q17" i="7"/>
  <c r="S14" i="7"/>
  <c r="R25" i="7"/>
  <c r="S9" i="7"/>
  <c r="R20" i="7"/>
  <c r="T6" i="7"/>
  <c r="X16" i="7"/>
  <c r="Q26" i="7"/>
  <c r="S10" i="7"/>
  <c r="R21" i="7"/>
  <c r="S19" i="7"/>
  <c r="T16" i="7"/>
  <c r="X26" i="7"/>
  <c r="T11" i="7"/>
  <c r="X21" i="7"/>
  <c r="R7" i="7"/>
  <c r="U17" i="7"/>
  <c r="S28" i="7"/>
  <c r="T12" i="7"/>
  <c r="X22" i="7"/>
  <c r="R22" i="7"/>
  <c r="R17" i="7"/>
  <c r="U27" i="7"/>
  <c r="R12" i="7"/>
  <c r="U22" i="7"/>
  <c r="X8" i="7"/>
  <c r="Q18" i="7"/>
  <c r="U28" i="7"/>
  <c r="R13" i="7"/>
  <c r="U23" i="7"/>
  <c r="X23" i="7"/>
  <c r="X18" i="7"/>
  <c r="Q28" i="7"/>
  <c r="X13" i="7"/>
  <c r="Q23" i="7"/>
  <c r="U9" i="7"/>
  <c r="S20" i="7"/>
  <c r="T4" i="7"/>
  <c r="X14" i="7"/>
  <c r="Q24" i="7"/>
  <c r="Q4" i="7"/>
  <c r="U19" i="7"/>
  <c r="R4" i="7"/>
  <c r="U14" i="7"/>
  <c r="S25" i="7"/>
  <c r="Q10" i="7"/>
  <c r="T22" i="7"/>
  <c r="R5" i="7"/>
  <c r="U15" i="7"/>
  <c r="S26" i="7"/>
  <c r="Q9" i="7"/>
  <c r="S6" i="7"/>
  <c r="Q20" i="7"/>
  <c r="X5" i="7"/>
  <c r="Q15" i="7"/>
  <c r="T27" i="7"/>
  <c r="S12" i="7"/>
  <c r="R23" i="7"/>
  <c r="X6" i="7"/>
  <c r="Q16" i="7"/>
  <c r="R9" i="7"/>
  <c r="S22" i="7"/>
  <c r="U6" i="7"/>
  <c r="S17" i="7"/>
  <c r="R28" i="7"/>
  <c r="T14" i="7"/>
  <c r="X24" i="7"/>
  <c r="U7" i="7"/>
  <c r="S18" i="7"/>
  <c r="T13" i="7"/>
  <c r="X10" i="7"/>
  <c r="T24" i="7"/>
  <c r="Q7" i="7"/>
  <c r="T19" i="7"/>
  <c r="S4" i="7"/>
  <c r="R15" i="7"/>
  <c r="U25" i="7"/>
  <c r="Q8" i="7"/>
  <c r="T20" i="7"/>
  <c r="R27" i="6"/>
  <c r="X20" i="6"/>
  <c r="U5" i="6"/>
  <c r="X28" i="6"/>
  <c r="U13" i="6"/>
  <c r="S8" i="6"/>
  <c r="T10" i="6"/>
  <c r="T18" i="6"/>
  <c r="Q6" i="6"/>
  <c r="R11" i="6"/>
  <c r="S16" i="6"/>
  <c r="Q14" i="6"/>
  <c r="X12" i="6"/>
  <c r="U21" i="6"/>
  <c r="T26" i="6"/>
  <c r="R19" i="6"/>
  <c r="X4" i="6"/>
  <c r="S24" i="6"/>
  <c r="Q22" i="6"/>
  <c r="Q27" i="6"/>
  <c r="R6" i="6"/>
  <c r="U16" i="6"/>
  <c r="S27" i="6"/>
  <c r="S14" i="6"/>
  <c r="R25" i="6"/>
  <c r="S9" i="6"/>
  <c r="R20" i="6"/>
  <c r="T6" i="6"/>
  <c r="X16" i="6"/>
  <c r="Q26" i="6"/>
  <c r="U12" i="6"/>
  <c r="S23" i="6"/>
  <c r="U7" i="6"/>
  <c r="S18" i="6"/>
  <c r="X7" i="6"/>
  <c r="Q17" i="6"/>
  <c r="Q4" i="6"/>
  <c r="T16" i="6"/>
  <c r="X26" i="6"/>
  <c r="T11" i="6"/>
  <c r="X21" i="6"/>
  <c r="R7" i="6"/>
  <c r="U17" i="6"/>
  <c r="S28" i="6"/>
  <c r="Q13" i="6"/>
  <c r="T25" i="6"/>
  <c r="Q8" i="6"/>
  <c r="T20" i="6"/>
  <c r="T7" i="6"/>
  <c r="X17" i="6"/>
  <c r="U8" i="6"/>
  <c r="S19" i="6"/>
  <c r="S6" i="6"/>
  <c r="R17" i="6"/>
  <c r="U27" i="6"/>
  <c r="R12" i="6"/>
  <c r="U22" i="6"/>
  <c r="X8" i="6"/>
  <c r="Q18" i="6"/>
  <c r="U4" i="6"/>
  <c r="S15" i="6"/>
  <c r="R26" i="6"/>
  <c r="S10" i="6"/>
  <c r="R21" i="6"/>
  <c r="R8" i="6"/>
  <c r="U18" i="6"/>
  <c r="Q9" i="6"/>
  <c r="T21" i="6"/>
  <c r="T8" i="6"/>
  <c r="X18" i="6"/>
  <c r="Q28" i="6"/>
  <c r="X13" i="6"/>
  <c r="Q23" i="6"/>
  <c r="U9" i="6"/>
  <c r="S20" i="6"/>
  <c r="Q5" i="6"/>
  <c r="T17" i="6"/>
  <c r="X27" i="6"/>
  <c r="T12" i="6"/>
  <c r="X22" i="6"/>
  <c r="X9" i="6"/>
  <c r="Q19" i="6"/>
  <c r="S11" i="6"/>
  <c r="R22" i="6"/>
  <c r="R9" i="6"/>
  <c r="U19" i="6"/>
  <c r="R4" i="6"/>
  <c r="U14" i="6"/>
  <c r="S25" i="6"/>
  <c r="Q10" i="6"/>
  <c r="T22" i="6"/>
  <c r="S7" i="6"/>
  <c r="R18" i="6"/>
  <c r="U28" i="6"/>
  <c r="R13" i="6"/>
  <c r="U23" i="6"/>
  <c r="U10" i="6"/>
  <c r="S21" i="6"/>
  <c r="T13" i="6"/>
  <c r="X23" i="6"/>
  <c r="X10" i="6"/>
  <c r="Q20" i="6"/>
  <c r="X5" i="6"/>
  <c r="Q15" i="6"/>
  <c r="T27" i="6"/>
  <c r="R14" i="6"/>
  <c r="U24" i="6"/>
  <c r="U11" i="6"/>
  <c r="S22" i="6"/>
  <c r="U6" i="6"/>
  <c r="S17" i="6"/>
  <c r="R28" i="6"/>
  <c r="T14" i="6"/>
  <c r="X24" i="6"/>
  <c r="R10" i="6"/>
  <c r="U20" i="6"/>
  <c r="R5" i="6"/>
  <c r="U15" i="6"/>
  <c r="S26" i="6"/>
  <c r="S13" i="6"/>
  <c r="R24" i="6"/>
  <c r="T5" i="6"/>
  <c r="S12" i="6"/>
  <c r="T4" i="6"/>
  <c r="T15" i="6"/>
  <c r="X15" i="6"/>
  <c r="R15" i="6"/>
  <c r="X6" i="6"/>
  <c r="R16" i="6"/>
  <c r="Q25" i="6"/>
  <c r="R23" i="6"/>
  <c r="X14" i="6"/>
  <c r="T23" i="6"/>
  <c r="Q12" i="6"/>
  <c r="U25" i="6"/>
  <c r="Q16" i="6"/>
  <c r="X25" i="6"/>
  <c r="T24" i="6"/>
  <c r="T9" i="6"/>
  <c r="Q24" i="6"/>
  <c r="U26" i="6"/>
  <c r="Q7" i="6"/>
  <c r="X11" i="6"/>
  <c r="T28" i="6"/>
  <c r="T19" i="6"/>
  <c r="X19" i="6"/>
  <c r="S5" i="6"/>
  <c r="S4" i="6"/>
  <c r="Q21" i="6"/>
  <c r="Q11" i="6"/>
  <c r="Q22" i="5"/>
  <c r="S24" i="5"/>
  <c r="X20" i="5"/>
  <c r="Q14" i="5"/>
  <c r="U5" i="5"/>
  <c r="R27" i="5"/>
  <c r="X12" i="5"/>
  <c r="R19" i="5"/>
  <c r="Q27" i="5"/>
  <c r="T26" i="5"/>
  <c r="T18" i="5"/>
  <c r="U8" i="5"/>
  <c r="S19" i="5"/>
  <c r="S6" i="5"/>
  <c r="R17" i="5"/>
  <c r="U27" i="5"/>
  <c r="R12" i="5"/>
  <c r="U22" i="5"/>
  <c r="X8" i="5"/>
  <c r="Q18" i="5"/>
  <c r="U4" i="5"/>
  <c r="S15" i="5"/>
  <c r="R26" i="5"/>
  <c r="S10" i="5"/>
  <c r="R21" i="5"/>
  <c r="R8" i="5"/>
  <c r="U18" i="5"/>
  <c r="S8" i="5"/>
  <c r="Q9" i="5"/>
  <c r="T21" i="5"/>
  <c r="T8" i="5"/>
  <c r="X18" i="5"/>
  <c r="Q28" i="5"/>
  <c r="X13" i="5"/>
  <c r="Q23" i="5"/>
  <c r="U9" i="5"/>
  <c r="S20" i="5"/>
  <c r="Q5" i="5"/>
  <c r="T17" i="5"/>
  <c r="X27" i="5"/>
  <c r="T12" i="5"/>
  <c r="X22" i="5"/>
  <c r="X9" i="5"/>
  <c r="Q19" i="5"/>
  <c r="U13" i="5"/>
  <c r="S11" i="5"/>
  <c r="R22" i="5"/>
  <c r="R9" i="5"/>
  <c r="U19" i="5"/>
  <c r="R4" i="5"/>
  <c r="U14" i="5"/>
  <c r="S25" i="5"/>
  <c r="Q10" i="5"/>
  <c r="T22" i="5"/>
  <c r="S7" i="5"/>
  <c r="R18" i="5"/>
  <c r="U28" i="5"/>
  <c r="R13" i="5"/>
  <c r="U23" i="5"/>
  <c r="U10" i="5"/>
  <c r="S21" i="5"/>
  <c r="X4" i="5"/>
  <c r="X28" i="5"/>
  <c r="T13" i="5"/>
  <c r="X23" i="5"/>
  <c r="X10" i="5"/>
  <c r="Q20" i="5"/>
  <c r="X5" i="5"/>
  <c r="Q15" i="5"/>
  <c r="T27" i="5"/>
  <c r="S12" i="5"/>
  <c r="R23" i="5"/>
  <c r="T9" i="5"/>
  <c r="X19" i="5"/>
  <c r="T4" i="5"/>
  <c r="X14" i="5"/>
  <c r="Q24" i="5"/>
  <c r="Q11" i="5"/>
  <c r="T23" i="5"/>
  <c r="R11" i="5"/>
  <c r="T10" i="5"/>
  <c r="R14" i="5"/>
  <c r="U24" i="5"/>
  <c r="U11" i="5"/>
  <c r="S22" i="5"/>
  <c r="U6" i="5"/>
  <c r="S17" i="5"/>
  <c r="R28" i="5"/>
  <c r="T14" i="5"/>
  <c r="X24" i="5"/>
  <c r="R10" i="5"/>
  <c r="U20" i="5"/>
  <c r="R5" i="5"/>
  <c r="U15" i="5"/>
  <c r="S26" i="5"/>
  <c r="S13" i="5"/>
  <c r="R24" i="5"/>
  <c r="S16" i="5"/>
  <c r="T5" i="5"/>
  <c r="X15" i="5"/>
  <c r="Q25" i="5"/>
  <c r="Q12" i="5"/>
  <c r="T24" i="5"/>
  <c r="Q7" i="5"/>
  <c r="T19" i="5"/>
  <c r="S4" i="5"/>
  <c r="R15" i="5"/>
  <c r="U25" i="5"/>
  <c r="X11" i="5"/>
  <c r="Q21" i="5"/>
  <c r="X6" i="5"/>
  <c r="Q16" i="5"/>
  <c r="T28" i="5"/>
  <c r="T15" i="5"/>
  <c r="X25" i="5"/>
  <c r="U21" i="5"/>
  <c r="R6" i="5"/>
  <c r="U16" i="5"/>
  <c r="S27" i="5"/>
  <c r="S14" i="5"/>
  <c r="R25" i="5"/>
  <c r="S9" i="5"/>
  <c r="R20" i="5"/>
  <c r="T6" i="5"/>
  <c r="X16" i="5"/>
  <c r="Q26" i="5"/>
  <c r="U12" i="5"/>
  <c r="S23" i="5"/>
  <c r="U7" i="5"/>
  <c r="S18" i="5"/>
  <c r="S5" i="5"/>
  <c r="R16" i="5"/>
  <c r="U26" i="5"/>
  <c r="X7" i="5"/>
  <c r="U17" i="5"/>
  <c r="Q17" i="5"/>
  <c r="S28" i="5"/>
  <c r="Q4" i="5"/>
  <c r="Q13" i="5"/>
  <c r="Q6" i="5"/>
  <c r="T16" i="5"/>
  <c r="T25" i="5"/>
  <c r="X26" i="5"/>
  <c r="Q8" i="5"/>
  <c r="T11" i="5"/>
  <c r="T20" i="5"/>
  <c r="X21" i="5"/>
  <c r="T7" i="5"/>
  <c r="R7" i="5"/>
  <c r="X17" i="5"/>
  <c r="T26" i="4"/>
  <c r="Q14" i="4"/>
  <c r="Q22" i="4"/>
  <c r="S24" i="4"/>
  <c r="R19" i="4"/>
  <c r="X12" i="4"/>
  <c r="Q27" i="4"/>
  <c r="R27" i="4"/>
  <c r="X20" i="4"/>
  <c r="U5" i="4"/>
  <c r="R11" i="4"/>
  <c r="U13" i="4"/>
  <c r="T18" i="4"/>
  <c r="X4" i="4"/>
  <c r="S16" i="4"/>
  <c r="Q6" i="4"/>
  <c r="U21" i="4"/>
  <c r="T10" i="4"/>
  <c r="X28" i="4"/>
  <c r="S8" i="4"/>
  <c r="S11" i="4"/>
  <c r="R22" i="4"/>
  <c r="R9" i="4"/>
  <c r="U19" i="4"/>
  <c r="R4" i="4"/>
  <c r="U14" i="4"/>
  <c r="S25" i="4"/>
  <c r="Q10" i="4"/>
  <c r="T22" i="4"/>
  <c r="S7" i="4"/>
  <c r="R18" i="4"/>
  <c r="U28" i="4"/>
  <c r="R13" i="4"/>
  <c r="U23" i="4"/>
  <c r="U10" i="4"/>
  <c r="S21" i="4"/>
  <c r="T13" i="4"/>
  <c r="X23" i="4"/>
  <c r="X10" i="4"/>
  <c r="Q20" i="4"/>
  <c r="X5" i="4"/>
  <c r="Q15" i="4"/>
  <c r="T27" i="4"/>
  <c r="S12" i="4"/>
  <c r="R23" i="4"/>
  <c r="T9" i="4"/>
  <c r="X19" i="4"/>
  <c r="T4" i="4"/>
  <c r="X14" i="4"/>
  <c r="Q24" i="4"/>
  <c r="Q11" i="4"/>
  <c r="T23" i="4"/>
  <c r="R14" i="4"/>
  <c r="U24" i="4"/>
  <c r="U11" i="4"/>
  <c r="S22" i="4"/>
  <c r="U6" i="4"/>
  <c r="S17" i="4"/>
  <c r="R28" i="4"/>
  <c r="T14" i="4"/>
  <c r="X24" i="4"/>
  <c r="R10" i="4"/>
  <c r="U20" i="4"/>
  <c r="R5" i="4"/>
  <c r="U15" i="4"/>
  <c r="S26" i="4"/>
  <c r="S13" i="4"/>
  <c r="R24" i="4"/>
  <c r="T5" i="4"/>
  <c r="X15" i="4"/>
  <c r="Q25" i="4"/>
  <c r="Q12" i="4"/>
  <c r="T24" i="4"/>
  <c r="Q7" i="4"/>
  <c r="T19" i="4"/>
  <c r="S4" i="4"/>
  <c r="R15" i="4"/>
  <c r="U25" i="4"/>
  <c r="X11" i="4"/>
  <c r="Q21" i="4"/>
  <c r="X6" i="4"/>
  <c r="Q16" i="4"/>
  <c r="T28" i="4"/>
  <c r="T15" i="4"/>
  <c r="X25" i="4"/>
  <c r="R6" i="4"/>
  <c r="U16" i="4"/>
  <c r="S27" i="4"/>
  <c r="S14" i="4"/>
  <c r="R25" i="4"/>
  <c r="S9" i="4"/>
  <c r="R20" i="4"/>
  <c r="T6" i="4"/>
  <c r="X16" i="4"/>
  <c r="Q26" i="4"/>
  <c r="U12" i="4"/>
  <c r="S23" i="4"/>
  <c r="U7" i="4"/>
  <c r="S18" i="4"/>
  <c r="S5" i="4"/>
  <c r="R16" i="4"/>
  <c r="U26" i="4"/>
  <c r="X7" i="4"/>
  <c r="Q17" i="4"/>
  <c r="Q4" i="4"/>
  <c r="T16" i="4"/>
  <c r="X26" i="4"/>
  <c r="T11" i="4"/>
  <c r="X21" i="4"/>
  <c r="R7" i="4"/>
  <c r="U17" i="4"/>
  <c r="S28" i="4"/>
  <c r="Q13" i="4"/>
  <c r="T25" i="4"/>
  <c r="Q8" i="4"/>
  <c r="T20" i="4"/>
  <c r="T7" i="4"/>
  <c r="X17" i="4"/>
  <c r="U8" i="4"/>
  <c r="S19" i="4"/>
  <c r="S6" i="4"/>
  <c r="R17" i="4"/>
  <c r="U27" i="4"/>
  <c r="R12" i="4"/>
  <c r="U22" i="4"/>
  <c r="X8" i="4"/>
  <c r="Q18" i="4"/>
  <c r="U4" i="4"/>
  <c r="S15" i="4"/>
  <c r="R26" i="4"/>
  <c r="S10" i="4"/>
  <c r="R21" i="4"/>
  <c r="R8" i="4"/>
  <c r="U18" i="4"/>
  <c r="Q9" i="4"/>
  <c r="S20" i="4"/>
  <c r="T21" i="4"/>
  <c r="Q5" i="4"/>
  <c r="T8" i="4"/>
  <c r="T17" i="4"/>
  <c r="X18" i="4"/>
  <c r="X27" i="4"/>
  <c r="Q28" i="4"/>
  <c r="T12" i="4"/>
  <c r="X13" i="4"/>
  <c r="X22" i="4"/>
  <c r="Q23" i="4"/>
  <c r="X9" i="4"/>
  <c r="U9" i="4"/>
  <c r="Q19" i="4"/>
  <c r="X28" i="11"/>
  <c r="T26" i="11"/>
  <c r="Q4" i="11"/>
  <c r="U27" i="11"/>
  <c r="S14" i="11"/>
  <c r="T10" i="11"/>
  <c r="Q14" i="11"/>
  <c r="R17" i="11"/>
  <c r="Q27" i="11"/>
  <c r="U11" i="11"/>
  <c r="Q20" i="11"/>
  <c r="S8" i="11"/>
  <c r="S16" i="11"/>
  <c r="Q6" i="11"/>
  <c r="S22" i="11"/>
  <c r="U21" i="11"/>
  <c r="U8" i="11"/>
  <c r="S19" i="11"/>
  <c r="X5" i="11"/>
  <c r="Q15" i="11"/>
  <c r="T27" i="11"/>
  <c r="S12" i="11"/>
  <c r="R23" i="11"/>
  <c r="T9" i="11"/>
  <c r="X19" i="11"/>
  <c r="T4" i="11"/>
  <c r="X14" i="11"/>
  <c r="Q24" i="11"/>
  <c r="Q11" i="11"/>
  <c r="T23" i="11"/>
  <c r="X4" i="11"/>
  <c r="R9" i="11"/>
  <c r="Q28" i="11"/>
  <c r="T24" i="11"/>
  <c r="Q9" i="11"/>
  <c r="T21" i="11"/>
  <c r="U6" i="11"/>
  <c r="S17" i="11"/>
  <c r="R28" i="11"/>
  <c r="T14" i="11"/>
  <c r="X24" i="11"/>
  <c r="R10" i="11"/>
  <c r="U20" i="11"/>
  <c r="R5" i="11"/>
  <c r="U15" i="11"/>
  <c r="S26" i="11"/>
  <c r="S13" i="11"/>
  <c r="R24" i="11"/>
  <c r="X10" i="11"/>
  <c r="U19" i="11"/>
  <c r="S24" i="11"/>
  <c r="R27" i="11"/>
  <c r="S11" i="11"/>
  <c r="R22" i="11"/>
  <c r="Q7" i="11"/>
  <c r="T19" i="11"/>
  <c r="S4" i="11"/>
  <c r="R15" i="11"/>
  <c r="U25" i="11"/>
  <c r="X11" i="11"/>
  <c r="Q21" i="11"/>
  <c r="X6" i="11"/>
  <c r="Q16" i="11"/>
  <c r="T28" i="11"/>
  <c r="T15" i="11"/>
  <c r="X25" i="11"/>
  <c r="U13" i="11"/>
  <c r="Q22" i="11"/>
  <c r="U5" i="11"/>
  <c r="T13" i="11"/>
  <c r="X23" i="11"/>
  <c r="S9" i="11"/>
  <c r="R20" i="11"/>
  <c r="T6" i="11"/>
  <c r="X16" i="11"/>
  <c r="Q26" i="11"/>
  <c r="U12" i="11"/>
  <c r="S23" i="11"/>
  <c r="U7" i="11"/>
  <c r="S18" i="11"/>
  <c r="S5" i="11"/>
  <c r="R16" i="11"/>
  <c r="U26" i="11"/>
  <c r="T16" i="11"/>
  <c r="R25" i="11"/>
  <c r="T8" i="11"/>
  <c r="R14" i="11"/>
  <c r="U24" i="11"/>
  <c r="T11" i="11"/>
  <c r="X21" i="11"/>
  <c r="R7" i="11"/>
  <c r="U17" i="11"/>
  <c r="S28" i="11"/>
  <c r="Q13" i="11"/>
  <c r="T25" i="11"/>
  <c r="Q8" i="11"/>
  <c r="T20" i="11"/>
  <c r="T7" i="11"/>
  <c r="X17" i="11"/>
  <c r="R19" i="11"/>
  <c r="S6" i="11"/>
  <c r="R11" i="11"/>
  <c r="T5" i="11"/>
  <c r="X15" i="11"/>
  <c r="Q25" i="11"/>
  <c r="R12" i="11"/>
  <c r="U22" i="11"/>
  <c r="X8" i="11"/>
  <c r="Q18" i="11"/>
  <c r="U4" i="11"/>
  <c r="S15" i="11"/>
  <c r="R26" i="11"/>
  <c r="S10" i="11"/>
  <c r="R21" i="11"/>
  <c r="R8" i="11"/>
  <c r="U18" i="11"/>
  <c r="X20" i="11"/>
  <c r="Q12" i="11"/>
  <c r="X12" i="11"/>
  <c r="R6" i="11"/>
  <c r="U16" i="11"/>
  <c r="S27" i="11"/>
  <c r="X13" i="11"/>
  <c r="Q23" i="11"/>
  <c r="U9" i="11"/>
  <c r="S20" i="11"/>
  <c r="Q5" i="11"/>
  <c r="T17" i="11"/>
  <c r="X27" i="11"/>
  <c r="T12" i="11"/>
  <c r="X22" i="11"/>
  <c r="X9" i="11"/>
  <c r="Q19" i="11"/>
  <c r="X26" i="11"/>
  <c r="S25" i="11"/>
  <c r="U10" i="11"/>
  <c r="T18" i="11"/>
  <c r="Q10" i="11"/>
  <c r="S21" i="11"/>
  <c r="X18" i="11"/>
  <c r="T22" i="11"/>
  <c r="S7" i="11"/>
  <c r="X7" i="11"/>
  <c r="R18" i="11"/>
  <c r="Q17" i="11"/>
  <c r="U28" i="11"/>
  <c r="R4" i="11"/>
  <c r="R13" i="11"/>
  <c r="U14" i="11"/>
  <c r="U23" i="11"/>
  <c r="R25" i="10"/>
  <c r="Q22" i="10"/>
  <c r="U19" i="10"/>
  <c r="R9" i="10"/>
  <c r="T26" i="10"/>
  <c r="Q20" i="10"/>
  <c r="S14" i="10"/>
  <c r="T10" i="10"/>
  <c r="Q4" i="10"/>
  <c r="X28" i="10"/>
  <c r="R27" i="10"/>
  <c r="T24" i="10"/>
  <c r="U21" i="10"/>
  <c r="X18" i="10"/>
  <c r="X12" i="10"/>
  <c r="R11" i="10"/>
  <c r="T8" i="10"/>
  <c r="U5" i="10"/>
  <c r="U27" i="10"/>
  <c r="R17" i="10"/>
  <c r="Q14" i="10"/>
  <c r="U11" i="10"/>
  <c r="Q27" i="10"/>
  <c r="S24" i="10"/>
  <c r="S8" i="10"/>
  <c r="S6" i="10"/>
  <c r="X20" i="10"/>
  <c r="U13" i="10"/>
  <c r="Q6" i="10"/>
  <c r="X4" i="10"/>
  <c r="T18" i="10"/>
  <c r="T16" i="10"/>
  <c r="S22" i="10"/>
  <c r="S16" i="10"/>
  <c r="Q28" i="10"/>
  <c r="X26" i="10"/>
  <c r="R19" i="10"/>
  <c r="Q12" i="10"/>
  <c r="X10" i="10"/>
  <c r="Q9" i="10"/>
  <c r="T21" i="10"/>
  <c r="U6" i="10"/>
  <c r="S17" i="10"/>
  <c r="R28" i="10"/>
  <c r="T14" i="10"/>
  <c r="X24" i="10"/>
  <c r="R10" i="10"/>
  <c r="U20" i="10"/>
  <c r="R5" i="10"/>
  <c r="U15" i="10"/>
  <c r="S26" i="10"/>
  <c r="S13" i="10"/>
  <c r="R24" i="10"/>
  <c r="S11" i="10"/>
  <c r="R22" i="10"/>
  <c r="Q7" i="10"/>
  <c r="T19" i="10"/>
  <c r="S4" i="10"/>
  <c r="R15" i="10"/>
  <c r="U25" i="10"/>
  <c r="X11" i="10"/>
  <c r="Q21" i="10"/>
  <c r="X6" i="10"/>
  <c r="Q16" i="10"/>
  <c r="T28" i="10"/>
  <c r="T15" i="10"/>
  <c r="X25" i="10"/>
  <c r="T13" i="10"/>
  <c r="X23" i="10"/>
  <c r="S9" i="10"/>
  <c r="R20" i="10"/>
  <c r="T6" i="10"/>
  <c r="X16" i="10"/>
  <c r="Q26" i="10"/>
  <c r="U12" i="10"/>
  <c r="S23" i="10"/>
  <c r="U7" i="10"/>
  <c r="S18" i="10"/>
  <c r="S5" i="10"/>
  <c r="R16" i="10"/>
  <c r="U26" i="10"/>
  <c r="R14" i="10"/>
  <c r="U24" i="10"/>
  <c r="T11" i="10"/>
  <c r="X21" i="10"/>
  <c r="R7" i="10"/>
  <c r="U17" i="10"/>
  <c r="S28" i="10"/>
  <c r="Q13" i="10"/>
  <c r="T25" i="10"/>
  <c r="Q8" i="10"/>
  <c r="T20" i="10"/>
  <c r="T7" i="10"/>
  <c r="X17" i="10"/>
  <c r="T5" i="10"/>
  <c r="X15" i="10"/>
  <c r="Q25" i="10"/>
  <c r="R12" i="10"/>
  <c r="U22" i="10"/>
  <c r="X8" i="10"/>
  <c r="Q18" i="10"/>
  <c r="U4" i="10"/>
  <c r="S15" i="10"/>
  <c r="R26" i="10"/>
  <c r="S10" i="10"/>
  <c r="R21" i="10"/>
  <c r="R8" i="10"/>
  <c r="U18" i="10"/>
  <c r="R6" i="10"/>
  <c r="U16" i="10"/>
  <c r="S27" i="10"/>
  <c r="X13" i="10"/>
  <c r="Q23" i="10"/>
  <c r="U9" i="10"/>
  <c r="S20" i="10"/>
  <c r="Q5" i="10"/>
  <c r="T17" i="10"/>
  <c r="X27" i="10"/>
  <c r="T12" i="10"/>
  <c r="X22" i="10"/>
  <c r="X9" i="10"/>
  <c r="Q19" i="10"/>
  <c r="X7" i="10"/>
  <c r="Q17" i="10"/>
  <c r="R4" i="10"/>
  <c r="U14" i="10"/>
  <c r="S25" i="10"/>
  <c r="Q10" i="10"/>
  <c r="T22" i="10"/>
  <c r="S7" i="10"/>
  <c r="R18" i="10"/>
  <c r="U28" i="10"/>
  <c r="R13" i="10"/>
  <c r="U23" i="10"/>
  <c r="U10" i="10"/>
  <c r="S21" i="10"/>
  <c r="R23" i="10"/>
  <c r="T9" i="10"/>
  <c r="U8" i="10"/>
  <c r="X19" i="10"/>
  <c r="S19" i="10"/>
  <c r="T4" i="10"/>
  <c r="X5" i="10"/>
  <c r="X14" i="10"/>
  <c r="Q15" i="10"/>
  <c r="Q24" i="10"/>
  <c r="T27" i="10"/>
  <c r="Q11" i="10"/>
  <c r="S12" i="10"/>
  <c r="T23" i="10"/>
  <c r="T28" i="3"/>
  <c r="R24" i="3"/>
  <c r="Q28" i="3"/>
  <c r="T23" i="3"/>
  <c r="X20" i="3"/>
  <c r="R19" i="3"/>
  <c r="U18" i="3"/>
  <c r="Q14" i="3"/>
  <c r="R9" i="3"/>
  <c r="S5" i="3"/>
  <c r="X25" i="3"/>
  <c r="R11" i="3"/>
  <c r="T24" i="3"/>
  <c r="Q19" i="3"/>
  <c r="U11" i="3"/>
  <c r="T10" i="3"/>
  <c r="S6" i="3"/>
  <c r="S24" i="3"/>
  <c r="Q20" i="3"/>
  <c r="T15" i="3"/>
  <c r="X12" i="3"/>
  <c r="U10" i="3"/>
  <c r="Q6" i="3"/>
  <c r="X26" i="3"/>
  <c r="U21" i="3"/>
  <c r="R27" i="3"/>
  <c r="U19" i="3"/>
  <c r="X10" i="3"/>
  <c r="S21" i="3"/>
  <c r="X4" i="3"/>
  <c r="X28" i="3"/>
  <c r="Q27" i="3"/>
  <c r="S22" i="3"/>
  <c r="T16" i="3"/>
  <c r="U13" i="3"/>
  <c r="Q4" i="3"/>
  <c r="U26" i="3"/>
  <c r="Q22" i="3"/>
  <c r="X17" i="3"/>
  <c r="S16" i="3"/>
  <c r="S13" i="3"/>
  <c r="T7" i="3"/>
  <c r="R16" i="3"/>
  <c r="T8" i="3"/>
  <c r="U5" i="3"/>
  <c r="Q12" i="3"/>
  <c r="R25" i="3"/>
  <c r="X18" i="3"/>
  <c r="R17" i="3"/>
  <c r="S14" i="3"/>
  <c r="Q11" i="3"/>
  <c r="S8" i="3"/>
  <c r="U27" i="3"/>
  <c r="X9" i="3"/>
  <c r="R8" i="3"/>
  <c r="T26" i="3"/>
  <c r="T18" i="3"/>
  <c r="U8" i="3"/>
  <c r="S19" i="3"/>
  <c r="X5" i="3"/>
  <c r="Q15" i="3"/>
  <c r="T27" i="3"/>
  <c r="S12" i="3"/>
  <c r="R23" i="3"/>
  <c r="T9" i="3"/>
  <c r="X19" i="3"/>
  <c r="T4" i="3"/>
  <c r="X14" i="3"/>
  <c r="Q24" i="3"/>
  <c r="Q9" i="3"/>
  <c r="T21" i="3"/>
  <c r="U6" i="3"/>
  <c r="S17" i="3"/>
  <c r="R28" i="3"/>
  <c r="T14" i="3"/>
  <c r="X24" i="3"/>
  <c r="R10" i="3"/>
  <c r="U20" i="3"/>
  <c r="R5" i="3"/>
  <c r="U15" i="3"/>
  <c r="S26" i="3"/>
  <c r="S11" i="3"/>
  <c r="R22" i="3"/>
  <c r="Q7" i="3"/>
  <c r="T19" i="3"/>
  <c r="S4" i="3"/>
  <c r="R15" i="3"/>
  <c r="U25" i="3"/>
  <c r="X11" i="3"/>
  <c r="Q21" i="3"/>
  <c r="X6" i="3"/>
  <c r="Q16" i="3"/>
  <c r="T13" i="3"/>
  <c r="X23" i="3"/>
  <c r="S9" i="3"/>
  <c r="R20" i="3"/>
  <c r="T6" i="3"/>
  <c r="X16" i="3"/>
  <c r="Q26" i="3"/>
  <c r="U12" i="3"/>
  <c r="S23" i="3"/>
  <c r="U7" i="3"/>
  <c r="S18" i="3"/>
  <c r="R14" i="3"/>
  <c r="U24" i="3"/>
  <c r="T11" i="3"/>
  <c r="X21" i="3"/>
  <c r="R7" i="3"/>
  <c r="U17" i="3"/>
  <c r="S28" i="3"/>
  <c r="Q13" i="3"/>
  <c r="T25" i="3"/>
  <c r="Q8" i="3"/>
  <c r="T20" i="3"/>
  <c r="T5" i="3"/>
  <c r="X15" i="3"/>
  <c r="Q25" i="3"/>
  <c r="R12" i="3"/>
  <c r="U22" i="3"/>
  <c r="X8" i="3"/>
  <c r="Q18" i="3"/>
  <c r="U4" i="3"/>
  <c r="S15" i="3"/>
  <c r="R26" i="3"/>
  <c r="S10" i="3"/>
  <c r="R21" i="3"/>
  <c r="R6" i="3"/>
  <c r="U16" i="3"/>
  <c r="S27" i="3"/>
  <c r="X13" i="3"/>
  <c r="Q23" i="3"/>
  <c r="U9" i="3"/>
  <c r="S20" i="3"/>
  <c r="Q5" i="3"/>
  <c r="T17" i="3"/>
  <c r="X27" i="3"/>
  <c r="T12" i="3"/>
  <c r="X22" i="3"/>
  <c r="X7" i="3"/>
  <c r="Q17" i="3"/>
  <c r="R4" i="3"/>
  <c r="U14" i="3"/>
  <c r="S25" i="3"/>
  <c r="Q10" i="3"/>
  <c r="T22" i="3"/>
  <c r="S7" i="3"/>
  <c r="R18" i="3"/>
  <c r="U28" i="3"/>
  <c r="R13" i="3"/>
  <c r="U23" i="3"/>
  <c r="U26" i="8"/>
  <c r="X5" i="8"/>
  <c r="X13" i="8"/>
  <c r="X21" i="8"/>
  <c r="X4" i="8"/>
  <c r="S5" i="8"/>
  <c r="Q7" i="8"/>
  <c r="U8" i="8"/>
  <c r="R10" i="8"/>
  <c r="T11" i="8"/>
  <c r="S13" i="8"/>
  <c r="Q15" i="8"/>
  <c r="U16" i="8"/>
  <c r="R18" i="8"/>
  <c r="T19" i="8"/>
  <c r="S21" i="8"/>
  <c r="Q23" i="8"/>
  <c r="U24" i="8"/>
  <c r="R26" i="8"/>
  <c r="T27" i="8"/>
  <c r="X15" i="8"/>
  <c r="R28" i="8"/>
  <c r="Q9" i="8"/>
  <c r="T13" i="8"/>
  <c r="U18" i="8"/>
  <c r="S23" i="8"/>
  <c r="X6" i="8"/>
  <c r="X14" i="8"/>
  <c r="X22" i="8"/>
  <c r="Q28" i="8"/>
  <c r="U5" i="8"/>
  <c r="R7" i="8"/>
  <c r="T8" i="8"/>
  <c r="S10" i="8"/>
  <c r="Q12" i="8"/>
  <c r="U13" i="8"/>
  <c r="R15" i="8"/>
  <c r="T16" i="8"/>
  <c r="S18" i="8"/>
  <c r="Q20" i="8"/>
  <c r="U21" i="8"/>
  <c r="R23" i="8"/>
  <c r="T24" i="8"/>
  <c r="S26" i="8"/>
  <c r="R4" i="8"/>
  <c r="X7" i="8"/>
  <c r="X23" i="8"/>
  <c r="T5" i="8"/>
  <c r="S7" i="8"/>
  <c r="U10" i="8"/>
  <c r="R12" i="8"/>
  <c r="S15" i="8"/>
  <c r="Q17" i="8"/>
  <c r="R20" i="8"/>
  <c r="T21" i="8"/>
  <c r="Q25" i="8"/>
  <c r="S4" i="8"/>
  <c r="X16" i="8"/>
  <c r="X27" i="8"/>
  <c r="R6" i="8"/>
  <c r="S8" i="8"/>
  <c r="R11" i="8"/>
  <c r="Q14" i="8"/>
  <c r="R16" i="8"/>
  <c r="Q19" i="8"/>
  <c r="R21" i="8"/>
  <c r="Q24" i="8"/>
  <c r="T26" i="8"/>
  <c r="R13" i="8"/>
  <c r="X17" i="8"/>
  <c r="X28" i="8"/>
  <c r="S6" i="8"/>
  <c r="R9" i="8"/>
  <c r="S11" i="8"/>
  <c r="R14" i="8"/>
  <c r="S16" i="8"/>
  <c r="R19" i="8"/>
  <c r="Q22" i="8"/>
  <c r="R24" i="8"/>
  <c r="Q27" i="8"/>
  <c r="Q11" i="8"/>
  <c r="Q4" i="8"/>
  <c r="X18" i="8"/>
  <c r="S28" i="8"/>
  <c r="U6" i="8"/>
  <c r="S9" i="8"/>
  <c r="U11" i="8"/>
  <c r="S14" i="8"/>
  <c r="R17" i="8"/>
  <c r="S19" i="8"/>
  <c r="R22" i="8"/>
  <c r="S24" i="8"/>
  <c r="R27" i="8"/>
  <c r="Q6" i="8"/>
  <c r="Q26" i="8"/>
  <c r="X8" i="8"/>
  <c r="X19" i="8"/>
  <c r="U28" i="8"/>
  <c r="T6" i="8"/>
  <c r="U9" i="8"/>
  <c r="S12" i="8"/>
  <c r="U14" i="8"/>
  <c r="S17" i="8"/>
  <c r="U19" i="8"/>
  <c r="S22" i="8"/>
  <c r="R25" i="8"/>
  <c r="S27" i="8"/>
  <c r="X26" i="8"/>
  <c r="T18" i="8"/>
  <c r="X9" i="8"/>
  <c r="X20" i="8"/>
  <c r="T28" i="8"/>
  <c r="U7" i="8"/>
  <c r="T9" i="8"/>
  <c r="U12" i="8"/>
  <c r="T14" i="8"/>
  <c r="U17" i="8"/>
  <c r="S20" i="8"/>
  <c r="U22" i="8"/>
  <c r="S25" i="8"/>
  <c r="U27" i="8"/>
  <c r="U4" i="8"/>
  <c r="X12" i="8"/>
  <c r="Q16" i="8"/>
  <c r="X10" i="8"/>
  <c r="X24" i="8"/>
  <c r="Q5" i="8"/>
  <c r="T7" i="8"/>
  <c r="Q10" i="8"/>
  <c r="T12" i="8"/>
  <c r="U15" i="8"/>
  <c r="T17" i="8"/>
  <c r="U20" i="8"/>
  <c r="T22" i="8"/>
  <c r="U25" i="8"/>
  <c r="Q21" i="8"/>
  <c r="X11" i="8"/>
  <c r="X25" i="8"/>
  <c r="R5" i="8"/>
  <c r="Q8" i="8"/>
  <c r="T10" i="8"/>
  <c r="Q13" i="8"/>
  <c r="T15" i="8"/>
  <c r="Q18" i="8"/>
  <c r="T20" i="8"/>
  <c r="U23" i="8"/>
  <c r="T25" i="8"/>
  <c r="T4" i="8"/>
  <c r="R8" i="8"/>
  <c r="T23" i="8"/>
  <c r="B14" i="9"/>
  <c r="B61" i="9"/>
  <c r="B134" i="9"/>
  <c r="W29" i="10" l="1"/>
  <c r="W29" i="7"/>
  <c r="W29" i="8"/>
  <c r="W29" i="11"/>
  <c r="AC24" i="8"/>
  <c r="U50" i="8" s="1"/>
  <c r="U76" i="8" s="1"/>
  <c r="AC12" i="11"/>
  <c r="S38" i="11" s="1"/>
  <c r="S64" i="11" s="1"/>
  <c r="AC8" i="7"/>
  <c r="U34" i="7" s="1"/>
  <c r="U60" i="7" s="1"/>
  <c r="AC4" i="5"/>
  <c r="U30" i="5" s="1"/>
  <c r="U56" i="5" s="1"/>
  <c r="AC16" i="6"/>
  <c r="S42" i="6" s="1"/>
  <c r="S68" i="6" s="1"/>
  <c r="AC23" i="4"/>
  <c r="AC10" i="3"/>
  <c r="AC17" i="5"/>
  <c r="AC10" i="8"/>
  <c r="R36" i="8" s="1"/>
  <c r="R62" i="8" s="1"/>
  <c r="AC13" i="4"/>
  <c r="R39" i="4" s="1"/>
  <c r="R65" i="4" s="1"/>
  <c r="AC5" i="3"/>
  <c r="AC11" i="10"/>
  <c r="AC28" i="4"/>
  <c r="Q54" i="4" s="1"/>
  <c r="AC16" i="3"/>
  <c r="R42" i="3" s="1"/>
  <c r="R68" i="3" s="1"/>
  <c r="AC24" i="10"/>
  <c r="R50" i="10" s="1"/>
  <c r="R76" i="10" s="1"/>
  <c r="AC22" i="10"/>
  <c r="Q48" i="10" s="1"/>
  <c r="AC6" i="5"/>
  <c r="T32" i="5" s="1"/>
  <c r="T58" i="5" s="1"/>
  <c r="AC18" i="5"/>
  <c r="U44" i="5" s="1"/>
  <c r="U70" i="5" s="1"/>
  <c r="AC14" i="5"/>
  <c r="U40" i="5" s="1"/>
  <c r="U66" i="5" s="1"/>
  <c r="AC25" i="6"/>
  <c r="Q51" i="6" s="1"/>
  <c r="AC10" i="6"/>
  <c r="U36" i="6" s="1"/>
  <c r="U62" i="6" s="1"/>
  <c r="AC19" i="6"/>
  <c r="T45" i="6" s="1"/>
  <c r="T71" i="6" s="1"/>
  <c r="AC7" i="7"/>
  <c r="S33" i="7" s="1"/>
  <c r="S59" i="7" s="1"/>
  <c r="AC4" i="7"/>
  <c r="S30" i="7" s="1"/>
  <c r="S56" i="7" s="1"/>
  <c r="AC21" i="7"/>
  <c r="S47" i="7" s="1"/>
  <c r="S73" i="7" s="1"/>
  <c r="B144" i="9"/>
  <c r="AC5" i="11"/>
  <c r="AC13" i="5"/>
  <c r="AC23" i="8"/>
  <c r="T49" i="8" s="1"/>
  <c r="T75" i="8" s="1"/>
  <c r="AC17" i="8"/>
  <c r="S43" i="8" s="1"/>
  <c r="S69" i="8" s="1"/>
  <c r="AC13" i="8"/>
  <c r="Q39" i="8" s="1"/>
  <c r="AC14" i="8"/>
  <c r="T40" i="8" s="1"/>
  <c r="T66" i="8" s="1"/>
  <c r="AC6" i="8"/>
  <c r="S32" i="8" s="1"/>
  <c r="S58" i="8" s="1"/>
  <c r="AC9" i="8"/>
  <c r="Q35" i="8" s="1"/>
  <c r="AC11" i="8"/>
  <c r="U37" i="8" s="1"/>
  <c r="U63" i="8" s="1"/>
  <c r="AC16" i="8"/>
  <c r="Q42" i="8" s="1"/>
  <c r="AC28" i="8"/>
  <c r="S54" i="8" s="1"/>
  <c r="S80" i="8" s="1"/>
  <c r="AC18" i="8"/>
  <c r="U44" i="8" s="1"/>
  <c r="U70" i="8" s="1"/>
  <c r="AC5" i="8"/>
  <c r="R31" i="8" s="1"/>
  <c r="R57" i="8" s="1"/>
  <c r="AC25" i="8"/>
  <c r="R51" i="8" s="1"/>
  <c r="R77" i="8" s="1"/>
  <c r="AC12" i="8"/>
  <c r="S38" i="8" s="1"/>
  <c r="S64" i="8" s="1"/>
  <c r="AC15" i="8"/>
  <c r="T41" i="8" s="1"/>
  <c r="T67" i="8" s="1"/>
  <c r="AC7" i="8"/>
  <c r="T33" i="8" s="1"/>
  <c r="T59" i="8" s="1"/>
  <c r="AC26" i="8"/>
  <c r="S52" i="8" s="1"/>
  <c r="S78" i="8" s="1"/>
  <c r="AC19" i="8"/>
  <c r="S45" i="8" s="1"/>
  <c r="S71" i="8" s="1"/>
  <c r="AC8" i="8"/>
  <c r="Q34" i="8" s="1"/>
  <c r="AC4" i="8"/>
  <c r="Q30" i="8" s="1"/>
  <c r="AC21" i="8"/>
  <c r="Q47" i="8" s="1"/>
  <c r="AC27" i="8"/>
  <c r="U53" i="8" s="1"/>
  <c r="U79" i="8" s="1"/>
  <c r="AC20" i="8"/>
  <c r="S46" i="8" s="1"/>
  <c r="S72" i="8" s="1"/>
  <c r="AC21" i="3"/>
  <c r="R47" i="3" s="1"/>
  <c r="R73" i="3" s="1"/>
  <c r="AC10" i="10"/>
  <c r="AC15" i="6"/>
  <c r="T41" i="6" s="1"/>
  <c r="T67" i="6" s="1"/>
  <c r="AC12" i="6"/>
  <c r="AC22" i="8"/>
  <c r="T48" i="8" s="1"/>
  <c r="T74" i="8" s="1"/>
  <c r="AC17" i="10"/>
  <c r="T43" i="10" s="1"/>
  <c r="T69" i="10" s="1"/>
  <c r="AC26" i="5"/>
  <c r="AC8" i="11"/>
  <c r="Q34" i="11" s="1"/>
  <c r="AC19" i="4"/>
  <c r="Q45" i="4" s="1"/>
  <c r="AC28" i="7"/>
  <c r="Q54" i="7" s="1"/>
  <c r="AC17" i="7"/>
  <c r="Q43" i="7" s="1"/>
  <c r="AC7" i="3"/>
  <c r="T33" i="3" s="1"/>
  <c r="T59" i="3" s="1"/>
  <c r="AC17" i="3"/>
  <c r="S43" i="3" s="1"/>
  <c r="S69" i="3" s="1"/>
  <c r="AC19" i="10"/>
  <c r="Q45" i="10" s="1"/>
  <c r="AC26" i="10"/>
  <c r="Q52" i="10" s="1"/>
  <c r="AC19" i="5"/>
  <c r="Q45" i="5" s="1"/>
  <c r="AC12" i="7"/>
  <c r="Q38" i="7" s="1"/>
  <c r="AC23" i="3"/>
  <c r="AC26" i="3"/>
  <c r="AC22" i="3"/>
  <c r="R48" i="3" s="1"/>
  <c r="R74" i="3" s="1"/>
  <c r="AC19" i="3"/>
  <c r="S45" i="3" s="1"/>
  <c r="S71" i="3" s="1"/>
  <c r="AC11" i="3"/>
  <c r="T37" i="3" s="1"/>
  <c r="T63" i="3" s="1"/>
  <c r="AC20" i="3"/>
  <c r="U46" i="3" s="1"/>
  <c r="U72" i="3" s="1"/>
  <c r="AC15" i="10"/>
  <c r="T41" i="10" s="1"/>
  <c r="T67" i="10" s="1"/>
  <c r="AC23" i="10"/>
  <c r="Q49" i="10" s="1"/>
  <c r="AC25" i="10"/>
  <c r="T51" i="10" s="1"/>
  <c r="T77" i="10" s="1"/>
  <c r="AC13" i="10"/>
  <c r="AC4" i="10"/>
  <c r="AC16" i="11"/>
  <c r="AC7" i="11"/>
  <c r="Q33" i="11" s="1"/>
  <c r="AC14" i="11"/>
  <c r="Q40" i="11" s="1"/>
  <c r="AC20" i="5"/>
  <c r="AC23" i="5"/>
  <c r="AC23" i="6"/>
  <c r="T49" i="6" s="1"/>
  <c r="T75" i="6" s="1"/>
  <c r="AC6" i="6"/>
  <c r="AC24" i="7"/>
  <c r="U50" i="7" s="1"/>
  <c r="U76" i="7" s="1"/>
  <c r="AC26" i="7"/>
  <c r="AC25" i="7"/>
  <c r="U51" i="7" s="1"/>
  <c r="U77" i="7" s="1"/>
  <c r="AC28" i="3"/>
  <c r="U54" i="3" s="1"/>
  <c r="U80" i="3" s="1"/>
  <c r="AC16" i="10"/>
  <c r="S42" i="10" s="1"/>
  <c r="S68" i="10" s="1"/>
  <c r="AC7" i="10"/>
  <c r="AC9" i="10"/>
  <c r="T35" i="10" s="1"/>
  <c r="T61" i="10" s="1"/>
  <c r="AC13" i="11"/>
  <c r="Q39" i="11" s="1"/>
  <c r="AC6" i="11"/>
  <c r="R32" i="11" s="1"/>
  <c r="R58" i="11" s="1"/>
  <c r="AC10" i="4"/>
  <c r="R36" i="4" s="1"/>
  <c r="R62" i="4" s="1"/>
  <c r="AC15" i="7"/>
  <c r="U41" i="7" s="1"/>
  <c r="U67" i="7" s="1"/>
  <c r="AC6" i="7"/>
  <c r="Q32" i="7" s="1"/>
  <c r="AC27" i="7"/>
  <c r="AC18" i="3"/>
  <c r="AC8" i="3"/>
  <c r="T34" i="3" s="1"/>
  <c r="T60" i="3" s="1"/>
  <c r="AC27" i="10"/>
  <c r="U53" i="10" s="1"/>
  <c r="U79" i="10" s="1"/>
  <c r="AC19" i="11"/>
  <c r="AC18" i="11"/>
  <c r="AC21" i="11"/>
  <c r="R47" i="11" s="1"/>
  <c r="R73" i="11" s="1"/>
  <c r="AC11" i="11"/>
  <c r="AC8" i="4"/>
  <c r="AC11" i="4"/>
  <c r="AC22" i="4"/>
  <c r="AC28" i="5"/>
  <c r="AC27" i="5"/>
  <c r="AC22" i="5"/>
  <c r="AC28" i="6"/>
  <c r="Q54" i="6" s="1"/>
  <c r="AC27" i="6"/>
  <c r="R53" i="6" s="1"/>
  <c r="R79" i="6" s="1"/>
  <c r="AC8" i="6"/>
  <c r="U34" i="6" s="1"/>
  <c r="U60" i="6" s="1"/>
  <c r="AC10" i="7"/>
  <c r="S36" i="7" s="1"/>
  <c r="S62" i="7" s="1"/>
  <c r="AC5" i="7"/>
  <c r="AC27" i="3"/>
  <c r="S53" i="3" s="1"/>
  <c r="S79" i="3" s="1"/>
  <c r="AC14" i="3"/>
  <c r="T40" i="3" s="1"/>
  <c r="T66" i="3" s="1"/>
  <c r="AC21" i="10"/>
  <c r="S47" i="10" s="1"/>
  <c r="S73" i="10" s="1"/>
  <c r="AC12" i="10"/>
  <c r="R38" i="10" s="1"/>
  <c r="R64" i="10" s="1"/>
  <c r="AC20" i="10"/>
  <c r="AC23" i="11"/>
  <c r="AC26" i="11"/>
  <c r="R52" i="11" s="1"/>
  <c r="R78" i="11" s="1"/>
  <c r="AC22" i="11"/>
  <c r="U48" i="11" s="1"/>
  <c r="U74" i="11" s="1"/>
  <c r="AC24" i="11"/>
  <c r="Q50" i="11" s="1"/>
  <c r="AC15" i="11"/>
  <c r="AC5" i="4"/>
  <c r="AC16" i="4"/>
  <c r="U42" i="4" s="1"/>
  <c r="U68" i="4" s="1"/>
  <c r="AC7" i="4"/>
  <c r="S33" i="4" s="1"/>
  <c r="S59" i="4" s="1"/>
  <c r="AC24" i="4"/>
  <c r="U50" i="4" s="1"/>
  <c r="U76" i="4" s="1"/>
  <c r="AC15" i="4"/>
  <c r="AC14" i="4"/>
  <c r="Q40" i="4" s="1"/>
  <c r="AC8" i="5"/>
  <c r="AC16" i="5"/>
  <c r="R42" i="5" s="1"/>
  <c r="R68" i="5" s="1"/>
  <c r="AC7" i="5"/>
  <c r="AC11" i="6"/>
  <c r="AC7" i="6"/>
  <c r="S33" i="6" s="1"/>
  <c r="S59" i="6" s="1"/>
  <c r="AC20" i="6"/>
  <c r="Q46" i="6" s="1"/>
  <c r="AC26" i="6"/>
  <c r="S52" i="6" s="1"/>
  <c r="S78" i="6" s="1"/>
  <c r="AC20" i="7"/>
  <c r="AC13" i="3"/>
  <c r="R39" i="3" s="1"/>
  <c r="R65" i="3" s="1"/>
  <c r="AC6" i="3"/>
  <c r="AC18" i="10"/>
  <c r="S44" i="10" s="1"/>
  <c r="S70" i="10" s="1"/>
  <c r="AC6" i="10"/>
  <c r="S32" i="10" s="1"/>
  <c r="S58" i="10" s="1"/>
  <c r="AC14" i="10"/>
  <c r="R40" i="10" s="1"/>
  <c r="R66" i="10" s="1"/>
  <c r="AC4" i="11"/>
  <c r="Q30" i="11" s="1"/>
  <c r="AC9" i="11"/>
  <c r="T35" i="11" s="1"/>
  <c r="T61" i="11" s="1"/>
  <c r="AC20" i="11"/>
  <c r="S46" i="11" s="1"/>
  <c r="S72" i="11" s="1"/>
  <c r="AC4" i="4"/>
  <c r="AC6" i="4"/>
  <c r="Q32" i="4" s="1"/>
  <c r="AC21" i="6"/>
  <c r="AC13" i="6"/>
  <c r="AC4" i="6"/>
  <c r="Q30" i="6" s="1"/>
  <c r="AC16" i="7"/>
  <c r="R42" i="7" s="1"/>
  <c r="R68" i="7" s="1"/>
  <c r="AC14" i="7"/>
  <c r="Q40" i="7" s="1"/>
  <c r="AC19" i="7"/>
  <c r="R45" i="7" s="1"/>
  <c r="R71" i="7" s="1"/>
  <c r="AC12" i="3"/>
  <c r="Q38" i="3" s="1"/>
  <c r="AC9" i="3"/>
  <c r="U35" i="3" s="1"/>
  <c r="U61" i="3" s="1"/>
  <c r="AC5" i="10"/>
  <c r="Q31" i="10" s="1"/>
  <c r="AC10" i="11"/>
  <c r="U36" i="11" s="1"/>
  <c r="U62" i="11" s="1"/>
  <c r="S54" i="4"/>
  <c r="S80" i="4" s="1"/>
  <c r="AC17" i="4"/>
  <c r="AC21" i="4"/>
  <c r="AC12" i="4"/>
  <c r="AC20" i="4"/>
  <c r="R46" i="4" s="1"/>
  <c r="R72" i="4" s="1"/>
  <c r="AC21" i="5"/>
  <c r="AC12" i="5"/>
  <c r="AC11" i="5"/>
  <c r="AC5" i="5"/>
  <c r="AC24" i="6"/>
  <c r="AC5" i="6"/>
  <c r="AC17" i="6"/>
  <c r="AC14" i="6"/>
  <c r="R40" i="6" s="1"/>
  <c r="R66" i="6" s="1"/>
  <c r="AC9" i="7"/>
  <c r="AC23" i="7"/>
  <c r="S49" i="7" s="1"/>
  <c r="S75" i="7" s="1"/>
  <c r="AC18" i="7"/>
  <c r="AC11" i="7"/>
  <c r="Q37" i="7" s="1"/>
  <c r="AC22" i="7"/>
  <c r="T48" i="7" s="1"/>
  <c r="T74" i="7" s="1"/>
  <c r="AC4" i="3"/>
  <c r="Q30" i="3" s="1"/>
  <c r="AC25" i="3"/>
  <c r="R51" i="3" s="1"/>
  <c r="R77" i="3" s="1"/>
  <c r="AC24" i="3"/>
  <c r="AC15" i="3"/>
  <c r="AC8" i="10"/>
  <c r="AC28" i="10"/>
  <c r="AC17" i="11"/>
  <c r="R43" i="11" s="1"/>
  <c r="R69" i="11" s="1"/>
  <c r="AC25" i="11"/>
  <c r="S51" i="11" s="1"/>
  <c r="S77" i="11" s="1"/>
  <c r="AC28" i="11"/>
  <c r="Q54" i="11" s="1"/>
  <c r="AC27" i="11"/>
  <c r="AC9" i="4"/>
  <c r="T35" i="4" s="1"/>
  <c r="T61" i="4" s="1"/>
  <c r="AC18" i="4"/>
  <c r="AC26" i="4"/>
  <c r="AC25" i="4"/>
  <c r="AC27" i="4"/>
  <c r="S53" i="4" s="1"/>
  <c r="S79" i="4" s="1"/>
  <c r="AC25" i="5"/>
  <c r="U51" i="5" s="1"/>
  <c r="U77" i="5" s="1"/>
  <c r="AC24" i="5"/>
  <c r="AC15" i="5"/>
  <c r="AC10" i="5"/>
  <c r="AC9" i="5"/>
  <c r="AC9" i="6"/>
  <c r="S35" i="6" s="1"/>
  <c r="S61" i="6" s="1"/>
  <c r="AC18" i="6"/>
  <c r="T44" i="6" s="1"/>
  <c r="T70" i="6" s="1"/>
  <c r="AC22" i="6"/>
  <c r="AC13" i="7"/>
  <c r="T39" i="7" s="1"/>
  <c r="T65" i="7" s="1"/>
  <c r="B135" i="9"/>
  <c r="C135" i="9" s="1"/>
  <c r="C136" i="9"/>
  <c r="B62" i="9"/>
  <c r="B15" i="9"/>
  <c r="U34" i="11" l="1"/>
  <c r="U60" i="11" s="1"/>
  <c r="Q53" i="6"/>
  <c r="U54" i="4"/>
  <c r="U80" i="4" s="1"/>
  <c r="Q50" i="8"/>
  <c r="U36" i="8"/>
  <c r="U62" i="8" s="1"/>
  <c r="S50" i="8"/>
  <c r="S76" i="8" s="1"/>
  <c r="R50" i="8"/>
  <c r="R76" i="8" s="1"/>
  <c r="T50" i="8"/>
  <c r="T76" i="8" s="1"/>
  <c r="Q38" i="8"/>
  <c r="T36" i="8"/>
  <c r="T62" i="8" s="1"/>
  <c r="Q51" i="8"/>
  <c r="S51" i="8"/>
  <c r="S77" i="8" s="1"/>
  <c r="R30" i="7"/>
  <c r="R56" i="7" s="1"/>
  <c r="S30" i="8"/>
  <c r="S56" i="8" s="1"/>
  <c r="S53" i="6"/>
  <c r="S79" i="6" s="1"/>
  <c r="Q45" i="6"/>
  <c r="S41" i="6"/>
  <c r="S67" i="6" s="1"/>
  <c r="Q30" i="5"/>
  <c r="T38" i="11"/>
  <c r="T64" i="11" s="1"/>
  <c r="U38" i="11"/>
  <c r="U64" i="11" s="1"/>
  <c r="R36" i="6"/>
  <c r="R62" i="6" s="1"/>
  <c r="R33" i="7"/>
  <c r="R59" i="7" s="1"/>
  <c r="Q52" i="8"/>
  <c r="Q45" i="8"/>
  <c r="S36" i="8"/>
  <c r="S62" i="8" s="1"/>
  <c r="Q36" i="8"/>
  <c r="U31" i="8"/>
  <c r="U57" i="8" s="1"/>
  <c r="T53" i="8"/>
  <c r="T79" i="8" s="1"/>
  <c r="T44" i="8"/>
  <c r="T70" i="8" s="1"/>
  <c r="Q44" i="8"/>
  <c r="T43" i="8"/>
  <c r="T69" i="8" s="1"/>
  <c r="Q43" i="8"/>
  <c r="R43" i="8"/>
  <c r="R69" i="8" s="1"/>
  <c r="U43" i="8"/>
  <c r="U69" i="8" s="1"/>
  <c r="S40" i="8"/>
  <c r="S66" i="8" s="1"/>
  <c r="Q40" i="8"/>
  <c r="R40" i="8"/>
  <c r="R66" i="8" s="1"/>
  <c r="T39" i="8"/>
  <c r="T65" i="8" s="1"/>
  <c r="R39" i="8"/>
  <c r="R65" i="8" s="1"/>
  <c r="R38" i="8"/>
  <c r="R64" i="8" s="1"/>
  <c r="S34" i="8"/>
  <c r="S60" i="8" s="1"/>
  <c r="U34" i="8"/>
  <c r="U60" i="8" s="1"/>
  <c r="Q31" i="8"/>
  <c r="S31" i="8"/>
  <c r="S57" i="8" s="1"/>
  <c r="T31" i="8"/>
  <c r="T57" i="8" s="1"/>
  <c r="S47" i="11"/>
  <c r="S73" i="11" s="1"/>
  <c r="U40" i="11"/>
  <c r="U66" i="11" s="1"/>
  <c r="S30" i="11"/>
  <c r="S56" i="11" s="1"/>
  <c r="R30" i="11"/>
  <c r="R56" i="11" s="1"/>
  <c r="Q38" i="11"/>
  <c r="R38" i="11"/>
  <c r="R64" i="11" s="1"/>
  <c r="T48" i="10"/>
  <c r="T74" i="10" s="1"/>
  <c r="R54" i="4"/>
  <c r="R80" i="4" s="1"/>
  <c r="T45" i="4"/>
  <c r="T71" i="4" s="1"/>
  <c r="T54" i="4"/>
  <c r="T80" i="4" s="1"/>
  <c r="R30" i="5"/>
  <c r="R56" i="5" s="1"/>
  <c r="S30" i="5"/>
  <c r="S56" i="5" s="1"/>
  <c r="Q36" i="6"/>
  <c r="R42" i="6"/>
  <c r="R68" i="6" s="1"/>
  <c r="U51" i="6"/>
  <c r="U77" i="6" s="1"/>
  <c r="Q33" i="7"/>
  <c r="T40" i="7"/>
  <c r="T66" i="7" s="1"/>
  <c r="S40" i="7"/>
  <c r="S66" i="7" s="1"/>
  <c r="R40" i="7"/>
  <c r="R66" i="7" s="1"/>
  <c r="Q34" i="7"/>
  <c r="S34" i="7"/>
  <c r="S60" i="7" s="1"/>
  <c r="T34" i="7"/>
  <c r="T60" i="7" s="1"/>
  <c r="R34" i="7"/>
  <c r="R60" i="7" s="1"/>
  <c r="Q30" i="7"/>
  <c r="T30" i="7"/>
  <c r="T56" i="7" s="1"/>
  <c r="U30" i="7"/>
  <c r="U56" i="7" s="1"/>
  <c r="U33" i="7"/>
  <c r="U59" i="7" s="1"/>
  <c r="Q42" i="3"/>
  <c r="T47" i="3"/>
  <c r="T73" i="3" s="1"/>
  <c r="S54" i="3"/>
  <c r="S80" i="3" s="1"/>
  <c r="R54" i="3"/>
  <c r="R80" i="3" s="1"/>
  <c r="S40" i="5"/>
  <c r="S66" i="5" s="1"/>
  <c r="R40" i="5"/>
  <c r="R66" i="5" s="1"/>
  <c r="T40" i="5"/>
  <c r="T66" i="5" s="1"/>
  <c r="T30" i="5"/>
  <c r="T56" i="5" s="1"/>
  <c r="Q40" i="5"/>
  <c r="Q44" i="5"/>
  <c r="S40" i="11"/>
  <c r="S66" i="11" s="1"/>
  <c r="R40" i="11"/>
  <c r="R66" i="11" s="1"/>
  <c r="T30" i="11"/>
  <c r="T56" i="11" s="1"/>
  <c r="T50" i="10"/>
  <c r="T76" i="10" s="1"/>
  <c r="U48" i="10"/>
  <c r="U74" i="10" s="1"/>
  <c r="S50" i="10"/>
  <c r="S76" i="10" s="1"/>
  <c r="U50" i="10"/>
  <c r="U76" i="10" s="1"/>
  <c r="Q50" i="10"/>
  <c r="R48" i="10"/>
  <c r="R74" i="10" s="1"/>
  <c r="S49" i="6"/>
  <c r="S75" i="6" s="1"/>
  <c r="S45" i="6"/>
  <c r="S71" i="6" s="1"/>
  <c r="Q42" i="6"/>
  <c r="T30" i="6"/>
  <c r="T56" i="6" s="1"/>
  <c r="S36" i="6"/>
  <c r="S62" i="6" s="1"/>
  <c r="R45" i="6"/>
  <c r="R71" i="6" s="1"/>
  <c r="R51" i="6"/>
  <c r="R77" i="6" s="1"/>
  <c r="U42" i="6"/>
  <c r="U68" i="6" s="1"/>
  <c r="R49" i="6"/>
  <c r="R75" i="6" s="1"/>
  <c r="U45" i="6"/>
  <c r="U71" i="6" s="1"/>
  <c r="T51" i="6"/>
  <c r="T77" i="6" s="1"/>
  <c r="S51" i="6"/>
  <c r="S77" i="6" s="1"/>
  <c r="T42" i="6"/>
  <c r="T68" i="6" s="1"/>
  <c r="T33" i="7"/>
  <c r="T59" i="7" s="1"/>
  <c r="U54" i="7"/>
  <c r="U80" i="7" s="1"/>
  <c r="S48" i="3"/>
  <c r="S74" i="3" s="1"/>
  <c r="S42" i="3"/>
  <c r="S68" i="3" s="1"/>
  <c r="U33" i="3"/>
  <c r="U59" i="3" s="1"/>
  <c r="Q51" i="3"/>
  <c r="U40" i="3"/>
  <c r="U66" i="3" s="1"/>
  <c r="R45" i="3"/>
  <c r="R71" i="3" s="1"/>
  <c r="T48" i="3"/>
  <c r="T74" i="3" s="1"/>
  <c r="Q45" i="3"/>
  <c r="T45" i="3"/>
  <c r="T71" i="3" s="1"/>
  <c r="Q48" i="3"/>
  <c r="R40" i="3"/>
  <c r="R66" i="3" s="1"/>
  <c r="U45" i="3"/>
  <c r="U71" i="3" s="1"/>
  <c r="U42" i="3"/>
  <c r="U68" i="3" s="1"/>
  <c r="T54" i="3"/>
  <c r="T80" i="3" s="1"/>
  <c r="S33" i="3"/>
  <c r="S59" i="3" s="1"/>
  <c r="T42" i="3"/>
  <c r="T68" i="3" s="1"/>
  <c r="Q36" i="3"/>
  <c r="U36" i="3"/>
  <c r="U62" i="3" s="1"/>
  <c r="T36" i="3"/>
  <c r="T62" i="3" s="1"/>
  <c r="R36" i="3"/>
  <c r="R62" i="3" s="1"/>
  <c r="U31" i="11"/>
  <c r="U57" i="11" s="1"/>
  <c r="Q31" i="11"/>
  <c r="R31" i="11"/>
  <c r="R57" i="11" s="1"/>
  <c r="T31" i="11"/>
  <c r="T57" i="11" s="1"/>
  <c r="S31" i="11"/>
  <c r="S57" i="11" s="1"/>
  <c r="C132" i="9"/>
  <c r="G132" i="9" s="1"/>
  <c r="S49" i="8"/>
  <c r="S75" i="8" s="1"/>
  <c r="U54" i="8"/>
  <c r="U80" i="8" s="1"/>
  <c r="Q49" i="8"/>
  <c r="U43" i="3"/>
  <c r="U69" i="3" s="1"/>
  <c r="U48" i="3"/>
  <c r="U74" i="3" s="1"/>
  <c r="R44" i="5"/>
  <c r="R70" i="5" s="1"/>
  <c r="S51" i="10"/>
  <c r="S77" i="10" s="1"/>
  <c r="S44" i="5"/>
  <c r="S70" i="5" s="1"/>
  <c r="T36" i="6"/>
  <c r="T62" i="6" s="1"/>
  <c r="S32" i="5"/>
  <c r="S58" i="5" s="1"/>
  <c r="Q47" i="7"/>
  <c r="Q49" i="4"/>
  <c r="U49" i="4"/>
  <c r="U75" i="4" s="1"/>
  <c r="R49" i="4"/>
  <c r="R75" i="4" s="1"/>
  <c r="S49" i="4"/>
  <c r="S75" i="4" s="1"/>
  <c r="R37" i="7"/>
  <c r="R63" i="7" s="1"/>
  <c r="U39" i="5"/>
  <c r="U65" i="5" s="1"/>
  <c r="Q39" i="5"/>
  <c r="T39" i="5"/>
  <c r="T65" i="5" s="1"/>
  <c r="S39" i="5"/>
  <c r="S65" i="5" s="1"/>
  <c r="Q35" i="3"/>
  <c r="T31" i="3"/>
  <c r="T57" i="3" s="1"/>
  <c r="R31" i="3"/>
  <c r="R57" i="3" s="1"/>
  <c r="Q31" i="3"/>
  <c r="U31" i="3"/>
  <c r="U57" i="3" s="1"/>
  <c r="C134" i="9"/>
  <c r="G134" i="9" s="1"/>
  <c r="S33" i="8"/>
  <c r="S59" i="8" s="1"/>
  <c r="U42" i="5"/>
  <c r="U68" i="5" s="1"/>
  <c r="T44" i="5"/>
  <c r="T70" i="5" s="1"/>
  <c r="T47" i="7"/>
  <c r="T73" i="7" s="1"/>
  <c r="U32" i="5"/>
  <c r="U58" i="5" s="1"/>
  <c r="U39" i="4"/>
  <c r="U65" i="4" s="1"/>
  <c r="Q39" i="4"/>
  <c r="T39" i="4"/>
  <c r="T65" i="4" s="1"/>
  <c r="S39" i="4"/>
  <c r="S65" i="4" s="1"/>
  <c r="S37" i="10"/>
  <c r="S63" i="10" s="1"/>
  <c r="U37" i="10"/>
  <c r="U63" i="10" s="1"/>
  <c r="T37" i="10"/>
  <c r="T63" i="10" s="1"/>
  <c r="Q37" i="10"/>
  <c r="R32" i="5"/>
  <c r="R58" i="5" s="1"/>
  <c r="R39" i="5"/>
  <c r="R65" i="5" s="1"/>
  <c r="R47" i="7"/>
  <c r="R73" i="7" s="1"/>
  <c r="T47" i="8"/>
  <c r="T73" i="8" s="1"/>
  <c r="S43" i="10"/>
  <c r="S69" i="10" s="1"/>
  <c r="S36" i="3"/>
  <c r="S62" i="3" s="1"/>
  <c r="Q32" i="5"/>
  <c r="S48" i="10"/>
  <c r="S74" i="10" s="1"/>
  <c r="U47" i="7"/>
  <c r="U73" i="7" s="1"/>
  <c r="T49" i="4"/>
  <c r="T75" i="4" s="1"/>
  <c r="S54" i="6"/>
  <c r="S80" i="6" s="1"/>
  <c r="U49" i="8"/>
  <c r="U75" i="8" s="1"/>
  <c r="R45" i="8"/>
  <c r="R71" i="8" s="1"/>
  <c r="C133" i="9"/>
  <c r="E133" i="9" s="1"/>
  <c r="S37" i="8"/>
  <c r="S63" i="8" s="1"/>
  <c r="R49" i="8"/>
  <c r="R75" i="8" s="1"/>
  <c r="S30" i="6"/>
  <c r="S56" i="6" s="1"/>
  <c r="Q54" i="3"/>
  <c r="R37" i="10"/>
  <c r="R63" i="10" s="1"/>
  <c r="B145" i="9"/>
  <c r="U43" i="5"/>
  <c r="U69" i="5" s="1"/>
  <c r="Q43" i="5"/>
  <c r="T43" i="5"/>
  <c r="T69" i="5" s="1"/>
  <c r="S43" i="5"/>
  <c r="S69" i="5" s="1"/>
  <c r="R43" i="5"/>
  <c r="R69" i="5" s="1"/>
  <c r="S31" i="3"/>
  <c r="S57" i="3" s="1"/>
  <c r="R41" i="8"/>
  <c r="R67" i="8" s="1"/>
  <c r="T35" i="8"/>
  <c r="T61" i="8" s="1"/>
  <c r="Q41" i="8"/>
  <c r="S35" i="8"/>
  <c r="S61" i="8" s="1"/>
  <c r="U35" i="8"/>
  <c r="U61" i="8" s="1"/>
  <c r="R35" i="8"/>
  <c r="R61" i="8" s="1"/>
  <c r="U33" i="8"/>
  <c r="U59" i="8" s="1"/>
  <c r="R34" i="8"/>
  <c r="R60" i="8" s="1"/>
  <c r="R33" i="8"/>
  <c r="R59" i="8" s="1"/>
  <c r="Q37" i="8"/>
  <c r="T42" i="8"/>
  <c r="T68" i="8" s="1"/>
  <c r="R44" i="8"/>
  <c r="R70" i="8" s="1"/>
  <c r="S44" i="8"/>
  <c r="S70" i="8" s="1"/>
  <c r="T37" i="8"/>
  <c r="T63" i="8" s="1"/>
  <c r="R52" i="8"/>
  <c r="R78" i="8" s="1"/>
  <c r="T34" i="8"/>
  <c r="T60" i="8" s="1"/>
  <c r="R37" i="8"/>
  <c r="R63" i="8" s="1"/>
  <c r="Q32" i="8"/>
  <c r="R32" i="8"/>
  <c r="R58" i="8" s="1"/>
  <c r="R54" i="8"/>
  <c r="R80" i="8" s="1"/>
  <c r="U42" i="8"/>
  <c r="U68" i="8" s="1"/>
  <c r="T52" i="8"/>
  <c r="T78" i="8" s="1"/>
  <c r="S39" i="8"/>
  <c r="S65" i="8" s="1"/>
  <c r="Q54" i="8"/>
  <c r="S42" i="8"/>
  <c r="S68" i="8" s="1"/>
  <c r="U39" i="8"/>
  <c r="U65" i="8" s="1"/>
  <c r="S53" i="8"/>
  <c r="S79" i="8" s="1"/>
  <c r="R53" i="8"/>
  <c r="R79" i="8" s="1"/>
  <c r="U52" i="8"/>
  <c r="U78" i="8" s="1"/>
  <c r="T54" i="8"/>
  <c r="T80" i="8" s="1"/>
  <c r="R42" i="8"/>
  <c r="R68" i="8" s="1"/>
  <c r="T51" i="8"/>
  <c r="T77" i="8" s="1"/>
  <c r="U40" i="8"/>
  <c r="U66" i="8" s="1"/>
  <c r="U32" i="8"/>
  <c r="U58" i="8" s="1"/>
  <c r="Q33" i="8"/>
  <c r="U45" i="8"/>
  <c r="U71" i="8" s="1"/>
  <c r="U51" i="8"/>
  <c r="U77" i="8" s="1"/>
  <c r="T45" i="8"/>
  <c r="T71" i="8" s="1"/>
  <c r="T32" i="8"/>
  <c r="T58" i="8" s="1"/>
  <c r="U41" i="8"/>
  <c r="U67" i="8" s="1"/>
  <c r="Q53" i="8"/>
  <c r="T38" i="8"/>
  <c r="T64" i="8" s="1"/>
  <c r="U30" i="8"/>
  <c r="U56" i="8" s="1"/>
  <c r="U38" i="8"/>
  <c r="U64" i="8" s="1"/>
  <c r="R30" i="8"/>
  <c r="R56" i="8" s="1"/>
  <c r="S41" i="8"/>
  <c r="S67" i="8" s="1"/>
  <c r="T30" i="8"/>
  <c r="T56" i="8" s="1"/>
  <c r="R47" i="8"/>
  <c r="R73" i="8" s="1"/>
  <c r="U47" i="8"/>
  <c r="U73" i="8" s="1"/>
  <c r="S47" i="8"/>
  <c r="S73" i="8" s="1"/>
  <c r="T46" i="8"/>
  <c r="T72" i="8" s="1"/>
  <c r="U46" i="8"/>
  <c r="U72" i="8" s="1"/>
  <c r="R46" i="8"/>
  <c r="R72" i="8" s="1"/>
  <c r="Q46" i="8"/>
  <c r="T53" i="10"/>
  <c r="T79" i="10" s="1"/>
  <c r="S46" i="3"/>
  <c r="S72" i="3" s="1"/>
  <c r="Q53" i="10"/>
  <c r="Q38" i="6"/>
  <c r="S38" i="6"/>
  <c r="S64" i="6" s="1"/>
  <c r="T38" i="6"/>
  <c r="T64" i="6" s="1"/>
  <c r="U38" i="6"/>
  <c r="U64" i="6" s="1"/>
  <c r="R38" i="6"/>
  <c r="R64" i="6" s="1"/>
  <c r="R30" i="3"/>
  <c r="R56" i="3" s="1"/>
  <c r="T32" i="4"/>
  <c r="T58" i="4" s="1"/>
  <c r="U45" i="7"/>
  <c r="U71" i="7" s="1"/>
  <c r="S38" i="3"/>
  <c r="S64" i="3" s="1"/>
  <c r="Q52" i="6"/>
  <c r="S53" i="10"/>
  <c r="S79" i="10" s="1"/>
  <c r="T38" i="3"/>
  <c r="T64" i="3" s="1"/>
  <c r="R54" i="7"/>
  <c r="R80" i="7" s="1"/>
  <c r="U41" i="6"/>
  <c r="U67" i="6" s="1"/>
  <c r="R41" i="6"/>
  <c r="R67" i="6" s="1"/>
  <c r="Q41" i="6"/>
  <c r="U48" i="8"/>
  <c r="U74" i="8" s="1"/>
  <c r="T52" i="5"/>
  <c r="T78" i="5" s="1"/>
  <c r="U52" i="5"/>
  <c r="U78" i="5" s="1"/>
  <c r="S52" i="5"/>
  <c r="S78" i="5" s="1"/>
  <c r="R52" i="5"/>
  <c r="R78" i="5" s="1"/>
  <c r="Q52" i="5"/>
  <c r="T36" i="10"/>
  <c r="T62" i="10" s="1"/>
  <c r="Q36" i="10"/>
  <c r="R36" i="10"/>
  <c r="R62" i="10" s="1"/>
  <c r="U36" i="10"/>
  <c r="U62" i="10" s="1"/>
  <c r="S36" i="10"/>
  <c r="S62" i="10" s="1"/>
  <c r="Q48" i="8"/>
  <c r="T45" i="7"/>
  <c r="T71" i="7" s="1"/>
  <c r="R53" i="10"/>
  <c r="R79" i="10" s="1"/>
  <c r="U32" i="4"/>
  <c r="U58" i="4" s="1"/>
  <c r="S43" i="11"/>
  <c r="S69" i="11" s="1"/>
  <c r="R43" i="10"/>
  <c r="R69" i="10" s="1"/>
  <c r="U43" i="10"/>
  <c r="U69" i="10" s="1"/>
  <c r="Q43" i="10"/>
  <c r="Q47" i="3"/>
  <c r="S47" i="3"/>
  <c r="S73" i="3" s="1"/>
  <c r="U47" i="3"/>
  <c r="U73" i="3" s="1"/>
  <c r="S52" i="11"/>
  <c r="S78" i="11" s="1"/>
  <c r="S48" i="8"/>
  <c r="S74" i="8" s="1"/>
  <c r="R48" i="8"/>
  <c r="R74" i="8" s="1"/>
  <c r="S45" i="7"/>
  <c r="S71" i="7" s="1"/>
  <c r="Q45" i="7"/>
  <c r="S51" i="3"/>
  <c r="S77" i="3" s="1"/>
  <c r="Q41" i="7"/>
  <c r="R34" i="10"/>
  <c r="R60" i="10" s="1"/>
  <c r="Q34" i="10"/>
  <c r="U34" i="10"/>
  <c r="U60" i="10" s="1"/>
  <c r="T34" i="10"/>
  <c r="T60" i="10" s="1"/>
  <c r="S34" i="10"/>
  <c r="S60" i="10" s="1"/>
  <c r="T51" i="4"/>
  <c r="T77" i="4" s="1"/>
  <c r="Q51" i="4"/>
  <c r="S51" i="4"/>
  <c r="S77" i="4" s="1"/>
  <c r="R51" i="4"/>
  <c r="R77" i="4" s="1"/>
  <c r="R37" i="5"/>
  <c r="R63" i="5" s="1"/>
  <c r="S37" i="5"/>
  <c r="S63" i="5" s="1"/>
  <c r="Q37" i="5"/>
  <c r="U47" i="4"/>
  <c r="U73" i="4" s="1"/>
  <c r="T47" i="4"/>
  <c r="T73" i="4" s="1"/>
  <c r="R47" i="4"/>
  <c r="R73" i="4" s="1"/>
  <c r="Q47" i="4"/>
  <c r="U31" i="10"/>
  <c r="U57" i="10" s="1"/>
  <c r="R31" i="10"/>
  <c r="R57" i="10" s="1"/>
  <c r="T31" i="10"/>
  <c r="T57" i="10" s="1"/>
  <c r="S31" i="10"/>
  <c r="S57" i="10" s="1"/>
  <c r="S30" i="3"/>
  <c r="S56" i="3" s="1"/>
  <c r="U30" i="6"/>
  <c r="U56" i="6" s="1"/>
  <c r="R30" i="6"/>
  <c r="R56" i="6" s="1"/>
  <c r="R32" i="3"/>
  <c r="R58" i="3" s="1"/>
  <c r="U32" i="3"/>
  <c r="U58" i="3" s="1"/>
  <c r="T32" i="3"/>
  <c r="T58" i="3" s="1"/>
  <c r="S32" i="3"/>
  <c r="S58" i="3" s="1"/>
  <c r="Q32" i="3"/>
  <c r="U37" i="7"/>
  <c r="U63" i="7" s="1"/>
  <c r="S46" i="6"/>
  <c r="S72" i="6" s="1"/>
  <c r="T46" i="6"/>
  <c r="T72" i="6" s="1"/>
  <c r="R46" i="6"/>
  <c r="R72" i="6" s="1"/>
  <c r="S34" i="5"/>
  <c r="S60" i="5" s="1"/>
  <c r="Q34" i="5"/>
  <c r="T34" i="5"/>
  <c r="T60" i="5" s="1"/>
  <c r="R34" i="5"/>
  <c r="R60" i="5" s="1"/>
  <c r="U41" i="11"/>
  <c r="U67" i="11" s="1"/>
  <c r="S41" i="11"/>
  <c r="S67" i="11" s="1"/>
  <c r="Q41" i="11"/>
  <c r="R41" i="11"/>
  <c r="R67" i="11" s="1"/>
  <c r="T41" i="11"/>
  <c r="T67" i="11" s="1"/>
  <c r="Q46" i="10"/>
  <c r="T46" i="10"/>
  <c r="T72" i="10" s="1"/>
  <c r="U46" i="10"/>
  <c r="U72" i="10" s="1"/>
  <c r="S46" i="10"/>
  <c r="S72" i="10" s="1"/>
  <c r="R46" i="10"/>
  <c r="R72" i="10" s="1"/>
  <c r="T51" i="3"/>
  <c r="T77" i="3" s="1"/>
  <c r="Q48" i="5"/>
  <c r="U48" i="5"/>
  <c r="U74" i="5" s="1"/>
  <c r="R48" i="5"/>
  <c r="R74" i="5" s="1"/>
  <c r="T48" i="5"/>
  <c r="T74" i="5" s="1"/>
  <c r="S48" i="5"/>
  <c r="S74" i="5" s="1"/>
  <c r="T44" i="11"/>
  <c r="T70" i="11" s="1"/>
  <c r="U44" i="11"/>
  <c r="U70" i="11" s="1"/>
  <c r="Q44" i="11"/>
  <c r="R54" i="6"/>
  <c r="R80" i="6" s="1"/>
  <c r="U42" i="10"/>
  <c r="U68" i="10" s="1"/>
  <c r="Q42" i="10"/>
  <c r="R42" i="10"/>
  <c r="R68" i="10" s="1"/>
  <c r="T42" i="10"/>
  <c r="T68" i="10" s="1"/>
  <c r="T51" i="7"/>
  <c r="T77" i="7" s="1"/>
  <c r="R51" i="7"/>
  <c r="R77" i="7" s="1"/>
  <c r="Q51" i="7"/>
  <c r="S51" i="7"/>
  <c r="S77" i="7" s="1"/>
  <c r="T53" i="6"/>
  <c r="T79" i="6" s="1"/>
  <c r="U35" i="4"/>
  <c r="U61" i="4" s="1"/>
  <c r="S35" i="11"/>
  <c r="S61" i="11" s="1"/>
  <c r="U51" i="4"/>
  <c r="U77" i="4" s="1"/>
  <c r="U44" i="6"/>
  <c r="U70" i="6" s="1"/>
  <c r="S43" i="6"/>
  <c r="S69" i="6" s="1"/>
  <c r="Q43" i="6"/>
  <c r="R43" i="6"/>
  <c r="R69" i="6" s="1"/>
  <c r="U43" i="6"/>
  <c r="U69" i="6" s="1"/>
  <c r="T43" i="6"/>
  <c r="T69" i="6" s="1"/>
  <c r="U47" i="6"/>
  <c r="U73" i="6" s="1"/>
  <c r="R47" i="6"/>
  <c r="R73" i="6" s="1"/>
  <c r="T47" i="6"/>
  <c r="T73" i="6" s="1"/>
  <c r="Q47" i="6"/>
  <c r="T33" i="10"/>
  <c r="T59" i="10" s="1"/>
  <c r="R33" i="10"/>
  <c r="R59" i="10" s="1"/>
  <c r="U33" i="10"/>
  <c r="U59" i="10" s="1"/>
  <c r="R51" i="11"/>
  <c r="R77" i="11" s="1"/>
  <c r="Q51" i="11"/>
  <c r="U51" i="11"/>
  <c r="U77" i="11" s="1"/>
  <c r="T51" i="11"/>
  <c r="T77" i="11" s="1"/>
  <c r="T41" i="3"/>
  <c r="T67" i="3" s="1"/>
  <c r="Q41" i="3"/>
  <c r="U41" i="3"/>
  <c r="U67" i="3" s="1"/>
  <c r="Q44" i="7"/>
  <c r="R44" i="7"/>
  <c r="R70" i="7" s="1"/>
  <c r="U44" i="7"/>
  <c r="U70" i="7" s="1"/>
  <c r="T44" i="7"/>
  <c r="T70" i="7" s="1"/>
  <c r="U31" i="6"/>
  <c r="U57" i="6" s="1"/>
  <c r="Q31" i="6"/>
  <c r="S31" i="6"/>
  <c r="S57" i="6" s="1"/>
  <c r="R38" i="5"/>
  <c r="R64" i="5" s="1"/>
  <c r="Q38" i="5"/>
  <c r="T38" i="5"/>
  <c r="T64" i="5" s="1"/>
  <c r="U38" i="5"/>
  <c r="U64" i="5" s="1"/>
  <c r="S38" i="5"/>
  <c r="S64" i="5" s="1"/>
  <c r="U39" i="6"/>
  <c r="U65" i="6" s="1"/>
  <c r="T39" i="6"/>
  <c r="T65" i="6" s="1"/>
  <c r="Q39" i="6"/>
  <c r="R39" i="6"/>
  <c r="R65" i="6" s="1"/>
  <c r="S39" i="6"/>
  <c r="S65" i="6" s="1"/>
  <c r="R48" i="7"/>
  <c r="R74" i="7" s="1"/>
  <c r="T33" i="6"/>
  <c r="T59" i="6" s="1"/>
  <c r="Q33" i="6"/>
  <c r="Q38" i="10"/>
  <c r="S38" i="10"/>
  <c r="S64" i="10" s="1"/>
  <c r="T38" i="10"/>
  <c r="T64" i="10" s="1"/>
  <c r="U38" i="10"/>
  <c r="U64" i="10" s="1"/>
  <c r="U53" i="5"/>
  <c r="U79" i="5" s="1"/>
  <c r="Q53" i="5"/>
  <c r="R53" i="5"/>
  <c r="R79" i="5" s="1"/>
  <c r="T53" i="5"/>
  <c r="T79" i="5" s="1"/>
  <c r="S53" i="5"/>
  <c r="S79" i="5" s="1"/>
  <c r="T45" i="11"/>
  <c r="T71" i="11" s="1"/>
  <c r="S45" i="11"/>
  <c r="S71" i="11" s="1"/>
  <c r="U45" i="11"/>
  <c r="U71" i="11" s="1"/>
  <c r="R45" i="11"/>
  <c r="R71" i="11" s="1"/>
  <c r="Q45" i="11"/>
  <c r="S53" i="7"/>
  <c r="S79" i="7" s="1"/>
  <c r="T53" i="7"/>
  <c r="T79" i="7" s="1"/>
  <c r="R53" i="7"/>
  <c r="R79" i="7" s="1"/>
  <c r="Q53" i="7"/>
  <c r="U53" i="7"/>
  <c r="U79" i="7" s="1"/>
  <c r="Q52" i="7"/>
  <c r="S52" i="7"/>
  <c r="S78" i="7" s="1"/>
  <c r="R52" i="7"/>
  <c r="R78" i="7" s="1"/>
  <c r="T52" i="7"/>
  <c r="T78" i="7" s="1"/>
  <c r="U52" i="7"/>
  <c r="U78" i="7" s="1"/>
  <c r="U49" i="5"/>
  <c r="U75" i="5" s="1"/>
  <c r="S49" i="5"/>
  <c r="S75" i="5" s="1"/>
  <c r="T49" i="5"/>
  <c r="T75" i="5" s="1"/>
  <c r="R49" i="5"/>
  <c r="R75" i="5" s="1"/>
  <c r="Q30" i="10"/>
  <c r="R30" i="10"/>
  <c r="R56" i="10" s="1"/>
  <c r="T30" i="10"/>
  <c r="T56" i="10" s="1"/>
  <c r="U30" i="10"/>
  <c r="U56" i="10" s="1"/>
  <c r="Q46" i="3"/>
  <c r="R46" i="3"/>
  <c r="R72" i="3" s="1"/>
  <c r="T46" i="3"/>
  <c r="T72" i="3" s="1"/>
  <c r="T52" i="10"/>
  <c r="T78" i="10" s="1"/>
  <c r="R52" i="10"/>
  <c r="R78" i="10" s="1"/>
  <c r="U52" i="10"/>
  <c r="U78" i="10" s="1"/>
  <c r="S52" i="10"/>
  <c r="S78" i="10" s="1"/>
  <c r="S47" i="6"/>
  <c r="S73" i="6" s="1"/>
  <c r="S34" i="3"/>
  <c r="S60" i="3" s="1"/>
  <c r="U54" i="11"/>
  <c r="U80" i="11" s="1"/>
  <c r="Q36" i="7"/>
  <c r="R36" i="7"/>
  <c r="R62" i="7" s="1"/>
  <c r="U36" i="7"/>
  <c r="U62" i="7" s="1"/>
  <c r="T36" i="7"/>
  <c r="T62" i="7" s="1"/>
  <c r="R35" i="5"/>
  <c r="R61" i="5" s="1"/>
  <c r="S35" i="5"/>
  <c r="S61" i="5" s="1"/>
  <c r="Q35" i="5"/>
  <c r="T52" i="4"/>
  <c r="T78" i="4" s="1"/>
  <c r="R52" i="4"/>
  <c r="R78" i="4" s="1"/>
  <c r="Q52" i="4"/>
  <c r="S52" i="4"/>
  <c r="S78" i="4" s="1"/>
  <c r="S50" i="3"/>
  <c r="S76" i="3" s="1"/>
  <c r="R50" i="3"/>
  <c r="R76" i="3" s="1"/>
  <c r="T50" i="3"/>
  <c r="T76" i="3" s="1"/>
  <c r="Q50" i="3"/>
  <c r="U50" i="3"/>
  <c r="U76" i="3" s="1"/>
  <c r="Q49" i="7"/>
  <c r="U49" i="7"/>
  <c r="U75" i="7" s="1"/>
  <c r="T49" i="7"/>
  <c r="T75" i="7" s="1"/>
  <c r="R49" i="7"/>
  <c r="R75" i="7" s="1"/>
  <c r="U47" i="5"/>
  <c r="U73" i="5" s="1"/>
  <c r="S47" i="5"/>
  <c r="S73" i="5" s="1"/>
  <c r="T47" i="5"/>
  <c r="T73" i="5" s="1"/>
  <c r="R47" i="5"/>
  <c r="R73" i="5" s="1"/>
  <c r="Q47" i="5"/>
  <c r="T43" i="4"/>
  <c r="T69" i="4" s="1"/>
  <c r="R43" i="4"/>
  <c r="R69" i="4" s="1"/>
  <c r="Q43" i="4"/>
  <c r="U43" i="4"/>
  <c r="U69" i="4" s="1"/>
  <c r="S43" i="4"/>
  <c r="S69" i="4" s="1"/>
  <c r="U46" i="7"/>
  <c r="U72" i="7" s="1"/>
  <c r="Q46" i="7"/>
  <c r="T46" i="7"/>
  <c r="T72" i="7" s="1"/>
  <c r="S46" i="7"/>
  <c r="S72" i="7" s="1"/>
  <c r="R46" i="7"/>
  <c r="R72" i="7" s="1"/>
  <c r="R37" i="6"/>
  <c r="R63" i="6" s="1"/>
  <c r="Q37" i="6"/>
  <c r="T37" i="6"/>
  <c r="T63" i="6" s="1"/>
  <c r="U37" i="6"/>
  <c r="U63" i="6" s="1"/>
  <c r="S37" i="6"/>
  <c r="S63" i="6" s="1"/>
  <c r="U40" i="4"/>
  <c r="U66" i="4" s="1"/>
  <c r="R50" i="11"/>
  <c r="R76" i="11" s="1"/>
  <c r="T50" i="11"/>
  <c r="T76" i="11" s="1"/>
  <c r="S50" i="11"/>
  <c r="S76" i="11" s="1"/>
  <c r="U47" i="10"/>
  <c r="U73" i="10" s="1"/>
  <c r="T47" i="10"/>
  <c r="T73" i="10" s="1"/>
  <c r="Q47" i="10"/>
  <c r="R47" i="10"/>
  <c r="R73" i="10" s="1"/>
  <c r="T31" i="7"/>
  <c r="T57" i="7" s="1"/>
  <c r="R31" i="7"/>
  <c r="R57" i="7" s="1"/>
  <c r="U31" i="7"/>
  <c r="U57" i="7" s="1"/>
  <c r="Q31" i="7"/>
  <c r="S31" i="7"/>
  <c r="S57" i="7" s="1"/>
  <c r="S34" i="6"/>
  <c r="S60" i="6" s="1"/>
  <c r="Q34" i="6"/>
  <c r="T34" i="6"/>
  <c r="T60" i="6" s="1"/>
  <c r="R34" i="6"/>
  <c r="R60" i="6" s="1"/>
  <c r="S54" i="5"/>
  <c r="S80" i="5" s="1"/>
  <c r="R54" i="5"/>
  <c r="R80" i="5" s="1"/>
  <c r="T54" i="5"/>
  <c r="T80" i="5" s="1"/>
  <c r="U54" i="5"/>
  <c r="U80" i="5" s="1"/>
  <c r="Q54" i="5"/>
  <c r="S34" i="4"/>
  <c r="S60" i="4" s="1"/>
  <c r="U34" i="4"/>
  <c r="U60" i="4" s="1"/>
  <c r="T34" i="4"/>
  <c r="T60" i="4" s="1"/>
  <c r="Q34" i="4"/>
  <c r="R34" i="4"/>
  <c r="R60" i="4" s="1"/>
  <c r="T36" i="4"/>
  <c r="T62" i="4" s="1"/>
  <c r="S36" i="4"/>
  <c r="S62" i="4" s="1"/>
  <c r="Q36" i="4"/>
  <c r="U36" i="4"/>
  <c r="U62" i="4" s="1"/>
  <c r="U39" i="11"/>
  <c r="U65" i="11" s="1"/>
  <c r="R39" i="11"/>
  <c r="R65" i="11" s="1"/>
  <c r="T39" i="11"/>
  <c r="T65" i="11" s="1"/>
  <c r="S50" i="7"/>
  <c r="S76" i="7" s="1"/>
  <c r="Q50" i="7"/>
  <c r="R50" i="7"/>
  <c r="R76" i="7" s="1"/>
  <c r="Q49" i="5"/>
  <c r="R54" i="11"/>
  <c r="R80" i="11" s="1"/>
  <c r="U39" i="10"/>
  <c r="U65" i="10" s="1"/>
  <c r="Q39" i="10"/>
  <c r="R39" i="10"/>
  <c r="R65" i="10" s="1"/>
  <c r="S39" i="10"/>
  <c r="S65" i="10" s="1"/>
  <c r="T39" i="10"/>
  <c r="T65" i="10" s="1"/>
  <c r="Q52" i="3"/>
  <c r="S52" i="3"/>
  <c r="S78" i="3" s="1"/>
  <c r="U52" i="3"/>
  <c r="U78" i="3" s="1"/>
  <c r="T52" i="3"/>
  <c r="T78" i="3" s="1"/>
  <c r="T31" i="6"/>
  <c r="T57" i="6" s="1"/>
  <c r="T43" i="7"/>
  <c r="T69" i="7" s="1"/>
  <c r="R43" i="7"/>
  <c r="R69" i="7" s="1"/>
  <c r="S43" i="7"/>
  <c r="S69" i="7" s="1"/>
  <c r="R45" i="4"/>
  <c r="R71" i="4" s="1"/>
  <c r="U45" i="4"/>
  <c r="U71" i="4" s="1"/>
  <c r="S45" i="4"/>
  <c r="S71" i="4" s="1"/>
  <c r="R33" i="4"/>
  <c r="R59" i="4" s="1"/>
  <c r="U34" i="5"/>
  <c r="U60" i="5" s="1"/>
  <c r="U35" i="10"/>
  <c r="U61" i="10" s="1"/>
  <c r="R33" i="3"/>
  <c r="R59" i="3" s="1"/>
  <c r="U31" i="4"/>
  <c r="U57" i="4" s="1"/>
  <c r="T31" i="4"/>
  <c r="T57" i="4" s="1"/>
  <c r="R31" i="4"/>
  <c r="R57" i="4" s="1"/>
  <c r="S31" i="4"/>
  <c r="S57" i="4" s="1"/>
  <c r="Q31" i="4"/>
  <c r="S54" i="11"/>
  <c r="S80" i="11" s="1"/>
  <c r="Q41" i="10"/>
  <c r="S41" i="10"/>
  <c r="S67" i="10" s="1"/>
  <c r="R41" i="10"/>
  <c r="R67" i="10" s="1"/>
  <c r="Q48" i="6"/>
  <c r="S48" i="6"/>
  <c r="S74" i="6" s="1"/>
  <c r="T48" i="6"/>
  <c r="T74" i="6" s="1"/>
  <c r="U48" i="6"/>
  <c r="U74" i="6" s="1"/>
  <c r="R48" i="6"/>
  <c r="R74" i="6" s="1"/>
  <c r="T36" i="5"/>
  <c r="T62" i="5" s="1"/>
  <c r="Q36" i="5"/>
  <c r="R36" i="5"/>
  <c r="R62" i="5" s="1"/>
  <c r="S36" i="5"/>
  <c r="S62" i="5" s="1"/>
  <c r="T44" i="4"/>
  <c r="T70" i="4" s="1"/>
  <c r="S44" i="4"/>
  <c r="S70" i="4" s="1"/>
  <c r="R44" i="4"/>
  <c r="R70" i="4" s="1"/>
  <c r="Q44" i="4"/>
  <c r="Q43" i="11"/>
  <c r="U46" i="6"/>
  <c r="U72" i="6" s="1"/>
  <c r="R38" i="3"/>
  <c r="R64" i="3" s="1"/>
  <c r="U40" i="7"/>
  <c r="U66" i="7" s="1"/>
  <c r="R44" i="6"/>
  <c r="R70" i="6" s="1"/>
  <c r="S40" i="4"/>
  <c r="S66" i="4" s="1"/>
  <c r="R41" i="3"/>
  <c r="R67" i="3" s="1"/>
  <c r="S44" i="7"/>
  <c r="S70" i="7" s="1"/>
  <c r="U41" i="4"/>
  <c r="U67" i="4" s="1"/>
  <c r="S41" i="4"/>
  <c r="S67" i="4" s="1"/>
  <c r="T41" i="4"/>
  <c r="T67" i="4" s="1"/>
  <c r="Q41" i="4"/>
  <c r="R41" i="4"/>
  <c r="R67" i="4" s="1"/>
  <c r="T47" i="11"/>
  <c r="T73" i="11" s="1"/>
  <c r="R32" i="7"/>
  <c r="R58" i="7" s="1"/>
  <c r="U53" i="6"/>
  <c r="U79" i="6" s="1"/>
  <c r="T35" i="5"/>
  <c r="T61" i="5" s="1"/>
  <c r="Q34" i="3"/>
  <c r="U34" i="3"/>
  <c r="U60" i="3" s="1"/>
  <c r="R34" i="3"/>
  <c r="R60" i="3" s="1"/>
  <c r="S47" i="4"/>
  <c r="S73" i="4" s="1"/>
  <c r="U30" i="11"/>
  <c r="U56" i="11" s="1"/>
  <c r="T50" i="7"/>
  <c r="T76" i="7" s="1"/>
  <c r="S39" i="11"/>
  <c r="S65" i="11" s="1"/>
  <c r="R51" i="10"/>
  <c r="R77" i="10" s="1"/>
  <c r="U51" i="10"/>
  <c r="U77" i="10" s="1"/>
  <c r="Q51" i="10"/>
  <c r="Q37" i="3"/>
  <c r="S37" i="3"/>
  <c r="S63" i="3" s="1"/>
  <c r="U37" i="3"/>
  <c r="U63" i="3" s="1"/>
  <c r="S41" i="3"/>
  <c r="S67" i="3" s="1"/>
  <c r="R45" i="5"/>
  <c r="R71" i="5" s="1"/>
  <c r="S45" i="5"/>
  <c r="S71" i="5" s="1"/>
  <c r="T45" i="5"/>
  <c r="T71" i="5" s="1"/>
  <c r="U45" i="5"/>
  <c r="U71" i="5" s="1"/>
  <c r="S45" i="10"/>
  <c r="S71" i="10" s="1"/>
  <c r="T45" i="10"/>
  <c r="T71" i="10" s="1"/>
  <c r="U45" i="10"/>
  <c r="U71" i="10" s="1"/>
  <c r="R45" i="10"/>
  <c r="R71" i="10" s="1"/>
  <c r="U37" i="5"/>
  <c r="U63" i="5" s="1"/>
  <c r="T54" i="7"/>
  <c r="T80" i="7" s="1"/>
  <c r="S54" i="7"/>
  <c r="S80" i="7" s="1"/>
  <c r="U38" i="3"/>
  <c r="U64" i="3" s="1"/>
  <c r="T43" i="11"/>
  <c r="T69" i="11" s="1"/>
  <c r="U43" i="7"/>
  <c r="U69" i="7" s="1"/>
  <c r="U31" i="5"/>
  <c r="U57" i="5" s="1"/>
  <c r="T31" i="5"/>
  <c r="T57" i="5" s="1"/>
  <c r="R31" i="5"/>
  <c r="R57" i="5" s="1"/>
  <c r="Q31" i="5"/>
  <c r="S31" i="5"/>
  <c r="S57" i="5" s="1"/>
  <c r="U49" i="11"/>
  <c r="U75" i="11" s="1"/>
  <c r="Q49" i="11"/>
  <c r="S49" i="11"/>
  <c r="S75" i="11" s="1"/>
  <c r="T49" i="11"/>
  <c r="T75" i="11" s="1"/>
  <c r="R49" i="11"/>
  <c r="R75" i="11" s="1"/>
  <c r="S41" i="5"/>
  <c r="S67" i="5" s="1"/>
  <c r="U41" i="5"/>
  <c r="U67" i="5" s="1"/>
  <c r="T41" i="5"/>
  <c r="T67" i="5" s="1"/>
  <c r="Q41" i="5"/>
  <c r="R41" i="5"/>
  <c r="R67" i="5" s="1"/>
  <c r="Q35" i="4"/>
  <c r="R35" i="4"/>
  <c r="R61" i="4" s="1"/>
  <c r="S35" i="4"/>
  <c r="S61" i="4" s="1"/>
  <c r="Q48" i="7"/>
  <c r="S48" i="7"/>
  <c r="S74" i="7" s="1"/>
  <c r="T35" i="7"/>
  <c r="T61" i="7" s="1"/>
  <c r="S35" i="7"/>
  <c r="S61" i="7" s="1"/>
  <c r="U35" i="7"/>
  <c r="U61" i="7" s="1"/>
  <c r="Q35" i="7"/>
  <c r="R35" i="7"/>
  <c r="R61" i="7" s="1"/>
  <c r="R31" i="6"/>
  <c r="R57" i="6" s="1"/>
  <c r="U30" i="4"/>
  <c r="U56" i="4" s="1"/>
  <c r="T30" i="4"/>
  <c r="T56" i="4" s="1"/>
  <c r="R30" i="4"/>
  <c r="R56" i="4" s="1"/>
  <c r="Q30" i="4"/>
  <c r="S30" i="4"/>
  <c r="S56" i="4" s="1"/>
  <c r="T40" i="10"/>
  <c r="T66" i="10" s="1"/>
  <c r="S40" i="10"/>
  <c r="S66" i="10" s="1"/>
  <c r="Q40" i="10"/>
  <c r="U40" i="10"/>
  <c r="U66" i="10" s="1"/>
  <c r="S39" i="3"/>
  <c r="S65" i="3" s="1"/>
  <c r="U39" i="3"/>
  <c r="U65" i="3" s="1"/>
  <c r="T39" i="3"/>
  <c r="T65" i="3" s="1"/>
  <c r="T33" i="5"/>
  <c r="T59" i="5" s="1"/>
  <c r="S33" i="5"/>
  <c r="S59" i="5" s="1"/>
  <c r="Q33" i="5"/>
  <c r="R33" i="5"/>
  <c r="R59" i="5" s="1"/>
  <c r="U33" i="5"/>
  <c r="U59" i="5" s="1"/>
  <c r="S50" i="4"/>
  <c r="S76" i="4" s="1"/>
  <c r="R50" i="4"/>
  <c r="R76" i="4" s="1"/>
  <c r="T50" i="4"/>
  <c r="T76" i="4" s="1"/>
  <c r="Q50" i="4"/>
  <c r="T48" i="11"/>
  <c r="T74" i="11" s="1"/>
  <c r="R48" i="11"/>
  <c r="R74" i="11" s="1"/>
  <c r="Q48" i="11"/>
  <c r="S48" i="11"/>
  <c r="S74" i="11" s="1"/>
  <c r="S40" i="3"/>
  <c r="S66" i="3" s="1"/>
  <c r="Q40" i="3"/>
  <c r="S37" i="7"/>
  <c r="S63" i="7" s="1"/>
  <c r="T37" i="5"/>
  <c r="T63" i="5" s="1"/>
  <c r="S44" i="3"/>
  <c r="S70" i="3" s="1"/>
  <c r="R44" i="3"/>
  <c r="R70" i="3" s="1"/>
  <c r="T44" i="3"/>
  <c r="T70" i="3" s="1"/>
  <c r="U44" i="3"/>
  <c r="U70" i="3" s="1"/>
  <c r="T40" i="4"/>
  <c r="T66" i="4" s="1"/>
  <c r="Q32" i="6"/>
  <c r="T32" i="6"/>
  <c r="T58" i="6" s="1"/>
  <c r="R32" i="6"/>
  <c r="R58" i="6" s="1"/>
  <c r="S32" i="6"/>
  <c r="S58" i="6" s="1"/>
  <c r="U32" i="6"/>
  <c r="U58" i="6" s="1"/>
  <c r="U46" i="5"/>
  <c r="U72" i="5" s="1"/>
  <c r="S46" i="5"/>
  <c r="S72" i="5" s="1"/>
  <c r="R46" i="5"/>
  <c r="R72" i="5" s="1"/>
  <c r="Q46" i="5"/>
  <c r="T46" i="5"/>
  <c r="T72" i="5" s="1"/>
  <c r="T49" i="3"/>
  <c r="T75" i="3" s="1"/>
  <c r="R49" i="3"/>
  <c r="R75" i="3" s="1"/>
  <c r="S49" i="3"/>
  <c r="S75" i="3" s="1"/>
  <c r="U49" i="3"/>
  <c r="U75" i="3" s="1"/>
  <c r="U38" i="7"/>
  <c r="U64" i="7" s="1"/>
  <c r="R38" i="7"/>
  <c r="R64" i="7" s="1"/>
  <c r="T38" i="7"/>
  <c r="T64" i="7" s="1"/>
  <c r="R43" i="3"/>
  <c r="R69" i="3" s="1"/>
  <c r="T43" i="3"/>
  <c r="T69" i="3" s="1"/>
  <c r="R32" i="4"/>
  <c r="R58" i="4" s="1"/>
  <c r="S34" i="11"/>
  <c r="S60" i="11" s="1"/>
  <c r="T34" i="11"/>
  <c r="T60" i="11" s="1"/>
  <c r="R34" i="11"/>
  <c r="R60" i="11" s="1"/>
  <c r="U41" i="10"/>
  <c r="U67" i="10" s="1"/>
  <c r="U44" i="4"/>
  <c r="U70" i="4" s="1"/>
  <c r="T35" i="6"/>
  <c r="T61" i="6" s="1"/>
  <c r="Q35" i="6"/>
  <c r="R35" i="6"/>
  <c r="R61" i="6" s="1"/>
  <c r="R38" i="4"/>
  <c r="R64" i="4" s="1"/>
  <c r="S38" i="4"/>
  <c r="S64" i="4" s="1"/>
  <c r="Q38" i="4"/>
  <c r="T38" i="4"/>
  <c r="T64" i="4" s="1"/>
  <c r="U38" i="4"/>
  <c r="U64" i="4" s="1"/>
  <c r="Q44" i="6"/>
  <c r="S50" i="5"/>
  <c r="S76" i="5" s="1"/>
  <c r="U50" i="5"/>
  <c r="U76" i="5" s="1"/>
  <c r="T50" i="5"/>
  <c r="T76" i="5" s="1"/>
  <c r="R50" i="5"/>
  <c r="R76" i="5" s="1"/>
  <c r="Q50" i="5"/>
  <c r="T53" i="11"/>
  <c r="T79" i="11" s="1"/>
  <c r="U53" i="11"/>
  <c r="U79" i="11" s="1"/>
  <c r="Q53" i="11"/>
  <c r="R53" i="11"/>
  <c r="R79" i="11" s="1"/>
  <c r="S53" i="11"/>
  <c r="S79" i="11" s="1"/>
  <c r="Q54" i="10"/>
  <c r="S54" i="10"/>
  <c r="S80" i="10" s="1"/>
  <c r="T54" i="10"/>
  <c r="T80" i="10" s="1"/>
  <c r="U54" i="10"/>
  <c r="U80" i="10" s="1"/>
  <c r="R54" i="10"/>
  <c r="R80" i="10" s="1"/>
  <c r="Q40" i="6"/>
  <c r="U40" i="6"/>
  <c r="U66" i="6" s="1"/>
  <c r="T40" i="6"/>
  <c r="T66" i="6" s="1"/>
  <c r="S40" i="6"/>
  <c r="S66" i="6" s="1"/>
  <c r="S50" i="6"/>
  <c r="S76" i="6" s="1"/>
  <c r="R50" i="6"/>
  <c r="R76" i="6" s="1"/>
  <c r="U50" i="6"/>
  <c r="U76" i="6" s="1"/>
  <c r="Q50" i="6"/>
  <c r="Q46" i="4"/>
  <c r="R35" i="3"/>
  <c r="R61" i="3" s="1"/>
  <c r="T35" i="3"/>
  <c r="T61" i="3" s="1"/>
  <c r="S35" i="3"/>
  <c r="S61" i="3" s="1"/>
  <c r="S32" i="7"/>
  <c r="S58" i="7" s="1"/>
  <c r="S32" i="4"/>
  <c r="S58" i="4" s="1"/>
  <c r="T32" i="10"/>
  <c r="T58" i="10" s="1"/>
  <c r="Q32" i="10"/>
  <c r="R32" i="10"/>
  <c r="R58" i="10" s="1"/>
  <c r="Q39" i="3"/>
  <c r="T52" i="6"/>
  <c r="T78" i="6" s="1"/>
  <c r="R52" i="6"/>
  <c r="R78" i="6" s="1"/>
  <c r="U52" i="6"/>
  <c r="U78" i="6" s="1"/>
  <c r="S42" i="5"/>
  <c r="S68" i="5" s="1"/>
  <c r="Q42" i="5"/>
  <c r="T42" i="5"/>
  <c r="T68" i="5" s="1"/>
  <c r="U33" i="4"/>
  <c r="U59" i="4" s="1"/>
  <c r="Q33" i="4"/>
  <c r="T33" i="4"/>
  <c r="T59" i="4" s="1"/>
  <c r="T52" i="11"/>
  <c r="T78" i="11" s="1"/>
  <c r="Q52" i="11"/>
  <c r="U52" i="11"/>
  <c r="U78" i="11" s="1"/>
  <c r="T53" i="3"/>
  <c r="T79" i="3" s="1"/>
  <c r="R53" i="3"/>
  <c r="R79" i="3" s="1"/>
  <c r="U53" i="3"/>
  <c r="U79" i="3" s="1"/>
  <c r="Q53" i="3"/>
  <c r="T32" i="7"/>
  <c r="T58" i="7" s="1"/>
  <c r="Q48" i="4"/>
  <c r="U48" i="4"/>
  <c r="U74" i="4" s="1"/>
  <c r="S48" i="4"/>
  <c r="S74" i="4" s="1"/>
  <c r="R37" i="11"/>
  <c r="R63" i="11" s="1"/>
  <c r="S37" i="11"/>
  <c r="S63" i="11" s="1"/>
  <c r="T37" i="11"/>
  <c r="T63" i="11" s="1"/>
  <c r="Q37" i="11"/>
  <c r="U37" i="11"/>
  <c r="U63" i="11" s="1"/>
  <c r="Q44" i="3"/>
  <c r="R41" i="7"/>
  <c r="R67" i="7" s="1"/>
  <c r="T41" i="7"/>
  <c r="T67" i="7" s="1"/>
  <c r="S41" i="7"/>
  <c r="S67" i="7" s="1"/>
  <c r="R35" i="10"/>
  <c r="R61" i="10" s="1"/>
  <c r="Q35" i="10"/>
  <c r="S35" i="10"/>
  <c r="S61" i="10" s="1"/>
  <c r="U30" i="3"/>
  <c r="U56" i="3" s="1"/>
  <c r="U33" i="6"/>
  <c r="U59" i="6" s="1"/>
  <c r="T48" i="4"/>
  <c r="T74" i="4" s="1"/>
  <c r="U33" i="11"/>
  <c r="U59" i="11" s="1"/>
  <c r="S33" i="11"/>
  <c r="S59" i="11" s="1"/>
  <c r="R33" i="11"/>
  <c r="R59" i="11" s="1"/>
  <c r="T33" i="11"/>
  <c r="T59" i="11" s="1"/>
  <c r="S49" i="10"/>
  <c r="S75" i="10" s="1"/>
  <c r="T49" i="10"/>
  <c r="T75" i="10" s="1"/>
  <c r="R49" i="10"/>
  <c r="R75" i="10" s="1"/>
  <c r="U49" i="10"/>
  <c r="U75" i="10" s="1"/>
  <c r="Q49" i="3"/>
  <c r="R48" i="4"/>
  <c r="R74" i="4" s="1"/>
  <c r="U48" i="7"/>
  <c r="U74" i="7" s="1"/>
  <c r="U52" i="4"/>
  <c r="U78" i="4" s="1"/>
  <c r="Q43" i="3"/>
  <c r="S44" i="6"/>
  <c r="S70" i="6" s="1"/>
  <c r="Q33" i="3"/>
  <c r="U35" i="6"/>
  <c r="U61" i="6" s="1"/>
  <c r="U50" i="11"/>
  <c r="U76" i="11" s="1"/>
  <c r="T50" i="6"/>
  <c r="T76" i="6" s="1"/>
  <c r="R44" i="11"/>
  <c r="R70" i="11" s="1"/>
  <c r="S33" i="10"/>
  <c r="S59" i="10" s="1"/>
  <c r="T40" i="11"/>
  <c r="T66" i="11" s="1"/>
  <c r="R33" i="6"/>
  <c r="R59" i="6" s="1"/>
  <c r="R52" i="3"/>
  <c r="R78" i="3" s="1"/>
  <c r="S38" i="7"/>
  <c r="S64" i="7" s="1"/>
  <c r="R53" i="4"/>
  <c r="R79" i="4" s="1"/>
  <c r="U53" i="4"/>
  <c r="U79" i="4" s="1"/>
  <c r="Q53" i="4"/>
  <c r="T53" i="4"/>
  <c r="T79" i="4" s="1"/>
  <c r="R35" i="11"/>
  <c r="R61" i="11" s="1"/>
  <c r="Q35" i="11"/>
  <c r="U35" i="11"/>
  <c r="U61" i="11" s="1"/>
  <c r="R39" i="7"/>
  <c r="R65" i="7" s="1"/>
  <c r="S39" i="7"/>
  <c r="S65" i="7" s="1"/>
  <c r="Q39" i="7"/>
  <c r="U39" i="7"/>
  <c r="U65" i="7" s="1"/>
  <c r="S51" i="5"/>
  <c r="S77" i="5" s="1"/>
  <c r="T51" i="5"/>
  <c r="T77" i="5" s="1"/>
  <c r="Q51" i="5"/>
  <c r="R51" i="5"/>
  <c r="R77" i="5" s="1"/>
  <c r="S46" i="4"/>
  <c r="S72" i="4" s="1"/>
  <c r="T46" i="4"/>
  <c r="T72" i="4" s="1"/>
  <c r="U46" i="4"/>
  <c r="U72" i="4" s="1"/>
  <c r="T36" i="11"/>
  <c r="T62" i="11" s="1"/>
  <c r="S36" i="11"/>
  <c r="S62" i="11" s="1"/>
  <c r="R36" i="11"/>
  <c r="R62" i="11" s="1"/>
  <c r="Q36" i="11"/>
  <c r="U42" i="7"/>
  <c r="U68" i="7" s="1"/>
  <c r="T42" i="7"/>
  <c r="T68" i="7" s="1"/>
  <c r="Q42" i="7"/>
  <c r="Q46" i="11"/>
  <c r="U46" i="11"/>
  <c r="U72" i="11" s="1"/>
  <c r="R46" i="11"/>
  <c r="R72" i="11" s="1"/>
  <c r="T46" i="11"/>
  <c r="T72" i="11" s="1"/>
  <c r="T44" i="10"/>
  <c r="T70" i="10" s="1"/>
  <c r="Q44" i="10"/>
  <c r="R44" i="10"/>
  <c r="R70" i="10" s="1"/>
  <c r="U44" i="10"/>
  <c r="U70" i="10" s="1"/>
  <c r="S42" i="4"/>
  <c r="S68" i="4" s="1"/>
  <c r="T42" i="4"/>
  <c r="T68" i="4" s="1"/>
  <c r="Q42" i="4"/>
  <c r="R42" i="4"/>
  <c r="R68" i="4" s="1"/>
  <c r="U43" i="11"/>
  <c r="U69" i="11" s="1"/>
  <c r="U51" i="3"/>
  <c r="U77" i="3" s="1"/>
  <c r="T37" i="7"/>
  <c r="T63" i="7" s="1"/>
  <c r="U54" i="6"/>
  <c r="U80" i="6" s="1"/>
  <c r="T54" i="6"/>
  <c r="T80" i="6" s="1"/>
  <c r="R37" i="4"/>
  <c r="R63" i="4" s="1"/>
  <c r="U37" i="4"/>
  <c r="U63" i="4" s="1"/>
  <c r="T37" i="4"/>
  <c r="T63" i="4" s="1"/>
  <c r="Q37" i="4"/>
  <c r="S37" i="4"/>
  <c r="S63" i="4" s="1"/>
  <c r="U47" i="11"/>
  <c r="U73" i="11" s="1"/>
  <c r="Q47" i="11"/>
  <c r="U32" i="7"/>
  <c r="U58" i="7" s="1"/>
  <c r="U32" i="11"/>
  <c r="U58" i="11" s="1"/>
  <c r="S32" i="11"/>
  <c r="S58" i="11" s="1"/>
  <c r="T32" i="11"/>
  <c r="T58" i="11" s="1"/>
  <c r="Q32" i="11"/>
  <c r="Q33" i="10"/>
  <c r="U49" i="6"/>
  <c r="U75" i="6" s="1"/>
  <c r="Q49" i="6"/>
  <c r="R40" i="4"/>
  <c r="R66" i="4" s="1"/>
  <c r="U42" i="11"/>
  <c r="U68" i="11" s="1"/>
  <c r="R42" i="11"/>
  <c r="R68" i="11" s="1"/>
  <c r="Q42" i="11"/>
  <c r="S42" i="11"/>
  <c r="S68" i="11" s="1"/>
  <c r="T42" i="11"/>
  <c r="T68" i="11" s="1"/>
  <c r="T30" i="3"/>
  <c r="T56" i="3" s="1"/>
  <c r="S44" i="11"/>
  <c r="S70" i="11" s="1"/>
  <c r="T54" i="11"/>
  <c r="T80" i="11" s="1"/>
  <c r="S30" i="10"/>
  <c r="S56" i="10" s="1"/>
  <c r="U35" i="5"/>
  <c r="U61" i="5" s="1"/>
  <c r="U32" i="10"/>
  <c r="U58" i="10" s="1"/>
  <c r="R37" i="3"/>
  <c r="R63" i="3" s="1"/>
  <c r="S42" i="7"/>
  <c r="S68" i="7" s="1"/>
  <c r="U36" i="5"/>
  <c r="U62" i="5" s="1"/>
  <c r="B16" i="9"/>
  <c r="B63" i="9"/>
  <c r="G136" i="9"/>
  <c r="E136" i="9"/>
  <c r="E134" i="9"/>
  <c r="G135" i="9"/>
  <c r="E135" i="9"/>
  <c r="T55" i="10" l="1"/>
  <c r="S55" i="7"/>
  <c r="Q7" i="12" s="1"/>
  <c r="E132" i="9"/>
  <c r="U55" i="5"/>
  <c r="S55" i="10"/>
  <c r="T55" i="3"/>
  <c r="S55" i="4"/>
  <c r="R55" i="5"/>
  <c r="P9" i="12" s="1"/>
  <c r="S55" i="11"/>
  <c r="Q12" i="12" s="1"/>
  <c r="T55" i="7"/>
  <c r="M7" i="12" s="1"/>
  <c r="R55" i="10"/>
  <c r="P11" i="12" s="1"/>
  <c r="T55" i="11"/>
  <c r="S55" i="6"/>
  <c r="T55" i="4"/>
  <c r="U55" i="4"/>
  <c r="R55" i="6"/>
  <c r="P8" i="12" s="1"/>
  <c r="R55" i="7"/>
  <c r="P7" i="12" s="1"/>
  <c r="R55" i="3"/>
  <c r="P6" i="12" s="1"/>
  <c r="U55" i="6"/>
  <c r="N8" i="12" s="1"/>
  <c r="R55" i="11"/>
  <c r="S55" i="5"/>
  <c r="Q9" i="12" s="1"/>
  <c r="U55" i="11"/>
  <c r="S55" i="3"/>
  <c r="T55" i="5"/>
  <c r="M9" i="12" s="1"/>
  <c r="U55" i="3"/>
  <c r="N6" i="12" s="1"/>
  <c r="R55" i="4"/>
  <c r="P10" i="12" s="1"/>
  <c r="U55" i="10"/>
  <c r="N11" i="12" s="1"/>
  <c r="T55" i="6"/>
  <c r="U55" i="7"/>
  <c r="N7" i="12" s="1"/>
  <c r="T55" i="8"/>
  <c r="M5" i="12" s="1"/>
  <c r="P12" i="12"/>
  <c r="U55" i="8"/>
  <c r="N5" i="12" s="1"/>
  <c r="R55" i="8"/>
  <c r="P5" i="12" s="1"/>
  <c r="M8" i="12"/>
  <c r="S55" i="8"/>
  <c r="Q5" i="12" s="1"/>
  <c r="M12" i="12"/>
  <c r="Q11" i="12"/>
  <c r="M10" i="12"/>
  <c r="N10" i="12"/>
  <c r="G133" i="9"/>
  <c r="G130" i="9" s="1"/>
  <c r="B146" i="9"/>
  <c r="U29" i="8"/>
  <c r="L5" i="12" s="1"/>
  <c r="T29" i="8"/>
  <c r="K5" i="12" s="1"/>
  <c r="S29" i="8"/>
  <c r="J5" i="12" s="1"/>
  <c r="R29" i="8"/>
  <c r="I5" i="12" s="1"/>
  <c r="R29" i="10"/>
  <c r="I11" i="12" s="1"/>
  <c r="R29" i="4"/>
  <c r="I10" i="12" s="1"/>
  <c r="S29" i="5"/>
  <c r="J9" i="12" s="1"/>
  <c r="U29" i="7"/>
  <c r="L7" i="12" s="1"/>
  <c r="T29" i="4"/>
  <c r="K10" i="12" s="1"/>
  <c r="R29" i="7"/>
  <c r="I7" i="12" s="1"/>
  <c r="R29" i="3"/>
  <c r="I6" i="12" s="1"/>
  <c r="M6" i="12"/>
  <c r="T29" i="3"/>
  <c r="K6" i="12" s="1"/>
  <c r="U29" i="4"/>
  <c r="L10" i="12" s="1"/>
  <c r="R29" i="5"/>
  <c r="I9" i="12" s="1"/>
  <c r="T29" i="6"/>
  <c r="K8" i="12" s="1"/>
  <c r="T29" i="7"/>
  <c r="K7" i="12" s="1"/>
  <c r="Q8" i="12"/>
  <c r="S29" i="6"/>
  <c r="J8" i="12" s="1"/>
  <c r="R29" i="6"/>
  <c r="I8" i="12" s="1"/>
  <c r="T29" i="5"/>
  <c r="K9" i="12" s="1"/>
  <c r="U29" i="6"/>
  <c r="L8" i="12" s="1"/>
  <c r="U29" i="3"/>
  <c r="L6" i="12" s="1"/>
  <c r="N9" i="12"/>
  <c r="U29" i="5"/>
  <c r="L9" i="12" s="1"/>
  <c r="N12" i="12"/>
  <c r="U29" i="11"/>
  <c r="L12" i="12" s="1"/>
  <c r="Q6" i="12"/>
  <c r="S29" i="3"/>
  <c r="J6" i="12" s="1"/>
  <c r="T29" i="11"/>
  <c r="K12" i="12" s="1"/>
  <c r="U29" i="10"/>
  <c r="L11" i="12" s="1"/>
  <c r="R29" i="11"/>
  <c r="I12" i="12" s="1"/>
  <c r="S29" i="10"/>
  <c r="J11" i="12" s="1"/>
  <c r="S29" i="11"/>
  <c r="J12" i="12" s="1"/>
  <c r="Q10" i="12"/>
  <c r="S29" i="4"/>
  <c r="J10" i="12" s="1"/>
  <c r="S29" i="7"/>
  <c r="J7" i="12" s="1"/>
  <c r="M11" i="12"/>
  <c r="T29" i="10"/>
  <c r="K11" i="12" s="1"/>
  <c r="B64" i="9"/>
  <c r="E130" i="9"/>
  <c r="B17" i="9"/>
  <c r="B147" i="9" l="1"/>
  <c r="M13" i="12"/>
  <c r="I13" i="12"/>
  <c r="P13" i="12"/>
  <c r="J13" i="12"/>
  <c r="Q13" i="12"/>
  <c r="N13" i="12"/>
  <c r="L13" i="12"/>
  <c r="K13" i="12"/>
  <c r="B65" i="9"/>
  <c r="B18" i="9"/>
  <c r="B148" i="9" l="1"/>
  <c r="B19" i="9"/>
  <c r="B66" i="9"/>
  <c r="B149" i="9" l="1"/>
  <c r="B20" i="9"/>
  <c r="B67" i="9"/>
  <c r="B150" i="9" l="1"/>
  <c r="B68" i="9"/>
  <c r="B21" i="9"/>
  <c r="B151" i="9" l="1"/>
  <c r="B69" i="9"/>
  <c r="B22" i="9"/>
  <c r="B152" i="9" l="1"/>
  <c r="B23" i="9"/>
  <c r="B70" i="9"/>
  <c r="B153" i="9" l="1"/>
  <c r="B24" i="9"/>
  <c r="B71" i="9"/>
  <c r="B154" i="9" l="1"/>
  <c r="B72" i="9"/>
  <c r="B25" i="9"/>
  <c r="B155" i="9" l="1"/>
  <c r="B73" i="9"/>
  <c r="B26" i="9"/>
  <c r="B156" i="9" l="1"/>
  <c r="B74" i="9"/>
  <c r="B27" i="9"/>
  <c r="B157" i="9" l="1"/>
  <c r="B28" i="9"/>
  <c r="B75" i="9"/>
  <c r="B158" i="9" l="1"/>
  <c r="B29" i="9"/>
  <c r="B76" i="9"/>
  <c r="B159" i="9" l="1"/>
  <c r="B77" i="9"/>
  <c r="B30" i="9"/>
  <c r="B160" i="9" l="1"/>
  <c r="C159" i="9" s="1"/>
  <c r="E159" i="9" s="1"/>
  <c r="G159" i="9" s="1"/>
  <c r="C157" i="9"/>
  <c r="E157" i="9" s="1"/>
  <c r="G157" i="9" s="1"/>
  <c r="B31" i="9"/>
  <c r="B78" i="9"/>
  <c r="C160" i="9" l="1"/>
  <c r="E160" i="9" s="1"/>
  <c r="G160" i="9" s="1"/>
  <c r="C161" i="9"/>
  <c r="E161" i="9" s="1"/>
  <c r="G161" i="9" s="1"/>
  <c r="C143" i="9"/>
  <c r="E143" i="9" s="1"/>
  <c r="G143" i="9" s="1"/>
  <c r="C141" i="9"/>
  <c r="E141" i="9" s="1"/>
  <c r="G141" i="9" s="1"/>
  <c r="C142" i="9"/>
  <c r="E142" i="9" s="1"/>
  <c r="C144" i="9"/>
  <c r="E144" i="9" s="1"/>
  <c r="G144" i="9" s="1"/>
  <c r="C145" i="9"/>
  <c r="E145" i="9" s="1"/>
  <c r="G145" i="9" s="1"/>
  <c r="C146" i="9"/>
  <c r="E146" i="9" s="1"/>
  <c r="G146" i="9" s="1"/>
  <c r="C147" i="9"/>
  <c r="E147" i="9" s="1"/>
  <c r="G147" i="9" s="1"/>
  <c r="C149" i="9"/>
  <c r="E149" i="9" s="1"/>
  <c r="G149" i="9" s="1"/>
  <c r="C148" i="9"/>
  <c r="E148" i="9" s="1"/>
  <c r="G148" i="9" s="1"/>
  <c r="C150" i="9"/>
  <c r="E150" i="9" s="1"/>
  <c r="G150" i="9" s="1"/>
  <c r="C152" i="9"/>
  <c r="E152" i="9" s="1"/>
  <c r="G152" i="9" s="1"/>
  <c r="C156" i="9"/>
  <c r="E156" i="9" s="1"/>
  <c r="G156" i="9" s="1"/>
  <c r="C154" i="9"/>
  <c r="E154" i="9" s="1"/>
  <c r="G154" i="9" s="1"/>
  <c r="C158" i="9"/>
  <c r="E158" i="9" s="1"/>
  <c r="G158" i="9" s="1"/>
  <c r="C151" i="9"/>
  <c r="E151" i="9" s="1"/>
  <c r="G151" i="9" s="1"/>
  <c r="C155" i="9"/>
  <c r="E155" i="9" s="1"/>
  <c r="G155" i="9" s="1"/>
  <c r="C153" i="9"/>
  <c r="E153" i="9" s="1"/>
  <c r="G153" i="9" s="1"/>
  <c r="B79" i="9"/>
  <c r="B32" i="9"/>
  <c r="G142" i="9" l="1"/>
  <c r="G139" i="9" s="1"/>
  <c r="E139" i="9"/>
  <c r="B33" i="9"/>
  <c r="B80" i="9"/>
  <c r="B81" i="9" l="1"/>
  <c r="B34" i="9"/>
  <c r="B35" i="9" l="1"/>
  <c r="B82" i="9"/>
  <c r="B83" i="9" l="1"/>
  <c r="B36" i="9"/>
  <c r="B37" i="9" l="1"/>
  <c r="B84" i="9"/>
  <c r="B38" i="9" l="1"/>
  <c r="B85" i="9"/>
  <c r="B86" i="9" l="1"/>
  <c r="B39" i="9"/>
  <c r="B40" i="9" l="1"/>
  <c r="B87" i="9"/>
  <c r="B88" i="9" l="1"/>
  <c r="B41" i="9"/>
  <c r="B89" i="9" l="1"/>
  <c r="B42" i="9"/>
  <c r="B43" i="9" l="1"/>
  <c r="B90" i="9"/>
  <c r="B91" i="9" l="1"/>
  <c r="B44" i="9"/>
  <c r="B45" i="9" l="1"/>
  <c r="B92" i="9"/>
  <c r="B93" i="9" l="1"/>
  <c r="B46" i="9"/>
  <c r="B47" i="9" l="1"/>
  <c r="B94" i="9"/>
  <c r="B48" i="9" l="1"/>
  <c r="B95" i="9"/>
  <c r="B96" i="9" l="1"/>
  <c r="B49" i="9"/>
  <c r="B50" i="9" l="1"/>
  <c r="B97" i="9"/>
  <c r="B51" i="9" l="1"/>
  <c r="B98" i="9"/>
  <c r="B99" i="9" l="1"/>
  <c r="B52" i="9"/>
  <c r="B100" i="9" l="1"/>
  <c r="B53" i="9"/>
  <c r="B101" i="9" l="1"/>
  <c r="B54" i="9"/>
  <c r="C53" i="9"/>
  <c r="C51" i="9"/>
  <c r="C49" i="9"/>
  <c r="G51" i="9" l="1"/>
  <c r="E51" i="9"/>
  <c r="G53" i="9"/>
  <c r="E53" i="9"/>
  <c r="C54" i="9"/>
  <c r="C10" i="9"/>
  <c r="C13" i="9"/>
  <c r="C15" i="9"/>
  <c r="C8" i="9"/>
  <c r="C9" i="9"/>
  <c r="C7" i="9"/>
  <c r="C12" i="9"/>
  <c r="C11" i="9"/>
  <c r="C14" i="9"/>
  <c r="C18" i="9"/>
  <c r="C17" i="9"/>
  <c r="C16" i="9"/>
  <c r="C20" i="9"/>
  <c r="C19" i="9"/>
  <c r="C23" i="9"/>
  <c r="C21" i="9"/>
  <c r="C22" i="9"/>
  <c r="C24" i="9"/>
  <c r="C27" i="9"/>
  <c r="C25" i="9"/>
  <c r="C26" i="9"/>
  <c r="C28" i="9"/>
  <c r="C30" i="9"/>
  <c r="C29" i="9"/>
  <c r="C31" i="9"/>
  <c r="C32" i="9"/>
  <c r="C33" i="9"/>
  <c r="C37" i="9"/>
  <c r="C34" i="9"/>
  <c r="C36" i="9"/>
  <c r="C35" i="9"/>
  <c r="C39" i="9"/>
  <c r="C40" i="9"/>
  <c r="C38" i="9"/>
  <c r="C42" i="9"/>
  <c r="C41" i="9"/>
  <c r="C43" i="9"/>
  <c r="C44" i="9"/>
  <c r="C45" i="9"/>
  <c r="C52" i="9"/>
  <c r="C48" i="9"/>
  <c r="C50" i="9"/>
  <c r="C46" i="9"/>
  <c r="C47" i="9"/>
  <c r="G49" i="9"/>
  <c r="E49" i="9"/>
  <c r="B102" i="9"/>
  <c r="E50" i="9" l="1"/>
  <c r="G50" i="9"/>
  <c r="G38" i="9"/>
  <c r="E38" i="9"/>
  <c r="E32" i="9"/>
  <c r="G32" i="9"/>
  <c r="G24" i="9"/>
  <c r="E24" i="9"/>
  <c r="E18" i="9"/>
  <c r="G18" i="9"/>
  <c r="G13" i="9"/>
  <c r="E13" i="9"/>
  <c r="E48" i="9"/>
  <c r="G48" i="9"/>
  <c r="G40" i="9"/>
  <c r="E40" i="9"/>
  <c r="G31" i="9"/>
  <c r="E31" i="9"/>
  <c r="G22" i="9"/>
  <c r="E22" i="9"/>
  <c r="G14" i="9"/>
  <c r="E14" i="9"/>
  <c r="G10" i="9"/>
  <c r="E10" i="9"/>
  <c r="G52" i="9"/>
  <c r="E52" i="9"/>
  <c r="G39" i="9"/>
  <c r="E39" i="9"/>
  <c r="G29" i="9"/>
  <c r="E29" i="9"/>
  <c r="G21" i="9"/>
  <c r="E21" i="9"/>
  <c r="E11" i="9"/>
  <c r="G11" i="9"/>
  <c r="G54" i="9"/>
  <c r="E54" i="9"/>
  <c r="B103" i="9"/>
  <c r="G35" i="9"/>
  <c r="E35" i="9"/>
  <c r="G30" i="9"/>
  <c r="E30" i="9"/>
  <c r="G23" i="9"/>
  <c r="E23" i="9"/>
  <c r="G12" i="9"/>
  <c r="E12" i="9"/>
  <c r="G45" i="9"/>
  <c r="E45" i="9"/>
  <c r="G44" i="9"/>
  <c r="E44" i="9"/>
  <c r="G36" i="9"/>
  <c r="E36" i="9"/>
  <c r="G28" i="9"/>
  <c r="E28" i="9"/>
  <c r="G19" i="9"/>
  <c r="E19" i="9"/>
  <c r="E7" i="9"/>
  <c r="G7" i="9"/>
  <c r="G46" i="9"/>
  <c r="E46" i="9"/>
  <c r="E43" i="9"/>
  <c r="G43" i="9"/>
  <c r="E34" i="9"/>
  <c r="G34" i="9"/>
  <c r="G26" i="9"/>
  <c r="E26" i="9"/>
  <c r="G20" i="9"/>
  <c r="E20" i="9"/>
  <c r="G9" i="9"/>
  <c r="E9" i="9"/>
  <c r="G47" i="9"/>
  <c r="E47" i="9"/>
  <c r="E41" i="9"/>
  <c r="G41" i="9"/>
  <c r="G37" i="9"/>
  <c r="E37" i="9"/>
  <c r="G25" i="9"/>
  <c r="E25" i="9"/>
  <c r="E16" i="9"/>
  <c r="G16" i="9"/>
  <c r="E8" i="9"/>
  <c r="G8" i="9"/>
  <c r="G42" i="9"/>
  <c r="E42" i="9"/>
  <c r="G33" i="9"/>
  <c r="E33" i="9"/>
  <c r="E27" i="9"/>
  <c r="G27" i="9"/>
  <c r="G17" i="9"/>
  <c r="E17" i="9"/>
  <c r="G15" i="9"/>
  <c r="E15" i="9"/>
  <c r="B104" i="9" l="1"/>
  <c r="E5" i="9"/>
  <c r="B105" i="9" l="1"/>
  <c r="B106" i="9" l="1"/>
  <c r="B107" i="9" l="1"/>
  <c r="B108" i="9" l="1"/>
  <c r="B109" i="9" l="1"/>
  <c r="B110" i="9" l="1"/>
  <c r="B111" i="9" l="1"/>
  <c r="B112" i="9" l="1"/>
  <c r="B113" i="9" l="1"/>
  <c r="B114" i="9" l="1"/>
  <c r="B115" i="9" l="1"/>
  <c r="B116" i="9" l="1"/>
  <c r="B117" i="9" l="1"/>
  <c r="B118" i="9" l="1"/>
  <c r="B119" i="9" l="1"/>
  <c r="B120" i="9" l="1"/>
  <c r="B121" i="9" l="1"/>
  <c r="B122" i="9" l="1"/>
  <c r="B123" i="9" l="1"/>
  <c r="B124" i="9" l="1"/>
  <c r="B125" i="9" l="1"/>
  <c r="B126" i="9" l="1"/>
  <c r="B127" i="9" l="1"/>
  <c r="B128" i="9" l="1"/>
  <c r="C127" i="9" s="1"/>
  <c r="C121" i="9" l="1"/>
  <c r="G121" i="9" s="1"/>
  <c r="C128" i="9"/>
  <c r="C60" i="9"/>
  <c r="C63" i="9"/>
  <c r="C62" i="9"/>
  <c r="C61" i="9"/>
  <c r="C58" i="9"/>
  <c r="C59" i="9"/>
  <c r="C65" i="9"/>
  <c r="C67" i="9"/>
  <c r="C64" i="9"/>
  <c r="C66" i="9"/>
  <c r="C68" i="9"/>
  <c r="C69" i="9"/>
  <c r="C71" i="9"/>
  <c r="C70" i="9"/>
  <c r="C72" i="9"/>
  <c r="C73" i="9"/>
  <c r="C74" i="9"/>
  <c r="C77" i="9"/>
  <c r="C76" i="9"/>
  <c r="C75" i="9"/>
  <c r="C78" i="9"/>
  <c r="C80" i="9"/>
  <c r="C79" i="9"/>
  <c r="C82" i="9"/>
  <c r="C83" i="9"/>
  <c r="C81" i="9"/>
  <c r="C84" i="9"/>
  <c r="C85" i="9"/>
  <c r="C86" i="9"/>
  <c r="C87" i="9"/>
  <c r="C88" i="9"/>
  <c r="C90" i="9"/>
  <c r="C89" i="9"/>
  <c r="C93" i="9"/>
  <c r="C91" i="9"/>
  <c r="C92" i="9"/>
  <c r="C94" i="9"/>
  <c r="C96" i="9"/>
  <c r="C95" i="9"/>
  <c r="C100" i="9"/>
  <c r="C97" i="9"/>
  <c r="C99" i="9"/>
  <c r="C98" i="9"/>
  <c r="C101" i="9"/>
  <c r="C102" i="9"/>
  <c r="C103" i="9"/>
  <c r="C104" i="9"/>
  <c r="C106" i="9"/>
  <c r="C105" i="9"/>
  <c r="C107" i="9"/>
  <c r="C109" i="9"/>
  <c r="C108" i="9"/>
  <c r="C110" i="9"/>
  <c r="C113" i="9"/>
  <c r="C111" i="9"/>
  <c r="C112" i="9"/>
  <c r="C114" i="9"/>
  <c r="C115" i="9"/>
  <c r="C116" i="9"/>
  <c r="C117" i="9"/>
  <c r="C126" i="9"/>
  <c r="C122" i="9"/>
  <c r="C120" i="9"/>
  <c r="C118" i="9"/>
  <c r="C124" i="9"/>
  <c r="C125" i="9"/>
  <c r="C123" i="9"/>
  <c r="C119" i="9"/>
  <c r="E127" i="9"/>
  <c r="G127" i="9"/>
  <c r="E121" i="9" l="1"/>
  <c r="G126" i="9"/>
  <c r="E126" i="9"/>
  <c r="G110" i="9"/>
  <c r="E110" i="9"/>
  <c r="G102" i="9"/>
  <c r="E102" i="9"/>
  <c r="G94" i="9"/>
  <c r="E94" i="9"/>
  <c r="G86" i="9"/>
  <c r="E86" i="9"/>
  <c r="G78" i="9"/>
  <c r="E78" i="9"/>
  <c r="E71" i="9"/>
  <c r="G71" i="9"/>
  <c r="G58" i="9"/>
  <c r="E58" i="9"/>
  <c r="G108" i="9"/>
  <c r="E108" i="9"/>
  <c r="E101" i="9"/>
  <c r="G101" i="9"/>
  <c r="G92" i="9"/>
  <c r="E92" i="9"/>
  <c r="E85" i="9"/>
  <c r="G85" i="9"/>
  <c r="G75" i="9"/>
  <c r="E75" i="9"/>
  <c r="G69" i="9"/>
  <c r="E69" i="9"/>
  <c r="G61" i="9"/>
  <c r="E61" i="9"/>
  <c r="G116" i="9"/>
  <c r="E116" i="9"/>
  <c r="G109" i="9"/>
  <c r="E109" i="9"/>
  <c r="G98" i="9"/>
  <c r="E98" i="9"/>
  <c r="G91" i="9"/>
  <c r="E91" i="9"/>
  <c r="G84" i="9"/>
  <c r="E84" i="9"/>
  <c r="G76" i="9"/>
  <c r="E76" i="9"/>
  <c r="G68" i="9"/>
  <c r="E68" i="9"/>
  <c r="G62" i="9"/>
  <c r="E62" i="9"/>
  <c r="G125" i="9"/>
  <c r="E125" i="9"/>
  <c r="G107" i="9"/>
  <c r="E107" i="9"/>
  <c r="G99" i="9"/>
  <c r="E99" i="9"/>
  <c r="G93" i="9"/>
  <c r="E93" i="9"/>
  <c r="G81" i="9"/>
  <c r="E81" i="9"/>
  <c r="G77" i="9"/>
  <c r="E77" i="9"/>
  <c r="G66" i="9"/>
  <c r="E66" i="9"/>
  <c r="G63" i="9"/>
  <c r="E63" i="9"/>
  <c r="G123" i="9"/>
  <c r="E123" i="9"/>
  <c r="G114" i="9"/>
  <c r="E114" i="9"/>
  <c r="G105" i="9"/>
  <c r="E105" i="9"/>
  <c r="G97" i="9"/>
  <c r="E97" i="9"/>
  <c r="G89" i="9"/>
  <c r="E89" i="9"/>
  <c r="G83" i="9"/>
  <c r="E83" i="9"/>
  <c r="G74" i="9"/>
  <c r="E74" i="9"/>
  <c r="G64" i="9"/>
  <c r="E64" i="9"/>
  <c r="G60" i="9"/>
  <c r="E60" i="9"/>
  <c r="G115" i="9"/>
  <c r="E115" i="9"/>
  <c r="G112" i="9"/>
  <c r="E112" i="9"/>
  <c r="G106" i="9"/>
  <c r="E106" i="9"/>
  <c r="G100" i="9"/>
  <c r="E100" i="9"/>
  <c r="G90" i="9"/>
  <c r="E90" i="9"/>
  <c r="G82" i="9"/>
  <c r="E82" i="9"/>
  <c r="G73" i="9"/>
  <c r="E73" i="9"/>
  <c r="G67" i="9"/>
  <c r="E67" i="9"/>
  <c r="G128" i="9"/>
  <c r="E128" i="9"/>
  <c r="E117" i="9"/>
  <c r="G117" i="9"/>
  <c r="G118" i="9"/>
  <c r="E118" i="9"/>
  <c r="G120" i="9"/>
  <c r="E120" i="9"/>
  <c r="E111" i="9"/>
  <c r="G111" i="9"/>
  <c r="G104" i="9"/>
  <c r="E104" i="9"/>
  <c r="E95" i="9"/>
  <c r="G95" i="9"/>
  <c r="G88" i="9"/>
  <c r="E88" i="9"/>
  <c r="G79" i="9"/>
  <c r="E79" i="9"/>
  <c r="G72" i="9"/>
  <c r="E72" i="9"/>
  <c r="G65" i="9"/>
  <c r="E65" i="9"/>
  <c r="G119" i="9"/>
  <c r="E119" i="9"/>
  <c r="G124" i="9"/>
  <c r="E124" i="9"/>
  <c r="G122" i="9"/>
  <c r="E122" i="9"/>
  <c r="G113" i="9"/>
  <c r="E113" i="9"/>
  <c r="G103" i="9"/>
  <c r="E103" i="9"/>
  <c r="G96" i="9"/>
  <c r="E96" i="9"/>
  <c r="E87" i="9"/>
  <c r="G87" i="9"/>
  <c r="G80" i="9"/>
  <c r="E80" i="9"/>
  <c r="G70" i="9"/>
  <c r="E70" i="9"/>
  <c r="G59" i="9"/>
  <c r="E59" i="9"/>
  <c r="E56" i="9" l="1"/>
  <c r="G56" i="9"/>
</calcChain>
</file>

<file path=xl/sharedStrings.xml><?xml version="1.0" encoding="utf-8"?>
<sst xmlns="http://schemas.openxmlformats.org/spreadsheetml/2006/main" count="306" uniqueCount="78">
  <si>
    <t>NEVER</t>
  </si>
  <si>
    <t>ALWAYS</t>
  </si>
  <si>
    <t>./_rnn/models-traffic</t>
  </si>
  <si>
    <t>RL-AVG</t>
  </si>
  <si>
    <t>ALL-KNOWING</t>
  </si>
  <si>
    <t>RL-BEST</t>
  </si>
  <si>
    <t>RL-WORST</t>
  </si>
  <si>
    <t>EMPIRICAL-BEST</t>
  </si>
  <si>
    <t>EMPIRICAL(10)</t>
  </si>
  <si>
    <t>./_rf/bpic.csv</t>
  </si>
  <si>
    <t>FIXED(28)</t>
  </si>
  <si>
    <t>actThr[%]</t>
  </si>
  <si>
    <t>./_rnn/models-bpic</t>
  </si>
  <si>
    <t>./_rnn/models-bpic17</t>
  </si>
  <si>
    <t>FIXED(2)</t>
  </si>
  <si>
    <t>./_rf/bpic17.csv</t>
  </si>
  <si>
    <t>FIXED(1)</t>
  </si>
  <si>
    <t>./_rf/traffic.csv</t>
  </si>
  <si>
    <t>Traffic</t>
  </si>
  <si>
    <t>PredPoint</t>
  </si>
  <si>
    <t>Earliness</t>
  </si>
  <si>
    <t>LSTM Accuracy
MCC</t>
  </si>
  <si>
    <t>e*a</t>
  </si>
  <si>
    <t>RF 
Accuracy
MCC</t>
  </si>
  <si>
    <t>BPIC 2012</t>
  </si>
  <si>
    <t>BPIC 2017</t>
  </si>
  <si>
    <t>Cargo</t>
  </si>
  <si>
    <t>./_rnn/models-c2k</t>
  </si>
  <si>
    <t>FIXED(6)</t>
  </si>
  <si>
    <t>./_rf/c2k.csv</t>
  </si>
  <si>
    <t>FIXED(13)</t>
  </si>
  <si>
    <t>lambda</t>
  </si>
  <si>
    <t>kappa</t>
  </si>
  <si>
    <t>AVERAGE</t>
  </si>
  <si>
    <t>Data Set</t>
  </si>
  <si>
    <t>Process Length</t>
  </si>
  <si>
    <t>Nbr. Process Instances (Test Set)</t>
  </si>
  <si>
    <t>Average</t>
  </si>
  <si>
    <t>Prediction 
Model</t>
  </si>
  <si>
    <t>LSTM</t>
  </si>
  <si>
    <t>RF</t>
  </si>
  <si>
    <t>BPIC12</t>
  </si>
  <si>
    <t>BPIC17</t>
  </si>
  <si>
    <t>Average:</t>
  </si>
  <si>
    <t>k</t>
  </si>
  <si>
    <t>l</t>
  </si>
  <si>
    <t>Static</t>
  </si>
  <si>
    <t>First</t>
  </si>
  <si>
    <t>Empirical</t>
  </si>
  <si>
    <t>Never</t>
  </si>
  <si>
    <t>BPIC12-LSTM</t>
  </si>
  <si>
    <t>BPIC12-RF</t>
  </si>
  <si>
    <t>BPIC17-LSTM</t>
  </si>
  <si>
    <t>BPIC17-RF</t>
  </si>
  <si>
    <t>Traffic-LSTM</t>
  </si>
  <si>
    <t>Traffic-RF</t>
  </si>
  <si>
    <t>Cargo-LSTM</t>
  </si>
  <si>
    <t>Cargo-RF</t>
  </si>
  <si>
    <t>= chosen static prediction point</t>
  </si>
  <si>
    <t>Online RL</t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</si>
  <si>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Calibri"/>
        <family val="2"/>
        <scheme val="minor"/>
      </rPr>
      <t>min</t>
    </r>
  </si>
  <si>
    <t>/</t>
  </si>
  <si>
    <r>
      <t>Average, relative cost savings per case when approach performs best (</t>
    </r>
    <r>
      <rPr>
        <b/>
        <i/>
        <sz val="11"/>
        <color rgb="FF000000"/>
        <rFont val="Calibri"/>
        <family val="2"/>
      </rPr>
      <t>Efficiency</t>
    </r>
    <r>
      <rPr>
        <b/>
        <sz val="11"/>
        <color rgb="FF000000"/>
        <rFont val="Calibri"/>
        <family val="2"/>
      </rPr>
      <t>)</t>
    </r>
  </si>
  <si>
    <r>
      <t>Relative number of situations 
when approach performs best (</t>
    </r>
    <r>
      <rPr>
        <b/>
        <i/>
        <sz val="11"/>
        <color rgb="FF000000"/>
        <rFont val="Calibri"/>
        <family val="2"/>
      </rPr>
      <t>Effectiveness</t>
    </r>
    <r>
      <rPr>
        <b/>
        <sz val="11"/>
        <color rgb="FF000000"/>
        <rFont val="Calibri"/>
        <family val="2"/>
      </rPr>
      <t>)</t>
    </r>
  </si>
  <si>
    <t>Nbr. Process Instances</t>
  </si>
  <si>
    <t>"Test" Set</t>
  </si>
  <si>
    <t>Training Set for Empirical / Online RL</t>
  </si>
  <si>
    <t>Final "Test" Set</t>
  </si>
  <si>
    <t>Split:</t>
  </si>
  <si>
    <t>First Process ID in Charts</t>
  </si>
  <si>
    <t>= chosen config for RQ2 charts</t>
  </si>
  <si>
    <t>TestDataSize</t>
  </si>
  <si>
    <t>Nbr Violations</t>
  </si>
  <si>
    <t>Rate of Violations</t>
  </si>
  <si>
    <r>
      <t>Average, relative cost savings
when approach performs best (</t>
    </r>
    <r>
      <rPr>
        <b/>
        <i/>
        <sz val="11"/>
        <color rgb="FF000000"/>
        <rFont val="Calibri"/>
        <family val="2"/>
      </rPr>
      <t>Efficiency</t>
    </r>
    <r>
      <rPr>
        <b/>
        <sz val="11"/>
        <color rgb="FF000000"/>
        <rFont val="Calibri"/>
        <family val="2"/>
      </rPr>
      <t>)</t>
    </r>
  </si>
  <si>
    <t>TrainingDataSize</t>
  </si>
  <si>
    <t>Deviation beteween distribution on Test and Training data:</t>
  </si>
  <si>
    <t>Accuracy [MCC]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</si>
</sst>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0" fillId="0" borderId="0"/>
  </cellStyleXfs>
  <cellXfs count="15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5" fontId="3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1" xfId="0" applyBorder="1"/>
    <xf numFmtId="0" fontId="8" fillId="0" borderId="1" xfId="0" applyFont="1" applyBorder="1"/>
    <xf numFmtId="0" fontId="8" fillId="2" borderId="1" xfId="0" applyFont="1" applyFill="1" applyBorder="1"/>
    <xf numFmtId="0" fontId="0" fillId="2" borderId="0" xfId="0" applyFill="1"/>
    <xf numFmtId="0" fontId="9" fillId="0" borderId="0" xfId="0" applyFont="1"/>
    <xf numFmtId="0" fontId="8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/>
    <xf numFmtId="0" fontId="7" fillId="0" borderId="0" xfId="0" applyFont="1"/>
    <xf numFmtId="9" fontId="0" fillId="0" borderId="0" xfId="1" applyFont="1"/>
    <xf numFmtId="0" fontId="8" fillId="0" borderId="1" xfId="0" applyFont="1" applyFill="1" applyBorder="1"/>
    <xf numFmtId="0" fontId="0" fillId="0" borderId="0" xfId="0"/>
    <xf numFmtId="0" fontId="0" fillId="0" borderId="0" xfId="0"/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3" fillId="0" borderId="0" xfId="1" applyFont="1"/>
    <xf numFmtId="3" fontId="3" fillId="0" borderId="0" xfId="0" applyNumberFormat="1" applyFont="1"/>
    <xf numFmtId="9" fontId="0" fillId="0" borderId="0" xfId="1" applyFont="1" applyFill="1"/>
    <xf numFmtId="9" fontId="2" fillId="0" borderId="0" xfId="1" applyFont="1" applyFill="1"/>
    <xf numFmtId="0" fontId="11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0" fillId="0" borderId="0" xfId="0" applyBorder="1"/>
    <xf numFmtId="0" fontId="10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11" fillId="0" borderId="11" xfId="0" applyFont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9" fontId="13" fillId="0" borderId="1" xfId="1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0" xfId="0" applyFont="1" applyAlignment="1">
      <alignment horizontal="center"/>
    </xf>
    <xf numFmtId="4" fontId="0" fillId="0" borderId="18" xfId="0" applyNumberFormat="1" applyBorder="1"/>
    <xf numFmtId="4" fontId="0" fillId="0" borderId="9" xfId="0" applyNumberFormat="1" applyBorder="1"/>
    <xf numFmtId="4" fontId="0" fillId="0" borderId="16" xfId="0" applyNumberFormat="1" applyBorder="1"/>
    <xf numFmtId="4" fontId="0" fillId="0" borderId="17" xfId="0" applyNumberFormat="1" applyBorder="1"/>
    <xf numFmtId="4" fontId="0" fillId="0" borderId="0" xfId="0" applyNumberFormat="1" applyBorder="1"/>
    <xf numFmtId="4" fontId="0" fillId="0" borderId="19" xfId="0" applyNumberFormat="1" applyBorder="1"/>
    <xf numFmtId="4" fontId="0" fillId="0" borderId="20" xfId="0" applyNumberFormat="1" applyBorder="1"/>
    <xf numFmtId="4" fontId="0" fillId="0" borderId="21" xfId="0" applyNumberFormat="1" applyBorder="1"/>
    <xf numFmtId="4" fontId="0" fillId="0" borderId="22" xfId="0" applyNumberFormat="1" applyBorder="1"/>
    <xf numFmtId="1" fontId="0" fillId="0" borderId="0" xfId="0" applyNumberFormat="1"/>
    <xf numFmtId="0" fontId="14" fillId="0" borderId="6" xfId="0" applyFont="1" applyBorder="1" applyAlignment="1">
      <alignment horizontal="center"/>
    </xf>
    <xf numFmtId="0" fontId="12" fillId="0" borderId="23" xfId="0" applyFont="1" applyBorder="1" applyAlignment="1">
      <alignment horizontal="left"/>
    </xf>
    <xf numFmtId="0" fontId="10" fillId="0" borderId="2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/>
    <xf numFmtId="0" fontId="0" fillId="0" borderId="0" xfId="0"/>
    <xf numFmtId="9" fontId="0" fillId="0" borderId="13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15" fillId="0" borderId="15" xfId="1" applyFont="1" applyBorder="1" applyAlignment="1">
      <alignment horizontal="center"/>
    </xf>
    <xf numFmtId="9" fontId="15" fillId="0" borderId="25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2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30" xfId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3" fillId="0" borderId="6" xfId="0" applyFont="1" applyBorder="1" applyAlignment="1"/>
    <xf numFmtId="0" fontId="13" fillId="0" borderId="8" xfId="0" applyFont="1" applyBorder="1" applyAlignment="1"/>
    <xf numFmtId="0" fontId="16" fillId="0" borderId="6" xfId="0" applyFont="1" applyBorder="1" applyAlignment="1">
      <alignment horizontal="right"/>
    </xf>
    <xf numFmtId="0" fontId="0" fillId="2" borderId="0" xfId="0" quotePrefix="1" applyFill="1"/>
    <xf numFmtId="0" fontId="0" fillId="0" borderId="0" xfId="0" applyFill="1"/>
    <xf numFmtId="0" fontId="8" fillId="0" borderId="0" xfId="0" applyFont="1" applyBorder="1"/>
    <xf numFmtId="3" fontId="0" fillId="0" borderId="9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0" xfId="0" applyNumberFormat="1" applyBorder="1"/>
    <xf numFmtId="3" fontId="0" fillId="0" borderId="19" xfId="0" applyNumberFormat="1" applyBorder="1"/>
    <xf numFmtId="3" fontId="0" fillId="0" borderId="20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0" fontId="0" fillId="0" borderId="0" xfId="0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19" fillId="0" borderId="0" xfId="0" applyFont="1" applyAlignment="1">
      <alignment horizontal="right"/>
    </xf>
    <xf numFmtId="164" fontId="3" fillId="0" borderId="0" xfId="0" applyNumberFormat="1" applyFont="1"/>
    <xf numFmtId="4" fontId="0" fillId="0" borderId="0" xfId="0" applyNumberFormat="1"/>
    <xf numFmtId="4" fontId="3" fillId="0" borderId="0" xfId="0" applyNumberFormat="1" applyFont="1"/>
    <xf numFmtId="0" fontId="0" fillId="0" borderId="0" xfId="0" quotePrefix="1"/>
    <xf numFmtId="9" fontId="0" fillId="0" borderId="0" xfId="1" applyNumberFormat="1" applyFont="1"/>
    <xf numFmtId="0" fontId="3" fillId="0" borderId="32" xfId="0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33" xfId="1" applyFont="1" applyBorder="1" applyAlignment="1">
      <alignment horizontal="center"/>
    </xf>
    <xf numFmtId="9" fontId="15" fillId="0" borderId="32" xfId="1" applyFont="1" applyBorder="1" applyAlignment="1">
      <alignment horizontal="center"/>
    </xf>
    <xf numFmtId="0" fontId="11" fillId="0" borderId="27" xfId="0" applyFont="1" applyBorder="1" applyAlignment="1">
      <alignment wrapText="1"/>
    </xf>
    <xf numFmtId="0" fontId="11" fillId="0" borderId="28" xfId="0" applyFont="1" applyBorder="1" applyAlignment="1">
      <alignment wrapText="1"/>
    </xf>
    <xf numFmtId="9" fontId="0" fillId="0" borderId="34" xfId="1" applyFont="1" applyBorder="1" applyAlignment="1">
      <alignment horizontal="center"/>
    </xf>
    <xf numFmtId="9" fontId="0" fillId="0" borderId="35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6" xfId="1" applyFont="1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26" xfId="1" applyFont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0" borderId="18" xfId="0" applyFill="1" applyBorder="1"/>
    <xf numFmtId="0" fontId="0" fillId="0" borderId="19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9" xfId="0" applyFill="1" applyBorder="1"/>
    <xf numFmtId="0" fontId="0" fillId="0" borderId="17" xfId="0" applyFill="1" applyBorder="1"/>
    <xf numFmtId="1" fontId="0" fillId="2" borderId="0" xfId="0" applyNumberFormat="1" applyFill="1"/>
    <xf numFmtId="0" fontId="0" fillId="0" borderId="0" xfId="0" quotePrefix="1" applyFill="1"/>
    <xf numFmtId="0" fontId="0" fillId="0" borderId="0" xfId="0"/>
    <xf numFmtId="0" fontId="8" fillId="0" borderId="1" xfId="2" applyFont="1" applyBorder="1"/>
    <xf numFmtId="0" fontId="1" fillId="0" borderId="1" xfId="2" applyFont="1" applyBorder="1"/>
    <xf numFmtId="0" fontId="8" fillId="0" borderId="1" xfId="2" applyFont="1" applyFill="1" applyBorder="1"/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wrapText="1"/>
    </xf>
    <xf numFmtId="0" fontId="11" fillId="0" borderId="28" xfId="0" applyFont="1" applyBorder="1" applyAlignment="1">
      <alignment horizontal="center" wrapText="1"/>
    </xf>
    <xf numFmtId="0" fontId="11" fillId="0" borderId="31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37" xfId="0" applyBorder="1" applyAlignment="1"/>
    <xf numFmtId="0" fontId="9" fillId="0" borderId="0" xfId="0" applyFont="1" applyAlignment="1">
      <alignment wrapText="1"/>
    </xf>
    <xf numFmtId="0" fontId="0" fillId="0" borderId="0" xfId="0"/>
    <xf numFmtId="0" fontId="1" fillId="0" borderId="0" xfId="2" applyFont="1" applyBorder="1"/>
    <xf numFmtId="9" fontId="0" fillId="2" borderId="0" xfId="1" applyFont="1" applyFill="1"/>
    <xf numFmtId="9" fontId="8" fillId="2" borderId="0" xfId="1" applyFont="1" applyFill="1"/>
    <xf numFmtId="0" fontId="3" fillId="0" borderId="1" xfId="0" applyFont="1" applyBorder="1"/>
    <xf numFmtId="166" fontId="3" fillId="0" borderId="0" xfId="1" applyNumberFormat="1" applyFont="1" applyBorder="1"/>
    <xf numFmtId="166" fontId="3" fillId="0" borderId="0" xfId="0" applyNumberFormat="1" applyFont="1"/>
  </cellXfs>
  <cellStyles count="3">
    <cellStyle name="Prozent" xfId="1" builtinId="5"/>
    <cellStyle name="Standard" xfId="0" builtinId="0"/>
    <cellStyle name="Standard 2" xfId="2" xr:uid="{20A8DE62-622B-452B-9877-678007BDB9E5}"/>
  </cellStyles>
  <dxfs count="122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9017-1D94-45D5-B28E-92162D76C29E}">
  <sheetPr>
    <tabColor rgb="FFFFFF00"/>
    <pageSetUpPr fitToPage="1"/>
  </sheetPr>
  <dimension ref="B2:U17"/>
  <sheetViews>
    <sheetView tabSelected="1" topLeftCell="E1" zoomScale="130" zoomScaleNormal="130" workbookViewId="0">
      <selection activeCell="G5" sqref="G5"/>
    </sheetView>
  </sheetViews>
  <sheetFormatPr baseColWidth="10" defaultRowHeight="15"/>
  <cols>
    <col min="2" max="2" width="12.42578125" bestFit="1" customWidth="1"/>
    <col min="3" max="4" width="11.42578125" style="22"/>
    <col min="5" max="6" width="12.42578125" style="22" customWidth="1"/>
    <col min="7" max="7" width="14.7109375" bestFit="1" customWidth="1"/>
    <col min="8" max="8" width="12.5703125" style="62" bestFit="1" customWidth="1"/>
    <col min="9" max="11" width="10.140625" style="22" customWidth="1"/>
    <col min="12" max="12" width="12.5703125" style="22" customWidth="1"/>
    <col min="13" max="13" width="23.140625" customWidth="1"/>
    <col min="14" max="14" width="24.5703125" customWidth="1"/>
    <col min="16" max="17" width="11" hidden="1" customWidth="1"/>
  </cols>
  <sheetData>
    <row r="2" spans="2:17" ht="15.75" thickBot="1">
      <c r="B2" s="31"/>
      <c r="C2" s="31"/>
      <c r="D2" s="31"/>
      <c r="E2" s="31"/>
      <c r="F2" s="31"/>
      <c r="G2" s="31"/>
      <c r="H2" s="31"/>
      <c r="I2" s="42"/>
      <c r="J2" s="43"/>
      <c r="K2" s="43"/>
      <c r="L2" s="43"/>
      <c r="M2" s="43"/>
      <c r="N2" s="43"/>
      <c r="P2" s="43"/>
      <c r="Q2" s="43"/>
    </row>
    <row r="3" spans="2:17" ht="33" customHeight="1" thickBot="1">
      <c r="B3" s="32"/>
      <c r="C3" s="33"/>
      <c r="D3" s="33"/>
      <c r="E3" s="32"/>
      <c r="F3" s="32"/>
      <c r="G3" s="33"/>
      <c r="H3" s="33"/>
      <c r="I3" s="139" t="s">
        <v>63</v>
      </c>
      <c r="J3" s="140"/>
      <c r="K3" s="140"/>
      <c r="L3" s="141"/>
      <c r="M3" s="142" t="s">
        <v>74</v>
      </c>
      <c r="N3" s="143"/>
      <c r="P3" s="110" t="s">
        <v>62</v>
      </c>
      <c r="Q3" s="111"/>
    </row>
    <row r="4" spans="2:17" ht="19.5" customHeight="1" thickBot="1">
      <c r="B4" s="29" t="s">
        <v>34</v>
      </c>
      <c r="C4" s="30" t="s">
        <v>35</v>
      </c>
      <c r="D4" s="30" t="s">
        <v>36</v>
      </c>
      <c r="E4" s="34" t="s">
        <v>38</v>
      </c>
      <c r="F4" s="36" t="s">
        <v>34</v>
      </c>
      <c r="G4" s="37" t="s">
        <v>77</v>
      </c>
      <c r="H4" s="36" t="s">
        <v>34</v>
      </c>
      <c r="I4" s="73" t="s">
        <v>46</v>
      </c>
      <c r="J4" s="74" t="s">
        <v>47</v>
      </c>
      <c r="K4" s="74" t="s">
        <v>48</v>
      </c>
      <c r="L4" s="105" t="s">
        <v>59</v>
      </c>
      <c r="M4" s="73" t="s">
        <v>48</v>
      </c>
      <c r="N4" s="75" t="s">
        <v>59</v>
      </c>
      <c r="P4" s="73" t="s">
        <v>46</v>
      </c>
      <c r="Q4" s="74" t="s">
        <v>47</v>
      </c>
    </row>
    <row r="5" spans="2:17">
      <c r="B5" s="23" t="s">
        <v>41</v>
      </c>
      <c r="C5" s="135">
        <v>49</v>
      </c>
      <c r="D5" s="137">
        <f>31508/3</f>
        <v>10502.666666666666</v>
      </c>
      <c r="E5" s="35" t="s">
        <v>39</v>
      </c>
      <c r="F5" s="38" t="str">
        <f>CONCATENATE(B5,"-",E5)</f>
        <v>BPIC12-LSTM</v>
      </c>
      <c r="G5" s="24">
        <v>0.24199999999999999</v>
      </c>
      <c r="H5" s="38" t="s">
        <v>50</v>
      </c>
      <c r="I5" s="70">
        <f>'bpic12-lstm'!R29</f>
        <v>0</v>
      </c>
      <c r="J5" s="71">
        <f>'bpic12-lstm'!S29</f>
        <v>0</v>
      </c>
      <c r="K5" s="71">
        <f>'bpic12-lstm'!T29</f>
        <v>0.25</v>
      </c>
      <c r="L5" s="106">
        <f>'bpic12-lstm'!U29</f>
        <v>0.75</v>
      </c>
      <c r="M5" s="114">
        <f>'bpic12-lstm'!T55</f>
        <v>0.52684029484029482</v>
      </c>
      <c r="N5" s="115">
        <f>'bpic12-lstm'!U55</f>
        <v>0.26357739557739557</v>
      </c>
      <c r="P5" s="70" t="str">
        <f>'bpic12-lstm'!R55</f>
        <v>/</v>
      </c>
      <c r="Q5" s="71" t="str">
        <f>'bpic12-lstm'!S55</f>
        <v>/</v>
      </c>
    </row>
    <row r="6" spans="2:17">
      <c r="B6" s="23" t="s">
        <v>41</v>
      </c>
      <c r="C6" s="136"/>
      <c r="D6" s="138"/>
      <c r="E6" s="35" t="s">
        <v>40</v>
      </c>
      <c r="F6" s="38" t="str">
        <f t="shared" ref="F6:F12" si="0">CONCATENATE(B6,"-",E6)</f>
        <v>BPIC12-RF</v>
      </c>
      <c r="G6" s="24">
        <v>0.309</v>
      </c>
      <c r="H6" s="38" t="s">
        <v>51</v>
      </c>
      <c r="I6" s="64">
        <f>'bpic12-rf'!R29</f>
        <v>0</v>
      </c>
      <c r="J6" s="65">
        <f>'bpic12-rf'!S29</f>
        <v>0.05</v>
      </c>
      <c r="K6" s="65">
        <f>'bpic12-rf'!T29</f>
        <v>0.5</v>
      </c>
      <c r="L6" s="107">
        <f>'bpic12-rf'!U29</f>
        <v>0.45</v>
      </c>
      <c r="M6" s="70">
        <f>'bpic12-rf'!T55</f>
        <v>0.34062287822878223</v>
      </c>
      <c r="N6" s="72">
        <f>'bpic12-rf'!U55</f>
        <v>0.3693084597512642</v>
      </c>
      <c r="P6" s="64" t="str">
        <f>'bpic12-rf'!R55</f>
        <v>/</v>
      </c>
      <c r="Q6" s="65">
        <f>'bpic12-rf'!S55</f>
        <v>0.37827798277982788</v>
      </c>
    </row>
    <row r="7" spans="2:17">
      <c r="B7" s="23" t="s">
        <v>42</v>
      </c>
      <c r="C7" s="135">
        <v>72</v>
      </c>
      <c r="D7" s="135">
        <f>13086/3</f>
        <v>4362</v>
      </c>
      <c r="E7" s="35" t="s">
        <v>39</v>
      </c>
      <c r="F7" s="38" t="str">
        <f t="shared" si="0"/>
        <v>BPIC17-LSTM</v>
      </c>
      <c r="G7" s="24">
        <v>0.80400000000000005</v>
      </c>
      <c r="H7" s="38" t="s">
        <v>52</v>
      </c>
      <c r="I7" s="64">
        <f>'bpic17-lstm'!R29</f>
        <v>0</v>
      </c>
      <c r="J7" s="65">
        <f>'bpic17-lstm'!S29</f>
        <v>0</v>
      </c>
      <c r="K7" s="65">
        <f>'bpic17-lstm'!T29</f>
        <v>0.5</v>
      </c>
      <c r="L7" s="107">
        <f>'bpic17-lstm'!U29</f>
        <v>0.5</v>
      </c>
      <c r="M7" s="70">
        <f>'bpic17-lstm'!T55</f>
        <v>0.25074488024991326</v>
      </c>
      <c r="N7" s="72">
        <f>'bpic17-lstm'!U55</f>
        <v>0.11467710864283236</v>
      </c>
      <c r="P7" s="64" t="str">
        <f>'bpic17-lstm'!R55</f>
        <v>/</v>
      </c>
      <c r="Q7" s="65" t="str">
        <f>'bpic17-lstm'!S55</f>
        <v>/</v>
      </c>
    </row>
    <row r="8" spans="2:17">
      <c r="B8" s="23" t="s">
        <v>42</v>
      </c>
      <c r="C8" s="136"/>
      <c r="D8" s="136"/>
      <c r="E8" s="35" t="s">
        <v>40</v>
      </c>
      <c r="F8" s="38" t="str">
        <f t="shared" si="0"/>
        <v>BPIC17-RF</v>
      </c>
      <c r="G8" s="24">
        <v>0.72099999999999997</v>
      </c>
      <c r="H8" s="38" t="s">
        <v>53</v>
      </c>
      <c r="I8" s="64">
        <f>'bpic17-rf'!R29</f>
        <v>0.05</v>
      </c>
      <c r="J8" s="65">
        <f>'bpic17-rf'!S29</f>
        <v>0.1</v>
      </c>
      <c r="K8" s="65">
        <f>'bpic17-rf'!T29</f>
        <v>0.25</v>
      </c>
      <c r="L8" s="107">
        <f>'bpic17-rf'!U29</f>
        <v>0.6</v>
      </c>
      <c r="M8" s="70">
        <f>'bpic17-rf'!T55</f>
        <v>0.23706652777777784</v>
      </c>
      <c r="N8" s="72">
        <f>'bpic17-rf'!U55</f>
        <v>0.20445457175925927</v>
      </c>
      <c r="P8" s="64">
        <f>'bpic17-rf'!R55</f>
        <v>0.17743055555555556</v>
      </c>
      <c r="Q8" s="65">
        <f>'bpic17-rf'!S55</f>
        <v>7.187777777777779E-2</v>
      </c>
    </row>
    <row r="9" spans="2:17">
      <c r="B9" s="23" t="s">
        <v>18</v>
      </c>
      <c r="C9" s="135">
        <v>5</v>
      </c>
      <c r="D9" s="135">
        <f>150369/3</f>
        <v>50123</v>
      </c>
      <c r="E9" s="35" t="s">
        <v>39</v>
      </c>
      <c r="F9" s="38" t="str">
        <f t="shared" si="0"/>
        <v>Traffic-LSTM</v>
      </c>
      <c r="G9" s="24">
        <v>0.185</v>
      </c>
      <c r="H9" s="38" t="s">
        <v>54</v>
      </c>
      <c r="I9" s="64">
        <f>'traffic-lstm'!R29</f>
        <v>0</v>
      </c>
      <c r="J9" s="65">
        <f>'traffic-lstm'!S29</f>
        <v>0.15789473684210525</v>
      </c>
      <c r="K9" s="65">
        <f>'traffic-lstm'!T29</f>
        <v>0</v>
      </c>
      <c r="L9" s="107">
        <f>'traffic-lstm'!U29</f>
        <v>0.84210526315789469</v>
      </c>
      <c r="M9" s="70" t="str">
        <f>'traffic-lstm'!T55</f>
        <v>/</v>
      </c>
      <c r="N9" s="72">
        <f>'traffic-lstm'!U55</f>
        <v>0.23754063428544042</v>
      </c>
      <c r="P9" s="64" t="str">
        <f>'traffic-lstm'!R55</f>
        <v>/</v>
      </c>
      <c r="Q9" s="65">
        <f>'traffic-lstm'!S55</f>
        <v>0.11426297964791206</v>
      </c>
    </row>
    <row r="10" spans="2:17">
      <c r="B10" s="23" t="s">
        <v>18</v>
      </c>
      <c r="C10" s="136"/>
      <c r="D10" s="136"/>
      <c r="E10" s="35" t="s">
        <v>40</v>
      </c>
      <c r="F10" s="38" t="str">
        <f t="shared" si="0"/>
        <v>Traffic-RF</v>
      </c>
      <c r="G10" s="24">
        <v>0.64800000000000002</v>
      </c>
      <c r="H10" s="38" t="s">
        <v>55</v>
      </c>
      <c r="I10" s="64">
        <f>'traffic-rf'!R29</f>
        <v>0</v>
      </c>
      <c r="J10" s="65">
        <f>'traffic-rf'!S29</f>
        <v>0.42105263157894735</v>
      </c>
      <c r="K10" s="65">
        <f>'traffic-rf'!T29</f>
        <v>0.73684210526315785</v>
      </c>
      <c r="L10" s="107">
        <f>'traffic-rf'!U29</f>
        <v>0</v>
      </c>
      <c r="M10" s="70">
        <f>'traffic-rf'!T55</f>
        <v>0.16639814307624889</v>
      </c>
      <c r="N10" s="72" t="str">
        <f>'traffic-rf'!U55</f>
        <v>/</v>
      </c>
      <c r="P10" s="64" t="str">
        <f>'traffic-rf'!R55</f>
        <v>/</v>
      </c>
      <c r="Q10" s="65">
        <f>'traffic-rf'!S55</f>
        <v>9.4982349980828218E-2</v>
      </c>
    </row>
    <row r="11" spans="2:17">
      <c r="B11" s="23" t="s">
        <v>26</v>
      </c>
      <c r="C11" s="135">
        <v>21</v>
      </c>
      <c r="D11" s="135">
        <f>3942/3</f>
        <v>1314</v>
      </c>
      <c r="E11" s="35" t="s">
        <v>39</v>
      </c>
      <c r="F11" s="38" t="str">
        <f t="shared" si="0"/>
        <v>Cargo-LSTM</v>
      </c>
      <c r="G11" s="24">
        <v>0.32700000000000001</v>
      </c>
      <c r="H11" s="38" t="s">
        <v>56</v>
      </c>
      <c r="I11" s="64">
        <f>'cargo-lstm'!R29</f>
        <v>0</v>
      </c>
      <c r="J11" s="65">
        <f>'cargo-lstm'!S29</f>
        <v>6.6666666666666666E-2</v>
      </c>
      <c r="K11" s="65">
        <f>'cargo-lstm'!T29</f>
        <v>0.6</v>
      </c>
      <c r="L11" s="107">
        <f>'cargo-lstm'!U29</f>
        <v>0.33333333333333331</v>
      </c>
      <c r="M11" s="70">
        <f>'cargo-lstm'!T55</f>
        <v>0.48117482517482529</v>
      </c>
      <c r="N11" s="72">
        <f>'cargo-lstm'!U55</f>
        <v>0.43838461538461526</v>
      </c>
      <c r="P11" s="64" t="str">
        <f>'cargo-lstm'!R55</f>
        <v>/</v>
      </c>
      <c r="Q11" s="65">
        <f>'cargo-lstm'!S55</f>
        <v>0.47164335664335666</v>
      </c>
    </row>
    <row r="12" spans="2:17" ht="15.75" thickBot="1">
      <c r="B12" s="23" t="s">
        <v>26</v>
      </c>
      <c r="C12" s="136"/>
      <c r="D12" s="136"/>
      <c r="E12" s="35" t="s">
        <v>40</v>
      </c>
      <c r="F12" s="56" t="str">
        <f t="shared" si="0"/>
        <v>Cargo-RF</v>
      </c>
      <c r="G12" s="57">
        <v>0.22600000000000001</v>
      </c>
      <c r="H12" s="56" t="s">
        <v>57</v>
      </c>
      <c r="I12" s="69">
        <f>'cargo-rf'!R29</f>
        <v>0</v>
      </c>
      <c r="J12" s="68">
        <f>'cargo-rf'!S29</f>
        <v>0.2</v>
      </c>
      <c r="K12" s="68">
        <f>'cargo-rf'!T29</f>
        <v>0.8</v>
      </c>
      <c r="L12" s="108">
        <f>'cargo-rf'!U29</f>
        <v>0</v>
      </c>
      <c r="M12" s="112">
        <f>'cargo-rf'!T55</f>
        <v>0.4845518648018648</v>
      </c>
      <c r="N12" s="113" t="str">
        <f>'cargo-rf'!U55</f>
        <v>/</v>
      </c>
      <c r="P12" s="69" t="str">
        <f>'cargo-rf'!R55</f>
        <v>/</v>
      </c>
      <c r="Q12" s="68">
        <f>'cargo-rf'!S55</f>
        <v>0.35621445221445214</v>
      </c>
    </row>
    <row r="13" spans="2:17" ht="15.75" thickBot="1">
      <c r="B13" s="39" t="s">
        <v>37</v>
      </c>
      <c r="C13" s="40"/>
      <c r="D13" s="40"/>
      <c r="E13" s="41"/>
      <c r="F13" s="77" t="s">
        <v>43</v>
      </c>
      <c r="G13" s="78"/>
      <c r="H13" s="79" t="s">
        <v>43</v>
      </c>
      <c r="I13" s="66">
        <f t="shared" ref="I13:N13" si="1">AVERAGE(I5:I12)</f>
        <v>6.2500000000000003E-3</v>
      </c>
      <c r="J13" s="67">
        <f t="shared" si="1"/>
        <v>0.1244517543859649</v>
      </c>
      <c r="K13" s="67">
        <f t="shared" si="1"/>
        <v>0.45460526315789473</v>
      </c>
      <c r="L13" s="109">
        <f t="shared" si="1"/>
        <v>0.4344298245614035</v>
      </c>
      <c r="M13" s="116">
        <f t="shared" si="1"/>
        <v>0.35534277344995818</v>
      </c>
      <c r="N13" s="117">
        <f t="shared" si="1"/>
        <v>0.27132379756680119</v>
      </c>
      <c r="P13" s="66">
        <f>AVERAGE(P5:P12)</f>
        <v>0.17743055555555556</v>
      </c>
      <c r="Q13" s="67">
        <f>AVERAGE(Q5:Q12)</f>
        <v>0.2478764831740258</v>
      </c>
    </row>
    <row r="16" spans="2:17" ht="15.75" thickBot="1">
      <c r="P16" s="62"/>
    </row>
    <row r="17" spans="6:8" ht="15.75" thickBot="1">
      <c r="F17" s="59"/>
      <c r="G17" s="60"/>
      <c r="H17" s="76"/>
    </row>
  </sheetData>
  <mergeCells count="10">
    <mergeCell ref="I3:L3"/>
    <mergeCell ref="C5:C6"/>
    <mergeCell ref="C7:C8"/>
    <mergeCell ref="C9:C10"/>
    <mergeCell ref="M3:N3"/>
    <mergeCell ref="C11:C12"/>
    <mergeCell ref="D5:D6"/>
    <mergeCell ref="D7:D8"/>
    <mergeCell ref="D9:D10"/>
    <mergeCell ref="D11:D12"/>
  </mergeCells>
  <conditionalFormatting sqref="I5:L5">
    <cfRule type="top10" dxfId="1223" priority="86" rank="1"/>
    <cfRule type="colorScale" priority="138">
      <colorScale>
        <cfvo type="min"/>
        <cfvo type="max"/>
        <color rgb="FFFFF9E7"/>
        <color theme="7"/>
      </colorScale>
    </cfRule>
  </conditionalFormatting>
  <conditionalFormatting sqref="I6:L6">
    <cfRule type="top10" dxfId="1222" priority="84" rank="1"/>
    <cfRule type="colorScale" priority="85">
      <colorScale>
        <cfvo type="min"/>
        <cfvo type="max"/>
        <color rgb="FFFFF9E7"/>
        <color theme="7"/>
      </colorScale>
    </cfRule>
  </conditionalFormatting>
  <conditionalFormatting sqref="I7:L7">
    <cfRule type="top10" dxfId="1221" priority="82" rank="1"/>
    <cfRule type="colorScale" priority="83">
      <colorScale>
        <cfvo type="min"/>
        <cfvo type="max"/>
        <color rgb="FFFFF9E7"/>
        <color theme="7"/>
      </colorScale>
    </cfRule>
  </conditionalFormatting>
  <conditionalFormatting sqref="I8:L8">
    <cfRule type="top10" dxfId="1220" priority="80" rank="1"/>
    <cfRule type="colorScale" priority="81">
      <colorScale>
        <cfvo type="min"/>
        <cfvo type="max"/>
        <color rgb="FFFFF9E7"/>
        <color theme="7"/>
      </colorScale>
    </cfRule>
  </conditionalFormatting>
  <conditionalFormatting sqref="I9:L9">
    <cfRule type="top10" dxfId="1219" priority="78" rank="1"/>
    <cfRule type="colorScale" priority="79">
      <colorScale>
        <cfvo type="min"/>
        <cfvo type="max"/>
        <color rgb="FFFFF9E7"/>
        <color theme="7"/>
      </colorScale>
    </cfRule>
  </conditionalFormatting>
  <conditionalFormatting sqref="I10:L10">
    <cfRule type="top10" dxfId="1218" priority="76" rank="1"/>
    <cfRule type="colorScale" priority="77">
      <colorScale>
        <cfvo type="min"/>
        <cfvo type="max"/>
        <color rgb="FFFFF9E7"/>
        <color theme="7"/>
      </colorScale>
    </cfRule>
  </conditionalFormatting>
  <conditionalFormatting sqref="I11:L11">
    <cfRule type="top10" dxfId="1217" priority="74" rank="1"/>
    <cfRule type="colorScale" priority="75">
      <colorScale>
        <cfvo type="min"/>
        <cfvo type="max"/>
        <color rgb="FFFFF9E7"/>
        <color theme="7"/>
      </colorScale>
    </cfRule>
  </conditionalFormatting>
  <conditionalFormatting sqref="I12:L12">
    <cfRule type="top10" dxfId="1216" priority="72" rank="1"/>
    <cfRule type="colorScale" priority="73">
      <colorScale>
        <cfvo type="min"/>
        <cfvo type="max"/>
        <color rgb="FFFFF9E7"/>
        <color theme="7"/>
      </colorScale>
    </cfRule>
  </conditionalFormatting>
  <conditionalFormatting sqref="I13:L13">
    <cfRule type="colorScale" priority="71">
      <colorScale>
        <cfvo type="min"/>
        <cfvo type="max"/>
        <color rgb="FFFFF9E7"/>
        <color theme="7"/>
      </colorScale>
    </cfRule>
  </conditionalFormatting>
  <conditionalFormatting sqref="P5:Q5">
    <cfRule type="top10" dxfId="1215" priority="66" rank="1"/>
    <cfRule type="colorScale" priority="67">
      <colorScale>
        <cfvo type="min"/>
        <cfvo type="max"/>
        <color rgb="FFFFF9E7"/>
        <color theme="7"/>
      </colorScale>
    </cfRule>
  </conditionalFormatting>
  <conditionalFormatting sqref="P6:Q6">
    <cfRule type="top10" dxfId="1214" priority="64" rank="1"/>
    <cfRule type="colorScale" priority="65">
      <colorScale>
        <cfvo type="min"/>
        <cfvo type="max"/>
        <color rgb="FFFFF9E7"/>
        <color theme="7"/>
      </colorScale>
    </cfRule>
  </conditionalFormatting>
  <conditionalFormatting sqref="P7:Q7">
    <cfRule type="top10" dxfId="1213" priority="62" rank="1"/>
    <cfRule type="colorScale" priority="63">
      <colorScale>
        <cfvo type="min"/>
        <cfvo type="max"/>
        <color rgb="FFFFF9E7"/>
        <color theme="7"/>
      </colorScale>
    </cfRule>
  </conditionalFormatting>
  <conditionalFormatting sqref="P8:Q8">
    <cfRule type="top10" dxfId="1212" priority="60" rank="1"/>
    <cfRule type="colorScale" priority="61">
      <colorScale>
        <cfvo type="min"/>
        <cfvo type="max"/>
        <color rgb="FFFFF9E7"/>
        <color theme="7"/>
      </colorScale>
    </cfRule>
  </conditionalFormatting>
  <conditionalFormatting sqref="P9:Q9">
    <cfRule type="top10" dxfId="1211" priority="58" rank="1"/>
    <cfRule type="colorScale" priority="59">
      <colorScale>
        <cfvo type="min"/>
        <cfvo type="max"/>
        <color rgb="FFFFF9E7"/>
        <color theme="7"/>
      </colorScale>
    </cfRule>
  </conditionalFormatting>
  <conditionalFormatting sqref="P10:Q10">
    <cfRule type="top10" dxfId="1210" priority="56" rank="1"/>
    <cfRule type="colorScale" priority="57">
      <colorScale>
        <cfvo type="min"/>
        <cfvo type="max"/>
        <color rgb="FFFFF9E7"/>
        <color theme="7"/>
      </colorScale>
    </cfRule>
  </conditionalFormatting>
  <conditionalFormatting sqref="P11:Q11">
    <cfRule type="top10" dxfId="1209" priority="54" rank="1"/>
    <cfRule type="colorScale" priority="55">
      <colorScale>
        <cfvo type="min"/>
        <cfvo type="max"/>
        <color rgb="FFFFF9E7"/>
        <color theme="7"/>
      </colorScale>
    </cfRule>
  </conditionalFormatting>
  <conditionalFormatting sqref="P12:Q12">
    <cfRule type="top10" dxfId="1208" priority="52" rank="1"/>
    <cfRule type="colorScale" priority="53">
      <colorScale>
        <cfvo type="min"/>
        <cfvo type="max"/>
        <color rgb="FFFFF9E7"/>
        <color theme="7"/>
      </colorScale>
    </cfRule>
  </conditionalFormatting>
  <conditionalFormatting sqref="P13:Q13">
    <cfRule type="colorScale" priority="51">
      <colorScale>
        <cfvo type="min"/>
        <cfvo type="max"/>
        <color rgb="FFFFF9E7"/>
        <color theme="7"/>
      </colorScale>
    </cfRule>
  </conditionalFormatting>
  <conditionalFormatting sqref="M5:N5">
    <cfRule type="top10" dxfId="1207" priority="15" percent="1" bottom="1" rank="1"/>
    <cfRule type="colorScale" priority="32">
      <colorScale>
        <cfvo type="min"/>
        <cfvo type="max"/>
        <color theme="4" tint="0.39997558519241921"/>
        <color theme="4" tint="0.79998168889431442"/>
      </colorScale>
    </cfRule>
  </conditionalFormatting>
  <conditionalFormatting sqref="M13:N13">
    <cfRule type="colorScale" priority="16">
      <colorScale>
        <cfvo type="min"/>
        <cfvo type="max"/>
        <color theme="4" tint="0.39997558519241921"/>
        <color theme="4" tint="0.79998168889431442"/>
      </colorScale>
    </cfRule>
  </conditionalFormatting>
  <conditionalFormatting sqref="M6:N6">
    <cfRule type="top10" dxfId="1206" priority="13" percent="1" bottom="1" rank="1"/>
    <cfRule type="colorScale" priority="14">
      <colorScale>
        <cfvo type="min"/>
        <cfvo type="max"/>
        <color theme="4" tint="0.39997558519241921"/>
        <color theme="4" tint="0.79998168889431442"/>
      </colorScale>
    </cfRule>
  </conditionalFormatting>
  <conditionalFormatting sqref="M7:N7">
    <cfRule type="top10" dxfId="1205" priority="11" percent="1" bottom="1" rank="1"/>
    <cfRule type="colorScale" priority="12">
      <colorScale>
        <cfvo type="min"/>
        <cfvo type="max"/>
        <color theme="4" tint="0.39997558519241921"/>
        <color theme="4" tint="0.79998168889431442"/>
      </colorScale>
    </cfRule>
  </conditionalFormatting>
  <conditionalFormatting sqref="M8:N8">
    <cfRule type="top10" dxfId="1204" priority="9" percent="1" bottom="1" rank="1"/>
    <cfRule type="colorScale" priority="10">
      <colorScale>
        <cfvo type="min"/>
        <cfvo type="max"/>
        <color theme="4" tint="0.39997558519241921"/>
        <color theme="4" tint="0.79998168889431442"/>
      </colorScale>
    </cfRule>
  </conditionalFormatting>
  <conditionalFormatting sqref="M9:N9">
    <cfRule type="top10" dxfId="1203" priority="7" percent="1" bottom="1" rank="1"/>
    <cfRule type="colorScale" priority="8">
      <colorScale>
        <cfvo type="min"/>
        <cfvo type="max"/>
        <color theme="4" tint="0.39997558519241921"/>
        <color theme="4" tint="0.79998168889431442"/>
      </colorScale>
    </cfRule>
  </conditionalFormatting>
  <conditionalFormatting sqref="M10:N10">
    <cfRule type="top10" dxfId="1202" priority="5" percent="1" bottom="1" rank="1"/>
    <cfRule type="colorScale" priority="6">
      <colorScale>
        <cfvo type="min"/>
        <cfvo type="max"/>
        <color theme="4" tint="0.39997558519241921"/>
        <color theme="4" tint="0.79998168889431442"/>
      </colorScale>
    </cfRule>
  </conditionalFormatting>
  <conditionalFormatting sqref="M11:N11">
    <cfRule type="top10" dxfId="1201" priority="3" percent="1" bottom="1" rank="1"/>
    <cfRule type="colorScale" priority="4">
      <colorScale>
        <cfvo type="min"/>
        <cfvo type="max"/>
        <color theme="4" tint="0.39997558519241921"/>
        <color theme="4" tint="0.79998168889431442"/>
      </colorScale>
    </cfRule>
  </conditionalFormatting>
  <conditionalFormatting sqref="M12:N12">
    <cfRule type="top10" dxfId="1200" priority="1" percent="1" bottom="1" rank="1"/>
    <cfRule type="colorScale" priority="2">
      <colorScale>
        <cfvo type="min"/>
        <cfvo type="max"/>
        <color theme="4" tint="0.39997558519241921"/>
        <color theme="4" tint="0.79998168889431442"/>
      </colorScale>
    </cfRule>
  </conditionalFormatting>
  <pageMargins left="0.7" right="0.7" top="0.78740157499999996" bottom="0.78740157499999996" header="0.3" footer="0.3"/>
  <pageSetup paperSize="9" scale="8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3A40-D5B2-4F57-A995-FA2F6A89988F}">
  <sheetPr>
    <tabColor rgb="FFFFFF00"/>
  </sheetPr>
  <dimension ref="A1"/>
  <sheetViews>
    <sheetView workbookViewId="0">
      <selection activeCell="E19" sqref="E19"/>
    </sheetView>
  </sheetViews>
  <sheetFormatPr baseColWidth="10" defaultRowHeight="15"/>
  <cols>
    <col min="2" max="2" width="24.28515625" bestFit="1" customWidth="1"/>
    <col min="3" max="3" width="18.140625" customWidth="1"/>
    <col min="4" max="4" width="15" customWidth="1"/>
    <col min="5" max="5" width="15.5703125" customWidth="1"/>
  </cols>
  <sheetData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B7CF-84F1-4656-910E-81F5FFBECCDF}">
  <dimension ref="B3:J15"/>
  <sheetViews>
    <sheetView workbookViewId="0">
      <selection activeCell="M12" sqref="M12"/>
    </sheetView>
  </sheetViews>
  <sheetFormatPr baseColWidth="10" defaultRowHeight="15"/>
  <sheetData>
    <row r="3" spans="2:10">
      <c r="B3" s="131"/>
      <c r="C3" s="131"/>
      <c r="D3" s="131"/>
      <c r="E3" s="131"/>
      <c r="F3" s="131"/>
      <c r="G3" s="131"/>
    </row>
    <row r="4" spans="2:10">
      <c r="B4" s="131"/>
      <c r="C4" s="131"/>
      <c r="D4" s="131"/>
      <c r="E4" s="131"/>
      <c r="F4" s="131"/>
      <c r="G4" s="131"/>
    </row>
    <row r="5" spans="2:10">
      <c r="B5" s="131"/>
      <c r="C5" s="144" t="s">
        <v>64</v>
      </c>
      <c r="D5" s="145"/>
      <c r="E5" s="145"/>
      <c r="F5" s="131"/>
      <c r="G5" s="131"/>
    </row>
    <row r="6" spans="2:10" ht="60">
      <c r="B6" s="122" t="s">
        <v>34</v>
      </c>
      <c r="C6" s="123" t="s">
        <v>65</v>
      </c>
      <c r="D6" s="123" t="s">
        <v>66</v>
      </c>
      <c r="E6" s="123" t="s">
        <v>67</v>
      </c>
      <c r="F6" s="131"/>
      <c r="G6" s="123" t="s">
        <v>69</v>
      </c>
      <c r="I6" s="123" t="s">
        <v>72</v>
      </c>
      <c r="J6" s="123" t="s">
        <v>73</v>
      </c>
    </row>
    <row r="7" spans="2:10">
      <c r="B7" s="122" t="s">
        <v>41</v>
      </c>
      <c r="C7" s="124">
        <v>4361</v>
      </c>
      <c r="D7" s="124">
        <f>C7*$D$12</f>
        <v>1453.6666666666665</v>
      </c>
      <c r="E7" s="124">
        <f>C7-D7</f>
        <v>2907.3333333333335</v>
      </c>
      <c r="F7" s="131"/>
      <c r="G7" s="124">
        <f>D7+100</f>
        <v>1553.6666666666665</v>
      </c>
      <c r="I7" s="124">
        <v>1101</v>
      </c>
      <c r="J7" s="65">
        <f>I7/C7</f>
        <v>0.25246503095620271</v>
      </c>
    </row>
    <row r="8" spans="2:10">
      <c r="B8" s="122" t="s">
        <v>42</v>
      </c>
      <c r="C8" s="125">
        <v>10500</v>
      </c>
      <c r="D8" s="124">
        <f t="shared" ref="D8:D10" si="0">C8*$D$12</f>
        <v>3500</v>
      </c>
      <c r="E8" s="124">
        <f t="shared" ref="E8:E10" si="1">C8-D8</f>
        <v>7000</v>
      </c>
      <c r="F8" s="131"/>
      <c r="G8" s="124">
        <f t="shared" ref="G8:I10" si="2">D8+100</f>
        <v>3600</v>
      </c>
      <c r="I8" s="124">
        <v>4276</v>
      </c>
      <c r="J8" s="65">
        <f t="shared" ref="J8:J10" si="3">I8/C8</f>
        <v>0.40723809523809523</v>
      </c>
    </row>
    <row r="9" spans="2:10">
      <c r="B9" s="122" t="s">
        <v>18</v>
      </c>
      <c r="C9" s="125">
        <v>50117</v>
      </c>
      <c r="D9" s="124">
        <f t="shared" si="0"/>
        <v>16705.666666666664</v>
      </c>
      <c r="E9" s="124">
        <f t="shared" si="1"/>
        <v>33411.333333333336</v>
      </c>
      <c r="F9" s="131"/>
      <c r="G9" s="124">
        <f t="shared" si="2"/>
        <v>16805.666666666664</v>
      </c>
      <c r="I9" s="124">
        <v>28962</v>
      </c>
      <c r="J9" s="65">
        <f t="shared" si="3"/>
        <v>0.57788774268212384</v>
      </c>
    </row>
    <row r="10" spans="2:10">
      <c r="B10" s="122" t="s">
        <v>26</v>
      </c>
      <c r="C10" s="125">
        <v>1313</v>
      </c>
      <c r="D10" s="124">
        <f t="shared" si="0"/>
        <v>437.66666666666663</v>
      </c>
      <c r="E10" s="124">
        <f t="shared" si="1"/>
        <v>875.33333333333337</v>
      </c>
      <c r="F10" s="131"/>
      <c r="G10" s="124">
        <f t="shared" si="2"/>
        <v>537.66666666666663</v>
      </c>
      <c r="I10" s="124">
        <v>406</v>
      </c>
      <c r="J10" s="65">
        <f t="shared" si="3"/>
        <v>0.30921553693830922</v>
      </c>
    </row>
    <row r="11" spans="2:10">
      <c r="B11" s="131"/>
      <c r="C11" s="131"/>
      <c r="D11" s="131"/>
      <c r="E11" s="131"/>
      <c r="F11" s="131"/>
      <c r="G11" s="131"/>
    </row>
    <row r="12" spans="2:10">
      <c r="B12" s="131"/>
      <c r="C12" s="126" t="s">
        <v>68</v>
      </c>
      <c r="D12" s="131">
        <f>1/3</f>
        <v>0.33333333333333331</v>
      </c>
      <c r="E12" s="131"/>
      <c r="F12" s="131"/>
      <c r="G12" s="131"/>
    </row>
    <row r="13" spans="2:10">
      <c r="B13" s="131"/>
      <c r="C13" s="131"/>
      <c r="D13" s="131"/>
      <c r="E13" s="131"/>
      <c r="F13" s="131"/>
      <c r="G13" s="131"/>
    </row>
    <row r="14" spans="2:10">
      <c r="B14" s="131"/>
      <c r="C14" s="131"/>
      <c r="D14" s="131"/>
      <c r="E14" s="131"/>
      <c r="F14" s="131"/>
      <c r="G14" s="131"/>
    </row>
    <row r="15" spans="2:10">
      <c r="B15" s="131"/>
      <c r="C15" s="131"/>
      <c r="D15" s="131"/>
      <c r="E15" s="131"/>
      <c r="F15" s="131"/>
      <c r="G15" s="131"/>
    </row>
  </sheetData>
  <mergeCells count="1">
    <mergeCell ref="C5:E5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6918-406D-4F48-8134-1EDFA4E4A904}">
  <dimension ref="A1:AA161"/>
  <sheetViews>
    <sheetView workbookViewId="0">
      <selection activeCell="K97" sqref="K97"/>
    </sheetView>
  </sheetViews>
  <sheetFormatPr baseColWidth="10" defaultRowHeight="15"/>
  <cols>
    <col min="1" max="1" width="18.42578125" customWidth="1"/>
    <col min="2" max="2" width="9.28515625" bestFit="1" customWidth="1"/>
    <col min="3" max="3" width="9.28515625" customWidth="1"/>
    <col min="4" max="4" width="14.42578125" bestFit="1" customWidth="1"/>
    <col min="5" max="5" width="14.42578125" customWidth="1"/>
    <col min="6" max="6" width="15.42578125" bestFit="1" customWidth="1"/>
    <col min="7" max="7" width="15.42578125" customWidth="1"/>
    <col min="8" max="8" width="15.85546875" customWidth="1"/>
    <col min="9" max="10" width="15.85546875" style="131" customWidth="1"/>
    <col min="11" max="11" width="15.85546875" customWidth="1"/>
  </cols>
  <sheetData>
    <row r="1" spans="1:20">
      <c r="D1" s="3"/>
      <c r="E1" s="3"/>
      <c r="F1" s="3"/>
      <c r="G1" s="3"/>
    </row>
    <row r="2" spans="1:20">
      <c r="E2" s="80" t="s">
        <v>58</v>
      </c>
      <c r="F2" s="12"/>
      <c r="G2" s="12"/>
      <c r="J2" s="131" t="s">
        <v>76</v>
      </c>
    </row>
    <row r="3" spans="1:20">
      <c r="J3" s="153">
        <f>AVERAGE(J6,J57,J131,J140)</f>
        <v>1.5244348238876167E-2</v>
      </c>
    </row>
    <row r="5" spans="1:20">
      <c r="E5">
        <f>MAX(E7:E54)</f>
        <v>0.20065403351977498</v>
      </c>
      <c r="F5">
        <f>MAX(F7:F54)</f>
        <v>0.325974187686839</v>
      </c>
    </row>
    <row r="6" spans="1:20" ht="45">
      <c r="A6" s="4" t="s">
        <v>24</v>
      </c>
      <c r="B6" s="5" t="s">
        <v>19</v>
      </c>
      <c r="C6" s="6" t="s">
        <v>20</v>
      </c>
      <c r="D6" s="7" t="s">
        <v>21</v>
      </c>
      <c r="E6" s="7" t="s">
        <v>22</v>
      </c>
      <c r="F6" s="8" t="s">
        <v>23</v>
      </c>
      <c r="G6" s="8" t="s">
        <v>22</v>
      </c>
      <c r="H6" s="122" t="s">
        <v>71</v>
      </c>
      <c r="I6" s="151" t="s">
        <v>75</v>
      </c>
      <c r="J6" s="152">
        <f>AVERAGE(J7:J54)</f>
        <v>1.1351435427985321E-2</v>
      </c>
      <c r="N6" s="3"/>
      <c r="O6" s="3"/>
      <c r="P6" s="3"/>
      <c r="Q6" s="3"/>
      <c r="R6" s="3"/>
      <c r="S6" s="3"/>
      <c r="T6" s="3"/>
    </row>
    <row r="7" spans="1:20">
      <c r="B7" s="10">
        <v>1</v>
      </c>
      <c r="C7" s="10">
        <f t="shared" ref="C7:C54" si="0">1-B7/MAX($B$7:$B$54)</f>
        <v>0.97916666666666663</v>
      </c>
      <c r="D7" s="10">
        <v>0</v>
      </c>
      <c r="E7" s="10">
        <f t="shared" ref="E7:E54" si="1">D7*C7</f>
        <v>0</v>
      </c>
      <c r="F7" s="10">
        <v>0</v>
      </c>
      <c r="G7" s="10">
        <f t="shared" ref="G7:G54" si="2">F7*C7</f>
        <v>0</v>
      </c>
      <c r="H7" s="9">
        <v>4361</v>
      </c>
      <c r="I7" s="133">
        <v>8726</v>
      </c>
      <c r="J7" s="148">
        <f>ABS(H7/$H$7-I7/$I$7)</f>
        <v>0</v>
      </c>
      <c r="K7" s="14"/>
      <c r="L7" s="14"/>
      <c r="M7" s="14"/>
    </row>
    <row r="8" spans="1:20">
      <c r="B8" s="10">
        <f t="shared" ref="B8:B54" si="3">B7+1</f>
        <v>2</v>
      </c>
      <c r="C8" s="10">
        <f t="shared" si="0"/>
        <v>0.95833333333333337</v>
      </c>
      <c r="D8" s="10">
        <v>0</v>
      </c>
      <c r="E8" s="10">
        <f t="shared" si="1"/>
        <v>0</v>
      </c>
      <c r="F8" s="10">
        <v>0</v>
      </c>
      <c r="G8" s="10">
        <f t="shared" si="2"/>
        <v>0</v>
      </c>
      <c r="H8" s="9">
        <v>4361</v>
      </c>
      <c r="I8" s="133">
        <v>8726</v>
      </c>
      <c r="J8" s="148">
        <f t="shared" ref="J8:J54" si="4">ABS(H8/$H$7-I8/$I$7)</f>
        <v>0</v>
      </c>
      <c r="K8" s="14"/>
      <c r="L8" s="14"/>
      <c r="M8" s="14"/>
      <c r="P8" s="15"/>
    </row>
    <row r="9" spans="1:20">
      <c r="B9" s="10">
        <f t="shared" si="3"/>
        <v>3</v>
      </c>
      <c r="C9" s="10">
        <f t="shared" si="0"/>
        <v>0.9375</v>
      </c>
      <c r="D9" s="10">
        <v>0</v>
      </c>
      <c r="E9" s="10">
        <f t="shared" si="1"/>
        <v>0</v>
      </c>
      <c r="F9" s="10">
        <v>3.8439808645149801E-2</v>
      </c>
      <c r="G9" s="10">
        <f t="shared" si="2"/>
        <v>3.6037320604827935E-2</v>
      </c>
      <c r="H9" s="9">
        <v>3216</v>
      </c>
      <c r="I9" s="133">
        <v>6442</v>
      </c>
      <c r="J9" s="148">
        <f t="shared" si="4"/>
        <v>8.0795528763988322E-4</v>
      </c>
      <c r="K9" s="14"/>
      <c r="L9" s="14"/>
      <c r="M9" s="14"/>
    </row>
    <row r="10" spans="1:20">
      <c r="B10" s="10">
        <f t="shared" si="3"/>
        <v>4</v>
      </c>
      <c r="C10" s="10">
        <f t="shared" si="0"/>
        <v>0.91666666666666663</v>
      </c>
      <c r="D10" s="10">
        <v>0</v>
      </c>
      <c r="E10" s="10">
        <f t="shared" si="1"/>
        <v>0</v>
      </c>
      <c r="F10" s="10">
        <v>8.1296780310442907E-2</v>
      </c>
      <c r="G10" s="10">
        <f t="shared" si="2"/>
        <v>7.4522048617905998E-2</v>
      </c>
      <c r="H10" s="9">
        <v>3216</v>
      </c>
      <c r="I10" s="133">
        <v>6442</v>
      </c>
      <c r="J10" s="148">
        <f t="shared" si="4"/>
        <v>8.0795528763988322E-4</v>
      </c>
      <c r="K10" s="14"/>
      <c r="L10" s="14"/>
      <c r="M10" s="14"/>
    </row>
    <row r="11" spans="1:20">
      <c r="B11" s="10">
        <f t="shared" si="3"/>
        <v>5</v>
      </c>
      <c r="C11" s="10">
        <f t="shared" si="0"/>
        <v>0.89583333333333337</v>
      </c>
      <c r="D11" s="10">
        <v>0</v>
      </c>
      <c r="E11" s="10">
        <f t="shared" si="1"/>
        <v>0</v>
      </c>
      <c r="F11" s="10">
        <v>0.16283605556716299</v>
      </c>
      <c r="G11" s="10">
        <f t="shared" si="2"/>
        <v>0.14587396644558351</v>
      </c>
      <c r="H11" s="9">
        <v>2654</v>
      </c>
      <c r="I11" s="133">
        <v>5131</v>
      </c>
      <c r="J11" s="148">
        <f t="shared" si="4"/>
        <v>2.0563179470399096E-2</v>
      </c>
      <c r="K11" s="14"/>
      <c r="L11" s="14"/>
      <c r="M11" s="14"/>
    </row>
    <row r="12" spans="1:20">
      <c r="B12" s="10">
        <f t="shared" si="3"/>
        <v>6</v>
      </c>
      <c r="C12" s="10">
        <f t="shared" si="0"/>
        <v>0.875</v>
      </c>
      <c r="D12" s="10">
        <v>5.9214797670433202E-2</v>
      </c>
      <c r="E12" s="10">
        <f t="shared" si="1"/>
        <v>5.1812947961629052E-2</v>
      </c>
      <c r="F12" s="10">
        <v>0.16390938015375001</v>
      </c>
      <c r="G12" s="10">
        <f t="shared" si="2"/>
        <v>0.14342070763453124</v>
      </c>
      <c r="H12" s="9">
        <v>2459</v>
      </c>
      <c r="I12" s="133">
        <v>4728</v>
      </c>
      <c r="J12" s="148">
        <f t="shared" si="4"/>
        <v>2.2032482924435492E-2</v>
      </c>
      <c r="K12" s="14"/>
      <c r="L12" s="14"/>
      <c r="M12" s="14"/>
    </row>
    <row r="13" spans="1:20">
      <c r="B13" s="10">
        <f t="shared" si="3"/>
        <v>7</v>
      </c>
      <c r="C13" s="10">
        <f t="shared" si="0"/>
        <v>0.85416666666666663</v>
      </c>
      <c r="D13" s="10">
        <v>6.80658607496617E-2</v>
      </c>
      <c r="E13" s="10">
        <f t="shared" si="1"/>
        <v>5.8139589390336033E-2</v>
      </c>
      <c r="F13" s="10">
        <v>0.162347820487455</v>
      </c>
      <c r="G13" s="10">
        <f t="shared" si="2"/>
        <v>0.13867209666636782</v>
      </c>
      <c r="H13" s="9">
        <v>2357</v>
      </c>
      <c r="I13" s="133">
        <v>4550</v>
      </c>
      <c r="J13" s="148">
        <f t="shared" si="4"/>
        <v>1.9042160150686605E-2</v>
      </c>
      <c r="K13" s="14"/>
      <c r="L13" s="14"/>
      <c r="M13" s="14"/>
    </row>
    <row r="14" spans="1:20">
      <c r="B14" s="10">
        <f t="shared" si="3"/>
        <v>8</v>
      </c>
      <c r="C14" s="10">
        <f t="shared" si="0"/>
        <v>0.83333333333333337</v>
      </c>
      <c r="D14" s="10">
        <v>8.4392684221420197E-2</v>
      </c>
      <c r="E14" s="10">
        <f t="shared" si="1"/>
        <v>7.03272368511835E-2</v>
      </c>
      <c r="F14" s="10">
        <v>0.17222564130849499</v>
      </c>
      <c r="G14" s="10">
        <f t="shared" si="2"/>
        <v>0.14352136775707916</v>
      </c>
      <c r="H14" s="9">
        <v>2217</v>
      </c>
      <c r="I14" s="133">
        <v>4270</v>
      </c>
      <c r="J14" s="148">
        <f t="shared" si="4"/>
        <v>1.9027444253949422E-2</v>
      </c>
      <c r="K14" s="14"/>
      <c r="L14" s="14"/>
      <c r="M14" s="14"/>
    </row>
    <row r="15" spans="1:20">
      <c r="B15" s="10">
        <f t="shared" si="3"/>
        <v>9</v>
      </c>
      <c r="C15" s="10">
        <f t="shared" si="0"/>
        <v>0.8125</v>
      </c>
      <c r="D15" s="10">
        <v>8.1700059465720995E-2</v>
      </c>
      <c r="E15" s="10">
        <f t="shared" si="1"/>
        <v>6.6381298315898313E-2</v>
      </c>
      <c r="F15" s="10">
        <v>0.18161827326944999</v>
      </c>
      <c r="G15" s="10">
        <f t="shared" si="2"/>
        <v>0.14756484703142811</v>
      </c>
      <c r="H15" s="9">
        <v>2103</v>
      </c>
      <c r="I15" s="133">
        <v>4086</v>
      </c>
      <c r="J15" s="148">
        <f t="shared" si="4"/>
        <v>1.3973059292502754E-2</v>
      </c>
      <c r="K15" s="14"/>
      <c r="L15" s="14"/>
      <c r="M15" s="14"/>
    </row>
    <row r="16" spans="1:20">
      <c r="B16" s="10">
        <f t="shared" si="3"/>
        <v>10</v>
      </c>
      <c r="C16" s="10">
        <f t="shared" si="0"/>
        <v>0.79166666666666663</v>
      </c>
      <c r="D16" s="10">
        <v>7.2558412077232307E-2</v>
      </c>
      <c r="E16" s="10">
        <f t="shared" si="1"/>
        <v>5.7442076227808905E-2</v>
      </c>
      <c r="F16" s="10">
        <v>0.111089529205059</v>
      </c>
      <c r="G16" s="10">
        <f t="shared" si="2"/>
        <v>8.7945877287338367E-2</v>
      </c>
      <c r="H16" s="9">
        <v>2032</v>
      </c>
      <c r="I16" s="133">
        <v>3950</v>
      </c>
      <c r="J16" s="148">
        <f t="shared" si="4"/>
        <v>1.3277995955546018E-2</v>
      </c>
      <c r="K16" s="14"/>
      <c r="L16" s="14"/>
      <c r="M16" s="14"/>
    </row>
    <row r="17" spans="2:16">
      <c r="B17" s="10">
        <f t="shared" si="3"/>
        <v>11</v>
      </c>
      <c r="C17" s="10">
        <f t="shared" si="0"/>
        <v>0.77083333333333337</v>
      </c>
      <c r="D17" s="10">
        <v>6.7594641912300801E-2</v>
      </c>
      <c r="E17" s="10">
        <f t="shared" si="1"/>
        <v>5.2104203140731872E-2</v>
      </c>
      <c r="F17" s="10">
        <v>0.12977589980721199</v>
      </c>
      <c r="G17" s="10">
        <f t="shared" si="2"/>
        <v>0.10003558943472592</v>
      </c>
      <c r="H17" s="9">
        <v>1979</v>
      </c>
      <c r="I17" s="133">
        <v>3844</v>
      </c>
      <c r="J17" s="148">
        <f t="shared" si="4"/>
        <v>1.3272424937495586E-2</v>
      </c>
      <c r="K17" s="14"/>
      <c r="L17" s="14"/>
      <c r="M17" s="14"/>
    </row>
    <row r="18" spans="2:16">
      <c r="B18" s="10">
        <f t="shared" si="3"/>
        <v>12</v>
      </c>
      <c r="C18" s="10">
        <f t="shared" si="0"/>
        <v>0.75</v>
      </c>
      <c r="D18" s="10">
        <v>8.1118795291010598E-2</v>
      </c>
      <c r="E18" s="10">
        <f t="shared" si="1"/>
        <v>6.0839096468257949E-2</v>
      </c>
      <c r="F18" s="10">
        <v>0.14120297316542499</v>
      </c>
      <c r="G18" s="10">
        <f t="shared" si="2"/>
        <v>0.10590222987406875</v>
      </c>
      <c r="H18" s="9">
        <v>1942</v>
      </c>
      <c r="I18" s="133">
        <v>3766</v>
      </c>
      <c r="J18" s="148">
        <f t="shared" si="4"/>
        <v>1.3726935919575078E-2</v>
      </c>
      <c r="K18" s="14"/>
      <c r="L18" s="14"/>
      <c r="M18" s="14"/>
    </row>
    <row r="19" spans="2:16">
      <c r="B19" s="10">
        <f t="shared" si="3"/>
        <v>13</v>
      </c>
      <c r="C19" s="10">
        <f t="shared" si="0"/>
        <v>0.72916666666666674</v>
      </c>
      <c r="D19" s="10">
        <v>0.14602748042948499</v>
      </c>
      <c r="E19" s="10">
        <f t="shared" si="1"/>
        <v>0.10647837114649948</v>
      </c>
      <c r="F19" s="10">
        <v>0.150772866351158</v>
      </c>
      <c r="G19" s="10">
        <f t="shared" si="2"/>
        <v>0.10993854838105271</v>
      </c>
      <c r="H19" s="9">
        <v>1892</v>
      </c>
      <c r="I19" s="133">
        <v>3695</v>
      </c>
      <c r="J19" s="148">
        <f t="shared" si="4"/>
        <v>1.0398278912808478E-2</v>
      </c>
      <c r="K19" s="14"/>
      <c r="L19" s="14"/>
      <c r="M19" s="14"/>
    </row>
    <row r="20" spans="2:16">
      <c r="B20" s="10">
        <f t="shared" si="3"/>
        <v>14</v>
      </c>
      <c r="C20" s="10">
        <f t="shared" si="0"/>
        <v>0.70833333333333326</v>
      </c>
      <c r="D20" s="10">
        <v>0.18273470219841101</v>
      </c>
      <c r="E20" s="10">
        <f t="shared" si="1"/>
        <v>0.12943708072387444</v>
      </c>
      <c r="F20" s="10">
        <v>0.21901759140562899</v>
      </c>
      <c r="G20" s="10">
        <f t="shared" si="2"/>
        <v>0.15513746057898717</v>
      </c>
      <c r="H20" s="9">
        <v>1815</v>
      </c>
      <c r="I20" s="133">
        <v>3620</v>
      </c>
      <c r="J20" s="148">
        <f t="shared" si="4"/>
        <v>1.3367815482416279E-3</v>
      </c>
      <c r="K20" s="14"/>
      <c r="L20" s="14"/>
      <c r="M20" s="14"/>
    </row>
    <row r="21" spans="2:16">
      <c r="B21" s="10">
        <f t="shared" si="3"/>
        <v>15</v>
      </c>
      <c r="C21" s="10">
        <f t="shared" si="0"/>
        <v>0.6875</v>
      </c>
      <c r="D21" s="10">
        <v>0.22570922546361799</v>
      </c>
      <c r="E21" s="10">
        <f t="shared" si="1"/>
        <v>0.15517509250623737</v>
      </c>
      <c r="F21" s="10">
        <v>0.20146658891444399</v>
      </c>
      <c r="G21" s="10">
        <f t="shared" si="2"/>
        <v>0.13850827987868025</v>
      </c>
      <c r="H21" s="9">
        <v>1735</v>
      </c>
      <c r="I21" s="133">
        <v>3505</v>
      </c>
      <c r="J21" s="148">
        <f t="shared" si="4"/>
        <v>3.8286295984089613E-3</v>
      </c>
      <c r="K21" s="14"/>
      <c r="L21" s="14"/>
      <c r="M21" s="14"/>
      <c r="N21" s="16"/>
    </row>
    <row r="22" spans="2:16">
      <c r="B22" s="10">
        <f t="shared" si="3"/>
        <v>16</v>
      </c>
      <c r="C22" s="10">
        <f t="shared" si="0"/>
        <v>0.66666666666666674</v>
      </c>
      <c r="D22" s="10">
        <v>0.25658257056405298</v>
      </c>
      <c r="E22" s="10">
        <f t="shared" si="1"/>
        <v>0.171055047042702</v>
      </c>
      <c r="F22" s="10">
        <v>0.26137112699452902</v>
      </c>
      <c r="G22" s="10">
        <f t="shared" si="2"/>
        <v>0.17424741799635271</v>
      </c>
      <c r="H22" s="9">
        <v>1651</v>
      </c>
      <c r="I22" s="133">
        <v>3374</v>
      </c>
      <c r="J22" s="148">
        <f t="shared" si="4"/>
        <v>8.0776608325319188E-3</v>
      </c>
      <c r="K22" s="14"/>
      <c r="L22" s="14"/>
      <c r="M22" s="14"/>
    </row>
    <row r="23" spans="2:16">
      <c r="B23" s="10">
        <f t="shared" si="3"/>
        <v>17</v>
      </c>
      <c r="C23" s="10">
        <f t="shared" si="0"/>
        <v>0.64583333333333326</v>
      </c>
      <c r="D23" s="10">
        <v>0.27846591338730697</v>
      </c>
      <c r="E23" s="10">
        <f t="shared" si="1"/>
        <v>0.17984256906263574</v>
      </c>
      <c r="F23" s="10">
        <v>0.286171661479795</v>
      </c>
      <c r="G23" s="10">
        <f t="shared" si="2"/>
        <v>0.18481919803903424</v>
      </c>
      <c r="H23" s="9">
        <v>1574</v>
      </c>
      <c r="I23" s="133">
        <v>3236</v>
      </c>
      <c r="J23" s="148">
        <f t="shared" si="4"/>
        <v>9.9193553091775355E-3</v>
      </c>
      <c r="K23" s="14"/>
      <c r="L23" s="14"/>
      <c r="M23" s="14"/>
      <c r="P23" s="13"/>
    </row>
    <row r="24" spans="2:16">
      <c r="B24" s="10">
        <f t="shared" si="3"/>
        <v>18</v>
      </c>
      <c r="C24" s="10">
        <f t="shared" si="0"/>
        <v>0.625</v>
      </c>
      <c r="D24" s="10">
        <v>0.29147649546399401</v>
      </c>
      <c r="E24" s="10">
        <f t="shared" si="1"/>
        <v>0.18217280966499627</v>
      </c>
      <c r="F24" s="10">
        <v>0.23960485723303099</v>
      </c>
      <c r="G24" s="10">
        <f t="shared" si="2"/>
        <v>0.14975303577064436</v>
      </c>
      <c r="H24" s="9">
        <v>1499</v>
      </c>
      <c r="I24" s="133">
        <v>3097</v>
      </c>
      <c r="J24" s="148">
        <f t="shared" si="4"/>
        <v>1.1187839329526883E-2</v>
      </c>
      <c r="K24" s="14"/>
      <c r="L24" s="14"/>
      <c r="M24" s="14"/>
    </row>
    <row r="25" spans="2:16">
      <c r="B25" s="10">
        <f t="shared" si="3"/>
        <v>19</v>
      </c>
      <c r="C25" s="10">
        <f t="shared" si="0"/>
        <v>0.60416666666666674</v>
      </c>
      <c r="D25" s="10">
        <v>0.27580242684841499</v>
      </c>
      <c r="E25" s="10">
        <f t="shared" si="1"/>
        <v>0.16663063288758409</v>
      </c>
      <c r="F25" s="10">
        <v>0.22845385928074</v>
      </c>
      <c r="G25" s="10">
        <f t="shared" si="2"/>
        <v>0.13802420664878043</v>
      </c>
      <c r="H25" s="9">
        <v>1403</v>
      </c>
      <c r="I25" s="133">
        <v>2909</v>
      </c>
      <c r="J25" s="148">
        <f t="shared" si="4"/>
        <v>1.1656330413506721E-2</v>
      </c>
      <c r="K25" s="14"/>
      <c r="L25" s="14"/>
      <c r="M25" s="14"/>
      <c r="N25" s="16"/>
    </row>
    <row r="26" spans="2:16">
      <c r="B26" s="10">
        <f t="shared" si="3"/>
        <v>20</v>
      </c>
      <c r="C26" s="10">
        <f t="shared" si="0"/>
        <v>0.58333333333333326</v>
      </c>
      <c r="D26" s="10">
        <v>0.31487467118240497</v>
      </c>
      <c r="E26" s="10">
        <f t="shared" si="1"/>
        <v>0.18367689152306954</v>
      </c>
      <c r="F26" s="10">
        <v>0.25058780278584197</v>
      </c>
      <c r="G26" s="10">
        <f t="shared" si="2"/>
        <v>0.14617621829174113</v>
      </c>
      <c r="H26" s="9">
        <v>1289</v>
      </c>
      <c r="I26" s="133">
        <v>2700</v>
      </c>
      <c r="J26" s="148">
        <f t="shared" si="4"/>
        <v>1.3845714228952977E-2</v>
      </c>
      <c r="K26" s="14"/>
      <c r="L26" s="14"/>
      <c r="M26" s="14"/>
      <c r="P26" s="15"/>
    </row>
    <row r="27" spans="2:16">
      <c r="B27" s="10">
        <f t="shared" si="3"/>
        <v>21</v>
      </c>
      <c r="C27" s="10">
        <f t="shared" si="0"/>
        <v>0.5625</v>
      </c>
      <c r="D27" s="10">
        <v>0.33839993805512403</v>
      </c>
      <c r="E27" s="10">
        <f t="shared" si="1"/>
        <v>0.19034996515600727</v>
      </c>
      <c r="F27" s="10">
        <v>0.29178617446108801</v>
      </c>
      <c r="G27" s="10">
        <f t="shared" si="2"/>
        <v>0.164129723134362</v>
      </c>
      <c r="H27" s="9">
        <v>1186</v>
      </c>
      <c r="I27" s="133">
        <v>2462</v>
      </c>
      <c r="J27" s="148">
        <f t="shared" si="4"/>
        <v>1.0189339457528979E-2</v>
      </c>
      <c r="K27" s="14"/>
      <c r="L27" s="14"/>
      <c r="M27" s="14"/>
    </row>
    <row r="28" spans="2:16">
      <c r="B28" s="10">
        <f t="shared" si="3"/>
        <v>22</v>
      </c>
      <c r="C28" s="10">
        <f t="shared" si="0"/>
        <v>0.54166666666666674</v>
      </c>
      <c r="D28" s="10">
        <v>0.35979057406070802</v>
      </c>
      <c r="E28" s="10">
        <f t="shared" si="1"/>
        <v>0.1948865609495502</v>
      </c>
      <c r="F28" s="10">
        <v>0.31167942920722602</v>
      </c>
      <c r="G28" s="10">
        <f t="shared" si="2"/>
        <v>0.16882635748724745</v>
      </c>
      <c r="H28" s="9">
        <v>1081</v>
      </c>
      <c r="I28" s="133">
        <v>2275</v>
      </c>
      <c r="J28" s="148">
        <f t="shared" si="4"/>
        <v>1.2836177434402185E-2</v>
      </c>
      <c r="K28" s="14"/>
      <c r="L28" s="14"/>
      <c r="M28" s="14"/>
    </row>
    <row r="29" spans="2:16">
      <c r="B29" s="10">
        <f t="shared" si="3"/>
        <v>23</v>
      </c>
      <c r="C29" s="10">
        <f t="shared" si="0"/>
        <v>0.52083333333333326</v>
      </c>
      <c r="D29" s="10">
        <v>0.385255744357968</v>
      </c>
      <c r="E29" s="11">
        <f t="shared" si="1"/>
        <v>0.20065403351977498</v>
      </c>
      <c r="F29" s="10">
        <v>0.29030938456641497</v>
      </c>
      <c r="G29" s="10">
        <f t="shared" si="2"/>
        <v>0.15120280446167444</v>
      </c>
      <c r="H29" s="9">
        <v>981</v>
      </c>
      <c r="I29" s="133">
        <v>2091</v>
      </c>
      <c r="J29" s="148">
        <f t="shared" si="4"/>
        <v>1.4680289522654683E-2</v>
      </c>
      <c r="K29" s="14"/>
      <c r="L29" s="14"/>
      <c r="M29" s="14"/>
    </row>
    <row r="30" spans="2:16">
      <c r="B30" s="10">
        <f t="shared" si="3"/>
        <v>24</v>
      </c>
      <c r="C30" s="10">
        <f t="shared" si="0"/>
        <v>0.5</v>
      </c>
      <c r="D30" s="10">
        <v>0.38588830214684</v>
      </c>
      <c r="E30" s="10">
        <f t="shared" si="1"/>
        <v>0.19294415107342</v>
      </c>
      <c r="F30" s="10">
        <v>0.260111217086266</v>
      </c>
      <c r="G30" s="10">
        <f t="shared" si="2"/>
        <v>0.130055608543133</v>
      </c>
      <c r="H30" s="9">
        <v>873</v>
      </c>
      <c r="I30" s="133">
        <v>1936</v>
      </c>
      <c r="J30" s="148">
        <f t="shared" si="4"/>
        <v>2.1682244582092974E-2</v>
      </c>
      <c r="K30" s="14"/>
      <c r="L30" s="14"/>
      <c r="M30" s="14"/>
    </row>
    <row r="31" spans="2:16">
      <c r="B31" s="10">
        <f t="shared" si="3"/>
        <v>25</v>
      </c>
      <c r="C31" s="10">
        <f t="shared" si="0"/>
        <v>0.47916666666666663</v>
      </c>
      <c r="D31" s="10">
        <v>0.38713579332269898</v>
      </c>
      <c r="E31" s="10">
        <f t="shared" si="1"/>
        <v>0.18550256763379325</v>
      </c>
      <c r="F31" s="10">
        <v>0.23444071044109399</v>
      </c>
      <c r="G31" s="10">
        <f t="shared" si="2"/>
        <v>0.1123361737530242</v>
      </c>
      <c r="H31" s="9">
        <v>793</v>
      </c>
      <c r="I31" s="133">
        <v>1777</v>
      </c>
      <c r="J31" s="148">
        <f t="shared" si="4"/>
        <v>2.1805253711782741E-2</v>
      </c>
      <c r="K31" s="14"/>
      <c r="L31" s="14"/>
      <c r="M31" s="14"/>
    </row>
    <row r="32" spans="2:16">
      <c r="B32" s="10">
        <f t="shared" si="3"/>
        <v>26</v>
      </c>
      <c r="C32" s="10">
        <f t="shared" si="0"/>
        <v>0.45833333333333337</v>
      </c>
      <c r="D32" s="10">
        <v>0.38113386921597697</v>
      </c>
      <c r="E32" s="10">
        <f t="shared" si="1"/>
        <v>0.17468635672398947</v>
      </c>
      <c r="F32" s="10">
        <v>0.18323879374801899</v>
      </c>
      <c r="G32" s="10">
        <f t="shared" si="2"/>
        <v>8.3984447134508713E-2</v>
      </c>
      <c r="H32" s="9">
        <v>726</v>
      </c>
      <c r="I32" s="133">
        <v>1614</v>
      </c>
      <c r="J32" s="148">
        <f t="shared" si="4"/>
        <v>1.8488894990146415E-2</v>
      </c>
      <c r="K32" s="14"/>
      <c r="L32" s="14"/>
      <c r="M32" s="14"/>
    </row>
    <row r="33" spans="2:13">
      <c r="B33" s="10">
        <f t="shared" si="3"/>
        <v>27</v>
      </c>
      <c r="C33" s="10">
        <f t="shared" si="0"/>
        <v>0.4375</v>
      </c>
      <c r="D33" s="10">
        <v>0.40359954732453401</v>
      </c>
      <c r="E33" s="10">
        <f t="shared" si="1"/>
        <v>0.17657480195448363</v>
      </c>
      <c r="F33" s="10">
        <v>0.25818889697273401</v>
      </c>
      <c r="G33" s="10">
        <f t="shared" si="2"/>
        <v>0.11295764242557113</v>
      </c>
      <c r="H33" s="9">
        <v>665</v>
      </c>
      <c r="I33" s="133">
        <v>1485</v>
      </c>
      <c r="J33" s="148">
        <f t="shared" si="4"/>
        <v>1.7693106595701696E-2</v>
      </c>
      <c r="K33" s="14"/>
      <c r="L33" s="14"/>
      <c r="M33" s="14"/>
    </row>
    <row r="34" spans="2:13">
      <c r="B34" s="10">
        <f t="shared" si="3"/>
        <v>28</v>
      </c>
      <c r="C34" s="10">
        <f t="shared" si="0"/>
        <v>0.41666666666666663</v>
      </c>
      <c r="D34" s="10">
        <v>0.35287765888036698</v>
      </c>
      <c r="E34" s="10">
        <f t="shared" si="1"/>
        <v>0.14703235786681956</v>
      </c>
      <c r="F34" s="11">
        <v>0.325974187686839</v>
      </c>
      <c r="G34" s="10">
        <f t="shared" si="2"/>
        <v>0.13582257820284957</v>
      </c>
      <c r="H34" s="9">
        <v>589</v>
      </c>
      <c r="I34" s="133">
        <v>1345</v>
      </c>
      <c r="J34" s="148">
        <f t="shared" si="4"/>
        <v>1.9076295775439206E-2</v>
      </c>
      <c r="K34" s="14"/>
      <c r="L34" s="14"/>
      <c r="M34" s="14"/>
    </row>
    <row r="35" spans="2:13">
      <c r="B35" s="10">
        <f t="shared" si="3"/>
        <v>29</v>
      </c>
      <c r="C35" s="10">
        <f t="shared" si="0"/>
        <v>0.39583333333333337</v>
      </c>
      <c r="D35" s="10">
        <v>0.37974849073265299</v>
      </c>
      <c r="E35" s="10">
        <f t="shared" si="1"/>
        <v>0.15031711091500849</v>
      </c>
      <c r="F35" s="10">
        <v>0.20484913753544501</v>
      </c>
      <c r="G35" s="10">
        <f t="shared" si="2"/>
        <v>8.1086116941113659E-2</v>
      </c>
      <c r="H35" s="9">
        <v>537</v>
      </c>
      <c r="I35" s="133">
        <v>1220</v>
      </c>
      <c r="J35" s="148">
        <f t="shared" si="4"/>
        <v>1.6675160717301171E-2</v>
      </c>
      <c r="K35" s="14"/>
      <c r="L35" s="14"/>
      <c r="M35" s="14"/>
    </row>
    <row r="36" spans="2:13">
      <c r="B36" s="10">
        <f t="shared" si="3"/>
        <v>30</v>
      </c>
      <c r="C36" s="10">
        <f t="shared" si="0"/>
        <v>0.375</v>
      </c>
      <c r="D36" s="10">
        <v>0.30318805528095999</v>
      </c>
      <c r="E36" s="10">
        <f t="shared" si="1"/>
        <v>0.11369552073035999</v>
      </c>
      <c r="F36" s="10">
        <v>0.28696692284727099</v>
      </c>
      <c r="G36" s="10">
        <f t="shared" si="2"/>
        <v>0.10761259606772662</v>
      </c>
      <c r="H36" s="9">
        <v>479</v>
      </c>
      <c r="I36" s="133">
        <v>1101</v>
      </c>
      <c r="J36" s="148">
        <f t="shared" si="4"/>
        <v>1.6337457165572167E-2</v>
      </c>
      <c r="K36" s="14"/>
      <c r="L36" s="14"/>
      <c r="M36" s="14"/>
    </row>
    <row r="37" spans="2:13">
      <c r="B37" s="10">
        <f t="shared" si="3"/>
        <v>31</v>
      </c>
      <c r="C37" s="10">
        <f t="shared" si="0"/>
        <v>0.35416666666666663</v>
      </c>
      <c r="D37" s="10">
        <v>0.36696906555314701</v>
      </c>
      <c r="E37" s="10">
        <f t="shared" si="1"/>
        <v>0.12996821071673956</v>
      </c>
      <c r="F37" s="10">
        <v>0.26884018809667798</v>
      </c>
      <c r="G37" s="10">
        <f t="shared" si="2"/>
        <v>9.5214233284240113E-2</v>
      </c>
      <c r="H37" s="9">
        <v>444</v>
      </c>
      <c r="I37" s="133">
        <v>1023</v>
      </c>
      <c r="J37" s="148">
        <f t="shared" si="4"/>
        <v>1.5424335773036313E-2</v>
      </c>
      <c r="K37" s="14"/>
      <c r="L37" s="14"/>
      <c r="M37" s="14"/>
    </row>
    <row r="38" spans="2:13">
      <c r="B38" s="10">
        <f t="shared" si="3"/>
        <v>32</v>
      </c>
      <c r="C38" s="10">
        <f t="shared" si="0"/>
        <v>0.33333333333333337</v>
      </c>
      <c r="D38" s="10">
        <v>0.31457058848292402</v>
      </c>
      <c r="E38" s="10">
        <f t="shared" si="1"/>
        <v>0.10485686282764135</v>
      </c>
      <c r="F38" s="10">
        <v>0.27768487614364001</v>
      </c>
      <c r="G38" s="10">
        <f t="shared" si="2"/>
        <v>9.2561625381213347E-2</v>
      </c>
      <c r="H38" s="9">
        <v>400</v>
      </c>
      <c r="I38" s="133">
        <v>938</v>
      </c>
      <c r="J38" s="148">
        <f t="shared" si="4"/>
        <v>1.5772760906673733E-2</v>
      </c>
      <c r="K38" s="14"/>
      <c r="L38" s="14"/>
      <c r="M38" s="14"/>
    </row>
    <row r="39" spans="2:13">
      <c r="B39" s="10">
        <f t="shared" si="3"/>
        <v>33</v>
      </c>
      <c r="C39" s="10">
        <f t="shared" si="0"/>
        <v>0.3125</v>
      </c>
      <c r="D39" s="10">
        <v>0.28904042474043501</v>
      </c>
      <c r="E39" s="10">
        <f t="shared" si="1"/>
        <v>9.032513273138594E-2</v>
      </c>
      <c r="F39" s="10">
        <v>0.26748558225653102</v>
      </c>
      <c r="G39" s="10">
        <f t="shared" si="2"/>
        <v>8.358924445516594E-2</v>
      </c>
      <c r="H39" s="9">
        <v>364</v>
      </c>
      <c r="I39" s="133">
        <v>851</v>
      </c>
      <c r="J39" s="148">
        <f t="shared" si="4"/>
        <v>1.4057544306805836E-2</v>
      </c>
      <c r="K39" s="14"/>
      <c r="L39" s="14"/>
      <c r="M39" s="14"/>
    </row>
    <row r="40" spans="2:13">
      <c r="B40" s="10">
        <f t="shared" si="3"/>
        <v>34</v>
      </c>
      <c r="C40" s="10">
        <f t="shared" si="0"/>
        <v>0.29166666666666663</v>
      </c>
      <c r="D40" s="10">
        <v>0.30906173074197602</v>
      </c>
      <c r="E40" s="10">
        <f t="shared" si="1"/>
        <v>9.0143004799742993E-2</v>
      </c>
      <c r="F40" s="10">
        <v>0.187856901749441</v>
      </c>
      <c r="G40" s="10">
        <f t="shared" si="2"/>
        <v>5.4791596343586949E-2</v>
      </c>
      <c r="H40" s="9">
        <v>334</v>
      </c>
      <c r="I40" s="133">
        <v>775</v>
      </c>
      <c r="J40" s="148">
        <f t="shared" si="4"/>
        <v>1.2227096979809213E-2</v>
      </c>
      <c r="K40" s="14"/>
      <c r="L40" s="14"/>
      <c r="M40" s="14"/>
    </row>
    <row r="41" spans="2:13">
      <c r="B41" s="10">
        <f t="shared" si="3"/>
        <v>35</v>
      </c>
      <c r="C41" s="10">
        <f t="shared" si="0"/>
        <v>0.27083333333333337</v>
      </c>
      <c r="D41" s="10">
        <v>0.232881932371097</v>
      </c>
      <c r="E41" s="10">
        <f t="shared" si="1"/>
        <v>6.3072190017172111E-2</v>
      </c>
      <c r="F41" s="10">
        <v>0.10444117948932601</v>
      </c>
      <c r="G41" s="10">
        <f t="shared" si="2"/>
        <v>2.8286152778359129E-2</v>
      </c>
      <c r="H41" s="9">
        <v>297</v>
      </c>
      <c r="I41" s="133">
        <v>702</v>
      </c>
      <c r="J41" s="148">
        <f t="shared" si="4"/>
        <v>1.2345586226929744E-2</v>
      </c>
      <c r="K41" s="150">
        <f>H41/H7</f>
        <v>6.8103645952763123E-2</v>
      </c>
      <c r="L41" s="14"/>
      <c r="M41" s="14"/>
    </row>
    <row r="42" spans="2:13">
      <c r="B42" s="10">
        <f t="shared" si="3"/>
        <v>36</v>
      </c>
      <c r="C42" s="10">
        <f t="shared" si="0"/>
        <v>0.25</v>
      </c>
      <c r="D42" s="10">
        <v>0.117037717552517</v>
      </c>
      <c r="E42" s="10">
        <f t="shared" si="1"/>
        <v>2.9259429388129251E-2</v>
      </c>
      <c r="F42" s="10">
        <v>0.101324294874704</v>
      </c>
      <c r="G42" s="10">
        <f t="shared" si="2"/>
        <v>2.5331073718676E-2</v>
      </c>
      <c r="H42" s="9">
        <v>267</v>
      </c>
      <c r="I42" s="133">
        <v>632</v>
      </c>
      <c r="J42" s="148">
        <f t="shared" si="4"/>
        <v>1.120273917497322E-2</v>
      </c>
      <c r="K42" s="14"/>
      <c r="L42" s="14"/>
      <c r="M42" s="14"/>
    </row>
    <row r="43" spans="2:13">
      <c r="B43" s="10">
        <f t="shared" si="3"/>
        <v>37</v>
      </c>
      <c r="C43" s="10">
        <f t="shared" si="0"/>
        <v>0.22916666666666663</v>
      </c>
      <c r="D43" s="10">
        <v>0.26604377199825502</v>
      </c>
      <c r="E43" s="10">
        <f t="shared" si="1"/>
        <v>6.0968364416266768E-2</v>
      </c>
      <c r="F43" s="10">
        <v>0.20051870348562101</v>
      </c>
      <c r="G43" s="10">
        <f t="shared" si="2"/>
        <v>4.5952202882121471E-2</v>
      </c>
      <c r="H43" s="9">
        <v>248</v>
      </c>
      <c r="I43" s="133">
        <v>577</v>
      </c>
      <c r="J43" s="148">
        <f t="shared" si="4"/>
        <v>9.2565355531072299E-3</v>
      </c>
      <c r="K43" s="14"/>
      <c r="L43" s="14"/>
      <c r="M43" s="14"/>
    </row>
    <row r="44" spans="2:13">
      <c r="B44" s="10">
        <f t="shared" si="3"/>
        <v>38</v>
      </c>
      <c r="C44" s="10">
        <f t="shared" si="0"/>
        <v>0.20833333333333337</v>
      </c>
      <c r="D44" s="10">
        <v>0.31760728973220198</v>
      </c>
      <c r="E44" s="10">
        <f t="shared" si="1"/>
        <v>6.6168185360875431E-2</v>
      </c>
      <c r="F44" s="10">
        <v>0.13121795607221301</v>
      </c>
      <c r="G44" s="10">
        <f t="shared" si="2"/>
        <v>2.7337074181711048E-2</v>
      </c>
      <c r="H44" s="9">
        <v>223</v>
      </c>
      <c r="I44" s="133">
        <v>540</v>
      </c>
      <c r="J44" s="148">
        <f t="shared" si="4"/>
        <v>1.0748963987730516E-2</v>
      </c>
      <c r="K44" s="14"/>
      <c r="L44" s="14"/>
      <c r="M44" s="14"/>
    </row>
    <row r="45" spans="2:13">
      <c r="B45" s="10">
        <f t="shared" si="3"/>
        <v>39</v>
      </c>
      <c r="C45" s="10">
        <f t="shared" si="0"/>
        <v>0.1875</v>
      </c>
      <c r="D45" s="10">
        <v>0.26899110619750599</v>
      </c>
      <c r="E45" s="10">
        <f t="shared" si="1"/>
        <v>5.0435832412032373E-2</v>
      </c>
      <c r="F45" s="10">
        <v>0.203128813476566</v>
      </c>
      <c r="G45" s="10">
        <f t="shared" si="2"/>
        <v>3.8086652526856127E-2</v>
      </c>
      <c r="H45" s="9">
        <v>200</v>
      </c>
      <c r="I45" s="133">
        <v>483</v>
      </c>
      <c r="J45" s="148">
        <f t="shared" si="4"/>
        <v>9.4907810950971214E-3</v>
      </c>
      <c r="K45" s="14"/>
      <c r="L45" s="14"/>
      <c r="M45" s="14"/>
    </row>
    <row r="46" spans="2:13">
      <c r="B46" s="10">
        <f t="shared" si="3"/>
        <v>40</v>
      </c>
      <c r="C46" s="10">
        <f t="shared" si="0"/>
        <v>0.16666666666666663</v>
      </c>
      <c r="D46" s="10">
        <v>0.111836190413638</v>
      </c>
      <c r="E46" s="10">
        <f t="shared" si="1"/>
        <v>1.8639365068939661E-2</v>
      </c>
      <c r="F46" s="10">
        <v>0.111836190413638</v>
      </c>
      <c r="G46" s="10">
        <f t="shared" si="2"/>
        <v>1.8639365068939661E-2</v>
      </c>
      <c r="H46" s="9">
        <v>181</v>
      </c>
      <c r="I46" s="133">
        <v>446</v>
      </c>
      <c r="J46" s="148">
        <f t="shared" si="4"/>
        <v>9.6073782983514544E-3</v>
      </c>
      <c r="K46" s="14"/>
      <c r="L46" s="14"/>
      <c r="M46" s="14"/>
    </row>
    <row r="47" spans="2:13">
      <c r="B47" s="10">
        <f t="shared" si="3"/>
        <v>41</v>
      </c>
      <c r="C47" s="10">
        <f t="shared" si="0"/>
        <v>0.14583333333333337</v>
      </c>
      <c r="D47" s="10">
        <v>2.5623597758401302E-2</v>
      </c>
      <c r="E47" s="10">
        <f t="shared" si="1"/>
        <v>3.7367746731001906E-3</v>
      </c>
      <c r="F47" s="10">
        <v>-9.9172424790424901E-2</v>
      </c>
      <c r="G47" s="10">
        <f t="shared" si="2"/>
        <v>-1.4462645281936968E-2</v>
      </c>
      <c r="H47" s="9">
        <v>166</v>
      </c>
      <c r="I47" s="133">
        <v>407</v>
      </c>
      <c r="J47" s="148">
        <f t="shared" si="4"/>
        <v>8.5775545890131172E-3</v>
      </c>
      <c r="K47" s="14"/>
      <c r="L47" s="14"/>
      <c r="M47" s="14"/>
    </row>
    <row r="48" spans="2:13">
      <c r="B48" s="10">
        <f t="shared" si="3"/>
        <v>42</v>
      </c>
      <c r="C48" s="10">
        <f t="shared" si="0"/>
        <v>0.125</v>
      </c>
      <c r="D48" s="10">
        <v>0.13593071507151799</v>
      </c>
      <c r="E48" s="10">
        <f t="shared" si="1"/>
        <v>1.6991339383939749E-2</v>
      </c>
      <c r="F48" s="10">
        <v>-8.5714285714285701E-2</v>
      </c>
      <c r="G48" s="10">
        <f t="shared" si="2"/>
        <v>-1.0714285714285713E-2</v>
      </c>
      <c r="H48" s="9">
        <v>152</v>
      </c>
      <c r="I48" s="133">
        <v>368</v>
      </c>
      <c r="J48" s="148">
        <f t="shared" si="4"/>
        <v>7.3184256744466269E-3</v>
      </c>
      <c r="K48" s="14"/>
      <c r="L48" s="14"/>
      <c r="M48" s="14"/>
    </row>
    <row r="49" spans="1:27">
      <c r="B49" s="10">
        <f t="shared" si="3"/>
        <v>43</v>
      </c>
      <c r="C49" s="10">
        <f t="shared" si="0"/>
        <v>0.10416666666666663</v>
      </c>
      <c r="D49" s="10">
        <v>0.14784692325461399</v>
      </c>
      <c r="E49" s="10">
        <f t="shared" si="1"/>
        <v>1.5400721172355619E-2</v>
      </c>
      <c r="F49" s="10">
        <v>0.205141424272547</v>
      </c>
      <c r="G49" s="10">
        <f t="shared" si="2"/>
        <v>2.1368898361723638E-2</v>
      </c>
      <c r="H49" s="9">
        <v>137</v>
      </c>
      <c r="I49" s="133">
        <v>333</v>
      </c>
      <c r="J49" s="148">
        <f t="shared" si="4"/>
        <v>6.7470021484683645E-3</v>
      </c>
      <c r="K49" s="14"/>
      <c r="L49" s="14"/>
      <c r="M49" s="14"/>
    </row>
    <row r="50" spans="1:27">
      <c r="B50" s="10">
        <f t="shared" si="3"/>
        <v>44</v>
      </c>
      <c r="C50" s="10">
        <f t="shared" si="0"/>
        <v>8.333333333333337E-2</v>
      </c>
      <c r="D50" s="10">
        <v>0.288125971189994</v>
      </c>
      <c r="E50" s="10">
        <f t="shared" si="1"/>
        <v>2.4010497599166177E-2</v>
      </c>
      <c r="F50" s="10">
        <v>2.7447679693191201E-2</v>
      </c>
      <c r="G50" s="10">
        <f t="shared" si="2"/>
        <v>2.2873066410992677E-3</v>
      </c>
      <c r="H50" s="9">
        <v>126</v>
      </c>
      <c r="I50" s="133">
        <v>297</v>
      </c>
      <c r="J50" s="148">
        <f t="shared" si="4"/>
        <v>5.1437577557374506E-3</v>
      </c>
      <c r="K50" s="14"/>
      <c r="L50" s="14"/>
      <c r="M50" s="14"/>
    </row>
    <row r="51" spans="1:27">
      <c r="B51" s="10">
        <f t="shared" si="3"/>
        <v>45</v>
      </c>
      <c r="C51" s="10">
        <f t="shared" si="0"/>
        <v>6.25E-2</v>
      </c>
      <c r="D51" s="10">
        <v>0.22215454269945201</v>
      </c>
      <c r="E51" s="10">
        <f t="shared" si="1"/>
        <v>1.388465891871575E-2</v>
      </c>
      <c r="F51" s="10">
        <v>0.10485515962337601</v>
      </c>
      <c r="G51" s="10">
        <f t="shared" si="2"/>
        <v>6.5534474764610004E-3</v>
      </c>
      <c r="H51" s="9">
        <v>116</v>
      </c>
      <c r="I51" s="133">
        <v>269</v>
      </c>
      <c r="J51" s="148">
        <f t="shared" si="4"/>
        <v>4.2280085244985229E-3</v>
      </c>
      <c r="K51" s="14"/>
      <c r="L51" s="14"/>
      <c r="M51" s="14"/>
    </row>
    <row r="52" spans="1:27">
      <c r="B52" s="10">
        <f t="shared" si="3"/>
        <v>46</v>
      </c>
      <c r="C52" s="10">
        <f t="shared" si="0"/>
        <v>4.166666666666663E-2</v>
      </c>
      <c r="D52" s="10">
        <v>0.271867807076067</v>
      </c>
      <c r="E52" s="10">
        <f t="shared" si="1"/>
        <v>1.1327825294836115E-2</v>
      </c>
      <c r="F52" s="10">
        <v>-5.0664813815927197E-2</v>
      </c>
      <c r="G52" s="10">
        <f t="shared" si="2"/>
        <v>-2.1110339089969645E-3</v>
      </c>
      <c r="H52" s="9">
        <v>102</v>
      </c>
      <c r="I52" s="133">
        <v>253</v>
      </c>
      <c r="J52" s="148">
        <f t="shared" si="4"/>
        <v>5.6046806642524524E-3</v>
      </c>
      <c r="K52" s="14"/>
      <c r="L52" s="14"/>
      <c r="M52" s="14"/>
    </row>
    <row r="53" spans="1:27">
      <c r="B53" s="10">
        <f t="shared" si="3"/>
        <v>47</v>
      </c>
      <c r="C53" s="10">
        <f t="shared" si="0"/>
        <v>2.083333333333337E-2</v>
      </c>
      <c r="D53" s="10">
        <v>9.8473868217338195E-2</v>
      </c>
      <c r="E53" s="10">
        <f t="shared" si="1"/>
        <v>2.0515389211945493E-3</v>
      </c>
      <c r="F53" s="10">
        <v>-8.3807547419011197E-2</v>
      </c>
      <c r="G53" s="10">
        <f t="shared" si="2"/>
        <v>-1.745990571229403E-3</v>
      </c>
      <c r="H53" s="9">
        <v>87</v>
      </c>
      <c r="I53" s="133">
        <v>227</v>
      </c>
      <c r="J53" s="148">
        <f t="shared" si="4"/>
        <v>6.0646575508343584E-3</v>
      </c>
      <c r="K53" s="14"/>
      <c r="L53" s="14"/>
      <c r="M53" s="14"/>
    </row>
    <row r="54" spans="1:27">
      <c r="B54" s="10">
        <f t="shared" si="3"/>
        <v>48</v>
      </c>
      <c r="C54" s="10">
        <f t="shared" si="0"/>
        <v>0</v>
      </c>
      <c r="D54" s="10">
        <v>0.221206188075173</v>
      </c>
      <c r="E54" s="10">
        <f t="shared" si="1"/>
        <v>0</v>
      </c>
      <c r="F54" s="10">
        <v>-8.8081034741278597E-2</v>
      </c>
      <c r="G54" s="10">
        <f t="shared" si="2"/>
        <v>0</v>
      </c>
      <c r="H54" s="9">
        <v>81</v>
      </c>
      <c r="I54" s="133">
        <v>204</v>
      </c>
      <c r="J54" s="148">
        <f t="shared" si="4"/>
        <v>4.8046877278828878E-3</v>
      </c>
      <c r="K54" s="14"/>
      <c r="L54" s="14"/>
      <c r="M54" s="14"/>
    </row>
    <row r="55" spans="1:27">
      <c r="H55" s="131"/>
    </row>
    <row r="56" spans="1:27">
      <c r="D56" s="3"/>
      <c r="E56">
        <f>MAX(E58:E128)</f>
        <v>0.72164244053042637</v>
      </c>
      <c r="F56" s="3"/>
      <c r="G56">
        <f>MAX(G58:G128)</f>
        <v>0.728243255781997</v>
      </c>
      <c r="N56" s="3"/>
      <c r="O56" s="3"/>
      <c r="P56" s="3"/>
      <c r="Q56" s="3"/>
      <c r="R56" s="3"/>
      <c r="S56" s="3"/>
      <c r="T56" s="3"/>
    </row>
    <row r="57" spans="1:27" ht="45">
      <c r="A57" s="4" t="s">
        <v>25</v>
      </c>
      <c r="B57" s="5" t="s">
        <v>19</v>
      </c>
      <c r="C57" s="6" t="s">
        <v>20</v>
      </c>
      <c r="D57" s="7" t="s">
        <v>21</v>
      </c>
      <c r="E57" s="7" t="s">
        <v>22</v>
      </c>
      <c r="F57" s="8" t="s">
        <v>23</v>
      </c>
      <c r="G57" s="8" t="s">
        <v>22</v>
      </c>
      <c r="H57" s="122" t="s">
        <v>71</v>
      </c>
      <c r="I57" s="151" t="s">
        <v>75</v>
      </c>
      <c r="J57" s="152">
        <f>AVERAGE(J58:J128)</f>
        <v>8.89317686505906E-3</v>
      </c>
      <c r="N57" s="3"/>
      <c r="O57" s="3"/>
      <c r="P57" s="3"/>
      <c r="Q57" s="3"/>
      <c r="R57" s="3"/>
      <c r="S57" s="3"/>
      <c r="T57" s="3"/>
    </row>
    <row r="58" spans="1:27">
      <c r="B58" s="10">
        <v>1</v>
      </c>
      <c r="C58" s="10">
        <f>1-(B58/MAX($B$59:$B$128))</f>
        <v>0.9859154929577465</v>
      </c>
      <c r="D58" s="10">
        <v>0.67888630312041098</v>
      </c>
      <c r="E58" s="10">
        <f>D58*C58</f>
        <v>0.66932452420322208</v>
      </c>
      <c r="F58" s="10">
        <v>0.73864673086459698</v>
      </c>
      <c r="G58" s="11">
        <f>F58*C58</f>
        <v>0.728243255781997</v>
      </c>
      <c r="H58" s="10">
        <v>10502</v>
      </c>
      <c r="I58" s="133">
        <v>21009</v>
      </c>
      <c r="J58" s="148">
        <f>ABS(H58/$H$58-I58/$I$58)</f>
        <v>0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B59" s="11">
        <f t="shared" ref="B59:B122" si="5">B58+1</f>
        <v>2</v>
      </c>
      <c r="C59" s="10">
        <f>1-(B59/MAX($B$59:$B$128))</f>
        <v>0.971830985915493</v>
      </c>
      <c r="D59" s="10">
        <v>0.74255961271971405</v>
      </c>
      <c r="E59" s="10">
        <f t="shared" ref="E59:E122" si="6">D59*C59</f>
        <v>0.72164244053042637</v>
      </c>
      <c r="F59" s="10">
        <v>0.72830136727823502</v>
      </c>
      <c r="G59" s="10">
        <f t="shared" ref="G59:G122" si="7">F59*C59</f>
        <v>0.70778583580560872</v>
      </c>
      <c r="H59" s="10">
        <v>10502</v>
      </c>
      <c r="I59" s="133">
        <v>21009</v>
      </c>
      <c r="J59" s="148">
        <f t="shared" ref="J59:J122" si="8">ABS(H59/$H$58-I59/$I$58)</f>
        <v>0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B60" s="10">
        <f t="shared" si="5"/>
        <v>3</v>
      </c>
      <c r="C60" s="10">
        <f>1-(B60/MAX($B$59:$B$128))</f>
        <v>0.95774647887323949</v>
      </c>
      <c r="D60" s="10">
        <v>0.74355999542303897</v>
      </c>
      <c r="E60" s="10">
        <f t="shared" si="6"/>
        <v>0.71214196744741765</v>
      </c>
      <c r="F60" s="10">
        <v>0.73283304859642395</v>
      </c>
      <c r="G60" s="10">
        <f t="shared" si="7"/>
        <v>0.70186827189516665</v>
      </c>
      <c r="H60" s="10">
        <v>10502</v>
      </c>
      <c r="I60" s="133">
        <v>21009</v>
      </c>
      <c r="J60" s="148">
        <f t="shared" si="8"/>
        <v>0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B61" s="10">
        <f t="shared" si="5"/>
        <v>4</v>
      </c>
      <c r="C61" s="10">
        <f>1-(B61/MAX($B$59:$B$128))</f>
        <v>0.94366197183098588</v>
      </c>
      <c r="D61" s="10">
        <v>0.74344790468250899</v>
      </c>
      <c r="E61" s="10">
        <f t="shared" si="6"/>
        <v>0.70156351568631126</v>
      </c>
      <c r="F61" s="10">
        <v>0.73427867000471003</v>
      </c>
      <c r="G61" s="10">
        <f t="shared" si="7"/>
        <v>0.69291085761007842</v>
      </c>
      <c r="H61" s="10">
        <v>10502</v>
      </c>
      <c r="I61" s="133">
        <v>21009</v>
      </c>
      <c r="J61" s="148">
        <f t="shared" si="8"/>
        <v>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B62" s="10">
        <f t="shared" si="5"/>
        <v>5</v>
      </c>
      <c r="C62" s="10">
        <f>1-(B62/MAX($B$59:$B$128))</f>
        <v>0.92957746478873238</v>
      </c>
      <c r="D62" s="10">
        <v>0.74321019803907695</v>
      </c>
      <c r="E62" s="10">
        <f t="shared" si="6"/>
        <v>0.69087145169829689</v>
      </c>
      <c r="F62" s="10">
        <v>0.72727638773258096</v>
      </c>
      <c r="G62" s="10">
        <f t="shared" si="7"/>
        <v>0.67605974070915975</v>
      </c>
      <c r="H62" s="10">
        <v>10502</v>
      </c>
      <c r="I62" s="133">
        <v>21009</v>
      </c>
      <c r="J62" s="148">
        <f t="shared" si="8"/>
        <v>0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B63" s="10">
        <f t="shared" si="5"/>
        <v>6</v>
      </c>
      <c r="C63" s="10">
        <f>1-(B63/MAX($B$59:$B$128))</f>
        <v>0.91549295774647887</v>
      </c>
      <c r="D63" s="10">
        <v>0.74347237783864395</v>
      </c>
      <c r="E63" s="10">
        <f t="shared" si="6"/>
        <v>0.68064372619030789</v>
      </c>
      <c r="F63" s="10">
        <v>0.73191982866500405</v>
      </c>
      <c r="G63" s="10">
        <f t="shared" si="7"/>
        <v>0.67006744877782065</v>
      </c>
      <c r="H63" s="10">
        <v>10502</v>
      </c>
      <c r="I63" s="133">
        <v>21009</v>
      </c>
      <c r="J63" s="148">
        <f t="shared" si="8"/>
        <v>0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B64" s="10">
        <f t="shared" si="5"/>
        <v>7</v>
      </c>
      <c r="C64" s="10">
        <f>1-(B64/MAX($B$59:$B$128))</f>
        <v>0.90140845070422537</v>
      </c>
      <c r="D64" s="10">
        <v>0.74340974996574505</v>
      </c>
      <c r="E64" s="10">
        <f t="shared" si="6"/>
        <v>0.67011583095503779</v>
      </c>
      <c r="F64" s="10">
        <v>0.73702629323550195</v>
      </c>
      <c r="G64" s="10">
        <f t="shared" si="7"/>
        <v>0.66436172911369196</v>
      </c>
      <c r="H64" s="10">
        <v>10502</v>
      </c>
      <c r="I64" s="133">
        <v>21009</v>
      </c>
      <c r="J64" s="148">
        <f t="shared" si="8"/>
        <v>0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2:27">
      <c r="B65" s="10">
        <f t="shared" si="5"/>
        <v>8</v>
      </c>
      <c r="C65" s="10">
        <f>1-(B65/MAX($B$59:$B$128))</f>
        <v>0.88732394366197187</v>
      </c>
      <c r="D65" s="10">
        <v>0.75435938628951005</v>
      </c>
      <c r="E65" s="10">
        <f t="shared" si="6"/>
        <v>0.66936114558083293</v>
      </c>
      <c r="F65" s="10">
        <v>0.73746911911090995</v>
      </c>
      <c r="G65" s="10">
        <f t="shared" si="7"/>
        <v>0.65437400709841309</v>
      </c>
      <c r="H65" s="10">
        <v>10502</v>
      </c>
      <c r="I65" s="133">
        <v>21009</v>
      </c>
      <c r="J65" s="148">
        <f t="shared" si="8"/>
        <v>0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2:27">
      <c r="B66" s="10">
        <f t="shared" si="5"/>
        <v>9</v>
      </c>
      <c r="C66" s="10">
        <f>1-(B66/MAX($B$59:$B$128))</f>
        <v>0.87323943661971826</v>
      </c>
      <c r="D66" s="10">
        <v>0.754207084072261</v>
      </c>
      <c r="E66" s="10">
        <f t="shared" si="6"/>
        <v>0.65860336918986173</v>
      </c>
      <c r="F66" s="10">
        <v>0.74163628029667195</v>
      </c>
      <c r="G66" s="10">
        <f t="shared" si="7"/>
        <v>0.64762604758300923</v>
      </c>
      <c r="H66" s="10">
        <v>10490</v>
      </c>
      <c r="I66" s="133">
        <v>21003</v>
      </c>
      <c r="J66" s="148">
        <f t="shared" si="8"/>
        <v>8.5704760804827806E-4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2:27">
      <c r="B67" s="10">
        <f t="shared" si="5"/>
        <v>10</v>
      </c>
      <c r="C67" s="10">
        <f>1-(B67/MAX($B$59:$B$128))</f>
        <v>0.85915492957746475</v>
      </c>
      <c r="D67" s="10">
        <v>0.754023198762106</v>
      </c>
      <c r="E67" s="10">
        <f t="shared" si="6"/>
        <v>0.64782274823223185</v>
      </c>
      <c r="F67" s="10">
        <v>0.74486306682160497</v>
      </c>
      <c r="G67" s="10">
        <f t="shared" si="7"/>
        <v>0.63995277571997045</v>
      </c>
      <c r="H67" s="10">
        <v>10490</v>
      </c>
      <c r="I67" s="133">
        <v>21003</v>
      </c>
      <c r="J67" s="148">
        <f t="shared" si="8"/>
        <v>8.5704760804827806E-4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2:27">
      <c r="B68" s="10">
        <f t="shared" si="5"/>
        <v>11</v>
      </c>
      <c r="C68" s="10">
        <f>1-(B68/MAX($B$59:$B$128))</f>
        <v>0.84507042253521125</v>
      </c>
      <c r="D68" s="10">
        <v>0.76069581995279201</v>
      </c>
      <c r="E68" s="10">
        <f t="shared" si="6"/>
        <v>0.64284153798827492</v>
      </c>
      <c r="F68" s="10">
        <v>0.74671540682765303</v>
      </c>
      <c r="G68" s="10">
        <f t="shared" si="7"/>
        <v>0.63102710436139686</v>
      </c>
      <c r="H68" s="10">
        <v>10489</v>
      </c>
      <c r="I68" s="133">
        <v>20993</v>
      </c>
      <c r="J68" s="148">
        <f t="shared" si="8"/>
        <v>4.7628108416752912E-4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2:27">
      <c r="B69" s="10">
        <f t="shared" si="5"/>
        <v>12</v>
      </c>
      <c r="C69" s="10">
        <f>1-(B69/MAX($B$59:$B$128))</f>
        <v>0.83098591549295775</v>
      </c>
      <c r="D69" s="10">
        <v>0.76851234490310305</v>
      </c>
      <c r="E69" s="10">
        <f t="shared" si="6"/>
        <v>0.63862293449694474</v>
      </c>
      <c r="F69" s="10">
        <v>0.75736532858258598</v>
      </c>
      <c r="G69" s="10">
        <f t="shared" si="7"/>
        <v>0.62935992093482496</v>
      </c>
      <c r="H69" s="10">
        <v>10479</v>
      </c>
      <c r="I69" s="133">
        <v>20980</v>
      </c>
      <c r="J69" s="148">
        <f t="shared" si="8"/>
        <v>8.096982386206486E-4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2:27">
      <c r="B70" s="10">
        <f t="shared" si="5"/>
        <v>13</v>
      </c>
      <c r="C70" s="10">
        <f>1-(B70/MAX($B$59:$B$128))</f>
        <v>0.81690140845070425</v>
      </c>
      <c r="D70" s="10">
        <v>0.78104468344636702</v>
      </c>
      <c r="E70" s="10">
        <f t="shared" si="6"/>
        <v>0.63803650197027162</v>
      </c>
      <c r="F70" s="10">
        <v>0.75363639585722897</v>
      </c>
      <c r="G70" s="10">
        <f t="shared" si="7"/>
        <v>0.61564663323548285</v>
      </c>
      <c r="H70" s="10">
        <v>10470</v>
      </c>
      <c r="I70" s="133">
        <v>20966</v>
      </c>
      <c r="J70" s="148">
        <f t="shared" si="8"/>
        <v>1.0002967867721591E-3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2:27">
      <c r="B71" s="10">
        <f t="shared" si="5"/>
        <v>14</v>
      </c>
      <c r="C71" s="10">
        <f>1-(B71/MAX($B$59:$B$128))</f>
        <v>0.80281690140845074</v>
      </c>
      <c r="D71" s="10">
        <v>0.78477597030795698</v>
      </c>
      <c r="E71" s="10">
        <f t="shared" si="6"/>
        <v>0.63003141278244434</v>
      </c>
      <c r="F71" s="10">
        <v>0.78185996725965301</v>
      </c>
      <c r="G71" s="10">
        <f t="shared" si="7"/>
        <v>0.62769039625070733</v>
      </c>
      <c r="H71" s="10">
        <v>10464</v>
      </c>
      <c r="I71" s="133">
        <v>20951</v>
      </c>
      <c r="J71" s="148">
        <f t="shared" si="8"/>
        <v>8.5763681241568523E-4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2:27">
      <c r="B72" s="10">
        <f t="shared" si="5"/>
        <v>15</v>
      </c>
      <c r="C72" s="10">
        <f>1-(B72/MAX($B$59:$B$128))</f>
        <v>0.78873239436619724</v>
      </c>
      <c r="D72" s="10">
        <v>0.80319587457927299</v>
      </c>
      <c r="E72" s="10">
        <f t="shared" si="6"/>
        <v>0.6335066053019619</v>
      </c>
      <c r="F72" s="10">
        <v>0.78465085696995995</v>
      </c>
      <c r="G72" s="10">
        <f t="shared" si="7"/>
        <v>0.61887954915940513</v>
      </c>
      <c r="H72" s="10">
        <v>10426</v>
      </c>
      <c r="I72" s="133">
        <v>20872</v>
      </c>
      <c r="J72" s="148">
        <f t="shared" si="8"/>
        <v>7.1570201266502043E-4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2:27">
      <c r="B73" s="10">
        <f t="shared" si="5"/>
        <v>16</v>
      </c>
      <c r="C73" s="10">
        <f>1-(B73/MAX($B$59:$B$128))</f>
        <v>0.77464788732394363</v>
      </c>
      <c r="D73" s="10">
        <v>0.81104039802403505</v>
      </c>
      <c r="E73" s="10">
        <f t="shared" si="6"/>
        <v>0.62827073086368912</v>
      </c>
      <c r="F73" s="10">
        <v>0.81024941644845705</v>
      </c>
      <c r="G73" s="10">
        <f t="shared" si="7"/>
        <v>0.62765799865725547</v>
      </c>
      <c r="H73" s="10">
        <v>10414</v>
      </c>
      <c r="I73" s="133">
        <v>20850</v>
      </c>
      <c r="J73" s="148">
        <f t="shared" si="8"/>
        <v>8.1117124953899999E-4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2:27">
      <c r="B74" s="10">
        <f t="shared" si="5"/>
        <v>17</v>
      </c>
      <c r="C74" s="10">
        <f>1-(B74/MAX($B$59:$B$128))</f>
        <v>0.76056338028169013</v>
      </c>
      <c r="D74" s="10">
        <v>0.81801852093735705</v>
      </c>
      <c r="E74" s="10">
        <f t="shared" si="6"/>
        <v>0.62215493141714484</v>
      </c>
      <c r="F74" s="10">
        <v>0.81393899565736605</v>
      </c>
      <c r="G74" s="10">
        <f t="shared" si="7"/>
        <v>0.61905219388025023</v>
      </c>
      <c r="H74" s="10">
        <v>9985</v>
      </c>
      <c r="I74" s="133">
        <v>20080</v>
      </c>
      <c r="J74" s="148">
        <f t="shared" si="8"/>
        <v>5.0095741630585833E-3</v>
      </c>
      <c r="O74" s="14"/>
      <c r="P74" s="146"/>
      <c r="Q74" s="147"/>
      <c r="R74" s="147"/>
      <c r="S74" s="147"/>
      <c r="T74" s="147"/>
      <c r="U74" s="147"/>
    </row>
    <row r="75" spans="2:27">
      <c r="B75" s="10">
        <f t="shared" si="5"/>
        <v>18</v>
      </c>
      <c r="C75" s="10">
        <f>1-(B75/MAX($B$59:$B$128))</f>
        <v>0.74647887323943662</v>
      </c>
      <c r="D75" s="10">
        <v>0.83507263537884902</v>
      </c>
      <c r="E75" s="10">
        <f t="shared" si="6"/>
        <v>0.6233640799306901</v>
      </c>
      <c r="F75" s="10">
        <v>0.82557444286897796</v>
      </c>
      <c r="G75" s="10">
        <f t="shared" si="7"/>
        <v>0.61627387988811033</v>
      </c>
      <c r="H75" s="10">
        <v>9937</v>
      </c>
      <c r="I75" s="133">
        <v>20002</v>
      </c>
      <c r="J75" s="148">
        <f t="shared" si="8"/>
        <v>5.8674375925384936E-3</v>
      </c>
      <c r="O75" s="14"/>
      <c r="P75" s="18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2:27">
      <c r="B76" s="10">
        <f t="shared" si="5"/>
        <v>19</v>
      </c>
      <c r="C76" s="10">
        <f>1-(B76/MAX($B$59:$B$128))</f>
        <v>0.73239436619718312</v>
      </c>
      <c r="D76" s="10">
        <v>0.84498236554165695</v>
      </c>
      <c r="E76" s="10">
        <f t="shared" si="6"/>
        <v>0.6188603240586783</v>
      </c>
      <c r="F76" s="10">
        <v>0.839768893893868</v>
      </c>
      <c r="G76" s="10">
        <f t="shared" si="7"/>
        <v>0.61504200679550902</v>
      </c>
      <c r="H76" s="10">
        <v>9825</v>
      </c>
      <c r="I76" s="133">
        <v>19757</v>
      </c>
      <c r="J76" s="148">
        <f t="shared" si="8"/>
        <v>4.8704040914930857E-3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2:27">
      <c r="B77" s="10">
        <f t="shared" si="5"/>
        <v>20</v>
      </c>
      <c r="C77" s="10">
        <f>1-(B77/MAX($B$59:$B$128))</f>
        <v>0.71830985915492951</v>
      </c>
      <c r="D77" s="10">
        <v>0.85156072057791798</v>
      </c>
      <c r="E77" s="10">
        <f t="shared" si="6"/>
        <v>0.6116844612601946</v>
      </c>
      <c r="F77" s="10">
        <v>0.83551919197567304</v>
      </c>
      <c r="G77" s="10">
        <f t="shared" si="7"/>
        <v>0.60016167310928625</v>
      </c>
      <c r="H77" s="10">
        <v>9263</v>
      </c>
      <c r="I77" s="133">
        <v>18761</v>
      </c>
      <c r="J77" s="148">
        <f t="shared" si="8"/>
        <v>1.0975766939904208E-2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2:27">
      <c r="B78" s="10">
        <f t="shared" si="5"/>
        <v>21</v>
      </c>
      <c r="C78" s="10">
        <f>1-(B78/MAX($B$59:$B$128))</f>
        <v>0.70422535211267601</v>
      </c>
      <c r="D78" s="10">
        <v>0.85902540234052804</v>
      </c>
      <c r="E78" s="10">
        <f t="shared" si="6"/>
        <v>0.60494746643699149</v>
      </c>
      <c r="F78" s="10">
        <v>0.841403436195028</v>
      </c>
      <c r="G78" s="10">
        <f t="shared" si="7"/>
        <v>0.59253763112325908</v>
      </c>
      <c r="H78" s="10">
        <v>9090</v>
      </c>
      <c r="I78" s="133">
        <v>18411</v>
      </c>
      <c r="J78" s="148">
        <f t="shared" si="8"/>
        <v>1.0789292822324215E-2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2:27">
      <c r="B79" s="10">
        <f t="shared" si="5"/>
        <v>22</v>
      </c>
      <c r="C79" s="10">
        <f>1-(B79/MAX($B$59:$B$128))</f>
        <v>0.6901408450704225</v>
      </c>
      <c r="D79" s="10">
        <v>0.85901648585218504</v>
      </c>
      <c r="E79" s="10">
        <f t="shared" si="6"/>
        <v>0.59284236347545161</v>
      </c>
      <c r="F79" s="10">
        <v>0.840335112446708</v>
      </c>
      <c r="G79" s="10">
        <f t="shared" si="7"/>
        <v>0.57994958464631963</v>
      </c>
      <c r="H79" s="10">
        <v>8461</v>
      </c>
      <c r="I79" s="133">
        <v>17373</v>
      </c>
      <c r="J79" s="148">
        <f t="shared" si="8"/>
        <v>2.1275249639318594E-2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2:27">
      <c r="B80" s="10">
        <f t="shared" si="5"/>
        <v>23</v>
      </c>
      <c r="C80" s="10">
        <f>1-(B80/MAX($B$59:$B$128))</f>
        <v>0.676056338028169</v>
      </c>
      <c r="D80" s="10">
        <v>0.85888910455312595</v>
      </c>
      <c r="E80" s="10">
        <f t="shared" si="6"/>
        <v>0.58065742279647947</v>
      </c>
      <c r="F80" s="10">
        <v>0.83773048299671504</v>
      </c>
      <c r="G80" s="10">
        <f t="shared" si="7"/>
        <v>0.56635300258932841</v>
      </c>
      <c r="H80" s="10">
        <v>8121</v>
      </c>
      <c r="I80" s="133">
        <v>16848</v>
      </c>
      <c r="J80" s="148">
        <f t="shared" si="8"/>
        <v>2.86607450902574E-2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2:27">
      <c r="B81" s="10">
        <f t="shared" si="5"/>
        <v>24</v>
      </c>
      <c r="C81" s="10">
        <f>1-(B81/MAX($B$59:$B$128))</f>
        <v>0.6619718309859155</v>
      </c>
      <c r="D81" s="10">
        <v>0.85915365860048298</v>
      </c>
      <c r="E81" s="10">
        <f t="shared" si="6"/>
        <v>0.56873552048200982</v>
      </c>
      <c r="F81" s="10">
        <v>0.83349506578381904</v>
      </c>
      <c r="G81" s="10">
        <f t="shared" si="7"/>
        <v>0.55175025481464079</v>
      </c>
      <c r="H81" s="10">
        <v>7685</v>
      </c>
      <c r="I81" s="133">
        <v>15961</v>
      </c>
      <c r="J81" s="148">
        <f t="shared" si="8"/>
        <v>2.7956645871287655E-2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2:27">
      <c r="B82" s="10">
        <f t="shared" si="5"/>
        <v>25</v>
      </c>
      <c r="C82" s="10">
        <f>1-(B82/MAX($B$59:$B$128))</f>
        <v>0.647887323943662</v>
      </c>
      <c r="D82" s="10">
        <v>0.86168966777481804</v>
      </c>
      <c r="E82" s="10">
        <f t="shared" si="6"/>
        <v>0.55827781292453005</v>
      </c>
      <c r="F82" s="10">
        <v>0.83467454196820101</v>
      </c>
      <c r="G82" s="10">
        <f t="shared" si="7"/>
        <v>0.54077505535967951</v>
      </c>
      <c r="H82" s="10">
        <v>7437</v>
      </c>
      <c r="I82" s="133">
        <v>15493</v>
      </c>
      <c r="J82" s="148">
        <f t="shared" si="8"/>
        <v>2.9295028124038835E-2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2:27">
      <c r="B83" s="10">
        <f t="shared" si="5"/>
        <v>26</v>
      </c>
      <c r="C83" s="10">
        <f>1-(B83/MAX($B$59:$B$128))</f>
        <v>0.63380281690140849</v>
      </c>
      <c r="D83" s="10">
        <v>0.85784411814844097</v>
      </c>
      <c r="E83" s="10">
        <f t="shared" si="6"/>
        <v>0.54370401854478656</v>
      </c>
      <c r="F83" s="10">
        <v>0.82923799656341901</v>
      </c>
      <c r="G83" s="10">
        <f t="shared" si="7"/>
        <v>0.52557337810357552</v>
      </c>
      <c r="H83" s="10">
        <v>6921</v>
      </c>
      <c r="I83" s="133">
        <v>14513</v>
      </c>
      <c r="J83" s="148">
        <f t="shared" si="8"/>
        <v>3.1781851270876182E-2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>
      <c r="B84" s="10">
        <f t="shared" si="5"/>
        <v>27</v>
      </c>
      <c r="C84" s="10">
        <f>1-(B84/MAX($B$59:$B$128))</f>
        <v>0.61971830985915499</v>
      </c>
      <c r="D84" s="10">
        <v>0.86118852493226605</v>
      </c>
      <c r="E84" s="10">
        <f t="shared" si="6"/>
        <v>0.53369429714112271</v>
      </c>
      <c r="F84" s="10">
        <v>0.83737748959220104</v>
      </c>
      <c r="G84" s="10">
        <f t="shared" si="7"/>
        <v>0.51893816256418102</v>
      </c>
      <c r="H84" s="10">
        <v>6707</v>
      </c>
      <c r="I84" s="133">
        <v>14063</v>
      </c>
      <c r="J84" s="148">
        <f t="shared" si="8"/>
        <v>3.0739530615688904E-2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2:27">
      <c r="B85" s="10">
        <f t="shared" si="5"/>
        <v>28</v>
      </c>
      <c r="C85" s="10">
        <f>1-(B85/MAX($B$59:$B$128))</f>
        <v>0.60563380281690149</v>
      </c>
      <c r="D85" s="10">
        <v>0.86162613372858698</v>
      </c>
      <c r="E85" s="10">
        <f t="shared" si="6"/>
        <v>0.52182991197646822</v>
      </c>
      <c r="F85" s="10">
        <v>0.83191947061060101</v>
      </c>
      <c r="G85" s="10">
        <f t="shared" si="7"/>
        <v>0.50383855262332178</v>
      </c>
      <c r="H85" s="10">
        <v>6295</v>
      </c>
      <c r="I85" s="133">
        <v>13130</v>
      </c>
      <c r="J85" s="148">
        <f t="shared" si="8"/>
        <v>2.5560614585115937E-2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2:27">
      <c r="B86" s="10">
        <f t="shared" si="5"/>
        <v>29</v>
      </c>
      <c r="C86" s="10">
        <f>1-(B86/MAX($B$59:$B$128))</f>
        <v>0.59154929577464788</v>
      </c>
      <c r="D86" s="10">
        <v>0.86563153221259703</v>
      </c>
      <c r="E86" s="10">
        <f t="shared" si="6"/>
        <v>0.51206372328069116</v>
      </c>
      <c r="F86" s="10">
        <v>0.84246070819666996</v>
      </c>
      <c r="G86" s="10">
        <f t="shared" si="7"/>
        <v>0.49835703865155123</v>
      </c>
      <c r="H86" s="10">
        <v>6155</v>
      </c>
      <c r="I86" s="133">
        <v>12770</v>
      </c>
      <c r="J86" s="148">
        <f t="shared" si="8"/>
        <v>2.1755895368145706E-2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2:27">
      <c r="B87" s="10">
        <f t="shared" si="5"/>
        <v>30</v>
      </c>
      <c r="C87" s="10">
        <f>1-(B87/MAX($B$59:$B$128))</f>
        <v>0.57746478873239437</v>
      </c>
      <c r="D87" s="10">
        <v>0.86423432791795796</v>
      </c>
      <c r="E87" s="10">
        <f t="shared" si="6"/>
        <v>0.49906489358642642</v>
      </c>
      <c r="F87" s="10">
        <v>0.83435622401522902</v>
      </c>
      <c r="G87" s="10">
        <f t="shared" si="7"/>
        <v>0.48181134062851255</v>
      </c>
      <c r="H87" s="10">
        <v>5687</v>
      </c>
      <c r="I87" s="133">
        <v>11962</v>
      </c>
      <c r="J87" s="148">
        <f t="shared" si="8"/>
        <v>2.7859128016151868E-2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2:27">
      <c r="B88" s="10">
        <f t="shared" si="5"/>
        <v>31</v>
      </c>
      <c r="C88" s="10">
        <f>1-(B88/MAX($B$59:$B$128))</f>
        <v>0.56338028169014087</v>
      </c>
      <c r="D88" s="10">
        <v>0.86733910450055296</v>
      </c>
      <c r="E88" s="10">
        <f t="shared" si="6"/>
        <v>0.48864174901439605</v>
      </c>
      <c r="F88" s="10">
        <v>0.84022152466128297</v>
      </c>
      <c r="G88" s="10">
        <f t="shared" si="7"/>
        <v>0.47336423924579324</v>
      </c>
      <c r="H88" s="10">
        <v>5570</v>
      </c>
      <c r="I88" s="133">
        <v>11689</v>
      </c>
      <c r="J88" s="148">
        <f t="shared" si="8"/>
        <v>2.6005432156067654E-2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2:27">
      <c r="B89" s="10">
        <f t="shared" si="5"/>
        <v>32</v>
      </c>
      <c r="C89" s="10">
        <f>1-(B89/MAX($B$59:$B$128))</f>
        <v>0.54929577464788726</v>
      </c>
      <c r="D89" s="10">
        <v>0.86964499621534597</v>
      </c>
      <c r="E89" s="10">
        <f t="shared" si="6"/>
        <v>0.47769232186476746</v>
      </c>
      <c r="F89" s="10">
        <v>0.84188347874015801</v>
      </c>
      <c r="G89" s="10">
        <f t="shared" si="7"/>
        <v>0.46244303761783323</v>
      </c>
      <c r="H89" s="10">
        <v>5295</v>
      </c>
      <c r="I89" s="133">
        <v>11058</v>
      </c>
      <c r="J89" s="148">
        <f t="shared" si="8"/>
        <v>2.2156173621267872E-2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2:27">
      <c r="B90" s="10">
        <f t="shared" si="5"/>
        <v>33</v>
      </c>
      <c r="C90" s="10">
        <f>1-(B90/MAX($B$59:$B$128))</f>
        <v>0.53521126760563376</v>
      </c>
      <c r="D90" s="10">
        <v>0.87213267432275499</v>
      </c>
      <c r="E90" s="10">
        <f t="shared" si="6"/>
        <v>0.46677523414457306</v>
      </c>
      <c r="F90" s="10">
        <v>0.836714385752098</v>
      </c>
      <c r="G90" s="10">
        <f t="shared" si="7"/>
        <v>0.4478189670222496</v>
      </c>
      <c r="H90" s="10">
        <v>5053</v>
      </c>
      <c r="I90" s="133">
        <v>10608</v>
      </c>
      <c r="J90" s="148">
        <f t="shared" si="8"/>
        <v>2.3780011792970734E-2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2:27">
      <c r="B91" s="10">
        <f t="shared" si="5"/>
        <v>34</v>
      </c>
      <c r="C91" s="10">
        <f>1-(B91/MAX($B$59:$B$128))</f>
        <v>0.52112676056338025</v>
      </c>
      <c r="D91" s="10">
        <v>0.87332291980022403</v>
      </c>
      <c r="E91" s="10">
        <f t="shared" si="6"/>
        <v>0.45511194412124351</v>
      </c>
      <c r="F91" s="10">
        <v>0.83318831137877203</v>
      </c>
      <c r="G91" s="10">
        <f t="shared" si="7"/>
        <v>0.43419672564809242</v>
      </c>
      <c r="H91" s="10">
        <v>4872</v>
      </c>
      <c r="I91" s="133">
        <v>10088</v>
      </c>
      <c r="J91" s="148">
        <f t="shared" si="8"/>
        <v>1.626352714648982E-2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2:27">
      <c r="B92" s="10">
        <f t="shared" si="5"/>
        <v>35</v>
      </c>
      <c r="C92" s="10">
        <f>1-(B92/MAX($B$59:$B$128))</f>
        <v>0.50704225352112675</v>
      </c>
      <c r="D92" s="10">
        <v>0.87262865750031804</v>
      </c>
      <c r="E92" s="10">
        <f t="shared" si="6"/>
        <v>0.44245960098607673</v>
      </c>
      <c r="F92" s="10">
        <v>0.82923065891294001</v>
      </c>
      <c r="G92" s="10">
        <f t="shared" si="7"/>
        <v>0.42045498198402592</v>
      </c>
      <c r="H92" s="10">
        <v>4540</v>
      </c>
      <c r="I92" s="133">
        <v>9577</v>
      </c>
      <c r="J92" s="148">
        <f t="shared" si="8"/>
        <v>2.3553644007380525E-2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2:27">
      <c r="B93" s="10">
        <f t="shared" si="5"/>
        <v>36</v>
      </c>
      <c r="C93" s="10">
        <f>1-(B93/MAX($B$59:$B$128))</f>
        <v>0.49295774647887325</v>
      </c>
      <c r="D93" s="10">
        <v>0.87285123556516098</v>
      </c>
      <c r="E93" s="10">
        <f t="shared" si="6"/>
        <v>0.43027877809550191</v>
      </c>
      <c r="F93" s="10">
        <v>0.84119708574416896</v>
      </c>
      <c r="G93" s="10">
        <f t="shared" si="7"/>
        <v>0.41467461973304104</v>
      </c>
      <c r="H93" s="10">
        <v>4355</v>
      </c>
      <c r="I93" s="133">
        <v>9126</v>
      </c>
      <c r="J93" s="148">
        <f t="shared" si="8"/>
        <v>1.9702345919001496E-2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2:27">
      <c r="B94" s="10">
        <f t="shared" si="5"/>
        <v>37</v>
      </c>
      <c r="C94" s="10">
        <f>1-(B94/MAX($B$59:$B$128))</f>
        <v>0.47887323943661975</v>
      </c>
      <c r="D94" s="10">
        <v>0.874181174863081</v>
      </c>
      <c r="E94" s="10">
        <f t="shared" si="6"/>
        <v>0.41862197106119375</v>
      </c>
      <c r="F94" s="10">
        <v>0.82373257030778302</v>
      </c>
      <c r="G94" s="10">
        <f t="shared" si="7"/>
        <v>0.3944634843727412</v>
      </c>
      <c r="H94" s="10">
        <v>4074</v>
      </c>
      <c r="I94" s="133">
        <v>8635</v>
      </c>
      <c r="J94" s="148">
        <f t="shared" si="8"/>
        <v>2.3088217880595785E-2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2:27">
      <c r="B95" s="10">
        <f t="shared" si="5"/>
        <v>38</v>
      </c>
      <c r="C95" s="10">
        <f>1-(B95/MAX($B$59:$B$128))</f>
        <v>0.46478873239436624</v>
      </c>
      <c r="D95" s="10">
        <v>0.87343762148298398</v>
      </c>
      <c r="E95" s="10">
        <f t="shared" si="6"/>
        <v>0.40596396491462639</v>
      </c>
      <c r="F95" s="10">
        <v>0.78804299192978</v>
      </c>
      <c r="G95" s="10">
        <f t="shared" si="7"/>
        <v>0.36627350329130626</v>
      </c>
      <c r="H95" s="10">
        <v>3859</v>
      </c>
      <c r="I95" s="133">
        <v>8119</v>
      </c>
      <c r="J95" s="148">
        <f t="shared" si="8"/>
        <v>1.8999606402417935E-2</v>
      </c>
      <c r="K95" s="19"/>
      <c r="L95" s="19"/>
      <c r="M95" s="19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2:27">
      <c r="B96" s="10">
        <f t="shared" si="5"/>
        <v>39</v>
      </c>
      <c r="C96" s="10">
        <f>1-(B96/MAX($B$59:$B$128))</f>
        <v>0.45070422535211263</v>
      </c>
      <c r="D96" s="10">
        <v>0.87308091934839605</v>
      </c>
      <c r="E96" s="10">
        <f t="shared" si="6"/>
        <v>0.39350125942462916</v>
      </c>
      <c r="F96" s="10">
        <v>0.55444242594179105</v>
      </c>
      <c r="G96" s="10">
        <f t="shared" si="7"/>
        <v>0.24988954408644101</v>
      </c>
      <c r="H96" s="10">
        <v>3645</v>
      </c>
      <c r="I96" s="133">
        <v>7671</v>
      </c>
      <c r="J96" s="148">
        <f t="shared" si="8"/>
        <v>1.8052483043627443E-2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2:27">
      <c r="B97" s="10">
        <f t="shared" si="5"/>
        <v>40</v>
      </c>
      <c r="C97" s="10">
        <f>1-(B97/MAX($B$59:$B$128))</f>
        <v>0.43661971830985913</v>
      </c>
      <c r="D97" s="10">
        <v>0.86753157191256802</v>
      </c>
      <c r="E97" s="10">
        <f t="shared" si="6"/>
        <v>0.37878139055337473</v>
      </c>
      <c r="F97" s="10">
        <v>0.53316839796363602</v>
      </c>
      <c r="G97" s="10">
        <f t="shared" si="7"/>
        <v>0.23279183573060164</v>
      </c>
      <c r="H97" s="10">
        <v>3396</v>
      </c>
      <c r="I97" s="133">
        <v>7168</v>
      </c>
      <c r="J97" s="148">
        <f t="shared" si="8"/>
        <v>1.7820132567538061E-2</v>
      </c>
      <c r="K97" s="149">
        <f>H97/H58</f>
        <v>0.32336697771852979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2:27">
      <c r="B98" s="10">
        <f t="shared" si="5"/>
        <v>41</v>
      </c>
      <c r="C98" s="10">
        <f>1-(B98/MAX($B$59:$B$128))</f>
        <v>0.42253521126760563</v>
      </c>
      <c r="D98" s="10">
        <v>0.86812264403784001</v>
      </c>
      <c r="E98" s="10">
        <f t="shared" si="6"/>
        <v>0.36681238480472111</v>
      </c>
      <c r="F98" s="10">
        <v>0.51969935964588299</v>
      </c>
      <c r="G98" s="10">
        <f t="shared" si="7"/>
        <v>0.21959127872361253</v>
      </c>
      <c r="H98" s="10">
        <v>3216</v>
      </c>
      <c r="I98" s="133">
        <v>6782</v>
      </c>
      <c r="J98" s="148">
        <f t="shared" si="8"/>
        <v>1.6586646821538431E-2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2:27">
      <c r="B99" s="10">
        <f t="shared" si="5"/>
        <v>42</v>
      </c>
      <c r="C99" s="10">
        <f>1-(B99/MAX($B$59:$B$128))</f>
        <v>0.40845070422535212</v>
      </c>
      <c r="D99" s="10">
        <v>0.866707330958435</v>
      </c>
      <c r="E99" s="10">
        <f t="shared" si="6"/>
        <v>0.35400721968724813</v>
      </c>
      <c r="F99" s="10">
        <v>0.45631077871146303</v>
      </c>
      <c r="G99" s="10">
        <f t="shared" si="7"/>
        <v>0.18638045891031588</v>
      </c>
      <c r="H99" s="10">
        <v>2978</v>
      </c>
      <c r="I99" s="133">
        <v>6285</v>
      </c>
      <c r="J99" s="148">
        <f t="shared" si="8"/>
        <v>1.5592468695504014E-2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2:27">
      <c r="B100" s="10">
        <f t="shared" si="5"/>
        <v>43</v>
      </c>
      <c r="C100" s="10">
        <f>1-(B100/MAX($B$59:$B$128))</f>
        <v>0.39436619718309862</v>
      </c>
      <c r="D100" s="10">
        <v>0.87200501886512505</v>
      </c>
      <c r="E100" s="10">
        <f t="shared" si="6"/>
        <v>0.34388930321441552</v>
      </c>
      <c r="F100" s="10">
        <v>0.42459906958504001</v>
      </c>
      <c r="G100" s="10">
        <f t="shared" si="7"/>
        <v>0.1674475203997341</v>
      </c>
      <c r="H100" s="10">
        <v>2819</v>
      </c>
      <c r="I100" s="133">
        <v>5936</v>
      </c>
      <c r="J100" s="148">
        <f t="shared" si="8"/>
        <v>1.4120513812677205E-2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2:27">
      <c r="B101" s="10">
        <f t="shared" si="5"/>
        <v>44</v>
      </c>
      <c r="C101" s="10">
        <f>1-(B101/MAX($B$59:$B$128))</f>
        <v>0.38028169014084512</v>
      </c>
      <c r="D101" s="10">
        <v>0.87131869983463095</v>
      </c>
      <c r="E101" s="10">
        <f t="shared" si="6"/>
        <v>0.33134654782443718</v>
      </c>
      <c r="F101" s="10">
        <v>0.41208303193943702</v>
      </c>
      <c r="G101" s="10">
        <f t="shared" si="7"/>
        <v>0.15670763186429296</v>
      </c>
      <c r="H101" s="10">
        <v>2610</v>
      </c>
      <c r="I101" s="133">
        <v>5478</v>
      </c>
      <c r="J101" s="148">
        <f t="shared" si="8"/>
        <v>1.2221304181386672E-2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2:27">
      <c r="B102" s="10">
        <f t="shared" si="5"/>
        <v>45</v>
      </c>
      <c r="C102" s="10">
        <f>1-(B102/MAX($B$59:$B$128))</f>
        <v>0.36619718309859151</v>
      </c>
      <c r="D102" s="10">
        <v>0.87490494391388696</v>
      </c>
      <c r="E102" s="10">
        <f t="shared" si="6"/>
        <v>0.32038772594029657</v>
      </c>
      <c r="F102" s="10">
        <v>0.37782809114735399</v>
      </c>
      <c r="G102" s="10">
        <f t="shared" si="7"/>
        <v>0.1383595826736789</v>
      </c>
      <c r="H102" s="10">
        <v>2460</v>
      </c>
      <c r="I102" s="133">
        <v>5141</v>
      </c>
      <c r="J102" s="148">
        <f t="shared" si="8"/>
        <v>1.0463553454011648E-2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2:27">
      <c r="B103" s="10">
        <f t="shared" si="5"/>
        <v>46</v>
      </c>
      <c r="C103" s="10">
        <f>1-(B103/MAX($B$59:$B$128))</f>
        <v>0.352112676056338</v>
      </c>
      <c r="D103" s="10">
        <v>0.873416523624022</v>
      </c>
      <c r="E103" s="10">
        <f t="shared" si="6"/>
        <v>0.30754102944507816</v>
      </c>
      <c r="F103" s="10">
        <v>0.32382802690958201</v>
      </c>
      <c r="G103" s="10">
        <f t="shared" si="7"/>
        <v>0.11402395313717675</v>
      </c>
      <c r="H103" s="10">
        <v>2310</v>
      </c>
      <c r="I103" s="133">
        <v>4787</v>
      </c>
      <c r="J103" s="148">
        <f t="shared" si="8"/>
        <v>7.8966257072639046E-3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2:27">
      <c r="B104" s="10">
        <f t="shared" si="5"/>
        <v>47</v>
      </c>
      <c r="C104" s="10">
        <f>1-(B104/MAX($B$59:$B$128))</f>
        <v>0.3380281690140845</v>
      </c>
      <c r="D104" s="10">
        <v>0.87606584236735496</v>
      </c>
      <c r="E104" s="10">
        <f t="shared" si="6"/>
        <v>0.29613493263121859</v>
      </c>
      <c r="F104" s="10">
        <v>0.265830778905979</v>
      </c>
      <c r="G104" s="10">
        <f t="shared" si="7"/>
        <v>8.9858291461175993E-2</v>
      </c>
      <c r="H104" s="10">
        <v>2167</v>
      </c>
      <c r="I104" s="133">
        <v>4496</v>
      </c>
      <c r="J104" s="148">
        <f t="shared" si="8"/>
        <v>7.6618730902923426E-3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2:27">
      <c r="B105" s="10">
        <f t="shared" si="5"/>
        <v>48</v>
      </c>
      <c r="C105" s="10">
        <f>1-(B105/MAX($B$59:$B$128))</f>
        <v>0.323943661971831</v>
      </c>
      <c r="D105" s="10">
        <v>0.87964541889685699</v>
      </c>
      <c r="E105" s="10">
        <f t="shared" si="6"/>
        <v>0.28495555823419311</v>
      </c>
      <c r="F105" s="10">
        <v>0.27875929901657398</v>
      </c>
      <c r="G105" s="10">
        <f t="shared" si="7"/>
        <v>9.0302308132129597E-2</v>
      </c>
      <c r="H105" s="10">
        <v>2051</v>
      </c>
      <c r="I105" s="133">
        <v>4186</v>
      </c>
      <c r="J105" s="148">
        <f t="shared" si="8"/>
        <v>3.9518072887644029E-3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2:27">
      <c r="B106" s="10">
        <f t="shared" si="5"/>
        <v>49</v>
      </c>
      <c r="C106" s="10">
        <f>1-(B106/MAX($B$59:$B$128))</f>
        <v>0.3098591549295775</v>
      </c>
      <c r="D106" s="10">
        <v>0.87770260974024505</v>
      </c>
      <c r="E106" s="10">
        <f t="shared" si="6"/>
        <v>0.27196418893359708</v>
      </c>
      <c r="F106" s="10">
        <v>0.196550639819601</v>
      </c>
      <c r="G106" s="10">
        <f t="shared" si="7"/>
        <v>6.0903015155369326E-2</v>
      </c>
      <c r="H106" s="10">
        <v>1897</v>
      </c>
      <c r="I106" s="133">
        <v>3931</v>
      </c>
      <c r="J106" s="148">
        <f t="shared" si="8"/>
        <v>6.4780255460702985E-3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2:27">
      <c r="B107" s="10">
        <f t="shared" si="5"/>
        <v>50</v>
      </c>
      <c r="C107" s="10">
        <f>1-(B107/MAX($B$59:$B$128))</f>
        <v>0.29577464788732399</v>
      </c>
      <c r="D107" s="10">
        <v>0.88313671974883401</v>
      </c>
      <c r="E107" s="10">
        <f t="shared" si="6"/>
        <v>0.2612094523200777</v>
      </c>
      <c r="F107" s="10">
        <v>0.187028614215625</v>
      </c>
      <c r="G107" s="10">
        <f t="shared" si="7"/>
        <v>5.5318322514480642E-2</v>
      </c>
      <c r="H107" s="10">
        <v>1782</v>
      </c>
      <c r="I107" s="133">
        <v>3653</v>
      </c>
      <c r="J107" s="148">
        <f t="shared" si="8"/>
        <v>4.1958965287876848E-3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2:27">
      <c r="B108" s="10">
        <f t="shared" si="5"/>
        <v>51</v>
      </c>
      <c r="C108" s="10">
        <f>1-(B108/MAX($B$59:$B$128))</f>
        <v>0.28169014084507038</v>
      </c>
      <c r="D108" s="10">
        <v>0.87845712928783504</v>
      </c>
      <c r="E108" s="10">
        <f t="shared" si="6"/>
        <v>0.24745271247544645</v>
      </c>
      <c r="F108" s="10">
        <v>0.157698418272368</v>
      </c>
      <c r="G108" s="10">
        <f t="shared" si="7"/>
        <v>4.442208965418816E-2</v>
      </c>
      <c r="H108" s="10">
        <v>1653</v>
      </c>
      <c r="I108" s="133">
        <v>3411</v>
      </c>
      <c r="J108" s="148">
        <f t="shared" si="8"/>
        <v>4.9603982600922025E-3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2:27">
      <c r="B109" s="10">
        <f t="shared" si="5"/>
        <v>52</v>
      </c>
      <c r="C109" s="10">
        <f>1-(B109/MAX($B$59:$B$128))</f>
        <v>0.26760563380281688</v>
      </c>
      <c r="D109" s="10">
        <v>0.88148826671761404</v>
      </c>
      <c r="E109" s="10">
        <f t="shared" si="6"/>
        <v>0.2358912263047136</v>
      </c>
      <c r="F109" s="10">
        <v>0.14681363873282399</v>
      </c>
      <c r="G109" s="10">
        <f t="shared" si="7"/>
        <v>3.9288156843995149E-2</v>
      </c>
      <c r="H109" s="10">
        <v>1551</v>
      </c>
      <c r="I109" s="133">
        <v>3168</v>
      </c>
      <c r="J109" s="148">
        <f t="shared" si="8"/>
        <v>3.1063624744114282E-3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2:27">
      <c r="B110" s="10">
        <f t="shared" si="5"/>
        <v>53</v>
      </c>
      <c r="C110" s="10">
        <f>1-(B110/MAX($B$59:$B$128))</f>
        <v>0.25352112676056338</v>
      </c>
      <c r="D110" s="10">
        <v>0.876713116908867</v>
      </c>
      <c r="E110" s="10">
        <f t="shared" si="6"/>
        <v>0.22226529724450148</v>
      </c>
      <c r="F110" s="10">
        <v>0.13762224237044399</v>
      </c>
      <c r="G110" s="10">
        <f t="shared" si="7"/>
        <v>3.4890145953070308E-2</v>
      </c>
      <c r="H110" s="10">
        <v>1433</v>
      </c>
      <c r="I110" s="133">
        <v>2938</v>
      </c>
      <c r="J110" s="148">
        <f t="shared" si="8"/>
        <v>3.3946284449612174E-3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2:27">
      <c r="B111" s="10">
        <f t="shared" si="5"/>
        <v>54</v>
      </c>
      <c r="C111" s="10">
        <f>1-(B111/MAX($B$59:$B$128))</f>
        <v>0.23943661971830987</v>
      </c>
      <c r="D111" s="10">
        <v>0.87781329034292099</v>
      </c>
      <c r="E111" s="10">
        <f t="shared" si="6"/>
        <v>0.21018064698351629</v>
      </c>
      <c r="F111" s="10">
        <v>8.6430167911055095E-2</v>
      </c>
      <c r="G111" s="10">
        <f t="shared" si="7"/>
        <v>2.0694547246308967E-2</v>
      </c>
      <c r="H111" s="10">
        <v>1313</v>
      </c>
      <c r="I111" s="133">
        <v>2703</v>
      </c>
      <c r="J111" s="148">
        <f t="shared" si="8"/>
        <v>3.6353410907254968E-3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2:27">
      <c r="B112" s="10">
        <f t="shared" si="5"/>
        <v>55</v>
      </c>
      <c r="C112" s="10">
        <f>1-(B112/MAX($B$59:$B$128))</f>
        <v>0.22535211267605637</v>
      </c>
      <c r="D112" s="10">
        <v>0.88117009580111805</v>
      </c>
      <c r="E112" s="10">
        <f t="shared" si="6"/>
        <v>0.19857354271574493</v>
      </c>
      <c r="F112" s="10">
        <v>0.12167005770855301</v>
      </c>
      <c r="G112" s="10">
        <f t="shared" si="7"/>
        <v>2.7418604554040119E-2</v>
      </c>
      <c r="H112" s="10">
        <v>1235</v>
      </c>
      <c r="I112" s="133">
        <v>2522</v>
      </c>
      <c r="J112" s="148">
        <f t="shared" si="8"/>
        <v>2.447142498867752E-3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2:27">
      <c r="B113" s="10">
        <f t="shared" si="5"/>
        <v>56</v>
      </c>
      <c r="C113" s="10">
        <f>1-(B113/MAX($B$59:$B$128))</f>
        <v>0.21126760563380287</v>
      </c>
      <c r="D113" s="10">
        <v>0.88610919271275101</v>
      </c>
      <c r="E113" s="10">
        <f t="shared" si="6"/>
        <v>0.1872061674745249</v>
      </c>
      <c r="F113" s="10">
        <v>0.13261182299722701</v>
      </c>
      <c r="G113" s="10">
        <f t="shared" si="7"/>
        <v>2.8016582323357828E-2</v>
      </c>
      <c r="H113" s="10">
        <v>1152</v>
      </c>
      <c r="I113" s="133">
        <v>2323</v>
      </c>
      <c r="J113" s="148">
        <f t="shared" si="8"/>
        <v>8.7826802995503994E-4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2:27">
      <c r="B114" s="10">
        <f t="shared" si="5"/>
        <v>57</v>
      </c>
      <c r="C114" s="10">
        <f>1-(B114/MAX($B$59:$B$128))</f>
        <v>0.19718309859154926</v>
      </c>
      <c r="D114" s="10">
        <v>0.88767491565171797</v>
      </c>
      <c r="E114" s="10">
        <f t="shared" si="6"/>
        <v>0.17503449041019786</v>
      </c>
      <c r="F114" s="10">
        <v>0.13104987919428099</v>
      </c>
      <c r="G114" s="10">
        <f t="shared" si="7"/>
        <v>2.5840821249576526E-2</v>
      </c>
      <c r="H114" s="10">
        <v>1085</v>
      </c>
      <c r="I114" s="133">
        <v>2142</v>
      </c>
      <c r="J114" s="148">
        <f t="shared" si="8"/>
        <v>1.3573501010381156E-3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2:27">
      <c r="B115" s="10">
        <f t="shared" si="5"/>
        <v>58</v>
      </c>
      <c r="C115" s="10">
        <f>1-(B115/MAX($B$59:$B$128))</f>
        <v>0.18309859154929575</v>
      </c>
      <c r="D115" s="10">
        <v>0.89526008723658501</v>
      </c>
      <c r="E115" s="10">
        <f t="shared" si="6"/>
        <v>0.16392086104331835</v>
      </c>
      <c r="F115" s="10">
        <v>0.13646553628720801</v>
      </c>
      <c r="G115" s="10">
        <f t="shared" si="7"/>
        <v>2.4986647489207096E-2</v>
      </c>
      <c r="H115" s="10">
        <v>1016</v>
      </c>
      <c r="I115" s="133">
        <v>1980</v>
      </c>
      <c r="J115" s="148">
        <f t="shared" si="8"/>
        <v>2.4981540000554164E-3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2:27">
      <c r="B116" s="10">
        <f t="shared" si="5"/>
        <v>59</v>
      </c>
      <c r="C116" s="10">
        <f>1-(B116/MAX($B$59:$B$128))</f>
        <v>0.16901408450704225</v>
      </c>
      <c r="D116" s="10">
        <v>0.89264377287869601</v>
      </c>
      <c r="E116" s="10">
        <f t="shared" si="6"/>
        <v>0.15086937006400494</v>
      </c>
      <c r="F116" s="10">
        <v>0.100834565354206</v>
      </c>
      <c r="G116" s="10">
        <f t="shared" si="7"/>
        <v>1.7042461750006649E-2</v>
      </c>
      <c r="H116" s="10">
        <v>931</v>
      </c>
      <c r="I116" s="133">
        <v>1841</v>
      </c>
      <c r="J116" s="148">
        <f t="shared" si="8"/>
        <v>1.0206696608582172E-3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2:27">
      <c r="B117" s="10">
        <f t="shared" si="5"/>
        <v>60</v>
      </c>
      <c r="C117" s="10">
        <f>1-(B117/MAX($B$59:$B$128))</f>
        <v>0.15492957746478875</v>
      </c>
      <c r="D117" s="10">
        <v>0.89108624093245004</v>
      </c>
      <c r="E117" s="10">
        <f t="shared" si="6"/>
        <v>0.13805561479235143</v>
      </c>
      <c r="F117" s="10">
        <v>8.1370496131911801E-2</v>
      </c>
      <c r="G117" s="10">
        <f t="shared" si="7"/>
        <v>1.2606696583817323E-2</v>
      </c>
      <c r="H117" s="10">
        <v>877</v>
      </c>
      <c r="I117" s="133">
        <v>1729</v>
      </c>
      <c r="J117" s="148">
        <f t="shared" si="8"/>
        <v>1.2098405215042324E-3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2:27">
      <c r="B118" s="10">
        <f t="shared" si="5"/>
        <v>61</v>
      </c>
      <c r="C118" s="10">
        <f>1-(B118/MAX($B$59:$B$128))</f>
        <v>0.14084507042253525</v>
      </c>
      <c r="D118" s="10">
        <v>0.89164611258806303</v>
      </c>
      <c r="E118" s="10">
        <f t="shared" si="6"/>
        <v>0.12558395951944554</v>
      </c>
      <c r="F118" s="10">
        <v>0.110895064887962</v>
      </c>
      <c r="G118" s="10">
        <f t="shared" si="7"/>
        <v>1.5619023223656624E-2</v>
      </c>
      <c r="H118" s="10">
        <v>810</v>
      </c>
      <c r="I118" s="133">
        <v>1602</v>
      </c>
      <c r="J118" s="148">
        <f t="shared" si="8"/>
        <v>8.7513164978428315E-4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2:27">
      <c r="B119" s="10">
        <f t="shared" si="5"/>
        <v>62</v>
      </c>
      <c r="C119" s="10">
        <f>1-(B119/MAX($B$59:$B$128))</f>
        <v>0.12676056338028174</v>
      </c>
      <c r="D119" s="10">
        <v>0.90237936751588899</v>
      </c>
      <c r="E119" s="10">
        <f t="shared" si="6"/>
        <v>0.1143861170090564</v>
      </c>
      <c r="F119" s="10">
        <v>9.1164098293998796E-2</v>
      </c>
      <c r="G119" s="10">
        <f t="shared" si="7"/>
        <v>1.1556012459802669E-2</v>
      </c>
      <c r="H119" s="10">
        <v>751</v>
      </c>
      <c r="I119" s="133">
        <v>1505</v>
      </c>
      <c r="J119" s="148">
        <f t="shared" si="8"/>
        <v>1.2577700306165562E-4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2:27">
      <c r="B120" s="10">
        <f t="shared" si="5"/>
        <v>63</v>
      </c>
      <c r="C120" s="10">
        <f>1-(B120/MAX($B$59:$B$128))</f>
        <v>0.11267605633802813</v>
      </c>
      <c r="D120" s="10">
        <v>0.90049471947191395</v>
      </c>
      <c r="E120" s="10">
        <f t="shared" si="6"/>
        <v>0.10146419374331421</v>
      </c>
      <c r="F120" s="10">
        <v>5.6527747975712701E-2</v>
      </c>
      <c r="G120" s="10">
        <f t="shared" si="7"/>
        <v>6.36932371557326E-3</v>
      </c>
      <c r="H120" s="10">
        <v>687</v>
      </c>
      <c r="I120" s="133">
        <v>1387</v>
      </c>
      <c r="J120" s="148">
        <f t="shared" si="8"/>
        <v>6.0321383425747388E-4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2:27">
      <c r="B121" s="10">
        <f t="shared" si="5"/>
        <v>64</v>
      </c>
      <c r="C121" s="10">
        <f>1-(B121/MAX($B$59:$B$128))</f>
        <v>9.8591549295774628E-2</v>
      </c>
      <c r="D121" s="10">
        <v>0.91207874373055198</v>
      </c>
      <c r="E121" s="10">
        <f t="shared" si="6"/>
        <v>8.9923256424138912E-2</v>
      </c>
      <c r="F121" s="10">
        <v>9.8735184306666807E-2</v>
      </c>
      <c r="G121" s="10">
        <f t="shared" si="7"/>
        <v>9.7344547907981336E-3</v>
      </c>
      <c r="H121" s="10">
        <v>642</v>
      </c>
      <c r="I121" s="133">
        <v>1288</v>
      </c>
      <c r="J121" s="148">
        <f t="shared" si="8"/>
        <v>1.7584577726158929E-4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2:27">
      <c r="B122" s="10">
        <f t="shared" si="5"/>
        <v>65</v>
      </c>
      <c r="C122" s="10">
        <f>1-(B122/MAX($B$59:$B$128))</f>
        <v>8.4507042253521125E-2</v>
      </c>
      <c r="D122" s="10">
        <v>0.91643162075686602</v>
      </c>
      <c r="E122" s="10">
        <f t="shared" si="6"/>
        <v>7.7444925697763317E-2</v>
      </c>
      <c r="F122" s="10">
        <v>5.7468140461153699E-2</v>
      </c>
      <c r="G122" s="10">
        <f t="shared" si="7"/>
        <v>4.8564625741820029E-3</v>
      </c>
      <c r="H122" s="10">
        <v>603</v>
      </c>
      <c r="I122" s="133">
        <v>1209</v>
      </c>
      <c r="J122" s="148">
        <f t="shared" si="8"/>
        <v>1.291309356142023E-4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2:27">
      <c r="B123" s="10">
        <f t="shared" ref="B123:B128" si="9">B122+1</f>
        <v>66</v>
      </c>
      <c r="C123" s="10">
        <f>1-(B123/MAX($B$59:$B$128))</f>
        <v>7.0422535211267623E-2</v>
      </c>
      <c r="D123" s="10">
        <v>0.91167217954301405</v>
      </c>
      <c r="E123" s="10">
        <f t="shared" ref="E123:E128" si="10">D123*C123</f>
        <v>6.4202266165001007E-2</v>
      </c>
      <c r="F123" s="10">
        <v>7.3399490692057007E-2</v>
      </c>
      <c r="G123" s="10">
        <f t="shared" ref="G123:G128" si="11">F123*C123</f>
        <v>5.168978217750495E-3</v>
      </c>
      <c r="H123" s="10">
        <v>562</v>
      </c>
      <c r="I123" s="133">
        <v>1122</v>
      </c>
      <c r="J123" s="148">
        <f t="shared" ref="J123:J128" si="12">ABS(H123/$H$58-I123/$I$58)</f>
        <v>1.0793317541387543E-4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2:27">
      <c r="B124" s="10">
        <f t="shared" si="9"/>
        <v>67</v>
      </c>
      <c r="C124" s="10">
        <f>1-(B124/MAX($B$59:$B$128))</f>
        <v>5.633802816901412E-2</v>
      </c>
      <c r="D124" s="10">
        <v>0.90766910040250204</v>
      </c>
      <c r="E124" s="10">
        <f t="shared" si="10"/>
        <v>5.1136287346619867E-2</v>
      </c>
      <c r="F124" s="10">
        <v>2.08019464952186E-2</v>
      </c>
      <c r="G124" s="10">
        <f t="shared" si="11"/>
        <v>1.1719406476179502E-3</v>
      </c>
      <c r="H124" s="10">
        <v>514</v>
      </c>
      <c r="I124" s="133">
        <v>1057</v>
      </c>
      <c r="J124" s="148">
        <f t="shared" si="12"/>
        <v>1.3687126806451871E-3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2:27">
      <c r="B125" s="10">
        <f t="shared" si="9"/>
        <v>68</v>
      </c>
      <c r="C125" s="10">
        <f>1-(B125/MAX($B$59:$B$128))</f>
        <v>4.2253521126760618E-2</v>
      </c>
      <c r="D125" s="10">
        <v>0.90550276065241198</v>
      </c>
      <c r="E125" s="10">
        <f t="shared" si="10"/>
        <v>3.8260680027566753E-2</v>
      </c>
      <c r="F125" s="10">
        <v>2.1616744502934201E-2</v>
      </c>
      <c r="G125" s="10">
        <f t="shared" si="11"/>
        <v>9.1338357054651675E-4</v>
      </c>
      <c r="H125" s="10">
        <v>478</v>
      </c>
      <c r="I125" s="133">
        <v>977</v>
      </c>
      <c r="J125" s="148">
        <f t="shared" si="12"/>
        <v>9.8873931648975344E-4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2:27">
      <c r="B126" s="10">
        <f t="shared" si="9"/>
        <v>69</v>
      </c>
      <c r="C126" s="10">
        <f>1-(B126/MAX($B$59:$B$128))</f>
        <v>2.8169014084507005E-2</v>
      </c>
      <c r="D126" s="10">
        <v>0.901172915981029</v>
      </c>
      <c r="E126" s="10">
        <f t="shared" si="10"/>
        <v>2.5385152562845854E-2</v>
      </c>
      <c r="F126" s="10">
        <v>7.65845883314311E-3</v>
      </c>
      <c r="G126" s="10">
        <f t="shared" si="11"/>
        <v>2.1573123473642535E-4</v>
      </c>
      <c r="H126" s="10">
        <v>443</v>
      </c>
      <c r="I126" s="133">
        <v>917</v>
      </c>
      <c r="J126" s="148">
        <f t="shared" si="12"/>
        <v>1.4655189581989359E-3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2:27">
      <c r="B127" s="10">
        <f t="shared" si="9"/>
        <v>70</v>
      </c>
      <c r="C127" s="10">
        <f>1-(B127/MAX($B$59:$B$128))</f>
        <v>1.4084507042253502E-2</v>
      </c>
      <c r="D127" s="10">
        <v>0.91050490632030001</v>
      </c>
      <c r="E127" s="10">
        <f t="shared" si="10"/>
        <v>1.2824012765074631E-2</v>
      </c>
      <c r="F127" s="10">
        <v>4.56074548376336E-2</v>
      </c>
      <c r="G127" s="10">
        <f t="shared" si="11"/>
        <v>6.4235851883990896E-4</v>
      </c>
      <c r="H127" s="10">
        <v>408</v>
      </c>
      <c r="I127" s="133">
        <v>848</v>
      </c>
      <c r="J127" s="148">
        <f t="shared" si="12"/>
        <v>1.5139107661225892E-3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2:27">
      <c r="B128" s="10">
        <f t="shared" si="9"/>
        <v>71</v>
      </c>
      <c r="C128" s="10">
        <f>1-(B128/MAX($B$59:$B$128))</f>
        <v>0</v>
      </c>
      <c r="D128" s="10">
        <v>0.91248041839818195</v>
      </c>
      <c r="E128" s="10">
        <f t="shared" si="10"/>
        <v>0</v>
      </c>
      <c r="F128" s="10">
        <v>5.0911627905760003E-2</v>
      </c>
      <c r="G128" s="10">
        <f t="shared" si="11"/>
        <v>0</v>
      </c>
      <c r="H128" s="10">
        <v>370</v>
      </c>
      <c r="I128" s="133">
        <v>786</v>
      </c>
      <c r="J128" s="148">
        <f t="shared" si="12"/>
        <v>2.1811529857446374E-3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s="63" customFormat="1">
      <c r="B129" s="82"/>
      <c r="C129" s="82"/>
      <c r="D129" s="82"/>
      <c r="E129" s="82"/>
      <c r="F129" s="82"/>
      <c r="G129" s="14"/>
      <c r="I129" s="131"/>
      <c r="J129" s="131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>
      <c r="D130" s="3"/>
      <c r="E130">
        <f>MAX(E132:E136)</f>
        <v>8.1616269668336405E-2</v>
      </c>
      <c r="F130" s="3"/>
      <c r="G130">
        <f>MAX(G132:G136)</f>
        <v>0.60418899338700083</v>
      </c>
      <c r="N130" s="3"/>
      <c r="O130" s="3"/>
      <c r="P130" s="3"/>
      <c r="Q130" s="3"/>
      <c r="R130" s="3"/>
      <c r="S130" s="3"/>
      <c r="T130" s="3"/>
    </row>
    <row r="131" spans="1:27" ht="45">
      <c r="A131" s="4" t="s">
        <v>18</v>
      </c>
      <c r="B131" s="5" t="s">
        <v>19</v>
      </c>
      <c r="C131" s="6" t="s">
        <v>20</v>
      </c>
      <c r="D131" s="7" t="s">
        <v>21</v>
      </c>
      <c r="E131" s="7" t="s">
        <v>22</v>
      </c>
      <c r="F131" s="8" t="s">
        <v>23</v>
      </c>
      <c r="G131" s="8" t="s">
        <v>22</v>
      </c>
      <c r="H131" s="122" t="s">
        <v>71</v>
      </c>
      <c r="I131" s="151" t="s">
        <v>75</v>
      </c>
      <c r="J131" s="152">
        <f>AVERAGE(J132:J136)</f>
        <v>2.4424005426648885E-2</v>
      </c>
      <c r="N131" s="3"/>
      <c r="O131" s="3"/>
      <c r="P131" s="3"/>
      <c r="Q131" s="3"/>
      <c r="R131" s="3"/>
      <c r="S131" s="3"/>
      <c r="T131" s="3"/>
    </row>
    <row r="132" spans="1:27">
      <c r="B132" s="9">
        <v>1</v>
      </c>
      <c r="C132" s="10">
        <f>1-B132/MAX($B$132:$B$136)</f>
        <v>0.8</v>
      </c>
      <c r="D132" s="9">
        <v>8.59213418409321E-2</v>
      </c>
      <c r="E132" s="10">
        <f>D132*C132</f>
        <v>6.8737073472745686E-2</v>
      </c>
      <c r="F132" s="9">
        <v>0.75523624173375103</v>
      </c>
      <c r="G132" s="11">
        <f>F132*C132</f>
        <v>0.60418899338700083</v>
      </c>
      <c r="H132" s="9">
        <v>50119</v>
      </c>
      <c r="I132" s="133">
        <v>100253</v>
      </c>
      <c r="J132" s="148">
        <f>ABS(H132/$H$132-I132/$I$132)</f>
        <v>0</v>
      </c>
    </row>
    <row r="133" spans="1:27">
      <c r="B133" s="9">
        <f>B132+1</f>
        <v>2</v>
      </c>
      <c r="C133" s="10">
        <f>1-B133/MAX($B$132:$B$136)</f>
        <v>0.6</v>
      </c>
      <c r="D133" s="9">
        <v>0.13602711611389401</v>
      </c>
      <c r="E133" s="11">
        <f>D133*C133</f>
        <v>8.1616269668336405E-2</v>
      </c>
      <c r="F133" s="9">
        <v>0.399469508702891</v>
      </c>
      <c r="G133" s="10">
        <f>F133*C133</f>
        <v>0.2396817052217346</v>
      </c>
      <c r="H133" s="9">
        <v>29530</v>
      </c>
      <c r="I133" s="133">
        <v>54085</v>
      </c>
      <c r="J133" s="148">
        <f t="shared" ref="J133:J136" si="13">ABS(H133/$H$132-I133/$I$132)</f>
        <v>4.9712606761311617E-2</v>
      </c>
    </row>
    <row r="134" spans="1:27">
      <c r="B134" s="9">
        <f>B133+1</f>
        <v>3</v>
      </c>
      <c r="C134" s="10">
        <f>1-B134/MAX($B$132:$B$136)</f>
        <v>0.4</v>
      </c>
      <c r="D134" s="9">
        <v>4.6971511827718401E-2</v>
      </c>
      <c r="E134" s="10">
        <f>D134*C134</f>
        <v>1.8788604731087361E-2</v>
      </c>
      <c r="F134" s="9">
        <v>0.227351624628605</v>
      </c>
      <c r="G134" s="10">
        <f>F134*C134</f>
        <v>9.0940649851442013E-2</v>
      </c>
      <c r="H134" s="9">
        <v>27564</v>
      </c>
      <c r="I134" s="133">
        <v>52536</v>
      </c>
      <c r="J134" s="148">
        <f t="shared" si="13"/>
        <v>2.5936875365653367E-2</v>
      </c>
      <c r="P134" s="81"/>
    </row>
    <row r="135" spans="1:27">
      <c r="B135" s="9">
        <f>B134+1</f>
        <v>4</v>
      </c>
      <c r="C135" s="10">
        <f>1-B135/MAX($B$132:$B$136)</f>
        <v>0.19999999999999996</v>
      </c>
      <c r="D135" s="9">
        <v>0.254723139703188</v>
      </c>
      <c r="E135" s="10">
        <f>D135*C135</f>
        <v>5.0944627940637588E-2</v>
      </c>
      <c r="F135" s="9">
        <v>0.72584947128632005</v>
      </c>
      <c r="G135" s="10">
        <f>F135*C135</f>
        <v>0.14516989425726398</v>
      </c>
      <c r="H135" s="9">
        <v>27441</v>
      </c>
      <c r="I135" s="133">
        <v>52433</v>
      </c>
      <c r="J135" s="148">
        <f t="shared" si="13"/>
        <v>2.4510116940603455E-2</v>
      </c>
    </row>
    <row r="136" spans="1:27">
      <c r="B136" s="9">
        <v>5</v>
      </c>
      <c r="C136" s="10">
        <f>1-B136/MAX($B$132:$B$136)</f>
        <v>0</v>
      </c>
      <c r="D136" s="9">
        <v>0.29268951988300201</v>
      </c>
      <c r="E136" s="10">
        <f>D136*C136</f>
        <v>0</v>
      </c>
      <c r="F136" s="9">
        <v>0.79458250627456695</v>
      </c>
      <c r="G136" s="10">
        <f>F136*C136</f>
        <v>0</v>
      </c>
      <c r="H136" s="9">
        <v>5342</v>
      </c>
      <c r="I136" s="133">
        <v>8484</v>
      </c>
      <c r="J136" s="148">
        <f t="shared" si="13"/>
        <v>2.1960428065675983E-2</v>
      </c>
    </row>
    <row r="138" spans="1:27">
      <c r="D138" s="14"/>
      <c r="E138" s="14"/>
      <c r="F138" s="14"/>
      <c r="G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>
      <c r="E139">
        <f>MAX(E142:E161)</f>
        <v>0.22151945276927715</v>
      </c>
      <c r="G139" s="17">
        <f>MAX(G142:G161)</f>
        <v>9.0376268063199539E-2</v>
      </c>
    </row>
    <row r="140" spans="1:27" ht="45">
      <c r="A140" s="4" t="s">
        <v>26</v>
      </c>
      <c r="B140" s="5" t="s">
        <v>19</v>
      </c>
      <c r="C140" s="6" t="s">
        <v>20</v>
      </c>
      <c r="D140" s="7" t="s">
        <v>21</v>
      </c>
      <c r="E140" s="7" t="s">
        <v>22</v>
      </c>
      <c r="F140" s="8" t="s">
        <v>23</v>
      </c>
      <c r="G140" s="8" t="s">
        <v>22</v>
      </c>
      <c r="H140" s="122" t="s">
        <v>71</v>
      </c>
      <c r="I140" s="151" t="s">
        <v>75</v>
      </c>
      <c r="J140" s="152">
        <f>AVERAGE(J141:J161)</f>
        <v>1.6308775235811392E-2</v>
      </c>
      <c r="N140" s="3"/>
      <c r="O140" s="3"/>
      <c r="P140" s="3"/>
      <c r="Q140" s="3"/>
      <c r="R140" s="3"/>
      <c r="S140" s="3"/>
      <c r="T140" s="3"/>
    </row>
    <row r="141" spans="1:27">
      <c r="B141" s="10">
        <v>1</v>
      </c>
      <c r="C141" s="10">
        <f>1-(B141/MAX($B$141:$B$161))</f>
        <v>0.95238095238095233</v>
      </c>
      <c r="D141" s="10">
        <v>0.124351623656507</v>
      </c>
      <c r="E141" s="10">
        <f>C141*D141</f>
        <v>0.11843011776810189</v>
      </c>
      <c r="F141" s="10">
        <v>0.10229080267870599</v>
      </c>
      <c r="G141" s="10">
        <f>E141*F141</f>
        <v>1.2114311807832822E-2</v>
      </c>
      <c r="H141" s="132">
        <v>1314</v>
      </c>
      <c r="I141" s="133">
        <v>2629</v>
      </c>
      <c r="J141" s="148">
        <f>ABS(H141/$H$141-I141/$I$141)</f>
        <v>0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>
      <c r="B142" s="10">
        <f>B141+1</f>
        <v>2</v>
      </c>
      <c r="C142" s="10">
        <f t="shared" ref="C142:C161" si="14">1-(B142/MAX($B$141:$B$161))</f>
        <v>0.90476190476190477</v>
      </c>
      <c r="D142" s="10">
        <v>0.15042033647892999</v>
      </c>
      <c r="E142" s="10">
        <f t="shared" ref="E142:G161" si="15">C142*D142</f>
        <v>0.13609459014760333</v>
      </c>
      <c r="F142" s="10">
        <v>0.116894795905799</v>
      </c>
      <c r="G142" s="10">
        <f t="shared" si="15"/>
        <v>1.5908749339187456E-2</v>
      </c>
      <c r="H142" s="132">
        <v>1314</v>
      </c>
      <c r="I142" s="133">
        <v>2629</v>
      </c>
      <c r="J142" s="148">
        <f t="shared" ref="J142:J161" si="16">ABS(H142/$H$141-I142/$I$141)</f>
        <v>0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>
      <c r="B143" s="10">
        <f t="shared" ref="B143:B160" si="17">B142+1</f>
        <v>3</v>
      </c>
      <c r="C143" s="10">
        <f t="shared" si="14"/>
        <v>0.85714285714285721</v>
      </c>
      <c r="D143" s="10">
        <v>0.13027567614191399</v>
      </c>
      <c r="E143" s="10">
        <f t="shared" si="15"/>
        <v>0.11166486526449772</v>
      </c>
      <c r="F143" s="10">
        <v>0.13345925249798901</v>
      </c>
      <c r="G143" s="10">
        <f t="shared" si="15"/>
        <v>1.4902709448488524E-2</v>
      </c>
      <c r="H143" s="132">
        <v>1314</v>
      </c>
      <c r="I143" s="133">
        <v>2629</v>
      </c>
      <c r="J143" s="148">
        <f t="shared" si="16"/>
        <v>0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>
      <c r="B144" s="10">
        <f t="shared" si="17"/>
        <v>4</v>
      </c>
      <c r="C144" s="10">
        <f t="shared" si="14"/>
        <v>0.80952380952380953</v>
      </c>
      <c r="D144" s="10">
        <v>0.21266181386852301</v>
      </c>
      <c r="E144" s="10">
        <f t="shared" si="15"/>
        <v>0.17215480170309005</v>
      </c>
      <c r="F144" s="10">
        <v>0.162434995794493</v>
      </c>
      <c r="G144" s="10">
        <f t="shared" si="15"/>
        <v>2.7963964490643207E-2</v>
      </c>
      <c r="H144" s="132">
        <v>1314</v>
      </c>
      <c r="I144" s="133">
        <v>2629</v>
      </c>
      <c r="J144" s="148">
        <f t="shared" si="16"/>
        <v>0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2:27">
      <c r="B145" s="10">
        <f t="shared" si="17"/>
        <v>5</v>
      </c>
      <c r="C145" s="10">
        <f t="shared" si="14"/>
        <v>0.76190476190476186</v>
      </c>
      <c r="D145" s="10">
        <v>0.23018116466065</v>
      </c>
      <c r="E145" s="10">
        <f t="shared" si="15"/>
        <v>0.17537612545573333</v>
      </c>
      <c r="F145" s="10">
        <v>0.158953528274179</v>
      </c>
      <c r="G145" s="10">
        <f t="shared" si="15"/>
        <v>2.787665391624387E-2</v>
      </c>
      <c r="H145" s="132">
        <v>1314</v>
      </c>
      <c r="I145" s="133">
        <v>2629</v>
      </c>
      <c r="J145" s="148">
        <f t="shared" si="16"/>
        <v>0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2:27">
      <c r="B146" s="10">
        <f t="shared" si="17"/>
        <v>6</v>
      </c>
      <c r="C146" s="10">
        <f t="shared" si="14"/>
        <v>0.7142857142857143</v>
      </c>
      <c r="D146" s="10">
        <v>0.31012723387698798</v>
      </c>
      <c r="E146" s="11">
        <f t="shared" si="15"/>
        <v>0.22151945276927715</v>
      </c>
      <c r="F146" s="10">
        <v>0.20755181924474</v>
      </c>
      <c r="G146" s="10">
        <f t="shared" si="15"/>
        <v>4.5976765420362734E-2</v>
      </c>
      <c r="H146" s="132">
        <v>1314</v>
      </c>
      <c r="I146" s="133">
        <v>2629</v>
      </c>
      <c r="J146" s="148">
        <f t="shared" si="16"/>
        <v>0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2:27">
      <c r="B147" s="10">
        <f t="shared" si="17"/>
        <v>7</v>
      </c>
      <c r="C147" s="10">
        <f t="shared" si="14"/>
        <v>0.66666666666666674</v>
      </c>
      <c r="D147" s="10">
        <v>0.33109090799367402</v>
      </c>
      <c r="E147" s="10">
        <f t="shared" si="15"/>
        <v>0.22072727199578271</v>
      </c>
      <c r="F147" s="10">
        <v>0.26228886186593198</v>
      </c>
      <c r="G147" s="10">
        <f t="shared" si="15"/>
        <v>5.7894304954545846E-2</v>
      </c>
      <c r="H147" s="132">
        <v>1314</v>
      </c>
      <c r="I147" s="133">
        <v>2629</v>
      </c>
      <c r="J147" s="148">
        <f t="shared" si="16"/>
        <v>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2:27">
      <c r="B148" s="10">
        <f t="shared" si="17"/>
        <v>8</v>
      </c>
      <c r="C148" s="10">
        <f t="shared" si="14"/>
        <v>0.61904761904761907</v>
      </c>
      <c r="D148" s="10">
        <v>0.35012697450764402</v>
      </c>
      <c r="E148" s="10">
        <f t="shared" si="15"/>
        <v>0.21674526993330345</v>
      </c>
      <c r="F148" s="10">
        <v>0.23508467295211999</v>
      </c>
      <c r="G148" s="10">
        <f t="shared" si="15"/>
        <v>5.0953490896189606E-2</v>
      </c>
      <c r="H148" s="132">
        <v>1171</v>
      </c>
      <c r="I148" s="133">
        <v>2225</v>
      </c>
      <c r="J148" s="148">
        <f t="shared" si="16"/>
        <v>4.4842591096961537E-2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2:27">
      <c r="B149" s="10">
        <f t="shared" si="17"/>
        <v>9</v>
      </c>
      <c r="C149" s="10">
        <f t="shared" si="14"/>
        <v>0.5714285714285714</v>
      </c>
      <c r="D149" s="10">
        <v>0.37526368892010398</v>
      </c>
      <c r="E149" s="10">
        <f t="shared" si="15"/>
        <v>0.21443639366863082</v>
      </c>
      <c r="F149" s="10">
        <v>0.308238185774667</v>
      </c>
      <c r="G149" s="10">
        <f t="shared" si="15"/>
        <v>6.6097484948481056E-2</v>
      </c>
      <c r="H149" s="132">
        <v>1171</v>
      </c>
      <c r="I149" s="133">
        <v>2225</v>
      </c>
      <c r="J149" s="148">
        <f t="shared" si="16"/>
        <v>4.4842591096961537E-2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2:27">
      <c r="B150" s="10">
        <f t="shared" si="17"/>
        <v>10</v>
      </c>
      <c r="C150" s="10">
        <f t="shared" si="14"/>
        <v>0.52380952380952384</v>
      </c>
      <c r="D150" s="10">
        <v>0.39796831288941198</v>
      </c>
      <c r="E150" s="10">
        <f t="shared" si="15"/>
        <v>0.20845959246588247</v>
      </c>
      <c r="F150" s="10">
        <v>0.251480768940328</v>
      </c>
      <c r="G150" s="10">
        <f t="shared" si="15"/>
        <v>5.242357860630753E-2</v>
      </c>
      <c r="H150" s="132">
        <v>976</v>
      </c>
      <c r="I150" s="133">
        <v>1909</v>
      </c>
      <c r="J150" s="148">
        <f t="shared" si="16"/>
        <v>1.6638558450904339E-2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2:27">
      <c r="B151" s="10">
        <f t="shared" si="17"/>
        <v>11</v>
      </c>
      <c r="C151" s="10">
        <f t="shared" si="14"/>
        <v>0.47619047619047616</v>
      </c>
      <c r="D151" s="10">
        <v>0.43605530250695401</v>
      </c>
      <c r="E151" s="10">
        <f t="shared" si="15"/>
        <v>0.20764538214616857</v>
      </c>
      <c r="F151" s="10">
        <v>0.35971096432265198</v>
      </c>
      <c r="G151" s="10">
        <f t="shared" si="15"/>
        <v>7.4692320648943877E-2</v>
      </c>
      <c r="H151" s="132">
        <v>976</v>
      </c>
      <c r="I151" s="133">
        <v>1909</v>
      </c>
      <c r="J151" s="148">
        <f t="shared" si="16"/>
        <v>1.6638558450904339E-2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2:27">
      <c r="B152" s="10">
        <f t="shared" si="17"/>
        <v>12</v>
      </c>
      <c r="C152" s="10">
        <f t="shared" si="14"/>
        <v>0.4285714285714286</v>
      </c>
      <c r="D152" s="10">
        <v>0.46854801027936899</v>
      </c>
      <c r="E152" s="10">
        <f t="shared" si="15"/>
        <v>0.20080629011972959</v>
      </c>
      <c r="F152" s="10">
        <v>0.29277761393203999</v>
      </c>
      <c r="G152" s="10">
        <f t="shared" si="15"/>
        <v>5.8791586483799403E-2</v>
      </c>
      <c r="H152" s="132">
        <v>754</v>
      </c>
      <c r="I152" s="133">
        <v>1438</v>
      </c>
      <c r="J152" s="148">
        <f t="shared" si="16"/>
        <v>2.6844359222418457E-2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2:27">
      <c r="B153" s="10">
        <f t="shared" si="17"/>
        <v>13</v>
      </c>
      <c r="C153" s="10">
        <f t="shared" si="14"/>
        <v>0.38095238095238093</v>
      </c>
      <c r="D153" s="10">
        <v>0.50319672318352704</v>
      </c>
      <c r="E153" s="10">
        <f t="shared" si="15"/>
        <v>0.19169398978420077</v>
      </c>
      <c r="F153" s="10">
        <v>0.47146114578208997</v>
      </c>
      <c r="G153" s="11">
        <f t="shared" si="15"/>
        <v>9.0376268063199539E-2</v>
      </c>
      <c r="H153" s="132">
        <v>754</v>
      </c>
      <c r="I153" s="133">
        <v>1438</v>
      </c>
      <c r="J153" s="148">
        <f t="shared" si="16"/>
        <v>2.6844359222418457E-2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2:27">
      <c r="B154" s="10">
        <f t="shared" si="17"/>
        <v>14</v>
      </c>
      <c r="C154" s="10">
        <f t="shared" si="14"/>
        <v>0.33333333333333337</v>
      </c>
      <c r="D154" s="10">
        <v>0.53619447170019197</v>
      </c>
      <c r="E154" s="10">
        <f t="shared" si="15"/>
        <v>0.17873149056673068</v>
      </c>
      <c r="F154" s="10">
        <v>0.44954324247547001</v>
      </c>
      <c r="G154" s="10">
        <f t="shared" si="15"/>
        <v>8.0347533801841994E-2</v>
      </c>
      <c r="H154" s="132">
        <v>595</v>
      </c>
      <c r="I154" s="133">
        <v>1159</v>
      </c>
      <c r="J154" s="148">
        <f t="shared" si="16"/>
        <v>1.196379453386387E-2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2:27">
      <c r="B155" s="10">
        <f t="shared" si="17"/>
        <v>15</v>
      </c>
      <c r="C155" s="10">
        <f t="shared" si="14"/>
        <v>0.2857142857142857</v>
      </c>
      <c r="D155" s="10">
        <v>0.522909255630568</v>
      </c>
      <c r="E155" s="10">
        <f t="shared" si="15"/>
        <v>0.14940264446587656</v>
      </c>
      <c r="F155" s="10">
        <v>0.55450171875612098</v>
      </c>
      <c r="G155" s="10">
        <f t="shared" si="15"/>
        <v>8.2844023143038223E-2</v>
      </c>
      <c r="H155" s="132">
        <v>595</v>
      </c>
      <c r="I155" s="133">
        <v>1159</v>
      </c>
      <c r="J155" s="148">
        <f t="shared" si="16"/>
        <v>1.196379453386387E-2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2:27">
      <c r="B156" s="10">
        <f t="shared" si="17"/>
        <v>16</v>
      </c>
      <c r="C156" s="10">
        <f t="shared" si="14"/>
        <v>0.23809523809523814</v>
      </c>
      <c r="D156" s="10">
        <v>0.50092387916151504</v>
      </c>
      <c r="E156" s="10">
        <f t="shared" si="15"/>
        <v>0.11926759027655122</v>
      </c>
      <c r="F156" s="10">
        <v>0.42815286994583102</v>
      </c>
      <c r="G156" s="10">
        <f t="shared" si="15"/>
        <v>5.1064761068428895E-2</v>
      </c>
      <c r="H156" s="132">
        <v>392</v>
      </c>
      <c r="I156" s="133">
        <v>679</v>
      </c>
      <c r="J156" s="148">
        <f t="shared" si="16"/>
        <v>4.0052615337764608E-2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2:27">
      <c r="B157" s="10">
        <f t="shared" si="17"/>
        <v>17</v>
      </c>
      <c r="C157" s="10">
        <f t="shared" si="14"/>
        <v>0.19047619047619047</v>
      </c>
      <c r="D157" s="10">
        <v>0.54553997308172497</v>
      </c>
      <c r="E157" s="10">
        <f t="shared" si="15"/>
        <v>0.10391237582509047</v>
      </c>
      <c r="F157" s="10">
        <v>0.60507227260238805</v>
      </c>
      <c r="G157" s="10">
        <f t="shared" si="15"/>
        <v>6.2874497392000933E-2</v>
      </c>
      <c r="H157" s="132">
        <v>392</v>
      </c>
      <c r="I157" s="133">
        <v>679</v>
      </c>
      <c r="J157" s="148">
        <f t="shared" si="16"/>
        <v>4.0052615337764608E-2</v>
      </c>
      <c r="O157" s="14"/>
      <c r="P157" s="146"/>
      <c r="Q157" s="147"/>
      <c r="R157" s="147"/>
      <c r="S157" s="147"/>
      <c r="T157" s="147"/>
      <c r="U157" s="147"/>
    </row>
    <row r="158" spans="2:27">
      <c r="B158" s="10">
        <f t="shared" si="17"/>
        <v>18</v>
      </c>
      <c r="C158" s="10">
        <f t="shared" si="14"/>
        <v>0.1428571428571429</v>
      </c>
      <c r="D158" s="10">
        <v>0.68788533499780402</v>
      </c>
      <c r="E158" s="10">
        <f t="shared" si="15"/>
        <v>9.8269333571114892E-2</v>
      </c>
      <c r="F158" s="10">
        <v>0.43659573724582101</v>
      </c>
      <c r="G158" s="10">
        <f t="shared" si="15"/>
        <v>4.2903972139136416E-2</v>
      </c>
      <c r="H158" s="132">
        <v>207</v>
      </c>
      <c r="I158" s="133">
        <v>359</v>
      </c>
      <c r="J158" s="148">
        <f t="shared" si="16"/>
        <v>2.0980423829051104E-2</v>
      </c>
      <c r="O158" s="14"/>
      <c r="P158" s="18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2:27">
      <c r="B159" s="10">
        <f t="shared" si="17"/>
        <v>19</v>
      </c>
      <c r="C159" s="10">
        <f t="shared" si="14"/>
        <v>9.5238095238095233E-2</v>
      </c>
      <c r="D159" s="10">
        <v>0.62805251631469095</v>
      </c>
      <c r="E159" s="10">
        <f t="shared" si="15"/>
        <v>5.9814525363303894E-2</v>
      </c>
      <c r="F159" s="10">
        <v>0.60317801537856996</v>
      </c>
      <c r="G159" s="10">
        <f t="shared" si="15"/>
        <v>3.6078806699448782E-2</v>
      </c>
      <c r="H159" s="132">
        <v>207</v>
      </c>
      <c r="I159" s="133">
        <v>359</v>
      </c>
      <c r="J159" s="148">
        <f t="shared" si="16"/>
        <v>2.0980423829051104E-2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2:27">
      <c r="B160" s="10">
        <f t="shared" si="17"/>
        <v>20</v>
      </c>
      <c r="C160" s="10">
        <f t="shared" si="14"/>
        <v>4.7619047619047672E-2</v>
      </c>
      <c r="D160" s="10">
        <v>0.62285982206637103</v>
      </c>
      <c r="E160" s="10">
        <f t="shared" si="15"/>
        <v>2.9659991526970082E-2</v>
      </c>
      <c r="F160" s="10">
        <v>0.37556895580661798</v>
      </c>
      <c r="G160" s="10">
        <f t="shared" si="15"/>
        <v>1.1139372047017291E-2</v>
      </c>
      <c r="H160" s="132">
        <v>104</v>
      </c>
      <c r="I160" s="133">
        <v>182</v>
      </c>
      <c r="J160" s="148">
        <f t="shared" si="16"/>
        <v>9.9197975050557136E-3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2:27">
      <c r="B161" s="20">
        <v>21</v>
      </c>
      <c r="C161" s="20">
        <f t="shared" si="14"/>
        <v>0</v>
      </c>
      <c r="D161" s="20">
        <v>0.64619986110243299</v>
      </c>
      <c r="E161" s="20">
        <f t="shared" si="15"/>
        <v>0</v>
      </c>
      <c r="F161" s="20">
        <v>0.48168670751433201</v>
      </c>
      <c r="G161" s="20">
        <f t="shared" si="15"/>
        <v>0</v>
      </c>
      <c r="H161" s="134">
        <v>104</v>
      </c>
      <c r="I161" s="133">
        <v>182</v>
      </c>
      <c r="J161" s="148">
        <f t="shared" si="16"/>
        <v>9.9197975050557136E-3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</sheetData>
  <mergeCells count="2">
    <mergeCell ref="P74:U74"/>
    <mergeCell ref="P157:U15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1BDF-FD88-429F-B05B-C2111B9429BF}">
  <sheetPr>
    <pageSetUpPr fitToPage="1"/>
  </sheetPr>
  <dimension ref="A1:AC13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/>
  <cols>
    <col min="1" max="1" width="12.7109375" customWidth="1"/>
    <col min="2" max="3" width="5.140625" bestFit="1" customWidth="1"/>
    <col min="4" max="6" width="11.42578125" style="54"/>
    <col min="7" max="7" width="14.28515625" style="54" customWidth="1"/>
    <col min="8" max="8" width="11.42578125" style="54"/>
    <col min="10" max="10" width="11.42578125" style="2"/>
    <col min="14" max="14" width="16" customWidth="1"/>
    <col min="15" max="15" width="9.140625" style="92" customWidth="1"/>
    <col min="16" max="16" width="6.7109375" style="92" customWidth="1"/>
    <col min="17" max="21" width="8.85546875" customWidth="1"/>
    <col min="24" max="24" width="18.7109375" bestFit="1" customWidth="1"/>
  </cols>
  <sheetData>
    <row r="1" spans="1:29" ht="15.75" thickBot="1">
      <c r="A1" t="s">
        <v>12</v>
      </c>
      <c r="D1" s="80" t="s">
        <v>70</v>
      </c>
      <c r="E1" s="129"/>
      <c r="F1" s="129"/>
      <c r="J1" s="130"/>
      <c r="K1" s="81"/>
      <c r="L1" s="81"/>
      <c r="M1" s="81"/>
      <c r="N1" s="81"/>
      <c r="Q1" s="3"/>
      <c r="R1" s="54">
        <f>'RQ1'!D5</f>
        <v>10502.666666666666</v>
      </c>
      <c r="S1" s="21"/>
      <c r="T1" s="21"/>
      <c r="U1" s="21"/>
      <c r="W1" s="2"/>
      <c r="X1" s="21"/>
      <c r="Y1" s="21"/>
      <c r="Z1" s="21"/>
      <c r="AA1" s="21"/>
    </row>
    <row r="2" spans="1:29" ht="18.75" thickBot="1">
      <c r="A2" s="99" t="s">
        <v>60</v>
      </c>
      <c r="B2" s="55" t="s">
        <v>45</v>
      </c>
      <c r="C2" s="58" t="s">
        <v>44</v>
      </c>
      <c r="D2" s="59" t="s">
        <v>49</v>
      </c>
      <c r="E2" s="60" t="s">
        <v>46</v>
      </c>
      <c r="F2" s="60" t="s">
        <v>47</v>
      </c>
      <c r="G2" s="60" t="s">
        <v>48</v>
      </c>
      <c r="H2" s="61" t="s">
        <v>59</v>
      </c>
      <c r="J2" s="2" t="s">
        <v>11</v>
      </c>
      <c r="K2" t="s">
        <v>4</v>
      </c>
      <c r="L2" t="s">
        <v>5</v>
      </c>
      <c r="M2" t="s">
        <v>6</v>
      </c>
      <c r="N2" t="s">
        <v>7</v>
      </c>
      <c r="Q2" s="44"/>
      <c r="R2" s="44"/>
      <c r="S2" s="44"/>
      <c r="T2" s="44"/>
      <c r="U2" s="44"/>
      <c r="W2" s="2" t="s">
        <v>11</v>
      </c>
      <c r="X2" s="3" t="s">
        <v>4</v>
      </c>
      <c r="Y2" s="21" t="s">
        <v>5</v>
      </c>
      <c r="Z2" s="21" t="s">
        <v>6</v>
      </c>
      <c r="AA2" s="21" t="s">
        <v>7</v>
      </c>
    </row>
    <row r="3" spans="1:29" ht="15.75" thickBot="1">
      <c r="A3">
        <v>1</v>
      </c>
      <c r="Q3" s="59" t="s">
        <v>49</v>
      </c>
      <c r="R3" s="60" t="s">
        <v>46</v>
      </c>
      <c r="S3" s="60" t="s">
        <v>47</v>
      </c>
      <c r="T3" s="60" t="s">
        <v>48</v>
      </c>
      <c r="U3" s="61" t="s">
        <v>59</v>
      </c>
      <c r="X3" s="3"/>
    </row>
    <row r="4" spans="1:29" s="21" customFormat="1">
      <c r="B4" s="93">
        <v>0</v>
      </c>
      <c r="C4" s="94">
        <v>0</v>
      </c>
      <c r="D4" s="83">
        <v>81400</v>
      </c>
      <c r="E4" s="84">
        <v>46300</v>
      </c>
      <c r="F4" s="84">
        <v>20600</v>
      </c>
      <c r="G4" s="84">
        <v>33340</v>
      </c>
      <c r="H4" s="85">
        <v>3000</v>
      </c>
      <c r="J4" s="2">
        <v>40</v>
      </c>
      <c r="K4" s="1">
        <v>0</v>
      </c>
      <c r="L4" s="1">
        <v>2200</v>
      </c>
      <c r="M4" s="1">
        <v>3800</v>
      </c>
      <c r="N4" s="21">
        <v>20600</v>
      </c>
      <c r="O4" s="92"/>
      <c r="P4" s="92"/>
      <c r="Q4" s="46">
        <f t="shared" ref="Q4:Q28" si="0">AVERAGE(D4,D30,D56,D82,D108)/$R$1</f>
        <v>7.7504125936270158</v>
      </c>
      <c r="R4" s="47">
        <f t="shared" ref="R4:R28" si="1">AVERAGE(E4,E30,E56,E82,E108)/$R$1</f>
        <v>5.5839342389234483</v>
      </c>
      <c r="S4" s="47">
        <f t="shared" ref="S4:S28" si="2">AVERAGE(F4,F30,F56,F82,F108)/$R$1</f>
        <v>3.3060556049257337</v>
      </c>
      <c r="T4" s="47">
        <f t="shared" ref="T4:T28" si="3">AVERAGE(G4,G30,G56,G82,G108)/$R$1</f>
        <v>3.7535419575980704</v>
      </c>
      <c r="U4" s="48">
        <f t="shared" ref="U4:U28" si="4">AVERAGE(H4,H30,H56,H82,H108)/$R$1</f>
        <v>0.70290719817189284</v>
      </c>
      <c r="W4" s="2">
        <f t="shared" ref="W4:W28" si="5">AVERAGE(J4,J30,J56,J82,J108)</f>
        <v>18.600000000000001</v>
      </c>
      <c r="X4" s="26">
        <f t="shared" ref="X4:X28" si="6">AVERAGE(K4,K30,K56,K82,K108)/$R$1</f>
        <v>0</v>
      </c>
      <c r="Y4" s="1">
        <f t="shared" ref="Y4:Y28" si="7">AVERAGE(L4,L30,L56,L82,L108)</f>
        <v>6340</v>
      </c>
      <c r="Z4" s="1">
        <f t="shared" ref="Z4:Z28" si="8">AVERAGE(M4,M30,M56,M82,M108)</f>
        <v>7262.8</v>
      </c>
      <c r="AA4" s="21">
        <f t="shared" ref="AA4:AA28" si="9">AVERAGE(N4,N30,N56,N82,N108)</f>
        <v>34722.400000000001</v>
      </c>
      <c r="AC4" s="1">
        <f t="shared" ref="AC4:AC28" si="10">MIN(Q4:U4)</f>
        <v>0.70290719817189284</v>
      </c>
    </row>
    <row r="5" spans="1:29" s="21" customFormat="1">
      <c r="B5" s="95">
        <v>0</v>
      </c>
      <c r="C5" s="96">
        <v>0.25</v>
      </c>
      <c r="D5" s="86">
        <v>81400</v>
      </c>
      <c r="E5" s="87">
        <v>48550</v>
      </c>
      <c r="F5" s="87">
        <v>27625</v>
      </c>
      <c r="G5" s="87">
        <v>36966</v>
      </c>
      <c r="H5" s="88">
        <v>3000</v>
      </c>
      <c r="J5" s="2">
        <v>40</v>
      </c>
      <c r="K5" s="1">
        <v>0</v>
      </c>
      <c r="L5" s="1">
        <v>2200</v>
      </c>
      <c r="M5" s="1">
        <v>3800</v>
      </c>
      <c r="N5" s="21">
        <v>37000</v>
      </c>
      <c r="O5" s="92"/>
      <c r="P5" s="92"/>
      <c r="Q5" s="45">
        <f t="shared" si="0"/>
        <v>7.7504125936270158</v>
      </c>
      <c r="R5" s="49">
        <f t="shared" si="1"/>
        <v>5.7153103973594011</v>
      </c>
      <c r="S5" s="49">
        <f t="shared" si="2"/>
        <v>3.7932461597054714</v>
      </c>
      <c r="T5" s="49">
        <f t="shared" si="3"/>
        <v>4.1572299098641619</v>
      </c>
      <c r="U5" s="50">
        <f t="shared" si="4"/>
        <v>0.70290719817189284</v>
      </c>
      <c r="W5" s="2">
        <f t="shared" si="5"/>
        <v>20.2</v>
      </c>
      <c r="X5" s="26">
        <f t="shared" si="6"/>
        <v>0</v>
      </c>
      <c r="Y5" s="1">
        <f t="shared" si="7"/>
        <v>6340</v>
      </c>
      <c r="Z5" s="1">
        <f t="shared" si="8"/>
        <v>7262.8</v>
      </c>
      <c r="AA5" s="21">
        <f t="shared" si="9"/>
        <v>42659.4</v>
      </c>
      <c r="AC5" s="1">
        <f t="shared" si="10"/>
        <v>0.70290719817189284</v>
      </c>
    </row>
    <row r="6" spans="1:29" s="21" customFormat="1">
      <c r="B6" s="95">
        <v>0</v>
      </c>
      <c r="C6" s="96">
        <v>0.5</v>
      </c>
      <c r="D6" s="86">
        <v>81400</v>
      </c>
      <c r="E6" s="87">
        <v>50800</v>
      </c>
      <c r="F6" s="87">
        <v>34650</v>
      </c>
      <c r="G6" s="87">
        <v>40037</v>
      </c>
      <c r="H6" s="88">
        <v>3000</v>
      </c>
      <c r="J6" s="2">
        <v>40</v>
      </c>
      <c r="K6" s="1">
        <v>0</v>
      </c>
      <c r="L6" s="1">
        <v>2200</v>
      </c>
      <c r="M6" s="1">
        <v>3800</v>
      </c>
      <c r="N6" s="21">
        <v>40000</v>
      </c>
      <c r="O6" s="92"/>
      <c r="P6" s="92"/>
      <c r="Q6" s="45">
        <f t="shared" si="0"/>
        <v>7.7504125936270158</v>
      </c>
      <c r="R6" s="49">
        <f t="shared" si="1"/>
        <v>5.8506664973974862</v>
      </c>
      <c r="S6" s="49">
        <f t="shared" si="2"/>
        <v>4.2909102450171384</v>
      </c>
      <c r="T6" s="49">
        <f t="shared" si="3"/>
        <v>4.6867525707756768</v>
      </c>
      <c r="U6" s="50">
        <f t="shared" si="4"/>
        <v>0.70290719817189284</v>
      </c>
      <c r="W6" s="2">
        <f t="shared" si="5"/>
        <v>33.6</v>
      </c>
      <c r="X6" s="26">
        <f t="shared" si="6"/>
        <v>0</v>
      </c>
      <c r="Y6" s="1">
        <f t="shared" si="7"/>
        <v>6340</v>
      </c>
      <c r="Z6" s="1">
        <f t="shared" si="8"/>
        <v>7262.8</v>
      </c>
      <c r="AA6" s="21">
        <f t="shared" si="9"/>
        <v>48493.8</v>
      </c>
      <c r="AC6" s="1">
        <f t="shared" si="10"/>
        <v>0.70290719817189284</v>
      </c>
    </row>
    <row r="7" spans="1:29" s="21" customFormat="1">
      <c r="B7" s="95">
        <v>0</v>
      </c>
      <c r="C7" s="96">
        <v>0.75</v>
      </c>
      <c r="D7" s="86">
        <v>81400</v>
      </c>
      <c r="E7" s="87">
        <v>53050</v>
      </c>
      <c r="F7" s="87">
        <v>41675</v>
      </c>
      <c r="G7" s="87">
        <v>42918</v>
      </c>
      <c r="H7" s="88">
        <v>3000</v>
      </c>
      <c r="J7" s="2">
        <v>40</v>
      </c>
      <c r="K7" s="1">
        <v>0</v>
      </c>
      <c r="L7" s="1">
        <v>2200</v>
      </c>
      <c r="M7" s="1">
        <v>3800</v>
      </c>
      <c r="N7" s="21">
        <v>43000</v>
      </c>
      <c r="O7" s="92"/>
      <c r="P7" s="92"/>
      <c r="Q7" s="45">
        <f t="shared" si="0"/>
        <v>7.7504125936270158</v>
      </c>
      <c r="R7" s="49">
        <f t="shared" si="1"/>
        <v>5.9852799289069445</v>
      </c>
      <c r="S7" s="49">
        <f t="shared" si="2"/>
        <v>4.7883648597181674</v>
      </c>
      <c r="T7" s="49">
        <f t="shared" si="3"/>
        <v>5.1121683381998224</v>
      </c>
      <c r="U7" s="50">
        <f t="shared" si="4"/>
        <v>0.70290719817189284</v>
      </c>
      <c r="W7" s="2">
        <f t="shared" si="5"/>
        <v>40</v>
      </c>
      <c r="X7" s="26">
        <f t="shared" si="6"/>
        <v>0</v>
      </c>
      <c r="Y7" s="1">
        <f t="shared" si="7"/>
        <v>6340</v>
      </c>
      <c r="Z7" s="1">
        <f t="shared" si="8"/>
        <v>7262.8</v>
      </c>
      <c r="AA7" s="21">
        <f t="shared" si="9"/>
        <v>53786.8</v>
      </c>
      <c r="AC7" s="1">
        <f t="shared" si="10"/>
        <v>0.70290719817189284</v>
      </c>
    </row>
    <row r="8" spans="1:29" s="21" customFormat="1">
      <c r="B8" s="95">
        <v>0</v>
      </c>
      <c r="C8" s="96">
        <v>1</v>
      </c>
      <c r="D8" s="86">
        <v>81400</v>
      </c>
      <c r="E8" s="87">
        <v>55300</v>
      </c>
      <c r="F8" s="87">
        <v>48700</v>
      </c>
      <c r="G8" s="87">
        <v>45000</v>
      </c>
      <c r="H8" s="88">
        <v>3000</v>
      </c>
      <c r="J8" s="2">
        <v>40</v>
      </c>
      <c r="K8" s="1">
        <v>0</v>
      </c>
      <c r="L8" s="1">
        <v>2200</v>
      </c>
      <c r="M8" s="1">
        <v>3800</v>
      </c>
      <c r="N8" s="21">
        <v>45000</v>
      </c>
      <c r="O8" s="92"/>
      <c r="P8" s="92"/>
      <c r="Q8" s="45">
        <f t="shared" si="0"/>
        <v>7.7504125936270158</v>
      </c>
      <c r="R8" s="49">
        <f t="shared" si="1"/>
        <v>6.1206169861622453</v>
      </c>
      <c r="S8" s="49">
        <f t="shared" si="2"/>
        <v>5.2860670305954045</v>
      </c>
      <c r="T8" s="49">
        <f t="shared" si="3"/>
        <v>5.36061952519995</v>
      </c>
      <c r="U8" s="50">
        <f t="shared" si="4"/>
        <v>0.70290719817189284</v>
      </c>
      <c r="W8" s="2">
        <f t="shared" si="5"/>
        <v>40</v>
      </c>
      <c r="X8" s="26">
        <f t="shared" si="6"/>
        <v>0</v>
      </c>
      <c r="Y8" s="1">
        <f t="shared" si="7"/>
        <v>6340</v>
      </c>
      <c r="Z8" s="1">
        <f t="shared" si="8"/>
        <v>7262.8</v>
      </c>
      <c r="AA8" s="21">
        <f t="shared" si="9"/>
        <v>56311.199999999997</v>
      </c>
      <c r="AC8" s="1">
        <f t="shared" si="10"/>
        <v>0.70290719817189284</v>
      </c>
    </row>
    <row r="9" spans="1:29" s="21" customFormat="1">
      <c r="B9" s="95">
        <v>0.25</v>
      </c>
      <c r="C9" s="96">
        <v>0</v>
      </c>
      <c r="D9" s="86">
        <v>81400</v>
      </c>
      <c r="E9" s="87">
        <v>57325</v>
      </c>
      <c r="F9" s="87">
        <v>42825</v>
      </c>
      <c r="G9" s="87">
        <v>48960</v>
      </c>
      <c r="H9" s="88">
        <v>46992</v>
      </c>
      <c r="J9" s="2">
        <v>40</v>
      </c>
      <c r="K9" s="1">
        <v>20350</v>
      </c>
      <c r="L9" s="1">
        <v>45850</v>
      </c>
      <c r="M9" s="1">
        <v>48225</v>
      </c>
      <c r="N9" s="21">
        <v>48850</v>
      </c>
      <c r="O9" s="92"/>
      <c r="P9" s="92"/>
      <c r="Q9" s="45">
        <f t="shared" si="0"/>
        <v>7.7504125936270158</v>
      </c>
      <c r="R9" s="49">
        <f t="shared" si="1"/>
        <v>6.6344674368414385</v>
      </c>
      <c r="S9" s="49">
        <f t="shared" si="2"/>
        <v>5.4231369810841699</v>
      </c>
      <c r="T9" s="49">
        <f t="shared" si="3"/>
        <v>5.868109686428844</v>
      </c>
      <c r="U9" s="50">
        <f t="shared" si="4"/>
        <v>4.8925860099022467</v>
      </c>
      <c r="W9" s="2">
        <f t="shared" si="5"/>
        <v>34.799999999999997</v>
      </c>
      <c r="X9" s="26">
        <f t="shared" si="6"/>
        <v>1.937603148406754</v>
      </c>
      <c r="Y9" s="1">
        <f t="shared" si="7"/>
        <v>49999.8</v>
      </c>
      <c r="Z9" s="1">
        <f t="shared" si="8"/>
        <v>51697.2</v>
      </c>
      <c r="AA9" s="21">
        <f t="shared" si="9"/>
        <v>59454.6</v>
      </c>
      <c r="AC9" s="1">
        <f t="shared" si="10"/>
        <v>4.8925860099022467</v>
      </c>
    </row>
    <row r="10" spans="1:29" s="21" customFormat="1">
      <c r="B10" s="95">
        <v>0.25</v>
      </c>
      <c r="C10" s="96">
        <v>0.25</v>
      </c>
      <c r="D10" s="86">
        <v>81400</v>
      </c>
      <c r="E10" s="87">
        <v>59575</v>
      </c>
      <c r="F10" s="87">
        <v>49850</v>
      </c>
      <c r="G10" s="87">
        <v>51850</v>
      </c>
      <c r="H10" s="88">
        <v>52846</v>
      </c>
      <c r="J10" s="2">
        <v>40</v>
      </c>
      <c r="K10" s="1">
        <v>20350</v>
      </c>
      <c r="L10" s="1">
        <v>51574</v>
      </c>
      <c r="M10" s="1">
        <v>54231</v>
      </c>
      <c r="N10" s="21">
        <v>51850</v>
      </c>
      <c r="O10" s="92"/>
      <c r="P10" s="92"/>
      <c r="Q10" s="45">
        <f t="shared" si="0"/>
        <v>7.7504125936270158</v>
      </c>
      <c r="R10" s="49">
        <f t="shared" si="1"/>
        <v>6.7658435952773894</v>
      </c>
      <c r="S10" s="49">
        <f t="shared" si="2"/>
        <v>5.9104417925606203</v>
      </c>
      <c r="T10" s="49">
        <f t="shared" si="3"/>
        <v>6.140745207566332</v>
      </c>
      <c r="U10" s="50">
        <f t="shared" si="4"/>
        <v>5.3897549828614961</v>
      </c>
      <c r="W10" s="2">
        <f t="shared" si="5"/>
        <v>34.6</v>
      </c>
      <c r="X10" s="26">
        <f t="shared" si="6"/>
        <v>1.937603148406754</v>
      </c>
      <c r="Y10" s="1">
        <f t="shared" si="7"/>
        <v>55106</v>
      </c>
      <c r="Z10" s="1">
        <f t="shared" si="8"/>
        <v>57155.199999999997</v>
      </c>
      <c r="AA10" s="21">
        <f t="shared" si="9"/>
        <v>64272.6</v>
      </c>
      <c r="AC10" s="1">
        <f t="shared" si="10"/>
        <v>5.3897549828614961</v>
      </c>
    </row>
    <row r="11" spans="1:29" s="21" customFormat="1">
      <c r="B11" s="95">
        <v>0.25</v>
      </c>
      <c r="C11" s="96">
        <v>0.5</v>
      </c>
      <c r="D11" s="86">
        <v>81400</v>
      </c>
      <c r="E11" s="87">
        <v>61825</v>
      </c>
      <c r="F11" s="87">
        <v>56875</v>
      </c>
      <c r="G11" s="87">
        <v>54175</v>
      </c>
      <c r="H11" s="88">
        <v>58700</v>
      </c>
      <c r="J11" s="2">
        <v>40</v>
      </c>
      <c r="K11" s="1">
        <v>20350</v>
      </c>
      <c r="L11" s="1">
        <v>57298</v>
      </c>
      <c r="M11" s="1">
        <v>60237</v>
      </c>
      <c r="N11" s="21">
        <v>54100</v>
      </c>
      <c r="O11" s="92"/>
      <c r="P11" s="92"/>
      <c r="Q11" s="45">
        <f t="shared" si="0"/>
        <v>7.7504125936270158</v>
      </c>
      <c r="R11" s="49">
        <f t="shared" si="1"/>
        <v>6.9011996953154755</v>
      </c>
      <c r="S11" s="49">
        <f t="shared" si="2"/>
        <v>6.4081439634378583</v>
      </c>
      <c r="T11" s="49">
        <f t="shared" si="3"/>
        <v>6.426196521518345</v>
      </c>
      <c r="U11" s="50">
        <f t="shared" si="4"/>
        <v>5.9093563539418561</v>
      </c>
      <c r="W11" s="2">
        <f t="shared" si="5"/>
        <v>38.799999999999997</v>
      </c>
      <c r="X11" s="26">
        <f t="shared" si="6"/>
        <v>1.937603148406754</v>
      </c>
      <c r="Y11" s="1">
        <f t="shared" si="7"/>
        <v>60439.8</v>
      </c>
      <c r="Z11" s="1">
        <f t="shared" si="8"/>
        <v>62827.8</v>
      </c>
      <c r="AA11" s="21">
        <f t="shared" si="9"/>
        <v>67358</v>
      </c>
      <c r="AC11" s="1">
        <f t="shared" si="10"/>
        <v>5.9093563539418561</v>
      </c>
    </row>
    <row r="12" spans="1:29" s="21" customFormat="1">
      <c r="B12" s="95">
        <v>0.25</v>
      </c>
      <c r="C12" s="96">
        <v>0.75</v>
      </c>
      <c r="D12" s="86">
        <v>81400</v>
      </c>
      <c r="E12" s="87">
        <v>64075</v>
      </c>
      <c r="F12" s="87">
        <v>63900</v>
      </c>
      <c r="G12" s="87">
        <v>56350</v>
      </c>
      <c r="H12" s="88">
        <v>64555</v>
      </c>
      <c r="J12" s="2">
        <v>40</v>
      </c>
      <c r="K12" s="1">
        <v>20350</v>
      </c>
      <c r="L12" s="1">
        <v>63022</v>
      </c>
      <c r="M12" s="1">
        <v>66243</v>
      </c>
      <c r="N12" s="21">
        <v>56350</v>
      </c>
      <c r="O12" s="92"/>
      <c r="P12" s="92"/>
      <c r="Q12" s="45">
        <f t="shared" si="0"/>
        <v>7.7504125936270158</v>
      </c>
      <c r="R12" s="49">
        <f t="shared" si="1"/>
        <v>7.0358131268249338</v>
      </c>
      <c r="S12" s="49">
        <f t="shared" si="2"/>
        <v>6.9055224070077443</v>
      </c>
      <c r="T12" s="49">
        <f t="shared" si="3"/>
        <v>6.6122064237653939</v>
      </c>
      <c r="U12" s="50">
        <f t="shared" si="4"/>
        <v>6.4296813507680595</v>
      </c>
      <c r="W12" s="2">
        <f t="shared" si="5"/>
        <v>40</v>
      </c>
      <c r="X12" s="26">
        <f t="shared" si="6"/>
        <v>1.937603148406754</v>
      </c>
      <c r="Y12" s="1">
        <f t="shared" si="7"/>
        <v>65772.399999999994</v>
      </c>
      <c r="Z12" s="1">
        <f t="shared" si="8"/>
        <v>68514</v>
      </c>
      <c r="AA12" s="21">
        <f t="shared" si="9"/>
        <v>69390.399999999994</v>
      </c>
      <c r="AC12" s="1">
        <f t="shared" si="10"/>
        <v>6.4296813507680595</v>
      </c>
    </row>
    <row r="13" spans="1:29" s="21" customFormat="1">
      <c r="B13" s="95">
        <v>0.25</v>
      </c>
      <c r="C13" s="96">
        <v>1</v>
      </c>
      <c r="D13" s="86">
        <v>81400</v>
      </c>
      <c r="E13" s="87">
        <v>66325</v>
      </c>
      <c r="F13" s="87">
        <v>70925</v>
      </c>
      <c r="G13" s="87">
        <v>58600</v>
      </c>
      <c r="H13" s="88">
        <v>71385</v>
      </c>
      <c r="J13" s="2">
        <v>40</v>
      </c>
      <c r="K13" s="1">
        <v>20350</v>
      </c>
      <c r="L13" s="1">
        <v>69700</v>
      </c>
      <c r="M13" s="1">
        <v>73250</v>
      </c>
      <c r="N13" s="21">
        <v>58600</v>
      </c>
      <c r="O13" s="92"/>
      <c r="P13" s="92"/>
      <c r="Q13" s="45">
        <f t="shared" si="0"/>
        <v>7.7504125936270158</v>
      </c>
      <c r="R13" s="49">
        <f t="shared" si="1"/>
        <v>7.1712263552113757</v>
      </c>
      <c r="S13" s="49">
        <f t="shared" si="2"/>
        <v>7.4032817062333374</v>
      </c>
      <c r="T13" s="49">
        <f t="shared" si="3"/>
        <v>6.7670813761584361</v>
      </c>
      <c r="U13" s="50">
        <f t="shared" si="4"/>
        <v>6.995461470102831</v>
      </c>
      <c r="W13" s="2">
        <f t="shared" si="5"/>
        <v>40</v>
      </c>
      <c r="X13" s="26">
        <f t="shared" si="6"/>
        <v>1.937603148406754</v>
      </c>
      <c r="Y13" s="1">
        <f t="shared" si="7"/>
        <v>71591.8</v>
      </c>
      <c r="Z13" s="1">
        <f t="shared" si="8"/>
        <v>74726.600000000006</v>
      </c>
      <c r="AA13" s="21">
        <f t="shared" si="9"/>
        <v>71005.8</v>
      </c>
      <c r="AC13" s="1">
        <f t="shared" si="10"/>
        <v>6.7670813761584361</v>
      </c>
    </row>
    <row r="14" spans="1:29" s="21" customFormat="1">
      <c r="B14" s="95">
        <v>0.5</v>
      </c>
      <c r="C14" s="96">
        <v>0</v>
      </c>
      <c r="D14" s="86">
        <v>81400</v>
      </c>
      <c r="E14" s="87">
        <v>68350</v>
      </c>
      <c r="F14" s="87">
        <v>65050</v>
      </c>
      <c r="G14" s="87">
        <v>63225</v>
      </c>
      <c r="H14" s="88">
        <v>90985</v>
      </c>
      <c r="J14" s="2">
        <v>40</v>
      </c>
      <c r="K14" s="1">
        <v>40700</v>
      </c>
      <c r="L14" s="1">
        <v>89500</v>
      </c>
      <c r="M14" s="1">
        <v>92650</v>
      </c>
      <c r="N14" s="21">
        <v>63200</v>
      </c>
      <c r="O14" s="92"/>
      <c r="P14" s="92"/>
      <c r="Q14" s="45">
        <f t="shared" si="0"/>
        <v>7.7504125936270158</v>
      </c>
      <c r="R14" s="49">
        <f t="shared" si="1"/>
        <v>7.6842008378824431</v>
      </c>
      <c r="S14" s="49">
        <f t="shared" si="2"/>
        <v>7.5393995175828366</v>
      </c>
      <c r="T14" s="49">
        <f t="shared" si="3"/>
        <v>7.508036054335407</v>
      </c>
      <c r="U14" s="50">
        <f t="shared" si="4"/>
        <v>9.0813317252761205</v>
      </c>
      <c r="W14" s="2">
        <f t="shared" si="5"/>
        <v>40</v>
      </c>
      <c r="X14" s="26">
        <f t="shared" si="6"/>
        <v>3.8752062968135079</v>
      </c>
      <c r="Y14" s="1">
        <f t="shared" si="7"/>
        <v>93650</v>
      </c>
      <c r="Z14" s="1">
        <f t="shared" si="8"/>
        <v>96122.4</v>
      </c>
      <c r="AA14" s="21">
        <f t="shared" si="9"/>
        <v>78746.2</v>
      </c>
      <c r="AC14" s="1">
        <f t="shared" si="10"/>
        <v>7.508036054335407</v>
      </c>
    </row>
    <row r="15" spans="1:29" s="21" customFormat="1">
      <c r="B15" s="95">
        <v>0.5</v>
      </c>
      <c r="C15" s="96">
        <v>0.25</v>
      </c>
      <c r="D15" s="86">
        <v>81400</v>
      </c>
      <c r="E15" s="87">
        <v>70600</v>
      </c>
      <c r="F15" s="87">
        <v>72075</v>
      </c>
      <c r="G15" s="87">
        <v>65481</v>
      </c>
      <c r="H15" s="88">
        <v>102693</v>
      </c>
      <c r="J15" s="2">
        <v>40</v>
      </c>
      <c r="K15" s="1">
        <v>40700</v>
      </c>
      <c r="L15" s="1">
        <v>100948</v>
      </c>
      <c r="M15" s="1">
        <v>104662</v>
      </c>
      <c r="N15" s="21">
        <v>65450</v>
      </c>
      <c r="O15" s="92"/>
      <c r="P15" s="92"/>
      <c r="Q15" s="45">
        <f t="shared" si="0"/>
        <v>7.7504125936270158</v>
      </c>
      <c r="R15" s="49">
        <f t="shared" si="1"/>
        <v>7.815576996318395</v>
      </c>
      <c r="S15" s="49">
        <f t="shared" si="2"/>
        <v>8.026704329059287</v>
      </c>
      <c r="T15" s="49">
        <f t="shared" si="3"/>
        <v>7.6625872794211007</v>
      </c>
      <c r="U15" s="50">
        <f t="shared" si="4"/>
        <v>10.098083026532946</v>
      </c>
      <c r="W15" s="2">
        <f t="shared" si="5"/>
        <v>40</v>
      </c>
      <c r="X15" s="26">
        <f t="shared" si="6"/>
        <v>3.8752062968135079</v>
      </c>
      <c r="Y15" s="1">
        <f t="shared" si="7"/>
        <v>104090</v>
      </c>
      <c r="Z15" s="1">
        <f t="shared" si="8"/>
        <v>107253</v>
      </c>
      <c r="AA15" s="21">
        <f t="shared" si="9"/>
        <v>80390.399999999994</v>
      </c>
      <c r="AC15" s="1">
        <f t="shared" si="10"/>
        <v>7.6625872794211007</v>
      </c>
    </row>
    <row r="16" spans="1:29" s="21" customFormat="1">
      <c r="B16" s="95">
        <v>0.5</v>
      </c>
      <c r="C16" s="96">
        <v>0.5</v>
      </c>
      <c r="D16" s="86">
        <v>81400</v>
      </c>
      <c r="E16" s="87">
        <v>72850</v>
      </c>
      <c r="F16" s="87">
        <v>79100</v>
      </c>
      <c r="G16" s="87">
        <v>67700</v>
      </c>
      <c r="H16" s="88">
        <v>115377</v>
      </c>
      <c r="J16" s="2">
        <v>40</v>
      </c>
      <c r="K16" s="1">
        <v>40700</v>
      </c>
      <c r="L16" s="1">
        <v>113350</v>
      </c>
      <c r="M16" s="1">
        <v>117675</v>
      </c>
      <c r="N16" s="21">
        <v>67700</v>
      </c>
      <c r="O16" s="92"/>
      <c r="P16" s="92"/>
      <c r="Q16" s="45">
        <f t="shared" si="0"/>
        <v>7.7504125936270158</v>
      </c>
      <c r="R16" s="49">
        <f t="shared" si="1"/>
        <v>7.950933096356481</v>
      </c>
      <c r="S16" s="49">
        <f t="shared" si="2"/>
        <v>8.5244255427193103</v>
      </c>
      <c r="T16" s="49">
        <f t="shared" si="3"/>
        <v>7.7937730100291986</v>
      </c>
      <c r="U16" s="50">
        <f t="shared" si="4"/>
        <v>11.18418814269392</v>
      </c>
      <c r="W16" s="2">
        <f t="shared" si="5"/>
        <v>40</v>
      </c>
      <c r="X16" s="26">
        <f t="shared" si="6"/>
        <v>3.8752062968135079</v>
      </c>
      <c r="Y16" s="1">
        <f t="shared" si="7"/>
        <v>115242</v>
      </c>
      <c r="Z16" s="1">
        <f t="shared" si="8"/>
        <v>119151.8</v>
      </c>
      <c r="AA16" s="21">
        <f t="shared" si="9"/>
        <v>81809.2</v>
      </c>
      <c r="AC16" s="1">
        <f t="shared" si="10"/>
        <v>7.7504125936270158</v>
      </c>
    </row>
    <row r="17" spans="1:29" s="21" customFormat="1">
      <c r="B17" s="95">
        <v>0.5</v>
      </c>
      <c r="C17" s="96">
        <v>0.75</v>
      </c>
      <c r="D17" s="86">
        <v>81400</v>
      </c>
      <c r="E17" s="87">
        <v>75100</v>
      </c>
      <c r="F17" s="87">
        <v>86125</v>
      </c>
      <c r="G17" s="87">
        <v>69950</v>
      </c>
      <c r="H17" s="88">
        <v>127085</v>
      </c>
      <c r="J17" s="2">
        <v>40</v>
      </c>
      <c r="K17" s="1">
        <v>40700</v>
      </c>
      <c r="L17" s="1">
        <v>124798</v>
      </c>
      <c r="M17" s="1">
        <v>129687</v>
      </c>
      <c r="N17" s="21">
        <v>69950</v>
      </c>
      <c r="O17" s="92"/>
      <c r="P17" s="92"/>
      <c r="Q17" s="45">
        <f t="shared" si="0"/>
        <v>7.7504125936270158</v>
      </c>
      <c r="R17" s="49">
        <f t="shared" si="1"/>
        <v>8.0856036562142943</v>
      </c>
      <c r="S17" s="49">
        <f t="shared" si="2"/>
        <v>9.0218230290719816</v>
      </c>
      <c r="T17" s="49">
        <f t="shared" si="3"/>
        <v>7.9231496762726925</v>
      </c>
      <c r="U17" s="50">
        <f t="shared" si="4"/>
        <v>12.22360035546528</v>
      </c>
      <c r="W17" s="2">
        <f t="shared" si="5"/>
        <v>40</v>
      </c>
      <c r="X17" s="26">
        <f t="shared" si="6"/>
        <v>3.8752062968135079</v>
      </c>
      <c r="Y17" s="1">
        <f t="shared" si="7"/>
        <v>125898.6</v>
      </c>
      <c r="Z17" s="1">
        <f t="shared" si="8"/>
        <v>130505.60000000001</v>
      </c>
      <c r="AA17" s="21">
        <f t="shared" si="9"/>
        <v>83157.600000000006</v>
      </c>
      <c r="AC17" s="1">
        <f t="shared" si="10"/>
        <v>7.7504125936270158</v>
      </c>
    </row>
    <row r="18" spans="1:29" s="21" customFormat="1">
      <c r="B18" s="95">
        <v>0.5</v>
      </c>
      <c r="C18" s="96">
        <v>1</v>
      </c>
      <c r="D18" s="86">
        <v>81400</v>
      </c>
      <c r="E18" s="87">
        <v>77350</v>
      </c>
      <c r="F18" s="87">
        <v>93150</v>
      </c>
      <c r="G18" s="87">
        <v>72200</v>
      </c>
      <c r="H18" s="88">
        <v>139770</v>
      </c>
      <c r="J18" s="2">
        <v>40</v>
      </c>
      <c r="K18" s="1">
        <v>40700</v>
      </c>
      <c r="L18" s="1">
        <v>137200</v>
      </c>
      <c r="M18" s="1">
        <v>142700</v>
      </c>
      <c r="N18" s="21">
        <v>72200</v>
      </c>
      <c r="O18" s="92"/>
      <c r="P18" s="92"/>
      <c r="Q18" s="45">
        <f t="shared" si="0"/>
        <v>7.7504125936270158</v>
      </c>
      <c r="R18" s="49">
        <f t="shared" si="1"/>
        <v>8.2209597562523804</v>
      </c>
      <c r="S18" s="49">
        <f t="shared" si="2"/>
        <v>9.5195823282975756</v>
      </c>
      <c r="T18" s="49">
        <f t="shared" si="3"/>
        <v>8.0609242097245151</v>
      </c>
      <c r="U18" s="50">
        <f t="shared" si="4"/>
        <v>13.311247937031867</v>
      </c>
      <c r="W18" s="2">
        <f t="shared" si="5"/>
        <v>40</v>
      </c>
      <c r="X18" s="26">
        <f t="shared" si="6"/>
        <v>3.8752062968135079</v>
      </c>
      <c r="Y18" s="1">
        <f t="shared" si="7"/>
        <v>137066.6</v>
      </c>
      <c r="Z18" s="1">
        <f t="shared" si="8"/>
        <v>142417</v>
      </c>
      <c r="AA18" s="21">
        <f t="shared" si="9"/>
        <v>84600.2</v>
      </c>
      <c r="AC18" s="1">
        <f t="shared" si="10"/>
        <v>7.7504125936270158</v>
      </c>
    </row>
    <row r="19" spans="1:29" s="21" customFormat="1">
      <c r="B19" s="95">
        <v>0.75</v>
      </c>
      <c r="C19" s="96">
        <v>0</v>
      </c>
      <c r="D19" s="86">
        <v>81400</v>
      </c>
      <c r="E19" s="87">
        <v>79375</v>
      </c>
      <c r="F19" s="87">
        <v>87275</v>
      </c>
      <c r="G19" s="87">
        <v>76800</v>
      </c>
      <c r="H19" s="88">
        <v>134977</v>
      </c>
      <c r="J19" s="2">
        <v>40</v>
      </c>
      <c r="K19" s="1">
        <v>61050</v>
      </c>
      <c r="L19" s="1">
        <v>133150</v>
      </c>
      <c r="M19" s="1">
        <v>137075</v>
      </c>
      <c r="N19" s="21">
        <v>76800</v>
      </c>
      <c r="O19" s="92"/>
      <c r="P19" s="92"/>
      <c r="Q19" s="45">
        <f t="shared" si="0"/>
        <v>7.7504125936270158</v>
      </c>
      <c r="R19" s="49">
        <f t="shared" si="1"/>
        <v>8.734334137361941</v>
      </c>
      <c r="S19" s="49">
        <f t="shared" si="2"/>
        <v>9.6555287546020061</v>
      </c>
      <c r="T19" s="49">
        <f t="shared" si="3"/>
        <v>8.8042401929668657</v>
      </c>
      <c r="U19" s="50">
        <f t="shared" si="4"/>
        <v>13.270001269518852</v>
      </c>
      <c r="W19" s="2">
        <f t="shared" si="5"/>
        <v>40</v>
      </c>
      <c r="X19" s="26">
        <f t="shared" si="6"/>
        <v>5.8128094452202621</v>
      </c>
      <c r="Y19" s="1">
        <f t="shared" si="7"/>
        <v>137300</v>
      </c>
      <c r="Z19" s="1">
        <f t="shared" si="8"/>
        <v>140547.4</v>
      </c>
      <c r="AA19" s="21">
        <f t="shared" si="9"/>
        <v>92468</v>
      </c>
      <c r="AC19" s="1">
        <f t="shared" si="10"/>
        <v>7.7504125936270158</v>
      </c>
    </row>
    <row r="20" spans="1:29" s="21" customFormat="1">
      <c r="B20" s="95">
        <v>0.75</v>
      </c>
      <c r="C20" s="96">
        <v>0.25</v>
      </c>
      <c r="D20" s="86">
        <v>81400</v>
      </c>
      <c r="E20" s="87">
        <v>81625</v>
      </c>
      <c r="F20" s="87">
        <v>94300</v>
      </c>
      <c r="G20" s="87">
        <v>79050</v>
      </c>
      <c r="H20" s="88">
        <v>152540</v>
      </c>
      <c r="J20" s="2">
        <v>40</v>
      </c>
      <c r="K20" s="1">
        <v>61050</v>
      </c>
      <c r="L20" s="1">
        <v>150322</v>
      </c>
      <c r="M20" s="1">
        <v>155093</v>
      </c>
      <c r="N20" s="21">
        <v>79050</v>
      </c>
      <c r="O20" s="92"/>
      <c r="P20" s="92"/>
      <c r="Q20" s="45">
        <f t="shared" si="0"/>
        <v>7.7504125936270158</v>
      </c>
      <c r="R20" s="49">
        <f t="shared" si="1"/>
        <v>8.8657102957978928</v>
      </c>
      <c r="S20" s="49">
        <f t="shared" si="2"/>
        <v>10.142833566078457</v>
      </c>
      <c r="T20" s="49">
        <f t="shared" si="3"/>
        <v>8.9387774533451818</v>
      </c>
      <c r="U20" s="50">
        <f t="shared" si="4"/>
        <v>14.807096610384665</v>
      </c>
      <c r="W20" s="2">
        <f t="shared" si="5"/>
        <v>40</v>
      </c>
      <c r="X20" s="26">
        <f t="shared" si="6"/>
        <v>5.8128094452202621</v>
      </c>
      <c r="Y20" s="1">
        <f t="shared" si="7"/>
        <v>153072.6</v>
      </c>
      <c r="Z20" s="1">
        <f t="shared" si="8"/>
        <v>157364.20000000001</v>
      </c>
      <c r="AA20" s="21">
        <f t="shared" si="9"/>
        <v>93873.600000000006</v>
      </c>
      <c r="AC20" s="1">
        <f t="shared" si="10"/>
        <v>7.7504125936270158</v>
      </c>
    </row>
    <row r="21" spans="1:29" s="21" customFormat="1">
      <c r="B21" s="95">
        <v>0.75</v>
      </c>
      <c r="C21" s="96">
        <v>0.5</v>
      </c>
      <c r="D21" s="86">
        <v>81400</v>
      </c>
      <c r="E21" s="87">
        <v>83875</v>
      </c>
      <c r="F21" s="87">
        <v>101325</v>
      </c>
      <c r="G21" s="87">
        <v>81300</v>
      </c>
      <c r="H21" s="88">
        <v>171078</v>
      </c>
      <c r="J21" s="2">
        <v>40</v>
      </c>
      <c r="K21" s="1">
        <v>61050</v>
      </c>
      <c r="L21" s="1">
        <v>168448</v>
      </c>
      <c r="M21" s="1">
        <v>174112</v>
      </c>
      <c r="N21" s="21">
        <v>81300</v>
      </c>
      <c r="O21" s="92"/>
      <c r="P21" s="92"/>
      <c r="Q21" s="45">
        <f t="shared" si="0"/>
        <v>7.7504125936270158</v>
      </c>
      <c r="R21" s="49">
        <f t="shared" si="1"/>
        <v>9.0010663958359789</v>
      </c>
      <c r="S21" s="49">
        <f t="shared" si="2"/>
        <v>10.64055477973848</v>
      </c>
      <c r="T21" s="49">
        <f t="shared" si="3"/>
        <v>9.0754284626126704</v>
      </c>
      <c r="U21" s="50">
        <f t="shared" si="4"/>
        <v>16.412307985273582</v>
      </c>
      <c r="W21" s="2">
        <f t="shared" si="5"/>
        <v>40</v>
      </c>
      <c r="X21" s="26">
        <f t="shared" si="6"/>
        <v>5.8128094452202621</v>
      </c>
      <c r="Y21" s="1">
        <f t="shared" si="7"/>
        <v>169548.6</v>
      </c>
      <c r="Z21" s="1">
        <f t="shared" si="8"/>
        <v>174930.6</v>
      </c>
      <c r="AA21" s="21">
        <f t="shared" si="9"/>
        <v>95316.2</v>
      </c>
      <c r="AC21" s="1">
        <f t="shared" si="10"/>
        <v>7.7504125936270158</v>
      </c>
    </row>
    <row r="22" spans="1:29" s="21" customFormat="1">
      <c r="B22" s="95">
        <v>0.75</v>
      </c>
      <c r="C22" s="96">
        <v>0.75</v>
      </c>
      <c r="D22" s="86">
        <v>81400</v>
      </c>
      <c r="E22" s="87">
        <v>86125</v>
      </c>
      <c r="F22" s="87">
        <v>108350</v>
      </c>
      <c r="G22" s="87">
        <v>83550</v>
      </c>
      <c r="H22" s="88">
        <v>189616</v>
      </c>
      <c r="J22" s="2">
        <v>40</v>
      </c>
      <c r="K22" s="1">
        <v>61050</v>
      </c>
      <c r="L22" s="1">
        <v>186574</v>
      </c>
      <c r="M22" s="1">
        <v>193131</v>
      </c>
      <c r="N22" s="21">
        <v>83550</v>
      </c>
      <c r="O22" s="92"/>
      <c r="P22" s="92"/>
      <c r="Q22" s="45">
        <f t="shared" si="0"/>
        <v>7.7504125936270158</v>
      </c>
      <c r="R22" s="49">
        <f t="shared" si="1"/>
        <v>9.135736955693794</v>
      </c>
      <c r="S22" s="49">
        <f t="shared" si="2"/>
        <v>11.137952266091151</v>
      </c>
      <c r="T22" s="49">
        <f t="shared" si="3"/>
        <v>9.2127840548432154</v>
      </c>
      <c r="U22" s="50">
        <f t="shared" si="4"/>
        <v>18.020261520883587</v>
      </c>
      <c r="W22" s="2">
        <f t="shared" si="5"/>
        <v>40</v>
      </c>
      <c r="X22" s="26">
        <f t="shared" si="6"/>
        <v>5.8128094452202621</v>
      </c>
      <c r="Y22" s="1">
        <f t="shared" si="7"/>
        <v>186047.8</v>
      </c>
      <c r="Z22" s="1">
        <f t="shared" si="8"/>
        <v>192523.8</v>
      </c>
      <c r="AA22" s="21">
        <f t="shared" si="9"/>
        <v>96758.8</v>
      </c>
      <c r="AC22" s="1">
        <f t="shared" si="10"/>
        <v>7.7504125936270158</v>
      </c>
    </row>
    <row r="23" spans="1:29" s="21" customFormat="1">
      <c r="B23" s="95">
        <v>0.75</v>
      </c>
      <c r="C23" s="96">
        <v>1</v>
      </c>
      <c r="D23" s="86">
        <v>81400</v>
      </c>
      <c r="E23" s="87">
        <v>88375</v>
      </c>
      <c r="F23" s="87">
        <v>115375</v>
      </c>
      <c r="G23" s="87">
        <v>85800</v>
      </c>
      <c r="H23" s="88">
        <v>208155</v>
      </c>
      <c r="J23" s="2">
        <v>40</v>
      </c>
      <c r="K23" s="1">
        <v>61050</v>
      </c>
      <c r="L23" s="1">
        <v>204700</v>
      </c>
      <c r="M23" s="1">
        <v>212150</v>
      </c>
      <c r="N23" s="21">
        <v>85800</v>
      </c>
      <c r="O23" s="92"/>
      <c r="P23" s="92"/>
      <c r="Q23" s="45">
        <f t="shared" si="0"/>
        <v>7.7504125936270158</v>
      </c>
      <c r="R23" s="49">
        <f t="shared" si="1"/>
        <v>9.2710930557318783</v>
      </c>
      <c r="S23" s="49">
        <f t="shared" si="2"/>
        <v>11.635806779230672</v>
      </c>
      <c r="T23" s="49">
        <f t="shared" si="3"/>
        <v>9.3501396470737586</v>
      </c>
      <c r="U23" s="50">
        <f t="shared" si="4"/>
        <v>19.623206804621049</v>
      </c>
      <c r="W23" s="2">
        <f t="shared" si="5"/>
        <v>40</v>
      </c>
      <c r="X23" s="26">
        <f t="shared" si="6"/>
        <v>5.8128094452202621</v>
      </c>
      <c r="Y23" s="1">
        <f t="shared" si="7"/>
        <v>202506.2</v>
      </c>
      <c r="Z23" s="1">
        <f t="shared" si="8"/>
        <v>210073.60000000001</v>
      </c>
      <c r="AA23" s="21">
        <f t="shared" si="9"/>
        <v>98201.4</v>
      </c>
      <c r="AC23" s="1">
        <f t="shared" si="10"/>
        <v>7.7504125936270158</v>
      </c>
    </row>
    <row r="24" spans="1:29" s="21" customFormat="1">
      <c r="B24" s="95">
        <v>1</v>
      </c>
      <c r="C24" s="96">
        <v>0</v>
      </c>
      <c r="D24" s="86">
        <v>81400</v>
      </c>
      <c r="E24" s="87">
        <v>90400</v>
      </c>
      <c r="F24" s="87">
        <v>109500</v>
      </c>
      <c r="G24" s="87">
        <v>90400</v>
      </c>
      <c r="H24" s="88">
        <v>178970</v>
      </c>
      <c r="J24" s="2">
        <v>40</v>
      </c>
      <c r="K24" s="1">
        <v>81400</v>
      </c>
      <c r="L24" s="1">
        <v>176800</v>
      </c>
      <c r="M24" s="1">
        <v>181500</v>
      </c>
      <c r="N24" s="21">
        <v>90400</v>
      </c>
      <c r="O24" s="92"/>
      <c r="P24" s="92"/>
      <c r="Q24" s="45">
        <f t="shared" si="0"/>
        <v>7.7504125936270158</v>
      </c>
      <c r="R24" s="49">
        <f t="shared" si="1"/>
        <v>9.7840675384029456</v>
      </c>
      <c r="S24" s="49">
        <f t="shared" si="2"/>
        <v>11.771657991621176</v>
      </c>
      <c r="T24" s="49">
        <f t="shared" si="3"/>
        <v>10.099149422368923</v>
      </c>
      <c r="U24" s="50">
        <f t="shared" si="4"/>
        <v>17.458727942109942</v>
      </c>
      <c r="W24" s="2">
        <f t="shared" si="5"/>
        <v>40</v>
      </c>
      <c r="X24" s="26">
        <f t="shared" si="6"/>
        <v>7.7504125936270158</v>
      </c>
      <c r="Y24" s="1">
        <f t="shared" si="7"/>
        <v>180950</v>
      </c>
      <c r="Z24" s="1">
        <f t="shared" si="8"/>
        <v>184972.4</v>
      </c>
      <c r="AA24" s="21">
        <f t="shared" si="9"/>
        <v>106068</v>
      </c>
      <c r="AC24" s="1">
        <f t="shared" si="10"/>
        <v>7.7504125936270158</v>
      </c>
    </row>
    <row r="25" spans="1:29" s="21" customFormat="1">
      <c r="B25" s="95">
        <v>1</v>
      </c>
      <c r="C25" s="96">
        <v>0.25</v>
      </c>
      <c r="D25" s="86">
        <v>81400</v>
      </c>
      <c r="E25" s="87">
        <v>92650</v>
      </c>
      <c r="F25" s="87">
        <v>116525</v>
      </c>
      <c r="G25" s="87">
        <v>92650</v>
      </c>
      <c r="H25" s="88">
        <v>203362</v>
      </c>
      <c r="J25" s="2">
        <v>40</v>
      </c>
      <c r="K25" s="1">
        <v>81400</v>
      </c>
      <c r="L25" s="1">
        <v>200650</v>
      </c>
      <c r="M25" s="1">
        <v>206525</v>
      </c>
      <c r="N25" s="21">
        <v>92650</v>
      </c>
      <c r="O25" s="92"/>
      <c r="P25" s="92"/>
      <c r="Q25" s="45">
        <f t="shared" si="0"/>
        <v>7.7504125936270158</v>
      </c>
      <c r="R25" s="49">
        <f t="shared" si="1"/>
        <v>9.9154436968388993</v>
      </c>
      <c r="S25" s="49">
        <f t="shared" si="2"/>
        <v>12.258962803097628</v>
      </c>
      <c r="T25" s="49">
        <f t="shared" si="3"/>
        <v>10.232982099784182</v>
      </c>
      <c r="U25" s="50">
        <f t="shared" si="4"/>
        <v>19.561584359527739</v>
      </c>
      <c r="W25" s="2">
        <f t="shared" si="5"/>
        <v>40</v>
      </c>
      <c r="X25" s="26">
        <f t="shared" si="6"/>
        <v>7.7504125936270158</v>
      </c>
      <c r="Y25" s="1">
        <f t="shared" si="7"/>
        <v>202542</v>
      </c>
      <c r="Z25" s="1">
        <f t="shared" si="8"/>
        <v>208001.8</v>
      </c>
      <c r="AA25" s="21">
        <f t="shared" si="9"/>
        <v>107473.60000000001</v>
      </c>
      <c r="AC25" s="1">
        <f t="shared" si="10"/>
        <v>7.7504125936270158</v>
      </c>
    </row>
    <row r="26" spans="1:29" s="21" customFormat="1">
      <c r="B26" s="95">
        <v>1</v>
      </c>
      <c r="C26" s="96">
        <v>0.5</v>
      </c>
      <c r="D26" s="86">
        <v>81400</v>
      </c>
      <c r="E26" s="87">
        <v>94900</v>
      </c>
      <c r="F26" s="87">
        <v>123550</v>
      </c>
      <c r="G26" s="87">
        <v>94900</v>
      </c>
      <c r="H26" s="88">
        <v>227755</v>
      </c>
      <c r="J26" s="2">
        <v>40</v>
      </c>
      <c r="K26" s="1">
        <v>81400</v>
      </c>
      <c r="L26" s="1">
        <v>224500</v>
      </c>
      <c r="M26" s="1">
        <v>231550</v>
      </c>
      <c r="N26" s="21">
        <v>94900</v>
      </c>
      <c r="O26" s="92"/>
      <c r="P26" s="92"/>
      <c r="Q26" s="45">
        <f t="shared" si="0"/>
        <v>7.7504125936270158</v>
      </c>
      <c r="R26" s="49">
        <f t="shared" si="1"/>
        <v>10.050799796876984</v>
      </c>
      <c r="S26" s="49">
        <f t="shared" si="2"/>
        <v>12.756684016757651</v>
      </c>
      <c r="T26" s="49">
        <f t="shared" si="3"/>
        <v>10.370337692014727</v>
      </c>
      <c r="U26" s="50">
        <f t="shared" si="4"/>
        <v>21.688644153865688</v>
      </c>
      <c r="W26" s="2">
        <f t="shared" si="5"/>
        <v>40</v>
      </c>
      <c r="X26" s="26">
        <f t="shared" si="6"/>
        <v>7.7504125936270158</v>
      </c>
      <c r="Y26" s="1">
        <f t="shared" si="7"/>
        <v>224366.6</v>
      </c>
      <c r="Z26" s="1">
        <f t="shared" si="8"/>
        <v>231267</v>
      </c>
      <c r="AA26" s="21">
        <f t="shared" si="9"/>
        <v>108916.2</v>
      </c>
      <c r="AC26" s="1">
        <f t="shared" si="10"/>
        <v>7.7504125936270158</v>
      </c>
    </row>
    <row r="27" spans="1:29" s="21" customFormat="1">
      <c r="B27" s="95">
        <v>1</v>
      </c>
      <c r="C27" s="96">
        <v>0.75</v>
      </c>
      <c r="D27" s="86">
        <v>81400</v>
      </c>
      <c r="E27" s="87">
        <v>97150</v>
      </c>
      <c r="F27" s="87">
        <v>130575</v>
      </c>
      <c r="G27" s="87">
        <v>97150</v>
      </c>
      <c r="H27" s="88">
        <v>252147</v>
      </c>
      <c r="J27" s="2">
        <v>40</v>
      </c>
      <c r="K27" s="1">
        <v>81400</v>
      </c>
      <c r="L27" s="1">
        <v>248350</v>
      </c>
      <c r="M27" s="1">
        <v>256575</v>
      </c>
      <c r="N27" s="21">
        <v>97150</v>
      </c>
      <c r="O27" s="92"/>
      <c r="P27" s="92"/>
      <c r="Q27" s="45">
        <f t="shared" si="0"/>
        <v>7.7504125936270158</v>
      </c>
      <c r="R27" s="49">
        <f t="shared" si="1"/>
        <v>10.185470356734799</v>
      </c>
      <c r="S27" s="49">
        <f t="shared" si="2"/>
        <v>13.254081503110323</v>
      </c>
      <c r="T27" s="49">
        <f t="shared" si="3"/>
        <v>10.507693284245272</v>
      </c>
      <c r="U27" s="50">
        <f t="shared" si="4"/>
        <v>23.811876348863784</v>
      </c>
      <c r="W27" s="2">
        <f t="shared" si="5"/>
        <v>40</v>
      </c>
      <c r="X27" s="26">
        <f t="shared" si="6"/>
        <v>7.7504125936270158</v>
      </c>
      <c r="Y27" s="1">
        <f t="shared" si="7"/>
        <v>246156.2</v>
      </c>
      <c r="Z27" s="1">
        <f t="shared" si="8"/>
        <v>254498.6</v>
      </c>
      <c r="AA27" s="21">
        <f t="shared" si="9"/>
        <v>110358.8</v>
      </c>
      <c r="AC27" s="1">
        <f t="shared" si="10"/>
        <v>7.7504125936270158</v>
      </c>
    </row>
    <row r="28" spans="1:29" s="21" customFormat="1" ht="15.75" thickBot="1">
      <c r="B28" s="97">
        <v>1</v>
      </c>
      <c r="C28" s="98">
        <v>1</v>
      </c>
      <c r="D28" s="89">
        <v>81400</v>
      </c>
      <c r="E28" s="90">
        <v>99400</v>
      </c>
      <c r="F28" s="90">
        <v>137600</v>
      </c>
      <c r="G28" s="90">
        <v>99400</v>
      </c>
      <c r="H28" s="91">
        <v>276540</v>
      </c>
      <c r="J28" s="2">
        <v>40</v>
      </c>
      <c r="K28" s="1">
        <v>81400</v>
      </c>
      <c r="L28" s="1">
        <v>272200</v>
      </c>
      <c r="M28" s="1">
        <v>281600</v>
      </c>
      <c r="N28" s="21">
        <v>99400</v>
      </c>
      <c r="O28" s="92"/>
      <c r="P28" s="92"/>
      <c r="Q28" s="51">
        <f t="shared" si="0"/>
        <v>7.7504125936270158</v>
      </c>
      <c r="R28" s="52">
        <f t="shared" si="1"/>
        <v>10.320826456772883</v>
      </c>
      <c r="S28" s="52">
        <f t="shared" si="2"/>
        <v>13.751936016249843</v>
      </c>
      <c r="T28" s="52">
        <f t="shared" si="3"/>
        <v>10.645048876475816</v>
      </c>
      <c r="U28" s="53">
        <f t="shared" si="4"/>
        <v>25.941392662181034</v>
      </c>
      <c r="W28" s="2">
        <f t="shared" si="5"/>
        <v>40</v>
      </c>
      <c r="X28" s="26">
        <f t="shared" si="6"/>
        <v>7.7504125936270158</v>
      </c>
      <c r="Y28" s="1">
        <f t="shared" si="7"/>
        <v>268006</v>
      </c>
      <c r="Z28" s="1">
        <f t="shared" si="8"/>
        <v>277790.2</v>
      </c>
      <c r="AA28" s="21">
        <f t="shared" si="9"/>
        <v>111801.4</v>
      </c>
      <c r="AC28" s="1">
        <f t="shared" si="10"/>
        <v>7.7504125936270158</v>
      </c>
    </row>
    <row r="29" spans="1:29" s="21" customFormat="1" ht="15.75" thickBot="1">
      <c r="A29" s="21">
        <v>0.75</v>
      </c>
      <c r="D29" s="54"/>
      <c r="E29" s="54"/>
      <c r="F29" s="54"/>
      <c r="G29" s="54"/>
      <c r="H29" s="54"/>
      <c r="J29" s="2"/>
      <c r="O29" s="92"/>
      <c r="P29" s="92"/>
      <c r="Q29" s="25"/>
      <c r="R29" s="25">
        <f>SUM(R30:R54)/(COUNTA(R30:R54)-SUM($Q30:$Q54))</f>
        <v>0</v>
      </c>
      <c r="S29" s="25">
        <f t="shared" ref="S29:U29" si="11">SUM(S30:S54)/(COUNTA(S30:S54)-SUM($Q30:$Q54))</f>
        <v>0</v>
      </c>
      <c r="T29" s="25">
        <f>SUM(T30:T54)/(COUNTA(T30:T54)-SUM($Q30:$Q54))</f>
        <v>0.25</v>
      </c>
      <c r="U29" s="25">
        <f t="shared" si="11"/>
        <v>0.75</v>
      </c>
      <c r="W29" s="102">
        <f>AVERAGE(T13:T15)</f>
        <v>7.312568236638314</v>
      </c>
    </row>
    <row r="30" spans="1:29" s="21" customFormat="1">
      <c r="B30" s="93">
        <v>0</v>
      </c>
      <c r="C30" s="94">
        <v>0</v>
      </c>
      <c r="D30" s="83">
        <v>81400</v>
      </c>
      <c r="E30" s="84">
        <v>52355</v>
      </c>
      <c r="F30" s="84">
        <v>27469</v>
      </c>
      <c r="G30" s="84">
        <v>35527</v>
      </c>
      <c r="H30" s="85">
        <v>5035</v>
      </c>
      <c r="J30" s="2">
        <v>38</v>
      </c>
      <c r="K30" s="1">
        <v>0</v>
      </c>
      <c r="L30" s="1">
        <v>4120</v>
      </c>
      <c r="M30" s="1">
        <v>5389</v>
      </c>
      <c r="N30" s="21">
        <v>27469</v>
      </c>
      <c r="O30" s="92"/>
      <c r="P30" s="92"/>
      <c r="Q30" s="21">
        <f>IF(Q4=$AC4,1,0)</f>
        <v>0</v>
      </c>
      <c r="R30" s="22">
        <f t="shared" ref="R30:U30" si="12">IF(R4=$AC4,1,0)</f>
        <v>0</v>
      </c>
      <c r="S30" s="22">
        <f t="shared" si="12"/>
        <v>0</v>
      </c>
      <c r="T30" s="22">
        <f t="shared" ref="T30:T54" si="13">IF(T4=$AC4,1,0)</f>
        <v>0</v>
      </c>
      <c r="U30" s="22">
        <f t="shared" si="12"/>
        <v>1</v>
      </c>
    </row>
    <row r="31" spans="1:29" s="21" customFormat="1">
      <c r="B31" s="95">
        <v>0</v>
      </c>
      <c r="C31" s="96">
        <v>0.25</v>
      </c>
      <c r="D31" s="86">
        <v>81400</v>
      </c>
      <c r="E31" s="87">
        <v>54142</v>
      </c>
      <c r="F31" s="87">
        <v>33467</v>
      </c>
      <c r="G31" s="87">
        <v>40755</v>
      </c>
      <c r="H31" s="88">
        <v>5035</v>
      </c>
      <c r="J31" s="2">
        <v>40</v>
      </c>
      <c r="K31" s="1">
        <v>0</v>
      </c>
      <c r="L31" s="1">
        <v>4120</v>
      </c>
      <c r="M31" s="1">
        <v>5389</v>
      </c>
      <c r="N31" s="21">
        <v>38193</v>
      </c>
      <c r="O31" s="92"/>
      <c r="P31" s="92"/>
      <c r="Q31" s="22">
        <f t="shared" ref="Q31:U31" si="14">IF(Q5=$AC5,1,0)</f>
        <v>0</v>
      </c>
      <c r="R31" s="22">
        <f t="shared" si="14"/>
        <v>0</v>
      </c>
      <c r="S31" s="22">
        <f t="shared" si="14"/>
        <v>0</v>
      </c>
      <c r="T31" s="22">
        <f t="shared" si="13"/>
        <v>0</v>
      </c>
      <c r="U31" s="22">
        <f t="shared" si="14"/>
        <v>1</v>
      </c>
      <c r="X31" s="27"/>
      <c r="Y31" s="27"/>
    </row>
    <row r="32" spans="1:29" s="21" customFormat="1">
      <c r="B32" s="95">
        <v>0</v>
      </c>
      <c r="C32" s="96">
        <v>0.5</v>
      </c>
      <c r="D32" s="86">
        <v>81400</v>
      </c>
      <c r="E32" s="87">
        <v>55975</v>
      </c>
      <c r="F32" s="87">
        <v>39589</v>
      </c>
      <c r="G32" s="87">
        <v>46195</v>
      </c>
      <c r="H32" s="88">
        <v>5035</v>
      </c>
      <c r="J32" s="2">
        <v>40</v>
      </c>
      <c r="K32" s="1">
        <v>0</v>
      </c>
      <c r="L32" s="1">
        <v>4120</v>
      </c>
      <c r="M32" s="1">
        <v>5389</v>
      </c>
      <c r="N32" s="21">
        <v>46432</v>
      </c>
      <c r="O32" s="92"/>
      <c r="P32" s="92"/>
      <c r="Q32" s="22">
        <f t="shared" ref="Q32:U32" si="15">IF(Q6=$AC6,1,0)</f>
        <v>0</v>
      </c>
      <c r="R32" s="22">
        <f t="shared" si="15"/>
        <v>0</v>
      </c>
      <c r="S32" s="22">
        <f t="shared" si="15"/>
        <v>0</v>
      </c>
      <c r="T32" s="22">
        <f t="shared" si="13"/>
        <v>0</v>
      </c>
      <c r="U32" s="22">
        <f t="shared" si="15"/>
        <v>1</v>
      </c>
      <c r="X32" s="27"/>
      <c r="Y32" s="27"/>
    </row>
    <row r="33" spans="2:25" s="21" customFormat="1">
      <c r="B33" s="95">
        <v>0</v>
      </c>
      <c r="C33" s="96">
        <v>0.75</v>
      </c>
      <c r="D33" s="86">
        <v>81400</v>
      </c>
      <c r="E33" s="87">
        <v>57805</v>
      </c>
      <c r="F33" s="87">
        <v>45704</v>
      </c>
      <c r="G33" s="87">
        <v>48952</v>
      </c>
      <c r="H33" s="88">
        <v>5035</v>
      </c>
      <c r="J33" s="2">
        <v>40</v>
      </c>
      <c r="K33" s="1">
        <v>0</v>
      </c>
      <c r="L33" s="1">
        <v>4120</v>
      </c>
      <c r="M33" s="1">
        <v>5389</v>
      </c>
      <c r="N33" s="21">
        <v>48896</v>
      </c>
      <c r="O33" s="92"/>
      <c r="P33" s="92"/>
      <c r="Q33" s="22">
        <f t="shared" ref="Q33:U33" si="16">IF(Q7=$AC7,1,0)</f>
        <v>0</v>
      </c>
      <c r="R33" s="22">
        <f t="shared" si="16"/>
        <v>0</v>
      </c>
      <c r="S33" s="22">
        <f t="shared" si="16"/>
        <v>0</v>
      </c>
      <c r="T33" s="22">
        <f t="shared" si="13"/>
        <v>0</v>
      </c>
      <c r="U33" s="22">
        <f t="shared" si="16"/>
        <v>1</v>
      </c>
      <c r="X33" s="27"/>
      <c r="Y33" s="27"/>
    </row>
    <row r="34" spans="2:25" s="21" customFormat="1">
      <c r="B34" s="95">
        <v>0</v>
      </c>
      <c r="C34" s="96">
        <v>1</v>
      </c>
      <c r="D34" s="86">
        <v>81400</v>
      </c>
      <c r="E34" s="87">
        <v>59647</v>
      </c>
      <c r="F34" s="87">
        <v>51831</v>
      </c>
      <c r="G34" s="87">
        <v>51211</v>
      </c>
      <c r="H34" s="88">
        <v>5035</v>
      </c>
      <c r="J34" s="2">
        <v>40</v>
      </c>
      <c r="K34" s="1">
        <v>0</v>
      </c>
      <c r="L34" s="1">
        <v>4120</v>
      </c>
      <c r="M34" s="1">
        <v>5389</v>
      </c>
      <c r="N34" s="21">
        <v>51370</v>
      </c>
      <c r="O34" s="92"/>
      <c r="P34" s="92"/>
      <c r="Q34" s="22">
        <f t="shared" ref="Q34:U34" si="17">IF(Q8=$AC8,1,0)</f>
        <v>0</v>
      </c>
      <c r="R34" s="22">
        <f t="shared" si="17"/>
        <v>0</v>
      </c>
      <c r="S34" s="22">
        <f t="shared" si="17"/>
        <v>0</v>
      </c>
      <c r="T34" s="22">
        <f t="shared" si="13"/>
        <v>0</v>
      </c>
      <c r="U34" s="22">
        <f t="shared" si="17"/>
        <v>1</v>
      </c>
      <c r="X34" s="27"/>
      <c r="Y34" s="27"/>
    </row>
    <row r="35" spans="2:25" s="21" customFormat="1">
      <c r="B35" s="95">
        <v>0.25</v>
      </c>
      <c r="C35" s="96">
        <v>0</v>
      </c>
      <c r="D35" s="86">
        <v>81400</v>
      </c>
      <c r="E35" s="87">
        <v>63401</v>
      </c>
      <c r="F35" s="87">
        <v>49702</v>
      </c>
      <c r="G35" s="87">
        <v>56291</v>
      </c>
      <c r="H35" s="88">
        <v>49032</v>
      </c>
      <c r="J35" s="2">
        <v>40</v>
      </c>
      <c r="K35" s="1">
        <v>20350</v>
      </c>
      <c r="L35" s="1">
        <v>47773</v>
      </c>
      <c r="M35" s="1">
        <v>49819</v>
      </c>
      <c r="N35" s="21">
        <v>56163</v>
      </c>
      <c r="O35" s="92"/>
      <c r="P35" s="92"/>
      <c r="Q35" s="22">
        <f t="shared" ref="Q35:U35" si="18">IF(Q9=$AC9,1,0)</f>
        <v>0</v>
      </c>
      <c r="R35" s="22">
        <f t="shared" si="18"/>
        <v>0</v>
      </c>
      <c r="S35" s="22">
        <f t="shared" si="18"/>
        <v>0</v>
      </c>
      <c r="T35" s="22">
        <f t="shared" si="13"/>
        <v>0</v>
      </c>
      <c r="U35" s="22">
        <f t="shared" si="18"/>
        <v>1</v>
      </c>
      <c r="X35" s="27"/>
      <c r="Y35" s="27"/>
    </row>
    <row r="36" spans="2:25" s="21" customFormat="1">
      <c r="B36" s="95">
        <v>0.25</v>
      </c>
      <c r="C36" s="96">
        <v>0.25</v>
      </c>
      <c r="D36" s="86">
        <v>81400</v>
      </c>
      <c r="E36" s="87">
        <v>65188</v>
      </c>
      <c r="F36" s="87">
        <v>55700</v>
      </c>
      <c r="G36" s="87">
        <v>58808</v>
      </c>
      <c r="H36" s="88">
        <v>54505</v>
      </c>
      <c r="J36" s="2">
        <v>40</v>
      </c>
      <c r="K36" s="1">
        <v>20350</v>
      </c>
      <c r="L36" s="1">
        <v>53131</v>
      </c>
      <c r="M36" s="1">
        <v>55499</v>
      </c>
      <c r="N36" s="21">
        <v>58831</v>
      </c>
      <c r="O36" s="92"/>
      <c r="P36" s="92"/>
      <c r="Q36" s="22">
        <f t="shared" ref="Q36:U36" si="19">IF(Q10=$AC10,1,0)</f>
        <v>0</v>
      </c>
      <c r="R36" s="22">
        <f t="shared" si="19"/>
        <v>0</v>
      </c>
      <c r="S36" s="22">
        <f t="shared" si="19"/>
        <v>0</v>
      </c>
      <c r="T36" s="22">
        <f t="shared" si="13"/>
        <v>0</v>
      </c>
      <c r="U36" s="22">
        <f t="shared" si="19"/>
        <v>1</v>
      </c>
      <c r="X36" s="27"/>
      <c r="Y36" s="27"/>
    </row>
    <row r="37" spans="2:25" s="21" customFormat="1">
      <c r="B37" s="95">
        <v>0.25</v>
      </c>
      <c r="C37" s="96">
        <v>0.5</v>
      </c>
      <c r="D37" s="86">
        <v>81400</v>
      </c>
      <c r="E37" s="87">
        <v>67021</v>
      </c>
      <c r="F37" s="87">
        <v>61822</v>
      </c>
      <c r="G37" s="87">
        <v>61195</v>
      </c>
      <c r="H37" s="88">
        <v>60227</v>
      </c>
      <c r="J37" s="2">
        <v>40</v>
      </c>
      <c r="K37" s="1">
        <v>20350</v>
      </c>
      <c r="L37" s="1">
        <v>58728</v>
      </c>
      <c r="M37" s="1">
        <v>61397</v>
      </c>
      <c r="N37" s="21">
        <v>61299</v>
      </c>
      <c r="O37" s="92"/>
      <c r="P37" s="92"/>
      <c r="Q37" s="22">
        <f t="shared" ref="Q37:U37" si="20">IF(Q11=$AC11,1,0)</f>
        <v>0</v>
      </c>
      <c r="R37" s="22">
        <f t="shared" si="20"/>
        <v>0</v>
      </c>
      <c r="S37" s="22">
        <f t="shared" si="20"/>
        <v>0</v>
      </c>
      <c r="T37" s="22">
        <f t="shared" si="13"/>
        <v>0</v>
      </c>
      <c r="U37" s="22">
        <f t="shared" si="20"/>
        <v>1</v>
      </c>
      <c r="X37" s="27"/>
      <c r="Y37" s="27"/>
    </row>
    <row r="38" spans="2:25" s="21" customFormat="1">
      <c r="B38" s="95">
        <v>0.25</v>
      </c>
      <c r="C38" s="96">
        <v>0.75</v>
      </c>
      <c r="D38" s="86">
        <v>81400</v>
      </c>
      <c r="E38" s="87">
        <v>68851</v>
      </c>
      <c r="F38" s="87">
        <v>67937</v>
      </c>
      <c r="G38" s="87">
        <v>62922</v>
      </c>
      <c r="H38" s="88">
        <v>65975</v>
      </c>
      <c r="J38" s="2">
        <v>40</v>
      </c>
      <c r="K38" s="1">
        <v>20350</v>
      </c>
      <c r="L38" s="1">
        <v>64336</v>
      </c>
      <c r="M38" s="1">
        <v>67324</v>
      </c>
      <c r="N38" s="21">
        <v>62802</v>
      </c>
      <c r="O38" s="92"/>
      <c r="P38" s="92"/>
      <c r="Q38" s="22">
        <f t="shared" ref="Q38:U38" si="21">IF(Q12=$AC12,1,0)</f>
        <v>0</v>
      </c>
      <c r="R38" s="22">
        <f t="shared" si="21"/>
        <v>0</v>
      </c>
      <c r="S38" s="22">
        <f t="shared" si="21"/>
        <v>0</v>
      </c>
      <c r="T38" s="22">
        <f t="shared" si="13"/>
        <v>0</v>
      </c>
      <c r="U38" s="22">
        <f t="shared" si="21"/>
        <v>1</v>
      </c>
      <c r="X38" s="27"/>
      <c r="Y38" s="27"/>
    </row>
    <row r="39" spans="2:25" s="21" customFormat="1">
      <c r="B39" s="95">
        <v>0.25</v>
      </c>
      <c r="C39" s="96">
        <v>1</v>
      </c>
      <c r="D39" s="86">
        <v>81400</v>
      </c>
      <c r="E39" s="87">
        <v>70693</v>
      </c>
      <c r="F39" s="87">
        <v>74064</v>
      </c>
      <c r="G39" s="87">
        <v>64689</v>
      </c>
      <c r="H39" s="88">
        <v>72082</v>
      </c>
      <c r="J39" s="2">
        <v>40</v>
      </c>
      <c r="K39" s="1">
        <v>20350</v>
      </c>
      <c r="L39" s="1">
        <v>70314</v>
      </c>
      <c r="M39" s="1">
        <v>73673</v>
      </c>
      <c r="N39" s="21">
        <v>64650</v>
      </c>
      <c r="O39" s="92"/>
      <c r="P39" s="92"/>
      <c r="Q39" s="22">
        <f t="shared" ref="Q39:U39" si="22">IF(Q13=$AC13,1,0)</f>
        <v>0</v>
      </c>
      <c r="R39" s="22">
        <f t="shared" si="22"/>
        <v>0</v>
      </c>
      <c r="S39" s="22">
        <f t="shared" si="22"/>
        <v>0</v>
      </c>
      <c r="T39" s="22">
        <f t="shared" si="13"/>
        <v>1</v>
      </c>
      <c r="U39" s="22">
        <f t="shared" si="22"/>
        <v>0</v>
      </c>
      <c r="X39" s="27"/>
      <c r="Y39" s="27"/>
    </row>
    <row r="40" spans="2:25" s="21" customFormat="1">
      <c r="B40" s="95">
        <v>0.5</v>
      </c>
      <c r="C40" s="96">
        <v>0</v>
      </c>
      <c r="D40" s="86">
        <v>81400</v>
      </c>
      <c r="E40" s="87">
        <v>74426</v>
      </c>
      <c r="F40" s="87">
        <v>71930</v>
      </c>
      <c r="G40" s="87">
        <v>70950</v>
      </c>
      <c r="H40" s="88">
        <v>93024</v>
      </c>
      <c r="J40" s="2">
        <v>40</v>
      </c>
      <c r="K40" s="1">
        <v>40700</v>
      </c>
      <c r="L40" s="1">
        <v>91423</v>
      </c>
      <c r="M40" s="1">
        <v>94244</v>
      </c>
      <c r="N40" s="21">
        <v>70913</v>
      </c>
      <c r="O40" s="92"/>
      <c r="P40" s="92"/>
      <c r="Q40" s="22">
        <f t="shared" ref="Q40:U40" si="23">IF(Q14=$AC14,1,0)</f>
        <v>0</v>
      </c>
      <c r="R40" s="22">
        <f t="shared" si="23"/>
        <v>0</v>
      </c>
      <c r="S40" s="22">
        <f t="shared" si="23"/>
        <v>0</v>
      </c>
      <c r="T40" s="22">
        <f t="shared" si="13"/>
        <v>1</v>
      </c>
      <c r="U40" s="22">
        <f t="shared" si="23"/>
        <v>0</v>
      </c>
      <c r="X40" s="27"/>
      <c r="Y40" s="27"/>
    </row>
    <row r="41" spans="2:25" s="21" customFormat="1">
      <c r="B41" s="95">
        <v>0.5</v>
      </c>
      <c r="C41" s="96">
        <v>0.25</v>
      </c>
      <c r="D41" s="86">
        <v>81400</v>
      </c>
      <c r="E41" s="87">
        <v>76213</v>
      </c>
      <c r="F41" s="87">
        <v>77928</v>
      </c>
      <c r="G41" s="87">
        <v>72809</v>
      </c>
      <c r="H41" s="88">
        <v>104219</v>
      </c>
      <c r="J41" s="2">
        <v>40</v>
      </c>
      <c r="K41" s="1">
        <v>40700</v>
      </c>
      <c r="L41" s="1">
        <v>102378</v>
      </c>
      <c r="M41" s="1">
        <v>105822</v>
      </c>
      <c r="N41" s="21">
        <v>72712</v>
      </c>
      <c r="O41" s="92"/>
      <c r="P41" s="92"/>
      <c r="Q41" s="22">
        <f t="shared" ref="Q41:U41" si="24">IF(Q15=$AC15,1,0)</f>
        <v>0</v>
      </c>
      <c r="R41" s="22">
        <f t="shared" si="24"/>
        <v>0</v>
      </c>
      <c r="S41" s="22">
        <f t="shared" si="24"/>
        <v>0</v>
      </c>
      <c r="T41" s="22">
        <f t="shared" si="13"/>
        <v>1</v>
      </c>
      <c r="U41" s="22">
        <f t="shared" si="24"/>
        <v>0</v>
      </c>
      <c r="X41" s="27"/>
      <c r="Y41" s="27"/>
    </row>
    <row r="42" spans="2:25" s="21" customFormat="1">
      <c r="B42" s="95">
        <v>0.5</v>
      </c>
      <c r="C42" s="96">
        <v>0.5</v>
      </c>
      <c r="D42" s="86">
        <v>81400</v>
      </c>
      <c r="E42" s="87">
        <v>78046</v>
      </c>
      <c r="F42" s="87">
        <v>84050</v>
      </c>
      <c r="G42" s="87">
        <v>74597</v>
      </c>
      <c r="H42" s="88">
        <v>116074</v>
      </c>
      <c r="J42" s="2">
        <v>40</v>
      </c>
      <c r="K42" s="1">
        <v>40700</v>
      </c>
      <c r="L42" s="1">
        <v>113964</v>
      </c>
      <c r="M42" s="1">
        <v>118098</v>
      </c>
      <c r="N42" s="21">
        <v>74558</v>
      </c>
      <c r="O42" s="92"/>
      <c r="P42" s="92"/>
      <c r="Q42" s="22">
        <f t="shared" ref="Q42:U42" si="25">IF(Q16=$AC16,1,0)</f>
        <v>1</v>
      </c>
      <c r="R42" s="22">
        <f t="shared" si="25"/>
        <v>0</v>
      </c>
      <c r="S42" s="22">
        <f t="shared" si="25"/>
        <v>0</v>
      </c>
      <c r="T42" s="22">
        <f t="shared" si="13"/>
        <v>0</v>
      </c>
      <c r="U42" s="22">
        <f t="shared" si="25"/>
        <v>0</v>
      </c>
      <c r="X42" s="27"/>
      <c r="Y42" s="27"/>
    </row>
    <row r="43" spans="2:25" s="21" customFormat="1">
      <c r="B43" s="95">
        <v>0.5</v>
      </c>
      <c r="C43" s="96">
        <v>0.75</v>
      </c>
      <c r="D43" s="86">
        <v>81400</v>
      </c>
      <c r="E43" s="87">
        <v>79876</v>
      </c>
      <c r="F43" s="87">
        <v>90165</v>
      </c>
      <c r="G43" s="87">
        <v>76406</v>
      </c>
      <c r="H43" s="88">
        <v>127566</v>
      </c>
      <c r="J43" s="2">
        <v>40</v>
      </c>
      <c r="K43" s="1">
        <v>40700</v>
      </c>
      <c r="L43" s="1">
        <v>125195</v>
      </c>
      <c r="M43" s="1">
        <v>129952</v>
      </c>
      <c r="N43" s="21">
        <v>76406</v>
      </c>
      <c r="O43" s="92"/>
      <c r="P43" s="92"/>
      <c r="Q43" s="22">
        <f t="shared" ref="Q43:U43" si="26">IF(Q17=$AC17,1,0)</f>
        <v>1</v>
      </c>
      <c r="R43" s="22">
        <f t="shared" si="26"/>
        <v>0</v>
      </c>
      <c r="S43" s="22">
        <f t="shared" si="26"/>
        <v>0</v>
      </c>
      <c r="T43" s="22">
        <f t="shared" si="13"/>
        <v>0</v>
      </c>
      <c r="U43" s="22">
        <f t="shared" si="26"/>
        <v>0</v>
      </c>
      <c r="X43" s="27"/>
      <c r="Y43" s="28"/>
    </row>
    <row r="44" spans="2:25" s="21" customFormat="1">
      <c r="B44" s="95">
        <v>0.5</v>
      </c>
      <c r="C44" s="96">
        <v>1</v>
      </c>
      <c r="D44" s="86">
        <v>81400</v>
      </c>
      <c r="E44" s="87">
        <v>81718</v>
      </c>
      <c r="F44" s="87">
        <v>96292</v>
      </c>
      <c r="G44" s="87">
        <v>78254</v>
      </c>
      <c r="H44" s="88">
        <v>139440</v>
      </c>
      <c r="J44" s="2">
        <v>40</v>
      </c>
      <c r="K44" s="1">
        <v>40700</v>
      </c>
      <c r="L44" s="1">
        <v>136809</v>
      </c>
      <c r="M44" s="1">
        <v>142236</v>
      </c>
      <c r="N44" s="21">
        <v>78254</v>
      </c>
      <c r="O44" s="92"/>
      <c r="P44" s="92"/>
      <c r="Q44" s="22">
        <f t="shared" ref="Q44:U44" si="27">IF(Q18=$AC18,1,0)</f>
        <v>1</v>
      </c>
      <c r="R44" s="22">
        <f t="shared" si="27"/>
        <v>0</v>
      </c>
      <c r="S44" s="22">
        <f t="shared" si="27"/>
        <v>0</v>
      </c>
      <c r="T44" s="22">
        <f t="shared" si="13"/>
        <v>0</v>
      </c>
      <c r="U44" s="22">
        <f t="shared" si="27"/>
        <v>0</v>
      </c>
      <c r="X44" s="27"/>
      <c r="Y44" s="28"/>
    </row>
    <row r="45" spans="2:25" s="21" customFormat="1">
      <c r="B45" s="95">
        <v>0.75</v>
      </c>
      <c r="C45" s="96">
        <v>0</v>
      </c>
      <c r="D45" s="86">
        <v>81400</v>
      </c>
      <c r="E45" s="87">
        <v>85451</v>
      </c>
      <c r="F45" s="87">
        <v>94155</v>
      </c>
      <c r="G45" s="87">
        <v>84513</v>
      </c>
      <c r="H45" s="88">
        <v>137017</v>
      </c>
      <c r="J45" s="2">
        <v>40</v>
      </c>
      <c r="K45" s="1">
        <v>61050</v>
      </c>
      <c r="L45" s="1">
        <v>135073</v>
      </c>
      <c r="M45" s="1">
        <v>138669</v>
      </c>
      <c r="N45" s="21">
        <v>84513</v>
      </c>
      <c r="O45" s="92"/>
      <c r="P45" s="92"/>
      <c r="Q45" s="22">
        <f t="shared" ref="Q45:U45" si="28">IF(Q19=$AC19,1,0)</f>
        <v>1</v>
      </c>
      <c r="R45" s="22">
        <f t="shared" si="28"/>
        <v>0</v>
      </c>
      <c r="S45" s="22">
        <f t="shared" si="28"/>
        <v>0</v>
      </c>
      <c r="T45" s="22">
        <f t="shared" si="13"/>
        <v>0</v>
      </c>
      <c r="U45" s="22">
        <f t="shared" si="28"/>
        <v>0</v>
      </c>
      <c r="X45" s="27"/>
      <c r="Y45" s="28"/>
    </row>
    <row r="46" spans="2:25" s="21" customFormat="1">
      <c r="B46" s="95">
        <v>0.75</v>
      </c>
      <c r="C46" s="96">
        <v>0.25</v>
      </c>
      <c r="D46" s="86">
        <v>81400</v>
      </c>
      <c r="E46" s="87">
        <v>87238</v>
      </c>
      <c r="F46" s="87">
        <v>100153</v>
      </c>
      <c r="G46" s="87">
        <v>86312</v>
      </c>
      <c r="H46" s="88">
        <v>153960</v>
      </c>
      <c r="J46" s="2">
        <v>40</v>
      </c>
      <c r="K46" s="1">
        <v>61050</v>
      </c>
      <c r="L46" s="1">
        <v>151636</v>
      </c>
      <c r="M46" s="1">
        <v>156174</v>
      </c>
      <c r="N46" s="21">
        <v>86312</v>
      </c>
      <c r="O46" s="92"/>
      <c r="P46" s="92"/>
      <c r="Q46" s="22">
        <f t="shared" ref="Q46:U46" si="29">IF(Q20=$AC20,1,0)</f>
        <v>1</v>
      </c>
      <c r="R46" s="22">
        <f t="shared" si="29"/>
        <v>0</v>
      </c>
      <c r="S46" s="22">
        <f t="shared" si="29"/>
        <v>0</v>
      </c>
      <c r="T46" s="22">
        <f t="shared" si="13"/>
        <v>0</v>
      </c>
      <c r="U46" s="22">
        <f t="shared" si="29"/>
        <v>0</v>
      </c>
      <c r="X46" s="27"/>
      <c r="Y46" s="28"/>
    </row>
    <row r="47" spans="2:25" s="21" customFormat="1">
      <c r="B47" s="95">
        <v>0.75</v>
      </c>
      <c r="C47" s="96">
        <v>0.5</v>
      </c>
      <c r="D47" s="86">
        <v>81400</v>
      </c>
      <c r="E47" s="87">
        <v>89071</v>
      </c>
      <c r="F47" s="87">
        <v>106275</v>
      </c>
      <c r="G47" s="87">
        <v>88158</v>
      </c>
      <c r="H47" s="88">
        <v>171558</v>
      </c>
      <c r="J47" s="2">
        <v>40</v>
      </c>
      <c r="K47" s="1">
        <v>61050</v>
      </c>
      <c r="L47" s="1">
        <v>168845</v>
      </c>
      <c r="M47" s="1">
        <v>174377</v>
      </c>
      <c r="N47" s="21">
        <v>88158</v>
      </c>
      <c r="O47" s="92"/>
      <c r="P47" s="92"/>
      <c r="Q47" s="22">
        <f t="shared" ref="Q47:U47" si="30">IF(Q21=$AC21,1,0)</f>
        <v>1</v>
      </c>
      <c r="R47" s="22">
        <f t="shared" si="30"/>
        <v>0</v>
      </c>
      <c r="S47" s="22">
        <f t="shared" si="30"/>
        <v>0</v>
      </c>
      <c r="T47" s="22">
        <f t="shared" si="13"/>
        <v>0</v>
      </c>
      <c r="U47" s="22">
        <f t="shared" si="30"/>
        <v>0</v>
      </c>
      <c r="X47" s="27"/>
      <c r="Y47" s="28"/>
    </row>
    <row r="48" spans="2:25" s="21" customFormat="1">
      <c r="B48" s="95">
        <v>0.75</v>
      </c>
      <c r="C48" s="96">
        <v>0.75</v>
      </c>
      <c r="D48" s="86">
        <v>81400</v>
      </c>
      <c r="E48" s="87">
        <v>90901</v>
      </c>
      <c r="F48" s="87">
        <v>112390</v>
      </c>
      <c r="G48" s="87">
        <v>90006</v>
      </c>
      <c r="H48" s="88">
        <v>189186</v>
      </c>
      <c r="J48" s="2">
        <v>40</v>
      </c>
      <c r="K48" s="1">
        <v>61050</v>
      </c>
      <c r="L48" s="1">
        <v>186066</v>
      </c>
      <c r="M48" s="1">
        <v>192588</v>
      </c>
      <c r="N48" s="21">
        <v>90006</v>
      </c>
      <c r="O48" s="92"/>
      <c r="P48" s="92"/>
      <c r="Q48" s="22">
        <f t="shared" ref="Q48:U48" si="31">IF(Q22=$AC22,1,0)</f>
        <v>1</v>
      </c>
      <c r="R48" s="22">
        <f t="shared" si="31"/>
        <v>0</v>
      </c>
      <c r="S48" s="22">
        <f t="shared" si="31"/>
        <v>0</v>
      </c>
      <c r="T48" s="22">
        <f t="shared" si="13"/>
        <v>0</v>
      </c>
      <c r="U48" s="22">
        <f t="shared" si="31"/>
        <v>0</v>
      </c>
      <c r="X48" s="27"/>
      <c r="Y48" s="28"/>
    </row>
    <row r="49" spans="1:25" s="21" customFormat="1">
      <c r="B49" s="95">
        <v>0.75</v>
      </c>
      <c r="C49" s="96">
        <v>1</v>
      </c>
      <c r="D49" s="86">
        <v>81400</v>
      </c>
      <c r="E49" s="87">
        <v>92743</v>
      </c>
      <c r="F49" s="87">
        <v>118517</v>
      </c>
      <c r="G49" s="87">
        <v>91854</v>
      </c>
      <c r="H49" s="88">
        <v>206790</v>
      </c>
      <c r="J49" s="2">
        <v>40</v>
      </c>
      <c r="K49" s="1">
        <v>61050</v>
      </c>
      <c r="L49" s="1">
        <v>203286</v>
      </c>
      <c r="M49" s="1">
        <v>210810</v>
      </c>
      <c r="N49" s="21">
        <v>91854</v>
      </c>
      <c r="O49" s="92"/>
      <c r="P49" s="92"/>
      <c r="Q49" s="22">
        <f t="shared" ref="Q49:U49" si="32">IF(Q23=$AC23,1,0)</f>
        <v>1</v>
      </c>
      <c r="R49" s="22">
        <f t="shared" si="32"/>
        <v>0</v>
      </c>
      <c r="S49" s="22">
        <f t="shared" si="32"/>
        <v>0</v>
      </c>
      <c r="T49" s="22">
        <f t="shared" si="13"/>
        <v>0</v>
      </c>
      <c r="U49" s="22">
        <f t="shared" si="32"/>
        <v>0</v>
      </c>
      <c r="X49" s="27"/>
      <c r="Y49" s="28"/>
    </row>
    <row r="50" spans="1:25" s="21" customFormat="1">
      <c r="B50" s="95">
        <v>1</v>
      </c>
      <c r="C50" s="96">
        <v>0</v>
      </c>
      <c r="D50" s="86">
        <v>81400</v>
      </c>
      <c r="E50" s="87">
        <v>96476</v>
      </c>
      <c r="F50" s="87">
        <v>116380</v>
      </c>
      <c r="G50" s="87">
        <v>98113</v>
      </c>
      <c r="H50" s="88">
        <v>181009</v>
      </c>
      <c r="J50" s="2">
        <v>40</v>
      </c>
      <c r="K50" s="1">
        <v>81400</v>
      </c>
      <c r="L50" s="1">
        <v>178723</v>
      </c>
      <c r="M50" s="1">
        <v>183094</v>
      </c>
      <c r="N50" s="21">
        <v>98113</v>
      </c>
      <c r="O50" s="92"/>
      <c r="P50" s="92"/>
      <c r="Q50" s="22">
        <f t="shared" ref="Q50:U50" si="33">IF(Q24=$AC24,1,0)</f>
        <v>1</v>
      </c>
      <c r="R50" s="22">
        <f t="shared" si="33"/>
        <v>0</v>
      </c>
      <c r="S50" s="22">
        <f t="shared" si="33"/>
        <v>0</v>
      </c>
      <c r="T50" s="22">
        <f t="shared" si="13"/>
        <v>0</v>
      </c>
      <c r="U50" s="22">
        <f t="shared" si="33"/>
        <v>0</v>
      </c>
      <c r="X50" s="27"/>
      <c r="Y50" s="28"/>
    </row>
    <row r="51" spans="1:25" s="21" customFormat="1">
      <c r="B51" s="95">
        <v>1</v>
      </c>
      <c r="C51" s="96">
        <v>0.25</v>
      </c>
      <c r="D51" s="86">
        <v>81400</v>
      </c>
      <c r="E51" s="87">
        <v>98263</v>
      </c>
      <c r="F51" s="87">
        <v>122378</v>
      </c>
      <c r="G51" s="87">
        <v>99912</v>
      </c>
      <c r="H51" s="88">
        <v>204059</v>
      </c>
      <c r="J51" s="2">
        <v>40</v>
      </c>
      <c r="K51" s="1">
        <v>81400</v>
      </c>
      <c r="L51" s="1">
        <v>201264</v>
      </c>
      <c r="M51" s="1">
        <v>206948</v>
      </c>
      <c r="N51" s="21">
        <v>99912</v>
      </c>
      <c r="O51" s="92"/>
      <c r="P51" s="92"/>
      <c r="Q51" s="22">
        <f t="shared" ref="Q51:U51" si="34">IF(Q25=$AC25,1,0)</f>
        <v>1</v>
      </c>
      <c r="R51" s="22">
        <f t="shared" si="34"/>
        <v>0</v>
      </c>
      <c r="S51" s="22">
        <f t="shared" si="34"/>
        <v>0</v>
      </c>
      <c r="T51" s="22">
        <f t="shared" si="13"/>
        <v>0</v>
      </c>
      <c r="U51" s="22">
        <f t="shared" si="34"/>
        <v>0</v>
      </c>
      <c r="X51" s="27"/>
      <c r="Y51" s="28"/>
    </row>
    <row r="52" spans="1:25" s="21" customFormat="1">
      <c r="B52" s="95">
        <v>1</v>
      </c>
      <c r="C52" s="96">
        <v>0.5</v>
      </c>
      <c r="D52" s="86">
        <v>81400</v>
      </c>
      <c r="E52" s="87">
        <v>100096</v>
      </c>
      <c r="F52" s="87">
        <v>128500</v>
      </c>
      <c r="G52" s="87">
        <v>101758</v>
      </c>
      <c r="H52" s="88">
        <v>227425</v>
      </c>
      <c r="J52" s="2">
        <v>40</v>
      </c>
      <c r="K52" s="1">
        <v>81400</v>
      </c>
      <c r="L52" s="1">
        <v>224109</v>
      </c>
      <c r="M52" s="1">
        <v>231086</v>
      </c>
      <c r="N52" s="21">
        <v>101758</v>
      </c>
      <c r="O52" s="92"/>
      <c r="P52" s="92"/>
      <c r="Q52" s="22">
        <f t="shared" ref="Q52:U52" si="35">IF(Q26=$AC26,1,0)</f>
        <v>1</v>
      </c>
      <c r="R52" s="22">
        <f t="shared" si="35"/>
        <v>0</v>
      </c>
      <c r="S52" s="22">
        <f t="shared" si="35"/>
        <v>0</v>
      </c>
      <c r="T52" s="22">
        <f t="shared" si="13"/>
        <v>0</v>
      </c>
      <c r="U52" s="22">
        <f t="shared" si="35"/>
        <v>0</v>
      </c>
      <c r="X52" s="27"/>
      <c r="Y52" s="28"/>
    </row>
    <row r="53" spans="1:25" s="21" customFormat="1">
      <c r="B53" s="95">
        <v>1</v>
      </c>
      <c r="C53" s="96">
        <v>0.75</v>
      </c>
      <c r="D53" s="86">
        <v>81400</v>
      </c>
      <c r="E53" s="87">
        <v>101926</v>
      </c>
      <c r="F53" s="87">
        <v>134615</v>
      </c>
      <c r="G53" s="87">
        <v>103606</v>
      </c>
      <c r="H53" s="88">
        <v>250782</v>
      </c>
      <c r="J53" s="2">
        <v>40</v>
      </c>
      <c r="K53" s="1">
        <v>81400</v>
      </c>
      <c r="L53" s="1">
        <v>246936</v>
      </c>
      <c r="M53" s="1">
        <v>255235</v>
      </c>
      <c r="N53" s="21">
        <v>103606</v>
      </c>
      <c r="O53" s="92"/>
      <c r="P53" s="92"/>
      <c r="Q53" s="22">
        <f t="shared" ref="Q53:U53" si="36">IF(Q27=$AC27,1,0)</f>
        <v>1</v>
      </c>
      <c r="R53" s="22">
        <f t="shared" si="36"/>
        <v>0</v>
      </c>
      <c r="S53" s="22">
        <f t="shared" si="36"/>
        <v>0</v>
      </c>
      <c r="T53" s="22">
        <f t="shared" si="13"/>
        <v>0</v>
      </c>
      <c r="U53" s="22">
        <f t="shared" si="36"/>
        <v>0</v>
      </c>
      <c r="X53" s="27"/>
      <c r="Y53" s="28"/>
    </row>
    <row r="54" spans="1:25" s="21" customFormat="1" ht="15.75" thickBot="1">
      <c r="B54" s="97">
        <v>1</v>
      </c>
      <c r="C54" s="98">
        <v>1</v>
      </c>
      <c r="D54" s="89">
        <v>81400</v>
      </c>
      <c r="E54" s="90">
        <v>103768</v>
      </c>
      <c r="F54" s="90">
        <v>140742</v>
      </c>
      <c r="G54" s="90">
        <v>105454</v>
      </c>
      <c r="H54" s="91">
        <v>274162</v>
      </c>
      <c r="J54" s="2">
        <v>40</v>
      </c>
      <c r="K54" s="1">
        <v>81400</v>
      </c>
      <c r="L54" s="1">
        <v>269793</v>
      </c>
      <c r="M54" s="1">
        <v>279379</v>
      </c>
      <c r="N54" s="21">
        <v>105454</v>
      </c>
      <c r="O54" s="92"/>
      <c r="P54" s="92"/>
      <c r="Q54" s="22">
        <f t="shared" ref="Q54:U54" si="37">IF(Q28=$AC28,1,0)</f>
        <v>1</v>
      </c>
      <c r="R54" s="22">
        <f t="shared" si="37"/>
        <v>0</v>
      </c>
      <c r="S54" s="22">
        <f t="shared" si="37"/>
        <v>0</v>
      </c>
      <c r="T54" s="22">
        <f t="shared" si="13"/>
        <v>0</v>
      </c>
      <c r="U54" s="22">
        <f t="shared" si="37"/>
        <v>0</v>
      </c>
      <c r="X54" s="27"/>
      <c r="Y54" s="28"/>
    </row>
    <row r="55" spans="1:25" s="21" customFormat="1" ht="15.75" thickBot="1">
      <c r="A55" s="12">
        <v>0.5</v>
      </c>
      <c r="D55" s="54"/>
      <c r="E55" s="54"/>
      <c r="F55" s="54"/>
      <c r="G55" s="54"/>
      <c r="H55" s="54"/>
      <c r="J55" s="2"/>
      <c r="O55" s="92"/>
      <c r="P55" s="92"/>
      <c r="Q55" s="25"/>
      <c r="R55" s="25" t="str">
        <f>IF( SUM(R56:R80)&lt;&gt;0, AVERAGEIF(R56:R80,"&gt;0"),"/")</f>
        <v>/</v>
      </c>
      <c r="S55" s="25" t="str">
        <f>IF( SUM(S56:S80)&lt;&gt;0, AVERAGEIF(S56:S80,"&gt;0"),"/")</f>
        <v>/</v>
      </c>
      <c r="T55" s="25">
        <f>IF( SUM(T56:T80)&lt;&gt;0, AVERAGEIF(T56:T80,"&gt;0"),"/")</f>
        <v>0.52684029484029482</v>
      </c>
      <c r="U55" s="25">
        <f>IF( SUM(U56:U80)&lt;&gt;0, AVERAGEIF(U56:U80,"&gt;0"),"/")</f>
        <v>0.26357739557739557</v>
      </c>
    </row>
    <row r="56" spans="1:25" s="21" customFormat="1">
      <c r="B56" s="93">
        <v>0</v>
      </c>
      <c r="C56" s="94">
        <v>0</v>
      </c>
      <c r="D56" s="83">
        <v>81400</v>
      </c>
      <c r="E56" s="84">
        <v>58597</v>
      </c>
      <c r="F56" s="84">
        <v>34673</v>
      </c>
      <c r="G56" s="84">
        <v>37224</v>
      </c>
      <c r="H56" s="85">
        <v>7330</v>
      </c>
      <c r="J56" s="2">
        <v>14</v>
      </c>
      <c r="K56" s="1">
        <v>0</v>
      </c>
      <c r="L56" s="1">
        <v>6295</v>
      </c>
      <c r="M56" s="1">
        <v>7216</v>
      </c>
      <c r="N56" s="21">
        <v>34673</v>
      </c>
      <c r="O56" s="92"/>
      <c r="P56" s="92"/>
      <c r="Q56" s="104"/>
      <c r="R56" s="104">
        <f t="shared" ref="R56:T71" si="38">IF(R30=1,(R4-$X4)/$Q4,0)</f>
        <v>0</v>
      </c>
      <c r="S56" s="104">
        <f t="shared" si="38"/>
        <v>0</v>
      </c>
      <c r="T56" s="104">
        <f t="shared" si="38"/>
        <v>0</v>
      </c>
      <c r="U56" s="104">
        <f>IF(U30=1,(U4-$X4)/$Q4,0)</f>
        <v>9.0692874692874681E-2</v>
      </c>
    </row>
    <row r="57" spans="1:25" s="21" customFormat="1">
      <c r="B57" s="95">
        <v>0</v>
      </c>
      <c r="C57" s="96">
        <v>0.25</v>
      </c>
      <c r="D57" s="86">
        <v>81400</v>
      </c>
      <c r="E57" s="87">
        <v>59967</v>
      </c>
      <c r="F57" s="87">
        <v>39768</v>
      </c>
      <c r="G57" s="87">
        <v>41724</v>
      </c>
      <c r="H57" s="88">
        <v>7330</v>
      </c>
      <c r="J57" s="2">
        <v>16</v>
      </c>
      <c r="K57" s="1">
        <v>0</v>
      </c>
      <c r="L57" s="1">
        <v>6295</v>
      </c>
      <c r="M57" s="1">
        <v>7216</v>
      </c>
      <c r="N57" s="21">
        <v>39768</v>
      </c>
      <c r="O57" s="92"/>
      <c r="P57" s="92"/>
      <c r="Q57" s="104"/>
      <c r="R57" s="104">
        <f t="shared" si="38"/>
        <v>0</v>
      </c>
      <c r="S57" s="104">
        <f t="shared" si="38"/>
        <v>0</v>
      </c>
      <c r="T57" s="104">
        <f t="shared" si="38"/>
        <v>0</v>
      </c>
      <c r="U57" s="104">
        <f t="shared" ref="U57:U80" si="39">IF(U31=1,(U5-$X5)/$Q5,0)</f>
        <v>9.0692874692874681E-2</v>
      </c>
    </row>
    <row r="58" spans="1:25" s="21" customFormat="1">
      <c r="B58" s="95">
        <v>0</v>
      </c>
      <c r="C58" s="96">
        <v>0.5</v>
      </c>
      <c r="D58" s="86">
        <v>81400</v>
      </c>
      <c r="E58" s="87">
        <v>61389</v>
      </c>
      <c r="F58" s="87">
        <v>44984</v>
      </c>
      <c r="G58" s="87">
        <v>50307</v>
      </c>
      <c r="H58" s="88">
        <v>7330</v>
      </c>
      <c r="J58" s="2">
        <v>40</v>
      </c>
      <c r="K58" s="1">
        <v>0</v>
      </c>
      <c r="L58" s="1">
        <v>6295</v>
      </c>
      <c r="M58" s="1">
        <v>7216</v>
      </c>
      <c r="N58" s="21">
        <v>48506</v>
      </c>
      <c r="O58" s="92"/>
      <c r="P58" s="92"/>
      <c r="Q58" s="104"/>
      <c r="R58" s="104">
        <f t="shared" si="38"/>
        <v>0</v>
      </c>
      <c r="S58" s="104">
        <f t="shared" si="38"/>
        <v>0</v>
      </c>
      <c r="T58" s="104">
        <f t="shared" si="38"/>
        <v>0</v>
      </c>
      <c r="U58" s="104">
        <f t="shared" si="39"/>
        <v>9.0692874692874681E-2</v>
      </c>
    </row>
    <row r="59" spans="1:25" s="21" customFormat="1">
      <c r="B59" s="95">
        <v>0</v>
      </c>
      <c r="C59" s="96">
        <v>0.75</v>
      </c>
      <c r="D59" s="86">
        <v>81400</v>
      </c>
      <c r="E59" s="87">
        <v>62809</v>
      </c>
      <c r="F59" s="87">
        <v>50219</v>
      </c>
      <c r="G59" s="87">
        <v>55061</v>
      </c>
      <c r="H59" s="88">
        <v>7330</v>
      </c>
      <c r="J59" s="2">
        <v>40</v>
      </c>
      <c r="K59" s="1">
        <v>0</v>
      </c>
      <c r="L59" s="1">
        <v>6295</v>
      </c>
      <c r="M59" s="1">
        <v>7216</v>
      </c>
      <c r="N59" s="21">
        <v>55105</v>
      </c>
      <c r="O59" s="92"/>
      <c r="P59" s="92"/>
      <c r="Q59" s="104"/>
      <c r="R59" s="104">
        <f t="shared" si="38"/>
        <v>0</v>
      </c>
      <c r="S59" s="104">
        <f t="shared" si="38"/>
        <v>0</v>
      </c>
      <c r="T59" s="104">
        <f t="shared" si="38"/>
        <v>0</v>
      </c>
      <c r="U59" s="104">
        <f t="shared" si="39"/>
        <v>9.0692874692874681E-2</v>
      </c>
    </row>
    <row r="60" spans="1:25" s="21" customFormat="1">
      <c r="B60" s="120">
        <v>0</v>
      </c>
      <c r="C60" s="121">
        <v>1</v>
      </c>
      <c r="D60" s="86">
        <v>81400</v>
      </c>
      <c r="E60" s="87">
        <v>64230</v>
      </c>
      <c r="F60" s="87">
        <v>55444</v>
      </c>
      <c r="G60" s="87">
        <v>57064</v>
      </c>
      <c r="H60" s="88">
        <v>7330</v>
      </c>
      <c r="J60" s="2">
        <v>40</v>
      </c>
      <c r="K60" s="1">
        <v>0</v>
      </c>
      <c r="L60" s="1">
        <v>6295</v>
      </c>
      <c r="M60" s="1">
        <v>7216</v>
      </c>
      <c r="N60" s="21">
        <v>57042</v>
      </c>
      <c r="O60" s="92"/>
      <c r="P60" s="92"/>
      <c r="Q60" s="104"/>
      <c r="R60" s="104">
        <f t="shared" si="38"/>
        <v>0</v>
      </c>
      <c r="S60" s="104">
        <f t="shared" si="38"/>
        <v>0</v>
      </c>
      <c r="T60" s="104">
        <f t="shared" si="38"/>
        <v>0</v>
      </c>
      <c r="U60" s="104">
        <f t="shared" si="39"/>
        <v>9.0692874692874681E-2</v>
      </c>
    </row>
    <row r="61" spans="1:25" s="21" customFormat="1">
      <c r="B61" s="95">
        <v>0.25</v>
      </c>
      <c r="C61" s="96">
        <v>0</v>
      </c>
      <c r="D61" s="86">
        <v>81400</v>
      </c>
      <c r="E61" s="87">
        <v>69643</v>
      </c>
      <c r="F61" s="87">
        <v>56909</v>
      </c>
      <c r="G61" s="87">
        <v>62544</v>
      </c>
      <c r="H61" s="88">
        <v>51336</v>
      </c>
      <c r="J61" s="2">
        <v>38</v>
      </c>
      <c r="K61" s="1">
        <v>20350</v>
      </c>
      <c r="L61" s="1">
        <v>49961</v>
      </c>
      <c r="M61" s="1">
        <v>51652</v>
      </c>
      <c r="N61" s="21">
        <v>56909</v>
      </c>
      <c r="O61" s="92"/>
      <c r="P61" s="92"/>
      <c r="Q61" s="104"/>
      <c r="R61" s="104">
        <f t="shared" si="38"/>
        <v>0</v>
      </c>
      <c r="S61" s="104">
        <f t="shared" si="38"/>
        <v>0</v>
      </c>
      <c r="T61" s="104">
        <f t="shared" si="38"/>
        <v>0</v>
      </c>
      <c r="U61" s="104">
        <f t="shared" si="39"/>
        <v>0.38126781326781323</v>
      </c>
    </row>
    <row r="62" spans="1:25" s="21" customFormat="1">
      <c r="B62" s="120">
        <v>0.25</v>
      </c>
      <c r="C62" s="121">
        <v>0.25</v>
      </c>
      <c r="D62" s="86">
        <v>81400</v>
      </c>
      <c r="E62" s="87">
        <v>71013</v>
      </c>
      <c r="F62" s="87">
        <v>62004</v>
      </c>
      <c r="G62" s="87">
        <v>65442</v>
      </c>
      <c r="H62" s="88">
        <v>56520</v>
      </c>
      <c r="J62" s="2">
        <v>37</v>
      </c>
      <c r="K62" s="1">
        <v>20350</v>
      </c>
      <c r="L62" s="1">
        <v>55029</v>
      </c>
      <c r="M62" s="1">
        <v>57085</v>
      </c>
      <c r="N62" s="21">
        <v>65903</v>
      </c>
      <c r="O62" s="92"/>
      <c r="P62" s="92"/>
      <c r="Q62" s="104"/>
      <c r="R62" s="104">
        <f t="shared" si="38"/>
        <v>0</v>
      </c>
      <c r="S62" s="104">
        <f t="shared" si="38"/>
        <v>0</v>
      </c>
      <c r="T62" s="104">
        <f t="shared" si="38"/>
        <v>0</v>
      </c>
      <c r="U62" s="104">
        <f t="shared" si="39"/>
        <v>0.44541523341523348</v>
      </c>
    </row>
    <row r="63" spans="1:25" s="21" customFormat="1">
      <c r="B63" s="95">
        <v>0.25</v>
      </c>
      <c r="C63" s="96">
        <v>0.5</v>
      </c>
      <c r="D63" s="86">
        <v>81400</v>
      </c>
      <c r="E63" s="87">
        <v>72435</v>
      </c>
      <c r="F63" s="87">
        <v>67220</v>
      </c>
      <c r="G63" s="87">
        <v>68041</v>
      </c>
      <c r="H63" s="88">
        <v>62017</v>
      </c>
      <c r="J63" s="2">
        <v>39</v>
      </c>
      <c r="K63" s="1">
        <v>20350</v>
      </c>
      <c r="L63" s="1">
        <v>60404</v>
      </c>
      <c r="M63" s="1">
        <v>62777</v>
      </c>
      <c r="N63" s="21">
        <v>68039</v>
      </c>
      <c r="O63" s="92"/>
      <c r="P63" s="92"/>
      <c r="Q63" s="104"/>
      <c r="R63" s="104">
        <f t="shared" si="38"/>
        <v>0</v>
      </c>
      <c r="S63" s="104">
        <f t="shared" si="38"/>
        <v>0</v>
      </c>
      <c r="T63" s="104">
        <f t="shared" si="38"/>
        <v>0</v>
      </c>
      <c r="U63" s="104">
        <f t="shared" si="39"/>
        <v>0.51245700245700243</v>
      </c>
    </row>
    <row r="64" spans="1:25" s="21" customFormat="1">
      <c r="B64" s="95">
        <v>0.25</v>
      </c>
      <c r="C64" s="96">
        <v>0.75</v>
      </c>
      <c r="D64" s="86">
        <v>81400</v>
      </c>
      <c r="E64" s="87">
        <v>73855</v>
      </c>
      <c r="F64" s="87">
        <v>72455</v>
      </c>
      <c r="G64" s="87">
        <v>69772</v>
      </c>
      <c r="H64" s="88">
        <v>67535</v>
      </c>
      <c r="J64" s="2">
        <v>40</v>
      </c>
      <c r="K64" s="1">
        <v>20350</v>
      </c>
      <c r="L64" s="1">
        <v>65782</v>
      </c>
      <c r="M64" s="1">
        <v>68518</v>
      </c>
      <c r="N64" s="21">
        <v>69512</v>
      </c>
      <c r="O64" s="92"/>
      <c r="P64" s="92"/>
      <c r="Q64" s="104"/>
      <c r="R64" s="104">
        <f t="shared" si="38"/>
        <v>0</v>
      </c>
      <c r="S64" s="104">
        <f t="shared" si="38"/>
        <v>0</v>
      </c>
      <c r="T64" s="104">
        <f t="shared" si="38"/>
        <v>0</v>
      </c>
      <c r="U64" s="104">
        <f t="shared" si="39"/>
        <v>0.57959213759213768</v>
      </c>
    </row>
    <row r="65" spans="2:21" s="21" customFormat="1">
      <c r="B65" s="118">
        <v>0.25</v>
      </c>
      <c r="C65" s="119">
        <v>1</v>
      </c>
      <c r="D65" s="86">
        <v>81400</v>
      </c>
      <c r="E65" s="87">
        <v>75276</v>
      </c>
      <c r="F65" s="87">
        <v>77680</v>
      </c>
      <c r="G65" s="87">
        <v>71190</v>
      </c>
      <c r="H65" s="88">
        <v>73359</v>
      </c>
      <c r="J65" s="2">
        <v>40</v>
      </c>
      <c r="K65" s="1">
        <v>20350</v>
      </c>
      <c r="L65" s="1">
        <v>71497</v>
      </c>
      <c r="M65" s="1">
        <v>74619</v>
      </c>
      <c r="N65" s="21">
        <v>70953</v>
      </c>
      <c r="O65" s="92"/>
      <c r="P65" s="92"/>
      <c r="Q65" s="104"/>
      <c r="R65" s="104">
        <f t="shared" si="38"/>
        <v>0</v>
      </c>
      <c r="S65" s="104">
        <f t="shared" si="38"/>
        <v>0</v>
      </c>
      <c r="T65" s="104">
        <f t="shared" si="38"/>
        <v>0.62312530712530712</v>
      </c>
      <c r="U65" s="104">
        <f t="shared" si="39"/>
        <v>0</v>
      </c>
    </row>
    <row r="66" spans="2:21" s="21" customFormat="1">
      <c r="B66" s="95">
        <v>0.5</v>
      </c>
      <c r="C66" s="96">
        <v>0</v>
      </c>
      <c r="D66" s="86">
        <v>81400</v>
      </c>
      <c r="E66" s="87">
        <v>80668</v>
      </c>
      <c r="F66" s="87">
        <v>79134</v>
      </c>
      <c r="G66" s="87">
        <v>78867</v>
      </c>
      <c r="H66" s="88">
        <v>95329</v>
      </c>
      <c r="J66" s="2">
        <v>40</v>
      </c>
      <c r="K66" s="1">
        <v>40700</v>
      </c>
      <c r="L66" s="1">
        <v>93611</v>
      </c>
      <c r="M66" s="1">
        <v>96077</v>
      </c>
      <c r="N66" s="21">
        <v>79083</v>
      </c>
      <c r="O66" s="92"/>
      <c r="P66" s="92"/>
      <c r="Q66" s="104"/>
      <c r="R66" s="104">
        <f t="shared" si="38"/>
        <v>0</v>
      </c>
      <c r="S66" s="104">
        <f t="shared" si="38"/>
        <v>0</v>
      </c>
      <c r="T66" s="104">
        <f t="shared" si="38"/>
        <v>0.46872727272727266</v>
      </c>
      <c r="U66" s="104">
        <f t="shared" si="39"/>
        <v>0</v>
      </c>
    </row>
    <row r="67" spans="2:21" s="21" customFormat="1">
      <c r="B67" s="95">
        <v>0.5</v>
      </c>
      <c r="C67" s="96">
        <v>0.25</v>
      </c>
      <c r="D67" s="86">
        <v>81400</v>
      </c>
      <c r="E67" s="87">
        <v>82038</v>
      </c>
      <c r="F67" s="87">
        <v>84229</v>
      </c>
      <c r="G67" s="87">
        <v>80480</v>
      </c>
      <c r="H67" s="88">
        <v>106010</v>
      </c>
      <c r="J67" s="2">
        <v>40</v>
      </c>
      <c r="K67" s="1">
        <v>40700</v>
      </c>
      <c r="L67" s="1">
        <v>104054</v>
      </c>
      <c r="M67" s="1">
        <v>107202</v>
      </c>
      <c r="N67" s="21">
        <v>80225</v>
      </c>
      <c r="O67" s="92"/>
      <c r="P67" s="92"/>
      <c r="Q67" s="104"/>
      <c r="R67" s="104">
        <f t="shared" si="38"/>
        <v>0</v>
      </c>
      <c r="S67" s="104">
        <f t="shared" si="38"/>
        <v>0</v>
      </c>
      <c r="T67" s="104">
        <f t="shared" si="38"/>
        <v>0.4886683046683048</v>
      </c>
      <c r="U67" s="104">
        <f t="shared" si="39"/>
        <v>0</v>
      </c>
    </row>
    <row r="68" spans="2:21" s="21" customFormat="1">
      <c r="B68" s="95">
        <v>0.5</v>
      </c>
      <c r="C68" s="96">
        <v>0.5</v>
      </c>
      <c r="D68" s="86">
        <v>81400</v>
      </c>
      <c r="E68" s="87">
        <v>83460</v>
      </c>
      <c r="F68" s="87">
        <v>89446</v>
      </c>
      <c r="G68" s="87">
        <v>81701</v>
      </c>
      <c r="H68" s="88">
        <v>117352</v>
      </c>
      <c r="J68" s="2">
        <v>40</v>
      </c>
      <c r="K68" s="1">
        <v>40700</v>
      </c>
      <c r="L68" s="1">
        <v>115147</v>
      </c>
      <c r="M68" s="1">
        <v>119044</v>
      </c>
      <c r="N68" s="21">
        <v>81671</v>
      </c>
      <c r="O68" s="92"/>
      <c r="P68" s="92"/>
      <c r="Q68" s="104"/>
      <c r="R68" s="104">
        <f t="shared" si="38"/>
        <v>0</v>
      </c>
      <c r="S68" s="104">
        <f t="shared" si="38"/>
        <v>0</v>
      </c>
      <c r="T68" s="104">
        <f t="shared" si="38"/>
        <v>0</v>
      </c>
      <c r="U68" s="104">
        <f t="shared" si="39"/>
        <v>0</v>
      </c>
    </row>
    <row r="69" spans="2:21" s="21" customFormat="1">
      <c r="B69" s="95">
        <v>0.5</v>
      </c>
      <c r="C69" s="96">
        <v>0.75</v>
      </c>
      <c r="D69" s="86">
        <v>81400</v>
      </c>
      <c r="E69" s="87">
        <v>84880</v>
      </c>
      <c r="F69" s="87">
        <v>94680</v>
      </c>
      <c r="G69" s="87">
        <v>83112</v>
      </c>
      <c r="H69" s="88">
        <v>128345</v>
      </c>
      <c r="J69" s="2">
        <v>40</v>
      </c>
      <c r="K69" s="1">
        <v>40700</v>
      </c>
      <c r="L69" s="1">
        <v>125863</v>
      </c>
      <c r="M69" s="1">
        <v>130461</v>
      </c>
      <c r="N69" s="21">
        <v>83112</v>
      </c>
      <c r="O69" s="92"/>
      <c r="P69" s="92"/>
      <c r="Q69" s="104"/>
      <c r="R69" s="104">
        <f t="shared" si="38"/>
        <v>0</v>
      </c>
      <c r="S69" s="104">
        <f t="shared" si="38"/>
        <v>0</v>
      </c>
      <c r="T69" s="104">
        <f t="shared" si="38"/>
        <v>0</v>
      </c>
      <c r="U69" s="104">
        <f t="shared" si="39"/>
        <v>0</v>
      </c>
    </row>
    <row r="70" spans="2:21" s="21" customFormat="1">
      <c r="B70" s="95">
        <v>0.5</v>
      </c>
      <c r="C70" s="96">
        <v>1</v>
      </c>
      <c r="D70" s="86">
        <v>81400</v>
      </c>
      <c r="E70" s="87">
        <v>86301</v>
      </c>
      <c r="F70" s="87">
        <v>99905</v>
      </c>
      <c r="G70" s="87">
        <v>84607</v>
      </c>
      <c r="H70" s="88">
        <v>139696</v>
      </c>
      <c r="J70" s="2">
        <v>40</v>
      </c>
      <c r="K70" s="1">
        <v>40700</v>
      </c>
      <c r="L70" s="1">
        <v>136981</v>
      </c>
      <c r="M70" s="1">
        <v>142312</v>
      </c>
      <c r="N70" s="21">
        <v>84553</v>
      </c>
      <c r="O70" s="92"/>
      <c r="P70" s="92"/>
      <c r="Q70" s="104"/>
      <c r="R70" s="104">
        <f t="shared" si="38"/>
        <v>0</v>
      </c>
      <c r="S70" s="104">
        <f t="shared" si="38"/>
        <v>0</v>
      </c>
      <c r="T70" s="104">
        <f t="shared" si="38"/>
        <v>0</v>
      </c>
      <c r="U70" s="104">
        <f t="shared" si="39"/>
        <v>0</v>
      </c>
    </row>
    <row r="71" spans="2:21" s="21" customFormat="1">
      <c r="B71" s="95">
        <v>0.75</v>
      </c>
      <c r="C71" s="96">
        <v>0</v>
      </c>
      <c r="D71" s="86">
        <v>81400</v>
      </c>
      <c r="E71" s="87">
        <v>91693</v>
      </c>
      <c r="F71" s="87">
        <v>101359</v>
      </c>
      <c r="G71" s="87">
        <v>92430</v>
      </c>
      <c r="H71" s="88">
        <v>139321</v>
      </c>
      <c r="J71" s="2">
        <v>40</v>
      </c>
      <c r="K71" s="1">
        <v>61050</v>
      </c>
      <c r="L71" s="1">
        <v>137261</v>
      </c>
      <c r="M71" s="1">
        <v>140502</v>
      </c>
      <c r="N71" s="21">
        <v>92430</v>
      </c>
      <c r="O71" s="92"/>
      <c r="P71" s="92"/>
      <c r="Q71" s="104"/>
      <c r="R71" s="104">
        <f t="shared" si="38"/>
        <v>0</v>
      </c>
      <c r="S71" s="104">
        <f t="shared" si="38"/>
        <v>0</v>
      </c>
      <c r="T71" s="104">
        <f t="shared" si="38"/>
        <v>0</v>
      </c>
      <c r="U71" s="104">
        <f t="shared" si="39"/>
        <v>0</v>
      </c>
    </row>
    <row r="72" spans="2:21" s="21" customFormat="1">
      <c r="B72" s="95">
        <v>0.75</v>
      </c>
      <c r="C72" s="96">
        <v>0.25</v>
      </c>
      <c r="D72" s="86">
        <v>81400</v>
      </c>
      <c r="E72" s="87">
        <v>93063</v>
      </c>
      <c r="F72" s="87">
        <v>106454</v>
      </c>
      <c r="G72" s="87">
        <v>93825</v>
      </c>
      <c r="H72" s="88">
        <v>155520</v>
      </c>
      <c r="J72" s="2">
        <v>40</v>
      </c>
      <c r="K72" s="1">
        <v>61050</v>
      </c>
      <c r="L72" s="1">
        <v>153082</v>
      </c>
      <c r="M72" s="1">
        <v>157368</v>
      </c>
      <c r="N72" s="21">
        <v>93825</v>
      </c>
      <c r="O72" s="92"/>
      <c r="P72" s="92"/>
      <c r="Q72" s="104"/>
      <c r="R72" s="104">
        <f t="shared" ref="R72:T80" si="40">IF(R46=1,(R20-$X20)/$Q20,0)</f>
        <v>0</v>
      </c>
      <c r="S72" s="104">
        <f t="shared" si="40"/>
        <v>0</v>
      </c>
      <c r="T72" s="104">
        <f t="shared" si="40"/>
        <v>0</v>
      </c>
      <c r="U72" s="104">
        <f t="shared" si="39"/>
        <v>0</v>
      </c>
    </row>
    <row r="73" spans="2:21" s="21" customFormat="1">
      <c r="B73" s="95">
        <v>0.75</v>
      </c>
      <c r="C73" s="96">
        <v>0.5</v>
      </c>
      <c r="D73" s="86">
        <v>81400</v>
      </c>
      <c r="E73" s="87">
        <v>94485</v>
      </c>
      <c r="F73" s="87">
        <v>111671</v>
      </c>
      <c r="G73" s="87">
        <v>95271</v>
      </c>
      <c r="H73" s="88">
        <v>172337</v>
      </c>
      <c r="J73" s="2">
        <v>40</v>
      </c>
      <c r="K73" s="1">
        <v>61050</v>
      </c>
      <c r="L73" s="1">
        <v>169513</v>
      </c>
      <c r="M73" s="1">
        <v>174886</v>
      </c>
      <c r="N73" s="21">
        <v>95271</v>
      </c>
      <c r="O73" s="92"/>
      <c r="P73" s="92"/>
      <c r="Q73" s="104"/>
      <c r="R73" s="104">
        <f t="shared" si="40"/>
        <v>0</v>
      </c>
      <c r="S73" s="104">
        <f t="shared" si="40"/>
        <v>0</v>
      </c>
      <c r="T73" s="104">
        <f t="shared" si="40"/>
        <v>0</v>
      </c>
      <c r="U73" s="104">
        <f t="shared" si="39"/>
        <v>0</v>
      </c>
    </row>
    <row r="74" spans="2:21" s="21" customFormat="1">
      <c r="B74" s="95">
        <v>0.75</v>
      </c>
      <c r="C74" s="96">
        <v>0.75</v>
      </c>
      <c r="D74" s="86">
        <v>81400</v>
      </c>
      <c r="E74" s="87">
        <v>95905</v>
      </c>
      <c r="F74" s="87">
        <v>116905</v>
      </c>
      <c r="G74" s="87">
        <v>96712</v>
      </c>
      <c r="H74" s="88">
        <v>189202</v>
      </c>
      <c r="J74" s="2">
        <v>40</v>
      </c>
      <c r="K74" s="1">
        <v>61050</v>
      </c>
      <c r="L74" s="1">
        <v>185996</v>
      </c>
      <c r="M74" s="1">
        <v>192475</v>
      </c>
      <c r="N74" s="21">
        <v>96712</v>
      </c>
      <c r="O74" s="92"/>
      <c r="P74" s="92"/>
      <c r="Q74" s="104"/>
      <c r="R74" s="104">
        <f t="shared" si="40"/>
        <v>0</v>
      </c>
      <c r="S74" s="104">
        <f t="shared" si="40"/>
        <v>0</v>
      </c>
      <c r="T74" s="104">
        <f t="shared" si="40"/>
        <v>0</v>
      </c>
      <c r="U74" s="104">
        <f t="shared" si="39"/>
        <v>0</v>
      </c>
    </row>
    <row r="75" spans="2:21" s="21" customFormat="1">
      <c r="B75" s="95">
        <v>0.75</v>
      </c>
      <c r="C75" s="96">
        <v>1</v>
      </c>
      <c r="D75" s="86">
        <v>81400</v>
      </c>
      <c r="E75" s="87">
        <v>97326</v>
      </c>
      <c r="F75" s="87">
        <v>122133</v>
      </c>
      <c r="G75" s="87">
        <v>98153</v>
      </c>
      <c r="H75" s="88">
        <v>206009</v>
      </c>
      <c r="J75" s="2">
        <v>40</v>
      </c>
      <c r="K75" s="1">
        <v>61050</v>
      </c>
      <c r="L75" s="1">
        <v>202428</v>
      </c>
      <c r="M75" s="1">
        <v>209990</v>
      </c>
      <c r="N75" s="21">
        <v>98153</v>
      </c>
      <c r="O75" s="92"/>
      <c r="P75" s="92"/>
      <c r="Q75" s="104"/>
      <c r="R75" s="104">
        <f t="shared" si="40"/>
        <v>0</v>
      </c>
      <c r="S75" s="104">
        <f t="shared" si="40"/>
        <v>0</v>
      </c>
      <c r="T75" s="104">
        <f t="shared" si="40"/>
        <v>0</v>
      </c>
      <c r="U75" s="104">
        <f t="shared" si="39"/>
        <v>0</v>
      </c>
    </row>
    <row r="76" spans="2:21" s="21" customFormat="1">
      <c r="B76" s="95">
        <v>1</v>
      </c>
      <c r="C76" s="96">
        <v>0</v>
      </c>
      <c r="D76" s="86">
        <v>81400</v>
      </c>
      <c r="E76" s="87">
        <v>102718</v>
      </c>
      <c r="F76" s="87">
        <v>123584</v>
      </c>
      <c r="G76" s="87">
        <v>106030</v>
      </c>
      <c r="H76" s="88">
        <v>183314</v>
      </c>
      <c r="J76" s="2">
        <v>40</v>
      </c>
      <c r="K76" s="1">
        <v>81400</v>
      </c>
      <c r="L76" s="1">
        <v>180911</v>
      </c>
      <c r="M76" s="1">
        <v>184927</v>
      </c>
      <c r="N76" s="21">
        <v>106030</v>
      </c>
      <c r="O76" s="92"/>
      <c r="P76" s="92"/>
      <c r="Q76" s="104"/>
      <c r="R76" s="104">
        <f t="shared" si="40"/>
        <v>0</v>
      </c>
      <c r="S76" s="104">
        <f t="shared" si="40"/>
        <v>0</v>
      </c>
      <c r="T76" s="104">
        <f t="shared" si="40"/>
        <v>0</v>
      </c>
      <c r="U76" s="104">
        <f t="shared" si="39"/>
        <v>0</v>
      </c>
    </row>
    <row r="77" spans="2:21" s="21" customFormat="1">
      <c r="B77" s="95">
        <v>1</v>
      </c>
      <c r="C77" s="96">
        <v>0.25</v>
      </c>
      <c r="D77" s="86">
        <v>81400</v>
      </c>
      <c r="E77" s="87">
        <v>104088</v>
      </c>
      <c r="F77" s="87">
        <v>128679</v>
      </c>
      <c r="G77" s="87">
        <v>107425</v>
      </c>
      <c r="H77" s="88">
        <v>205337</v>
      </c>
      <c r="J77" s="2">
        <v>40</v>
      </c>
      <c r="K77" s="1">
        <v>81400</v>
      </c>
      <c r="L77" s="1">
        <v>202447</v>
      </c>
      <c r="M77" s="1">
        <v>207894</v>
      </c>
      <c r="N77" s="21">
        <v>107425</v>
      </c>
      <c r="O77" s="92"/>
      <c r="P77" s="92"/>
      <c r="Q77" s="104"/>
      <c r="R77" s="104">
        <f t="shared" si="40"/>
        <v>0</v>
      </c>
      <c r="S77" s="104">
        <f t="shared" si="40"/>
        <v>0</v>
      </c>
      <c r="T77" s="104">
        <f t="shared" si="40"/>
        <v>0</v>
      </c>
      <c r="U77" s="104">
        <f t="shared" si="39"/>
        <v>0</v>
      </c>
    </row>
    <row r="78" spans="2:21" s="21" customFormat="1">
      <c r="B78" s="95">
        <v>1</v>
      </c>
      <c r="C78" s="96">
        <v>0.5</v>
      </c>
      <c r="D78" s="86">
        <v>81400</v>
      </c>
      <c r="E78" s="87">
        <v>105510</v>
      </c>
      <c r="F78" s="87">
        <v>133896</v>
      </c>
      <c r="G78" s="87">
        <v>108871</v>
      </c>
      <c r="H78" s="88">
        <v>227681</v>
      </c>
      <c r="J78" s="2">
        <v>40</v>
      </c>
      <c r="K78" s="1">
        <v>81400</v>
      </c>
      <c r="L78" s="1">
        <v>224281</v>
      </c>
      <c r="M78" s="1">
        <v>231162</v>
      </c>
      <c r="N78" s="21">
        <v>108871</v>
      </c>
      <c r="O78" s="92"/>
      <c r="P78" s="92"/>
      <c r="Q78" s="104"/>
      <c r="R78" s="104">
        <f t="shared" si="40"/>
        <v>0</v>
      </c>
      <c r="S78" s="104">
        <f t="shared" si="40"/>
        <v>0</v>
      </c>
      <c r="T78" s="104">
        <f t="shared" si="40"/>
        <v>0</v>
      </c>
      <c r="U78" s="104">
        <f t="shared" si="39"/>
        <v>0</v>
      </c>
    </row>
    <row r="79" spans="2:21" s="21" customFormat="1">
      <c r="B79" s="95">
        <v>1</v>
      </c>
      <c r="C79" s="96">
        <v>0.75</v>
      </c>
      <c r="D79" s="86">
        <v>81400</v>
      </c>
      <c r="E79" s="87">
        <v>106930</v>
      </c>
      <c r="F79" s="87">
        <v>139130</v>
      </c>
      <c r="G79" s="87">
        <v>110312</v>
      </c>
      <c r="H79" s="88">
        <v>250002</v>
      </c>
      <c r="J79" s="2">
        <v>40</v>
      </c>
      <c r="K79" s="1">
        <v>81400</v>
      </c>
      <c r="L79" s="1">
        <v>246078</v>
      </c>
      <c r="M79" s="1">
        <v>254415</v>
      </c>
      <c r="N79" s="21">
        <v>110312</v>
      </c>
      <c r="O79" s="92"/>
      <c r="P79" s="92"/>
      <c r="Q79" s="104"/>
      <c r="R79" s="104">
        <f t="shared" si="40"/>
        <v>0</v>
      </c>
      <c r="S79" s="104">
        <f t="shared" si="40"/>
        <v>0</v>
      </c>
      <c r="T79" s="104">
        <f t="shared" si="40"/>
        <v>0</v>
      </c>
      <c r="U79" s="104">
        <f t="shared" si="39"/>
        <v>0</v>
      </c>
    </row>
    <row r="80" spans="2:21" s="21" customFormat="1" ht="15.75" thickBot="1">
      <c r="B80" s="97">
        <v>1</v>
      </c>
      <c r="C80" s="98">
        <v>1</v>
      </c>
      <c r="D80" s="89">
        <v>81400</v>
      </c>
      <c r="E80" s="90">
        <v>108351</v>
      </c>
      <c r="F80" s="90">
        <v>144358</v>
      </c>
      <c r="G80" s="90">
        <v>111753</v>
      </c>
      <c r="H80" s="91">
        <v>272363</v>
      </c>
      <c r="J80" s="2">
        <v>40</v>
      </c>
      <c r="K80" s="1">
        <v>81400</v>
      </c>
      <c r="L80" s="1">
        <v>267921</v>
      </c>
      <c r="M80" s="1">
        <v>277710</v>
      </c>
      <c r="N80" s="21">
        <v>111753</v>
      </c>
      <c r="O80" s="92"/>
      <c r="P80" s="92"/>
      <c r="Q80" s="104"/>
      <c r="R80" s="104">
        <f t="shared" si="40"/>
        <v>0</v>
      </c>
      <c r="S80" s="104">
        <f t="shared" si="40"/>
        <v>0</v>
      </c>
      <c r="T80" s="104">
        <f t="shared" si="40"/>
        <v>0</v>
      </c>
      <c r="U80" s="104">
        <f t="shared" si="39"/>
        <v>0</v>
      </c>
    </row>
    <row r="81" spans="1:16" s="21" customFormat="1" ht="15.75" thickBot="1">
      <c r="A81" s="21">
        <v>0.25</v>
      </c>
      <c r="D81" s="54"/>
      <c r="E81" s="54"/>
      <c r="F81" s="54"/>
      <c r="G81" s="54"/>
      <c r="H81" s="54"/>
      <c r="J81" s="2"/>
      <c r="O81" s="92"/>
      <c r="P81" s="92"/>
    </row>
    <row r="82" spans="1:16" s="21" customFormat="1">
      <c r="B82" s="93">
        <v>0</v>
      </c>
      <c r="C82" s="94">
        <v>0</v>
      </c>
      <c r="D82" s="83">
        <v>81400</v>
      </c>
      <c r="E82" s="84">
        <v>64875</v>
      </c>
      <c r="F82" s="84">
        <v>41839</v>
      </c>
      <c r="G82" s="84">
        <v>41989</v>
      </c>
      <c r="H82" s="85">
        <v>9620</v>
      </c>
      <c r="J82" s="2">
        <v>1</v>
      </c>
      <c r="K82" s="1">
        <v>0</v>
      </c>
      <c r="L82" s="1">
        <v>8459</v>
      </c>
      <c r="M82" s="1">
        <v>9039</v>
      </c>
      <c r="N82" s="21">
        <v>41839</v>
      </c>
      <c r="O82" s="92"/>
      <c r="P82" s="92"/>
    </row>
    <row r="83" spans="1:16" s="21" customFormat="1">
      <c r="B83" s="95">
        <v>0</v>
      </c>
      <c r="C83" s="96">
        <v>0.25</v>
      </c>
      <c r="D83" s="86">
        <v>81400</v>
      </c>
      <c r="E83" s="87">
        <v>65825</v>
      </c>
      <c r="F83" s="87">
        <v>46023</v>
      </c>
      <c r="G83" s="87">
        <v>46237</v>
      </c>
      <c r="H83" s="88">
        <v>9620</v>
      </c>
      <c r="J83" s="2">
        <v>3</v>
      </c>
      <c r="K83" s="1">
        <v>0</v>
      </c>
      <c r="L83" s="1">
        <v>8459</v>
      </c>
      <c r="M83" s="1">
        <v>9039</v>
      </c>
      <c r="N83" s="21">
        <v>46023</v>
      </c>
      <c r="O83" s="92"/>
      <c r="P83" s="92"/>
    </row>
    <row r="84" spans="1:16" s="21" customFormat="1">
      <c r="B84" s="95">
        <v>0</v>
      </c>
      <c r="C84" s="96">
        <v>0.5</v>
      </c>
      <c r="D84" s="86">
        <v>81400</v>
      </c>
      <c r="E84" s="87">
        <v>66837</v>
      </c>
      <c r="F84" s="87">
        <v>50359</v>
      </c>
      <c r="G84" s="87">
        <v>53226</v>
      </c>
      <c r="H84" s="88">
        <v>9620</v>
      </c>
      <c r="J84" s="2">
        <v>38</v>
      </c>
      <c r="K84" s="1">
        <v>0</v>
      </c>
      <c r="L84" s="1">
        <v>8459</v>
      </c>
      <c r="M84" s="1">
        <v>9039</v>
      </c>
      <c r="N84" s="21">
        <v>51783</v>
      </c>
      <c r="O84" s="92"/>
      <c r="P84" s="92"/>
    </row>
    <row r="85" spans="1:16" s="21" customFormat="1">
      <c r="B85" s="95">
        <v>0</v>
      </c>
      <c r="C85" s="96">
        <v>0.75</v>
      </c>
      <c r="D85" s="86">
        <v>81400</v>
      </c>
      <c r="E85" s="87">
        <v>67832</v>
      </c>
      <c r="F85" s="87">
        <v>54674</v>
      </c>
      <c r="G85" s="87">
        <v>59462</v>
      </c>
      <c r="H85" s="88">
        <v>9620</v>
      </c>
      <c r="J85" s="2">
        <v>40</v>
      </c>
      <c r="K85" s="1">
        <v>0</v>
      </c>
      <c r="L85" s="1">
        <v>8459</v>
      </c>
      <c r="M85" s="1">
        <v>9039</v>
      </c>
      <c r="N85" s="21">
        <v>60148</v>
      </c>
      <c r="O85" s="92"/>
      <c r="P85" s="92"/>
    </row>
    <row r="86" spans="1:16" s="21" customFormat="1">
      <c r="B86" s="95">
        <v>0</v>
      </c>
      <c r="C86" s="96">
        <v>1</v>
      </c>
      <c r="D86" s="86">
        <v>81400</v>
      </c>
      <c r="E86" s="87">
        <v>68832</v>
      </c>
      <c r="F86" s="87">
        <v>59016</v>
      </c>
      <c r="G86" s="87">
        <v>62266</v>
      </c>
      <c r="H86" s="88">
        <v>9620</v>
      </c>
      <c r="J86" s="2">
        <v>40</v>
      </c>
      <c r="K86" s="1">
        <v>0</v>
      </c>
      <c r="L86" s="1">
        <v>8459</v>
      </c>
      <c r="M86" s="1">
        <v>9039</v>
      </c>
      <c r="N86" s="21">
        <v>62301</v>
      </c>
      <c r="O86" s="92"/>
      <c r="P86" s="92"/>
    </row>
    <row r="87" spans="1:16" s="21" customFormat="1">
      <c r="B87" s="95">
        <v>0.25</v>
      </c>
      <c r="C87" s="96">
        <v>0</v>
      </c>
      <c r="D87" s="86">
        <v>81400</v>
      </c>
      <c r="E87" s="87">
        <v>75900</v>
      </c>
      <c r="F87" s="87">
        <v>64086</v>
      </c>
      <c r="G87" s="87">
        <v>67565</v>
      </c>
      <c r="H87" s="88">
        <v>53626</v>
      </c>
      <c r="J87" s="2">
        <v>34</v>
      </c>
      <c r="K87" s="1">
        <v>20350</v>
      </c>
      <c r="L87" s="1">
        <v>52114</v>
      </c>
      <c r="M87" s="1">
        <v>53474</v>
      </c>
      <c r="N87" s="21">
        <v>64086</v>
      </c>
      <c r="O87" s="92"/>
      <c r="P87" s="92"/>
    </row>
    <row r="88" spans="1:16" s="21" customFormat="1">
      <c r="B88" s="95">
        <v>0.25</v>
      </c>
      <c r="C88" s="96">
        <v>0.25</v>
      </c>
      <c r="D88" s="86">
        <v>81400</v>
      </c>
      <c r="E88" s="87">
        <v>76850</v>
      </c>
      <c r="F88" s="87">
        <v>68271</v>
      </c>
      <c r="G88" s="87">
        <v>70742</v>
      </c>
      <c r="H88" s="88">
        <v>58540</v>
      </c>
      <c r="J88" s="2">
        <v>35</v>
      </c>
      <c r="K88" s="1">
        <v>20350</v>
      </c>
      <c r="L88" s="1">
        <v>56921</v>
      </c>
      <c r="M88" s="1">
        <v>58664</v>
      </c>
      <c r="N88" s="21">
        <v>70227</v>
      </c>
      <c r="O88" s="92"/>
      <c r="P88" s="92"/>
    </row>
    <row r="89" spans="1:16" s="21" customFormat="1">
      <c r="B89" s="95">
        <v>0.25</v>
      </c>
      <c r="C89" s="96">
        <v>0.5</v>
      </c>
      <c r="D89" s="86">
        <v>81400</v>
      </c>
      <c r="E89" s="87">
        <v>77862</v>
      </c>
      <c r="F89" s="87">
        <v>72607</v>
      </c>
      <c r="G89" s="87">
        <v>74494</v>
      </c>
      <c r="H89" s="88">
        <v>63775</v>
      </c>
      <c r="J89" s="2">
        <v>39</v>
      </c>
      <c r="K89" s="1">
        <v>20350</v>
      </c>
      <c r="L89" s="1">
        <v>62036</v>
      </c>
      <c r="M89" s="1">
        <v>64157</v>
      </c>
      <c r="N89" s="21">
        <v>74493</v>
      </c>
      <c r="O89" s="92"/>
      <c r="P89" s="92"/>
    </row>
    <row r="90" spans="1:16" s="21" customFormat="1">
      <c r="B90" s="95">
        <v>0.25</v>
      </c>
      <c r="C90" s="96">
        <v>0.75</v>
      </c>
      <c r="D90" s="86">
        <v>81400</v>
      </c>
      <c r="E90" s="87">
        <v>78857</v>
      </c>
      <c r="F90" s="87">
        <v>76921</v>
      </c>
      <c r="G90" s="87">
        <v>76199</v>
      </c>
      <c r="H90" s="88">
        <v>68996</v>
      </c>
      <c r="J90" s="2">
        <v>40</v>
      </c>
      <c r="K90" s="1">
        <v>20350</v>
      </c>
      <c r="L90" s="1">
        <v>67125</v>
      </c>
      <c r="M90" s="1">
        <v>69633</v>
      </c>
      <c r="N90" s="21">
        <v>76146</v>
      </c>
      <c r="O90" s="92"/>
      <c r="P90" s="92"/>
    </row>
    <row r="91" spans="1:16" s="21" customFormat="1">
      <c r="B91" s="95">
        <v>0.25</v>
      </c>
      <c r="C91" s="96">
        <v>1</v>
      </c>
      <c r="D91" s="86">
        <v>81400</v>
      </c>
      <c r="E91" s="87">
        <v>79860</v>
      </c>
      <c r="F91" s="87">
        <v>81265</v>
      </c>
      <c r="G91" s="87">
        <v>77573</v>
      </c>
      <c r="H91" s="88">
        <v>74614</v>
      </c>
      <c r="J91" s="2">
        <v>40</v>
      </c>
      <c r="K91" s="1">
        <v>20350</v>
      </c>
      <c r="L91" s="1">
        <v>72627</v>
      </c>
      <c r="M91" s="1">
        <v>75565</v>
      </c>
      <c r="N91" s="21">
        <v>77546</v>
      </c>
      <c r="O91" s="92"/>
      <c r="P91" s="92"/>
    </row>
    <row r="92" spans="1:16" s="21" customFormat="1">
      <c r="B92" s="95">
        <v>0.5</v>
      </c>
      <c r="C92" s="96">
        <v>0</v>
      </c>
      <c r="D92" s="86">
        <v>81400</v>
      </c>
      <c r="E92" s="87">
        <v>86925</v>
      </c>
      <c r="F92" s="87">
        <v>86315</v>
      </c>
      <c r="G92" s="87">
        <v>86779</v>
      </c>
      <c r="H92" s="88">
        <v>97620</v>
      </c>
      <c r="J92" s="2">
        <v>40</v>
      </c>
      <c r="K92" s="1">
        <v>40700</v>
      </c>
      <c r="L92" s="1">
        <v>95765</v>
      </c>
      <c r="M92" s="1">
        <v>97900</v>
      </c>
      <c r="N92" s="21">
        <v>86766</v>
      </c>
      <c r="O92" s="92"/>
      <c r="P92" s="92"/>
    </row>
    <row r="93" spans="1:16" s="21" customFormat="1">
      <c r="B93" s="95">
        <v>0.5</v>
      </c>
      <c r="C93" s="96">
        <v>0.25</v>
      </c>
      <c r="D93" s="86">
        <v>81400</v>
      </c>
      <c r="E93" s="87">
        <v>87875</v>
      </c>
      <c r="F93" s="87">
        <v>90500</v>
      </c>
      <c r="G93" s="87">
        <v>88019</v>
      </c>
      <c r="H93" s="88">
        <v>107769</v>
      </c>
      <c r="J93" s="2">
        <v>40</v>
      </c>
      <c r="K93" s="1">
        <v>40700</v>
      </c>
      <c r="L93" s="1">
        <v>105687</v>
      </c>
      <c r="M93" s="1">
        <v>108583</v>
      </c>
      <c r="N93" s="21">
        <v>87730</v>
      </c>
      <c r="O93" s="92"/>
      <c r="P93" s="92"/>
    </row>
    <row r="94" spans="1:16" s="21" customFormat="1">
      <c r="B94" s="95">
        <v>0.5</v>
      </c>
      <c r="C94" s="96">
        <v>0.5</v>
      </c>
      <c r="D94" s="86">
        <v>81400</v>
      </c>
      <c r="E94" s="87">
        <v>88887</v>
      </c>
      <c r="F94" s="87">
        <v>94836</v>
      </c>
      <c r="G94" s="87">
        <v>89016</v>
      </c>
      <c r="H94" s="88">
        <v>118608</v>
      </c>
      <c r="J94" s="2">
        <v>40</v>
      </c>
      <c r="K94" s="1">
        <v>40700</v>
      </c>
      <c r="L94" s="1">
        <v>116278</v>
      </c>
      <c r="M94" s="1">
        <v>119991</v>
      </c>
      <c r="N94" s="21">
        <v>88769</v>
      </c>
      <c r="O94" s="92"/>
      <c r="P94" s="92"/>
    </row>
    <row r="95" spans="1:16" s="21" customFormat="1">
      <c r="B95" s="95">
        <v>0.5</v>
      </c>
      <c r="C95" s="96">
        <v>0.75</v>
      </c>
      <c r="D95" s="86">
        <v>81400</v>
      </c>
      <c r="E95" s="87">
        <v>89882</v>
      </c>
      <c r="F95" s="87">
        <v>99151</v>
      </c>
      <c r="G95" s="87">
        <v>89866</v>
      </c>
      <c r="H95" s="88">
        <v>129058</v>
      </c>
      <c r="J95" s="2">
        <v>40</v>
      </c>
      <c r="K95" s="1">
        <v>40700</v>
      </c>
      <c r="L95" s="1">
        <v>126471</v>
      </c>
      <c r="M95" s="1">
        <v>130941</v>
      </c>
      <c r="N95" s="21">
        <v>89807</v>
      </c>
      <c r="O95" s="92"/>
      <c r="P95" s="92"/>
    </row>
    <row r="96" spans="1:16" s="21" customFormat="1">
      <c r="B96" s="95">
        <v>0.5</v>
      </c>
      <c r="C96" s="96">
        <v>1</v>
      </c>
      <c r="D96" s="86">
        <v>81400</v>
      </c>
      <c r="E96" s="87">
        <v>90885</v>
      </c>
      <c r="F96" s="87">
        <v>103494</v>
      </c>
      <c r="G96" s="87">
        <v>90884</v>
      </c>
      <c r="H96" s="88">
        <v>139915</v>
      </c>
      <c r="J96" s="2">
        <v>40</v>
      </c>
      <c r="K96" s="1">
        <v>40700</v>
      </c>
      <c r="L96" s="1">
        <v>137082</v>
      </c>
      <c r="M96" s="1">
        <v>142363</v>
      </c>
      <c r="N96" s="21">
        <v>90846</v>
      </c>
      <c r="O96" s="92"/>
      <c r="P96" s="92"/>
    </row>
    <row r="97" spans="1:16" s="21" customFormat="1">
      <c r="B97" s="95">
        <v>0.75</v>
      </c>
      <c r="C97" s="96">
        <v>0</v>
      </c>
      <c r="D97" s="86">
        <v>81400</v>
      </c>
      <c r="E97" s="87">
        <v>97971</v>
      </c>
      <c r="F97" s="87">
        <v>108540</v>
      </c>
      <c r="G97" s="87">
        <v>100343</v>
      </c>
      <c r="H97" s="88">
        <v>141612</v>
      </c>
      <c r="J97" s="2">
        <v>40</v>
      </c>
      <c r="K97" s="1">
        <v>61050</v>
      </c>
      <c r="L97" s="1">
        <v>139415</v>
      </c>
      <c r="M97" s="1">
        <v>142325</v>
      </c>
      <c r="N97" s="21">
        <v>100343</v>
      </c>
      <c r="O97" s="92"/>
      <c r="P97" s="92"/>
    </row>
    <row r="98" spans="1:16" s="21" customFormat="1">
      <c r="B98" s="95">
        <v>0.75</v>
      </c>
      <c r="C98" s="96">
        <v>0.25</v>
      </c>
      <c r="D98" s="86">
        <v>81400</v>
      </c>
      <c r="E98" s="87">
        <v>98921</v>
      </c>
      <c r="F98" s="87">
        <v>112725</v>
      </c>
      <c r="G98" s="87">
        <v>101336</v>
      </c>
      <c r="H98" s="88">
        <v>156982</v>
      </c>
      <c r="J98" s="2">
        <v>40</v>
      </c>
      <c r="K98" s="1">
        <v>61050</v>
      </c>
      <c r="L98" s="1">
        <v>154426</v>
      </c>
      <c r="M98" s="1">
        <v>158484</v>
      </c>
      <c r="N98" s="21">
        <v>101336</v>
      </c>
      <c r="O98" s="92"/>
      <c r="P98" s="92"/>
    </row>
    <row r="99" spans="1:16" s="21" customFormat="1">
      <c r="B99" s="95">
        <v>0.75</v>
      </c>
      <c r="C99" s="96">
        <v>0.5</v>
      </c>
      <c r="D99" s="86">
        <v>81400</v>
      </c>
      <c r="E99" s="87">
        <v>99933</v>
      </c>
      <c r="F99" s="87">
        <v>117061</v>
      </c>
      <c r="G99" s="87">
        <v>102375</v>
      </c>
      <c r="H99" s="88">
        <v>173051</v>
      </c>
      <c r="J99" s="2">
        <v>40</v>
      </c>
      <c r="K99" s="1">
        <v>61050</v>
      </c>
      <c r="L99" s="1">
        <v>170121</v>
      </c>
      <c r="M99" s="1">
        <v>175366</v>
      </c>
      <c r="N99" s="21">
        <v>102375</v>
      </c>
      <c r="O99" s="92"/>
      <c r="P99" s="92"/>
    </row>
    <row r="100" spans="1:16" s="21" customFormat="1">
      <c r="B100" s="95">
        <v>0.75</v>
      </c>
      <c r="C100" s="96">
        <v>0.75</v>
      </c>
      <c r="D100" s="86">
        <v>81400</v>
      </c>
      <c r="E100" s="87">
        <v>100928</v>
      </c>
      <c r="F100" s="87">
        <v>121376</v>
      </c>
      <c r="G100" s="87">
        <v>103413</v>
      </c>
      <c r="H100" s="88">
        <v>189136</v>
      </c>
      <c r="J100" s="2">
        <v>40</v>
      </c>
      <c r="K100" s="1">
        <v>61050</v>
      </c>
      <c r="L100" s="1">
        <v>185834</v>
      </c>
      <c r="M100" s="1">
        <v>192269</v>
      </c>
      <c r="N100" s="21">
        <v>103413</v>
      </c>
      <c r="O100" s="92"/>
      <c r="P100" s="92"/>
    </row>
    <row r="101" spans="1:16" s="21" customFormat="1">
      <c r="B101" s="95">
        <v>0.75</v>
      </c>
      <c r="C101" s="96">
        <v>1</v>
      </c>
      <c r="D101" s="86">
        <v>81400</v>
      </c>
      <c r="E101" s="87">
        <v>101931</v>
      </c>
      <c r="F101" s="87">
        <v>125720</v>
      </c>
      <c r="G101" s="87">
        <v>104452</v>
      </c>
      <c r="H101" s="88">
        <v>205098</v>
      </c>
      <c r="J101" s="2">
        <v>40</v>
      </c>
      <c r="K101" s="1">
        <v>61050</v>
      </c>
      <c r="L101" s="1">
        <v>201432</v>
      </c>
      <c r="M101" s="1">
        <v>209055</v>
      </c>
      <c r="N101" s="21">
        <v>104452</v>
      </c>
      <c r="O101" s="92"/>
      <c r="P101" s="92"/>
    </row>
    <row r="102" spans="1:16" s="21" customFormat="1">
      <c r="B102" s="95">
        <v>1</v>
      </c>
      <c r="C102" s="96">
        <v>0</v>
      </c>
      <c r="D102" s="86">
        <v>81400</v>
      </c>
      <c r="E102" s="87">
        <v>108996</v>
      </c>
      <c r="F102" s="87">
        <v>130765</v>
      </c>
      <c r="G102" s="87">
        <v>113943</v>
      </c>
      <c r="H102" s="88">
        <v>185605</v>
      </c>
      <c r="J102" s="2">
        <v>40</v>
      </c>
      <c r="K102" s="1">
        <v>81400</v>
      </c>
      <c r="L102" s="1">
        <v>183065</v>
      </c>
      <c r="M102" s="1">
        <v>186750</v>
      </c>
      <c r="N102" s="21">
        <v>113943</v>
      </c>
      <c r="O102" s="92"/>
      <c r="P102" s="92"/>
    </row>
    <row r="103" spans="1:16" s="21" customFormat="1">
      <c r="B103" s="95">
        <v>1</v>
      </c>
      <c r="C103" s="96">
        <v>0.25</v>
      </c>
      <c r="D103" s="86">
        <v>81400</v>
      </c>
      <c r="E103" s="87">
        <v>109946</v>
      </c>
      <c r="F103" s="87">
        <v>134950</v>
      </c>
      <c r="G103" s="87">
        <v>114936</v>
      </c>
      <c r="H103" s="88">
        <v>206593</v>
      </c>
      <c r="J103" s="2">
        <v>40</v>
      </c>
      <c r="K103" s="1">
        <v>81400</v>
      </c>
      <c r="L103" s="1">
        <v>203578</v>
      </c>
      <c r="M103" s="1">
        <v>208841</v>
      </c>
      <c r="N103" s="21">
        <v>114936</v>
      </c>
      <c r="O103" s="92"/>
      <c r="P103" s="92"/>
    </row>
    <row r="104" spans="1:16" s="21" customFormat="1">
      <c r="B104" s="95">
        <v>1</v>
      </c>
      <c r="C104" s="96">
        <v>0.5</v>
      </c>
      <c r="D104" s="86">
        <v>81400</v>
      </c>
      <c r="E104" s="87">
        <v>110958</v>
      </c>
      <c r="F104" s="87">
        <v>139286</v>
      </c>
      <c r="G104" s="87">
        <v>115975</v>
      </c>
      <c r="H104" s="88">
        <v>227900</v>
      </c>
      <c r="J104" s="2">
        <v>40</v>
      </c>
      <c r="K104" s="1">
        <v>81400</v>
      </c>
      <c r="L104" s="1">
        <v>224382</v>
      </c>
      <c r="M104" s="1">
        <v>231213</v>
      </c>
      <c r="N104" s="21">
        <v>115975</v>
      </c>
      <c r="O104" s="92"/>
      <c r="P104" s="92"/>
    </row>
    <row r="105" spans="1:16" s="21" customFormat="1">
      <c r="B105" s="95">
        <v>1</v>
      </c>
      <c r="C105" s="96">
        <v>0.75</v>
      </c>
      <c r="D105" s="86">
        <v>81400</v>
      </c>
      <c r="E105" s="87">
        <v>111953</v>
      </c>
      <c r="F105" s="87">
        <v>143601</v>
      </c>
      <c r="G105" s="87">
        <v>117013</v>
      </c>
      <c r="H105" s="88">
        <v>249090</v>
      </c>
      <c r="J105" s="2">
        <v>40</v>
      </c>
      <c r="K105" s="1">
        <v>81400</v>
      </c>
      <c r="L105" s="1">
        <v>245082</v>
      </c>
      <c r="M105" s="1">
        <v>253480</v>
      </c>
      <c r="N105" s="21">
        <v>117013</v>
      </c>
      <c r="O105" s="92"/>
      <c r="P105" s="92"/>
    </row>
    <row r="106" spans="1:16" s="21" customFormat="1" ht="15.75" thickBot="1">
      <c r="B106" s="97">
        <v>1</v>
      </c>
      <c r="C106" s="98">
        <v>1</v>
      </c>
      <c r="D106" s="89">
        <v>81400</v>
      </c>
      <c r="E106" s="90">
        <v>112956</v>
      </c>
      <c r="F106" s="90">
        <v>147945</v>
      </c>
      <c r="G106" s="90">
        <v>118052</v>
      </c>
      <c r="H106" s="91">
        <v>270500</v>
      </c>
      <c r="J106" s="2">
        <v>40</v>
      </c>
      <c r="K106" s="1">
        <v>81400</v>
      </c>
      <c r="L106" s="1">
        <v>265999</v>
      </c>
      <c r="M106" s="1">
        <v>275972</v>
      </c>
      <c r="N106" s="21">
        <v>118052</v>
      </c>
      <c r="O106" s="92"/>
      <c r="P106" s="92"/>
    </row>
    <row r="107" spans="1:16" s="21" customFormat="1" ht="15.75" thickBot="1">
      <c r="A107" s="21">
        <v>0</v>
      </c>
      <c r="D107" s="54"/>
      <c r="E107" s="54"/>
      <c r="F107" s="54"/>
      <c r="G107" s="54"/>
      <c r="H107" s="54"/>
      <c r="J107" s="2"/>
      <c r="O107" s="92"/>
      <c r="P107" s="92"/>
    </row>
    <row r="108" spans="1:16" s="21" customFormat="1">
      <c r="B108" s="93">
        <v>0</v>
      </c>
      <c r="C108" s="94">
        <v>0</v>
      </c>
      <c r="D108" s="83">
        <v>81400</v>
      </c>
      <c r="E108" s="84">
        <v>71104</v>
      </c>
      <c r="F108" s="84">
        <v>49031</v>
      </c>
      <c r="G108" s="84">
        <v>49031</v>
      </c>
      <c r="H108" s="85">
        <v>11927</v>
      </c>
      <c r="J108" s="2">
        <v>0</v>
      </c>
      <c r="K108" s="1">
        <v>0</v>
      </c>
      <c r="L108" s="1">
        <v>10626</v>
      </c>
      <c r="M108" s="1">
        <v>10870</v>
      </c>
      <c r="N108" s="21">
        <v>49031</v>
      </c>
      <c r="O108" s="92"/>
      <c r="P108" s="92"/>
    </row>
    <row r="109" spans="1:16" s="21" customFormat="1">
      <c r="B109" s="95">
        <v>0</v>
      </c>
      <c r="C109" s="96">
        <v>0.25</v>
      </c>
      <c r="D109" s="86">
        <v>81400</v>
      </c>
      <c r="E109" s="87">
        <v>71646</v>
      </c>
      <c r="F109" s="87">
        <v>52313</v>
      </c>
      <c r="G109" s="87">
        <v>52628</v>
      </c>
      <c r="H109" s="88">
        <v>11927</v>
      </c>
      <c r="J109" s="2">
        <v>2</v>
      </c>
      <c r="K109" s="1">
        <v>0</v>
      </c>
      <c r="L109" s="1">
        <v>10626</v>
      </c>
      <c r="M109" s="1">
        <v>10870</v>
      </c>
      <c r="N109" s="21">
        <v>52313</v>
      </c>
      <c r="O109" s="92"/>
      <c r="P109" s="92"/>
    </row>
    <row r="110" spans="1:16" s="21" customFormat="1">
      <c r="B110" s="95">
        <v>0</v>
      </c>
      <c r="C110" s="96">
        <v>0.5</v>
      </c>
      <c r="D110" s="86">
        <v>81400</v>
      </c>
      <c r="E110" s="87">
        <v>72237</v>
      </c>
      <c r="F110" s="87">
        <v>55748</v>
      </c>
      <c r="G110" s="87">
        <v>56352</v>
      </c>
      <c r="H110" s="88">
        <v>11927</v>
      </c>
      <c r="J110" s="2">
        <v>10</v>
      </c>
      <c r="K110" s="1">
        <v>0</v>
      </c>
      <c r="L110" s="1">
        <v>10626</v>
      </c>
      <c r="M110" s="1">
        <v>10870</v>
      </c>
      <c r="N110" s="21">
        <v>55748</v>
      </c>
      <c r="O110" s="92"/>
      <c r="P110" s="92"/>
    </row>
    <row r="111" spans="1:16" s="21" customFormat="1">
      <c r="B111" s="95">
        <v>0</v>
      </c>
      <c r="C111" s="96">
        <v>0.75</v>
      </c>
      <c r="D111" s="86">
        <v>81400</v>
      </c>
      <c r="E111" s="87">
        <v>72811</v>
      </c>
      <c r="F111" s="87">
        <v>59181</v>
      </c>
      <c r="G111" s="87">
        <v>62064</v>
      </c>
      <c r="H111" s="88">
        <v>11927</v>
      </c>
      <c r="J111" s="2">
        <v>40</v>
      </c>
      <c r="K111" s="1">
        <v>0</v>
      </c>
      <c r="L111" s="1">
        <v>10626</v>
      </c>
      <c r="M111" s="1">
        <v>10870</v>
      </c>
      <c r="N111" s="21">
        <v>61785</v>
      </c>
      <c r="O111" s="92"/>
      <c r="P111" s="92"/>
    </row>
    <row r="112" spans="1:16" s="21" customFormat="1">
      <c r="B112" s="95">
        <v>0</v>
      </c>
      <c r="C112" s="96">
        <v>1</v>
      </c>
      <c r="D112" s="86">
        <v>81400</v>
      </c>
      <c r="E112" s="87">
        <v>73405</v>
      </c>
      <c r="F112" s="87">
        <v>62598</v>
      </c>
      <c r="G112" s="87">
        <v>65963</v>
      </c>
      <c r="H112" s="88">
        <v>11927</v>
      </c>
      <c r="J112" s="2">
        <v>40</v>
      </c>
      <c r="K112" s="1">
        <v>0</v>
      </c>
      <c r="L112" s="1">
        <v>10626</v>
      </c>
      <c r="M112" s="1">
        <v>10870</v>
      </c>
      <c r="N112" s="21">
        <v>65843</v>
      </c>
      <c r="O112" s="92"/>
      <c r="P112" s="92"/>
    </row>
    <row r="113" spans="2:16" s="21" customFormat="1">
      <c r="B113" s="95">
        <v>0.25</v>
      </c>
      <c r="C113" s="96">
        <v>0</v>
      </c>
      <c r="D113" s="86">
        <v>81400</v>
      </c>
      <c r="E113" s="87">
        <v>82129</v>
      </c>
      <c r="F113" s="87">
        <v>71265</v>
      </c>
      <c r="G113" s="87">
        <v>72794</v>
      </c>
      <c r="H113" s="88">
        <v>55940</v>
      </c>
      <c r="J113" s="2">
        <v>22</v>
      </c>
      <c r="K113" s="1">
        <v>20350</v>
      </c>
      <c r="L113" s="1">
        <v>54301</v>
      </c>
      <c r="M113" s="1">
        <v>55316</v>
      </c>
      <c r="N113" s="21">
        <v>71265</v>
      </c>
      <c r="O113" s="92"/>
      <c r="P113" s="92"/>
    </row>
    <row r="114" spans="2:16" s="21" customFormat="1">
      <c r="B114" s="95">
        <v>0.25</v>
      </c>
      <c r="C114" s="96">
        <v>0.25</v>
      </c>
      <c r="D114" s="86">
        <v>81400</v>
      </c>
      <c r="E114" s="87">
        <v>82671</v>
      </c>
      <c r="F114" s="87">
        <v>74552</v>
      </c>
      <c r="G114" s="87">
        <v>75629</v>
      </c>
      <c r="H114" s="88">
        <v>60623</v>
      </c>
      <c r="J114" s="2">
        <v>21</v>
      </c>
      <c r="K114" s="1">
        <v>20350</v>
      </c>
      <c r="L114" s="1">
        <v>58875</v>
      </c>
      <c r="M114" s="1">
        <v>60297</v>
      </c>
      <c r="N114" s="21">
        <v>74552</v>
      </c>
      <c r="O114" s="92"/>
      <c r="P114" s="92"/>
    </row>
    <row r="115" spans="2:16" s="21" customFormat="1">
      <c r="B115" s="95">
        <v>0.25</v>
      </c>
      <c r="C115" s="96">
        <v>0.5</v>
      </c>
      <c r="D115" s="86">
        <v>81400</v>
      </c>
      <c r="E115" s="87">
        <v>83262</v>
      </c>
      <c r="F115" s="87">
        <v>77989</v>
      </c>
      <c r="G115" s="87">
        <v>79556</v>
      </c>
      <c r="H115" s="88">
        <v>65601</v>
      </c>
      <c r="J115" s="2">
        <v>36</v>
      </c>
      <c r="K115" s="1">
        <v>20350</v>
      </c>
      <c r="L115" s="1">
        <v>63733</v>
      </c>
      <c r="M115" s="1">
        <v>65571</v>
      </c>
      <c r="N115" s="21">
        <v>78859</v>
      </c>
      <c r="O115" s="92"/>
      <c r="P115" s="92"/>
    </row>
    <row r="116" spans="2:16" s="21" customFormat="1">
      <c r="B116" s="95">
        <v>0.25</v>
      </c>
      <c r="C116" s="96">
        <v>0.75</v>
      </c>
      <c r="D116" s="86">
        <v>81400</v>
      </c>
      <c r="E116" s="87">
        <v>83836</v>
      </c>
      <c r="F116" s="87">
        <v>81419</v>
      </c>
      <c r="G116" s="87">
        <v>81986</v>
      </c>
      <c r="H116" s="88">
        <v>70583</v>
      </c>
      <c r="J116" s="2">
        <v>40</v>
      </c>
      <c r="K116" s="1">
        <v>20350</v>
      </c>
      <c r="L116" s="1">
        <v>68597</v>
      </c>
      <c r="M116" s="1">
        <v>70852</v>
      </c>
      <c r="N116" s="21">
        <v>82142</v>
      </c>
      <c r="O116" s="92"/>
      <c r="P116" s="92"/>
    </row>
    <row r="117" spans="2:16" s="21" customFormat="1">
      <c r="B117" s="95">
        <v>0.25</v>
      </c>
      <c r="C117" s="96">
        <v>1</v>
      </c>
      <c r="D117" s="86">
        <v>81400</v>
      </c>
      <c r="E117" s="87">
        <v>84431</v>
      </c>
      <c r="F117" s="87">
        <v>84837</v>
      </c>
      <c r="G117" s="87">
        <v>83310</v>
      </c>
      <c r="H117" s="88">
        <v>75915</v>
      </c>
      <c r="J117" s="2">
        <v>40</v>
      </c>
      <c r="K117" s="1">
        <v>20350</v>
      </c>
      <c r="L117" s="1">
        <v>73821</v>
      </c>
      <c r="M117" s="1">
        <v>76526</v>
      </c>
      <c r="N117" s="21">
        <v>83280</v>
      </c>
      <c r="O117" s="92"/>
      <c r="P117" s="92"/>
    </row>
    <row r="118" spans="2:16" s="21" customFormat="1">
      <c r="B118" s="95">
        <v>0.5</v>
      </c>
      <c r="C118" s="96">
        <v>0</v>
      </c>
      <c r="D118" s="86">
        <v>81400</v>
      </c>
      <c r="E118" s="87">
        <v>93154</v>
      </c>
      <c r="F118" s="87">
        <v>93490</v>
      </c>
      <c r="G118" s="87">
        <v>94451</v>
      </c>
      <c r="H118" s="88">
        <v>99933</v>
      </c>
      <c r="J118" s="2">
        <v>40</v>
      </c>
      <c r="K118" s="1">
        <v>40700</v>
      </c>
      <c r="L118" s="1">
        <v>97951</v>
      </c>
      <c r="M118" s="1">
        <v>99741</v>
      </c>
      <c r="N118" s="21">
        <v>93769</v>
      </c>
      <c r="O118" s="92"/>
      <c r="P118" s="92"/>
    </row>
    <row r="119" spans="2:16" s="21" customFormat="1">
      <c r="B119" s="95">
        <v>0.5</v>
      </c>
      <c r="C119" s="96">
        <v>0.25</v>
      </c>
      <c r="D119" s="86">
        <v>81400</v>
      </c>
      <c r="E119" s="87">
        <v>93696</v>
      </c>
      <c r="F119" s="87">
        <v>96777</v>
      </c>
      <c r="G119" s="87">
        <v>95599</v>
      </c>
      <c r="H119" s="88">
        <v>109593</v>
      </c>
      <c r="J119" s="2">
        <v>40</v>
      </c>
      <c r="K119" s="1">
        <v>40700</v>
      </c>
      <c r="L119" s="1">
        <v>107383</v>
      </c>
      <c r="M119" s="1">
        <v>109996</v>
      </c>
      <c r="N119" s="21">
        <v>95835</v>
      </c>
      <c r="O119" s="92"/>
      <c r="P119" s="92"/>
    </row>
    <row r="120" spans="2:16" s="21" customFormat="1">
      <c r="B120" s="95">
        <v>0.5</v>
      </c>
      <c r="C120" s="96">
        <v>0.5</v>
      </c>
      <c r="D120" s="86">
        <v>81400</v>
      </c>
      <c r="E120" s="87">
        <v>94287</v>
      </c>
      <c r="F120" s="87">
        <v>100214</v>
      </c>
      <c r="G120" s="87">
        <v>96263</v>
      </c>
      <c r="H120" s="88">
        <v>119908</v>
      </c>
      <c r="J120" s="2">
        <v>40</v>
      </c>
      <c r="K120" s="1">
        <v>40700</v>
      </c>
      <c r="L120" s="1">
        <v>117471</v>
      </c>
      <c r="M120" s="1">
        <v>120951</v>
      </c>
      <c r="N120" s="21">
        <v>96348</v>
      </c>
      <c r="O120" s="92"/>
      <c r="P120" s="92"/>
    </row>
    <row r="121" spans="2:16" s="21" customFormat="1">
      <c r="B121" s="95">
        <v>0.5</v>
      </c>
      <c r="C121" s="96">
        <v>0.75</v>
      </c>
      <c r="D121" s="86">
        <v>81400</v>
      </c>
      <c r="E121" s="87">
        <v>94864</v>
      </c>
      <c r="F121" s="87">
        <v>103645</v>
      </c>
      <c r="G121" s="87">
        <v>96737</v>
      </c>
      <c r="H121" s="88">
        <v>129848</v>
      </c>
      <c r="J121" s="2">
        <v>40</v>
      </c>
      <c r="K121" s="1">
        <v>40700</v>
      </c>
      <c r="L121" s="1">
        <v>127166</v>
      </c>
      <c r="M121" s="1">
        <v>131487</v>
      </c>
      <c r="N121" s="21">
        <v>96513</v>
      </c>
      <c r="O121" s="92"/>
      <c r="P121" s="92"/>
    </row>
    <row r="122" spans="2:16" s="21" customFormat="1">
      <c r="B122" s="95">
        <v>0.5</v>
      </c>
      <c r="C122" s="96">
        <v>1</v>
      </c>
      <c r="D122" s="86">
        <v>81400</v>
      </c>
      <c r="E122" s="87">
        <v>95456</v>
      </c>
      <c r="F122" s="87">
        <v>107064</v>
      </c>
      <c r="G122" s="87">
        <v>97361</v>
      </c>
      <c r="H122" s="88">
        <v>140197</v>
      </c>
      <c r="J122" s="2">
        <v>40</v>
      </c>
      <c r="K122" s="1">
        <v>40700</v>
      </c>
      <c r="L122" s="1">
        <v>137261</v>
      </c>
      <c r="M122" s="1">
        <v>142474</v>
      </c>
      <c r="N122" s="21">
        <v>97148</v>
      </c>
      <c r="O122" s="92"/>
      <c r="P122" s="92"/>
    </row>
    <row r="123" spans="2:16" s="21" customFormat="1">
      <c r="B123" s="95">
        <v>0.75</v>
      </c>
      <c r="C123" s="96">
        <v>0</v>
      </c>
      <c r="D123" s="86">
        <v>81400</v>
      </c>
      <c r="E123" s="87">
        <v>104179</v>
      </c>
      <c r="F123" s="87">
        <v>115715</v>
      </c>
      <c r="G123" s="87">
        <v>108254</v>
      </c>
      <c r="H123" s="88">
        <v>143925</v>
      </c>
      <c r="J123" s="2">
        <v>40</v>
      </c>
      <c r="K123" s="1">
        <v>61050</v>
      </c>
      <c r="L123" s="1">
        <v>141601</v>
      </c>
      <c r="M123" s="1">
        <v>144166</v>
      </c>
      <c r="N123" s="21">
        <v>108254</v>
      </c>
      <c r="O123" s="92"/>
      <c r="P123" s="92"/>
    </row>
    <row r="124" spans="2:16" s="21" customFormat="1">
      <c r="B124" s="95">
        <v>0.75</v>
      </c>
      <c r="C124" s="96">
        <v>0.25</v>
      </c>
      <c r="D124" s="86">
        <v>81400</v>
      </c>
      <c r="E124" s="87">
        <v>104721</v>
      </c>
      <c r="F124" s="87">
        <v>119002</v>
      </c>
      <c r="G124" s="87">
        <v>108882</v>
      </c>
      <c r="H124" s="88">
        <v>158568</v>
      </c>
      <c r="J124" s="2">
        <v>40</v>
      </c>
      <c r="K124" s="1">
        <v>61050</v>
      </c>
      <c r="L124" s="1">
        <v>155897</v>
      </c>
      <c r="M124" s="1">
        <v>159702</v>
      </c>
      <c r="N124" s="21">
        <v>108845</v>
      </c>
      <c r="O124" s="92"/>
      <c r="P124" s="92"/>
    </row>
    <row r="125" spans="2:16" s="21" customFormat="1">
      <c r="B125" s="95">
        <v>0.75</v>
      </c>
      <c r="C125" s="96">
        <v>0.5</v>
      </c>
      <c r="D125" s="86">
        <v>81400</v>
      </c>
      <c r="E125" s="87">
        <v>105312</v>
      </c>
      <c r="F125" s="87">
        <v>122439</v>
      </c>
      <c r="G125" s="87">
        <v>109477</v>
      </c>
      <c r="H125" s="88">
        <v>173841</v>
      </c>
      <c r="J125" s="2">
        <v>40</v>
      </c>
      <c r="K125" s="1">
        <v>61050</v>
      </c>
      <c r="L125" s="1">
        <v>170816</v>
      </c>
      <c r="M125" s="1">
        <v>175912</v>
      </c>
      <c r="N125" s="21">
        <v>109477</v>
      </c>
      <c r="O125" s="92"/>
      <c r="P125" s="92"/>
    </row>
    <row r="126" spans="2:16" s="21" customFormat="1">
      <c r="B126" s="95">
        <v>0.75</v>
      </c>
      <c r="C126" s="96">
        <v>0.75</v>
      </c>
      <c r="D126" s="86">
        <v>81400</v>
      </c>
      <c r="E126" s="87">
        <v>105889</v>
      </c>
      <c r="F126" s="87">
        <v>125870</v>
      </c>
      <c r="G126" s="87">
        <v>110113</v>
      </c>
      <c r="H126" s="88">
        <v>189164</v>
      </c>
      <c r="J126" s="2">
        <v>40</v>
      </c>
      <c r="K126" s="1">
        <v>61050</v>
      </c>
      <c r="L126" s="1">
        <v>185769</v>
      </c>
      <c r="M126" s="1">
        <v>192156</v>
      </c>
      <c r="N126" s="21">
        <v>110113</v>
      </c>
      <c r="O126" s="92"/>
      <c r="P126" s="92"/>
    </row>
    <row r="127" spans="2:16" s="21" customFormat="1">
      <c r="B127" s="95">
        <v>0.75</v>
      </c>
      <c r="C127" s="96">
        <v>1</v>
      </c>
      <c r="D127" s="86">
        <v>81400</v>
      </c>
      <c r="E127" s="87">
        <v>106481</v>
      </c>
      <c r="F127" s="87">
        <v>129290</v>
      </c>
      <c r="G127" s="87">
        <v>110748</v>
      </c>
      <c r="H127" s="88">
        <v>204428</v>
      </c>
      <c r="J127" s="2">
        <v>40</v>
      </c>
      <c r="K127" s="1">
        <v>61050</v>
      </c>
      <c r="L127" s="1">
        <v>200685</v>
      </c>
      <c r="M127" s="1">
        <v>208363</v>
      </c>
      <c r="N127" s="21">
        <v>110748</v>
      </c>
      <c r="O127" s="92"/>
      <c r="P127" s="92"/>
    </row>
    <row r="128" spans="2:16" s="21" customFormat="1">
      <c r="B128" s="95">
        <v>1</v>
      </c>
      <c r="C128" s="96">
        <v>0</v>
      </c>
      <c r="D128" s="86">
        <v>81400</v>
      </c>
      <c r="E128" s="87">
        <v>115204</v>
      </c>
      <c r="F128" s="87">
        <v>137940</v>
      </c>
      <c r="G128" s="87">
        <v>121854</v>
      </c>
      <c r="H128" s="88">
        <v>187918</v>
      </c>
      <c r="J128" s="2">
        <v>40</v>
      </c>
      <c r="K128" s="1">
        <v>81400</v>
      </c>
      <c r="L128" s="1">
        <v>185251</v>
      </c>
      <c r="M128" s="1">
        <v>188591</v>
      </c>
      <c r="N128" s="21">
        <v>121854</v>
      </c>
      <c r="O128" s="92"/>
      <c r="P128" s="92"/>
    </row>
    <row r="129" spans="2:16" s="21" customFormat="1">
      <c r="B129" s="95">
        <v>1</v>
      </c>
      <c r="C129" s="96">
        <v>0.25</v>
      </c>
      <c r="D129" s="86">
        <v>81400</v>
      </c>
      <c r="E129" s="87">
        <v>115746</v>
      </c>
      <c r="F129" s="87">
        <v>141227</v>
      </c>
      <c r="G129" s="87">
        <v>122445</v>
      </c>
      <c r="H129" s="88">
        <v>207893</v>
      </c>
      <c r="J129" s="2">
        <v>40</v>
      </c>
      <c r="K129" s="1">
        <v>81400</v>
      </c>
      <c r="L129" s="1">
        <v>204771</v>
      </c>
      <c r="M129" s="1">
        <v>209801</v>
      </c>
      <c r="N129" s="21">
        <v>122445</v>
      </c>
      <c r="O129" s="92"/>
      <c r="P129" s="92"/>
    </row>
    <row r="130" spans="2:16" s="21" customFormat="1">
      <c r="B130" s="95">
        <v>1</v>
      </c>
      <c r="C130" s="96">
        <v>0.5</v>
      </c>
      <c r="D130" s="86">
        <v>81400</v>
      </c>
      <c r="E130" s="87">
        <v>116337</v>
      </c>
      <c r="F130" s="87">
        <v>144664</v>
      </c>
      <c r="G130" s="87">
        <v>123077</v>
      </c>
      <c r="H130" s="88">
        <v>228182</v>
      </c>
      <c r="J130" s="2">
        <v>40</v>
      </c>
      <c r="K130" s="1">
        <v>81400</v>
      </c>
      <c r="L130" s="1">
        <v>224561</v>
      </c>
      <c r="M130" s="1">
        <v>231324</v>
      </c>
      <c r="N130" s="21">
        <v>123077</v>
      </c>
      <c r="O130" s="92"/>
      <c r="P130" s="92"/>
    </row>
    <row r="131" spans="2:16" s="21" customFormat="1">
      <c r="B131" s="95">
        <v>1</v>
      </c>
      <c r="C131" s="96">
        <v>0.75</v>
      </c>
      <c r="D131" s="86">
        <v>81400</v>
      </c>
      <c r="E131" s="87">
        <v>116914</v>
      </c>
      <c r="F131" s="87">
        <v>148095</v>
      </c>
      <c r="G131" s="87">
        <v>123713</v>
      </c>
      <c r="H131" s="88">
        <v>248420</v>
      </c>
      <c r="J131" s="2">
        <v>40</v>
      </c>
      <c r="K131" s="1">
        <v>81400</v>
      </c>
      <c r="L131" s="1">
        <v>244335</v>
      </c>
      <c r="M131" s="1">
        <v>252788</v>
      </c>
      <c r="N131" s="21">
        <v>123713</v>
      </c>
      <c r="O131" s="92"/>
      <c r="P131" s="92"/>
    </row>
    <row r="132" spans="2:16" s="21" customFormat="1" ht="15.75" thickBot="1">
      <c r="B132" s="97">
        <v>1</v>
      </c>
      <c r="C132" s="98">
        <v>1</v>
      </c>
      <c r="D132" s="89">
        <v>81400</v>
      </c>
      <c r="E132" s="90">
        <v>117506</v>
      </c>
      <c r="F132" s="90">
        <v>151515</v>
      </c>
      <c r="G132" s="90">
        <v>124348</v>
      </c>
      <c r="H132" s="91">
        <v>268704</v>
      </c>
      <c r="J132" s="2">
        <v>40</v>
      </c>
      <c r="K132" s="1">
        <v>81400</v>
      </c>
      <c r="L132" s="1">
        <v>264117</v>
      </c>
      <c r="M132" s="1">
        <v>274290</v>
      </c>
      <c r="N132" s="21">
        <v>124348</v>
      </c>
      <c r="O132" s="92"/>
      <c r="P132" s="92"/>
    </row>
  </sheetData>
  <conditionalFormatting sqref="Q4:U4">
    <cfRule type="top10" dxfId="1199" priority="947" bottom="1" rank="1"/>
    <cfRule type="colorScale" priority="948">
      <colorScale>
        <cfvo type="min"/>
        <cfvo type="max"/>
        <color theme="7"/>
        <color rgb="FFFFF9E7"/>
      </colorScale>
    </cfRule>
  </conditionalFormatting>
  <conditionalFormatting sqref="Q5:U5">
    <cfRule type="top10" dxfId="1198" priority="497" bottom="1" rank="1"/>
    <cfRule type="colorScale" priority="498">
      <colorScale>
        <cfvo type="min"/>
        <cfvo type="max"/>
        <color theme="7"/>
        <color rgb="FFFFF9E7"/>
      </colorScale>
    </cfRule>
  </conditionalFormatting>
  <conditionalFormatting sqref="Q6:U6">
    <cfRule type="top10" dxfId="1197" priority="495" bottom="1" rank="1"/>
    <cfRule type="colorScale" priority="496">
      <colorScale>
        <cfvo type="min"/>
        <cfvo type="max"/>
        <color theme="7"/>
        <color rgb="FFFFF9E7"/>
      </colorScale>
    </cfRule>
  </conditionalFormatting>
  <conditionalFormatting sqref="Q7:U7">
    <cfRule type="top10" dxfId="1196" priority="493" bottom="1" rank="1"/>
    <cfRule type="colorScale" priority="494">
      <colorScale>
        <cfvo type="min"/>
        <cfvo type="max"/>
        <color theme="7"/>
        <color rgb="FFFFF9E7"/>
      </colorScale>
    </cfRule>
  </conditionalFormatting>
  <conditionalFormatting sqref="Q8:U8">
    <cfRule type="top10" dxfId="1195" priority="491" bottom="1" rank="1"/>
    <cfRule type="colorScale" priority="492">
      <colorScale>
        <cfvo type="min"/>
        <cfvo type="max"/>
        <color theme="7"/>
        <color rgb="FFFFF9E7"/>
      </colorScale>
    </cfRule>
  </conditionalFormatting>
  <conditionalFormatting sqref="Q9:U9">
    <cfRule type="top10" dxfId="1194" priority="489" bottom="1" rank="1"/>
    <cfRule type="colorScale" priority="490">
      <colorScale>
        <cfvo type="min"/>
        <cfvo type="max"/>
        <color theme="7"/>
        <color rgb="FFFFF9E7"/>
      </colorScale>
    </cfRule>
  </conditionalFormatting>
  <conditionalFormatting sqref="Q10:U10">
    <cfRule type="top10" dxfId="1193" priority="487" bottom="1" rank="1"/>
    <cfRule type="colorScale" priority="488">
      <colorScale>
        <cfvo type="min"/>
        <cfvo type="max"/>
        <color theme="7"/>
        <color rgb="FFFFF9E7"/>
      </colorScale>
    </cfRule>
  </conditionalFormatting>
  <conditionalFormatting sqref="Q11:U11">
    <cfRule type="top10" dxfId="1192" priority="485" bottom="1" rank="1"/>
    <cfRule type="colorScale" priority="486">
      <colorScale>
        <cfvo type="min"/>
        <cfvo type="max"/>
        <color theme="7"/>
        <color rgb="FFFFF9E7"/>
      </colorScale>
    </cfRule>
  </conditionalFormatting>
  <conditionalFormatting sqref="Q12:U12">
    <cfRule type="top10" dxfId="1191" priority="483" bottom="1" rank="1"/>
    <cfRule type="colorScale" priority="484">
      <colorScale>
        <cfvo type="min"/>
        <cfvo type="max"/>
        <color theme="7"/>
        <color rgb="FFFFF9E7"/>
      </colorScale>
    </cfRule>
  </conditionalFormatting>
  <conditionalFormatting sqref="Q13:U13">
    <cfRule type="top10" dxfId="1190" priority="481" bottom="1" rank="1"/>
    <cfRule type="colorScale" priority="482">
      <colorScale>
        <cfvo type="min"/>
        <cfvo type="max"/>
        <color theme="7"/>
        <color rgb="FFFFF9E7"/>
      </colorScale>
    </cfRule>
  </conditionalFormatting>
  <conditionalFormatting sqref="Q14:U14">
    <cfRule type="top10" dxfId="1189" priority="479" bottom="1" rank="1"/>
    <cfRule type="colorScale" priority="480">
      <colorScale>
        <cfvo type="min"/>
        <cfvo type="max"/>
        <color theme="7"/>
        <color rgb="FFFFF9E7"/>
      </colorScale>
    </cfRule>
  </conditionalFormatting>
  <conditionalFormatting sqref="Q15:U15">
    <cfRule type="top10" dxfId="1188" priority="477" bottom="1" rank="1"/>
    <cfRule type="colorScale" priority="478">
      <colorScale>
        <cfvo type="min"/>
        <cfvo type="max"/>
        <color theme="7"/>
        <color rgb="FFFFF9E7"/>
      </colorScale>
    </cfRule>
  </conditionalFormatting>
  <conditionalFormatting sqref="Q16:U16">
    <cfRule type="top10" dxfId="1187" priority="475" bottom="1" rank="1"/>
    <cfRule type="colorScale" priority="476">
      <colorScale>
        <cfvo type="min"/>
        <cfvo type="max"/>
        <color theme="7"/>
        <color rgb="FFFFF9E7"/>
      </colorScale>
    </cfRule>
  </conditionalFormatting>
  <conditionalFormatting sqref="Q17:U17">
    <cfRule type="top10" dxfId="1186" priority="473" bottom="1" rank="1"/>
    <cfRule type="colorScale" priority="474">
      <colorScale>
        <cfvo type="min"/>
        <cfvo type="max"/>
        <color theme="7"/>
        <color rgb="FFFFF9E7"/>
      </colorScale>
    </cfRule>
  </conditionalFormatting>
  <conditionalFormatting sqref="Q18:U18">
    <cfRule type="top10" dxfId="1185" priority="471" bottom="1" rank="1"/>
    <cfRule type="colorScale" priority="472">
      <colorScale>
        <cfvo type="min"/>
        <cfvo type="max"/>
        <color theme="7"/>
        <color rgb="FFFFF9E7"/>
      </colorScale>
    </cfRule>
  </conditionalFormatting>
  <conditionalFormatting sqref="Q19:U19">
    <cfRule type="top10" dxfId="1184" priority="469" bottom="1" rank="1"/>
    <cfRule type="colorScale" priority="470">
      <colorScale>
        <cfvo type="min"/>
        <cfvo type="max"/>
        <color theme="7"/>
        <color rgb="FFFFF9E7"/>
      </colorScale>
    </cfRule>
  </conditionalFormatting>
  <conditionalFormatting sqref="Q20:U20">
    <cfRule type="top10" dxfId="1183" priority="467" bottom="1" rank="1"/>
    <cfRule type="colorScale" priority="468">
      <colorScale>
        <cfvo type="min"/>
        <cfvo type="max"/>
        <color theme="7"/>
        <color rgb="FFFFF9E7"/>
      </colorScale>
    </cfRule>
  </conditionalFormatting>
  <conditionalFormatting sqref="Q21:U21">
    <cfRule type="top10" dxfId="1182" priority="465" bottom="1" rank="1"/>
    <cfRule type="colorScale" priority="466">
      <colorScale>
        <cfvo type="min"/>
        <cfvo type="max"/>
        <color theme="7"/>
        <color rgb="FFFFF9E7"/>
      </colorScale>
    </cfRule>
  </conditionalFormatting>
  <conditionalFormatting sqref="Q22:U22">
    <cfRule type="top10" dxfId="1181" priority="463" bottom="1" rank="1"/>
    <cfRule type="colorScale" priority="464">
      <colorScale>
        <cfvo type="min"/>
        <cfvo type="max"/>
        <color theme="7"/>
        <color rgb="FFFFF9E7"/>
      </colorScale>
    </cfRule>
  </conditionalFormatting>
  <conditionalFormatting sqref="Q23:U23">
    <cfRule type="top10" dxfId="1180" priority="461" bottom="1" rank="1"/>
    <cfRule type="colorScale" priority="462">
      <colorScale>
        <cfvo type="min"/>
        <cfvo type="max"/>
        <color theme="7"/>
        <color rgb="FFFFF9E7"/>
      </colorScale>
    </cfRule>
  </conditionalFormatting>
  <conditionalFormatting sqref="Q24:U24">
    <cfRule type="top10" dxfId="1179" priority="459" bottom="1" rank="1"/>
    <cfRule type="colorScale" priority="460">
      <colorScale>
        <cfvo type="min"/>
        <cfvo type="max"/>
        <color theme="7"/>
        <color rgb="FFFFF9E7"/>
      </colorScale>
    </cfRule>
  </conditionalFormatting>
  <conditionalFormatting sqref="Q25:U25">
    <cfRule type="top10" dxfId="1178" priority="457" bottom="1" rank="1"/>
    <cfRule type="colorScale" priority="458">
      <colorScale>
        <cfvo type="min"/>
        <cfvo type="max"/>
        <color theme="7"/>
        <color rgb="FFFFF9E7"/>
      </colorScale>
    </cfRule>
  </conditionalFormatting>
  <conditionalFormatting sqref="Q26:U26">
    <cfRule type="top10" dxfId="1177" priority="455" bottom="1" rank="1"/>
    <cfRule type="colorScale" priority="456">
      <colorScale>
        <cfvo type="min"/>
        <cfvo type="max"/>
        <color theme="7"/>
        <color rgb="FFFFF9E7"/>
      </colorScale>
    </cfRule>
  </conditionalFormatting>
  <conditionalFormatting sqref="Q27:U27">
    <cfRule type="top10" dxfId="1176" priority="453" bottom="1" rank="1"/>
    <cfRule type="colorScale" priority="454">
      <colorScale>
        <cfvo type="min"/>
        <cfvo type="max"/>
        <color theme="7"/>
        <color rgb="FFFFF9E7"/>
      </colorScale>
    </cfRule>
  </conditionalFormatting>
  <conditionalFormatting sqref="Q28:U28">
    <cfRule type="top10" dxfId="1175" priority="451" bottom="1" rank="1"/>
    <cfRule type="colorScale" priority="452">
      <colorScale>
        <cfvo type="min"/>
        <cfvo type="max"/>
        <color theme="7"/>
        <color rgb="FFFFF9E7"/>
      </colorScale>
    </cfRule>
  </conditionalFormatting>
  <conditionalFormatting sqref="D4:H4">
    <cfRule type="top10" dxfId="1174" priority="949" bottom="1" rank="1"/>
    <cfRule type="colorScale" priority="950">
      <colorScale>
        <cfvo type="min"/>
        <cfvo type="max"/>
        <color theme="7"/>
        <color rgb="FFFFF9E7"/>
      </colorScale>
    </cfRule>
  </conditionalFormatting>
  <conditionalFormatting sqref="D5:H5">
    <cfRule type="top10" dxfId="1173" priority="953" bottom="1" rank="1"/>
    <cfRule type="colorScale" priority="954">
      <colorScale>
        <cfvo type="min"/>
        <cfvo type="max"/>
        <color theme="7"/>
        <color rgb="FFFFF9E7"/>
      </colorScale>
    </cfRule>
  </conditionalFormatting>
  <conditionalFormatting sqref="D6:H6">
    <cfRule type="top10" dxfId="1172" priority="957" bottom="1" rank="1"/>
    <cfRule type="colorScale" priority="958">
      <colorScale>
        <cfvo type="min"/>
        <cfvo type="max"/>
        <color theme="7"/>
        <color rgb="FFFFF9E7"/>
      </colorScale>
    </cfRule>
  </conditionalFormatting>
  <conditionalFormatting sqref="D7:H7">
    <cfRule type="top10" dxfId="1171" priority="961" bottom="1" rank="1"/>
    <cfRule type="colorScale" priority="962">
      <colorScale>
        <cfvo type="min"/>
        <cfvo type="max"/>
        <color theme="7"/>
        <color rgb="FFFFF9E7"/>
      </colorScale>
    </cfRule>
  </conditionalFormatting>
  <conditionalFormatting sqref="D8:H8">
    <cfRule type="top10" dxfId="1170" priority="965" bottom="1" rank="1"/>
    <cfRule type="colorScale" priority="966">
      <colorScale>
        <cfvo type="min"/>
        <cfvo type="max"/>
        <color theme="7"/>
        <color rgb="FFFFF9E7"/>
      </colorScale>
    </cfRule>
  </conditionalFormatting>
  <conditionalFormatting sqref="D9:H9">
    <cfRule type="top10" dxfId="1169" priority="969" bottom="1" rank="1"/>
    <cfRule type="colorScale" priority="970">
      <colorScale>
        <cfvo type="min"/>
        <cfvo type="max"/>
        <color theme="7"/>
        <color rgb="FFFFF9E7"/>
      </colorScale>
    </cfRule>
  </conditionalFormatting>
  <conditionalFormatting sqref="D10:H10">
    <cfRule type="top10" dxfId="1168" priority="973" bottom="1" rank="1"/>
    <cfRule type="colorScale" priority="974">
      <colorScale>
        <cfvo type="min"/>
        <cfvo type="max"/>
        <color theme="7"/>
        <color rgb="FFFFF9E7"/>
      </colorScale>
    </cfRule>
  </conditionalFormatting>
  <conditionalFormatting sqref="D11:H11">
    <cfRule type="top10" dxfId="1167" priority="977" bottom="1" rank="1"/>
    <cfRule type="colorScale" priority="978">
      <colorScale>
        <cfvo type="min"/>
        <cfvo type="max"/>
        <color theme="7"/>
        <color rgb="FFFFF9E7"/>
      </colorScale>
    </cfRule>
  </conditionalFormatting>
  <conditionalFormatting sqref="D12:H12">
    <cfRule type="top10" dxfId="1166" priority="981" bottom="1" rank="1"/>
    <cfRule type="colorScale" priority="982">
      <colorScale>
        <cfvo type="min"/>
        <cfvo type="max"/>
        <color theme="7"/>
        <color rgb="FFFFF9E7"/>
      </colorScale>
    </cfRule>
  </conditionalFormatting>
  <conditionalFormatting sqref="D13:H13">
    <cfRule type="top10" dxfId="1165" priority="985" bottom="1" rank="1"/>
    <cfRule type="colorScale" priority="986">
      <colorScale>
        <cfvo type="min"/>
        <cfvo type="max"/>
        <color theme="7"/>
        <color rgb="FFFFF9E7"/>
      </colorScale>
    </cfRule>
  </conditionalFormatting>
  <conditionalFormatting sqref="D14:H14">
    <cfRule type="top10" dxfId="1164" priority="989" bottom="1" rank="1"/>
    <cfRule type="colorScale" priority="990">
      <colorScale>
        <cfvo type="min"/>
        <cfvo type="max"/>
        <color theme="7"/>
        <color rgb="FFFFF9E7"/>
      </colorScale>
    </cfRule>
  </conditionalFormatting>
  <conditionalFormatting sqref="D15:H15">
    <cfRule type="top10" dxfId="1163" priority="993" bottom="1" rank="1"/>
    <cfRule type="colorScale" priority="994">
      <colorScale>
        <cfvo type="min"/>
        <cfvo type="max"/>
        <color theme="7"/>
        <color rgb="FFFFF9E7"/>
      </colorScale>
    </cfRule>
  </conditionalFormatting>
  <conditionalFormatting sqref="D16:H16">
    <cfRule type="top10" dxfId="1162" priority="997" bottom="1" rank="1"/>
    <cfRule type="colorScale" priority="998">
      <colorScale>
        <cfvo type="min"/>
        <cfvo type="max"/>
        <color theme="7"/>
        <color rgb="FFFFF9E7"/>
      </colorScale>
    </cfRule>
  </conditionalFormatting>
  <conditionalFormatting sqref="D17:H17">
    <cfRule type="top10" dxfId="1161" priority="1001" bottom="1" rank="1"/>
    <cfRule type="colorScale" priority="1002">
      <colorScale>
        <cfvo type="min"/>
        <cfvo type="max"/>
        <color theme="7"/>
        <color rgb="FFFFF9E7"/>
      </colorScale>
    </cfRule>
  </conditionalFormatting>
  <conditionalFormatting sqref="D18:H18">
    <cfRule type="top10" dxfId="1160" priority="1005" bottom="1" rank="1"/>
    <cfRule type="colorScale" priority="1006">
      <colorScale>
        <cfvo type="min"/>
        <cfvo type="max"/>
        <color theme="7"/>
        <color rgb="FFFFF9E7"/>
      </colorScale>
    </cfRule>
  </conditionalFormatting>
  <conditionalFormatting sqref="D19:H19">
    <cfRule type="top10" dxfId="1159" priority="1009" bottom="1" rank="1"/>
    <cfRule type="colorScale" priority="1010">
      <colorScale>
        <cfvo type="min"/>
        <cfvo type="max"/>
        <color theme="7"/>
        <color rgb="FFFFF9E7"/>
      </colorScale>
    </cfRule>
  </conditionalFormatting>
  <conditionalFormatting sqref="D20:H20">
    <cfRule type="top10" dxfId="1158" priority="1013" bottom="1" rank="1"/>
    <cfRule type="colorScale" priority="1014">
      <colorScale>
        <cfvo type="min"/>
        <cfvo type="max"/>
        <color theme="7"/>
        <color rgb="FFFFF9E7"/>
      </colorScale>
    </cfRule>
  </conditionalFormatting>
  <conditionalFormatting sqref="D21:H21">
    <cfRule type="top10" dxfId="1157" priority="1017" bottom="1" rank="1"/>
    <cfRule type="colorScale" priority="1018">
      <colorScale>
        <cfvo type="min"/>
        <cfvo type="max"/>
        <color theme="7"/>
        <color rgb="FFFFF9E7"/>
      </colorScale>
    </cfRule>
  </conditionalFormatting>
  <conditionalFormatting sqref="D22:H22">
    <cfRule type="top10" dxfId="1156" priority="1021" bottom="1" rank="1"/>
    <cfRule type="colorScale" priority="1022">
      <colorScale>
        <cfvo type="min"/>
        <cfvo type="max"/>
        <color theme="7"/>
        <color rgb="FFFFF9E7"/>
      </colorScale>
    </cfRule>
  </conditionalFormatting>
  <conditionalFormatting sqref="D23:H23">
    <cfRule type="top10" dxfId="1155" priority="1025" bottom="1" rank="1"/>
    <cfRule type="colorScale" priority="1026">
      <colorScale>
        <cfvo type="min"/>
        <cfvo type="max"/>
        <color theme="7"/>
        <color rgb="FFFFF9E7"/>
      </colorScale>
    </cfRule>
  </conditionalFormatting>
  <conditionalFormatting sqref="D24:H24">
    <cfRule type="top10" dxfId="1154" priority="1029" bottom="1" rank="1"/>
    <cfRule type="colorScale" priority="1030">
      <colorScale>
        <cfvo type="min"/>
        <cfvo type="max"/>
        <color theme="7"/>
        <color rgb="FFFFF9E7"/>
      </colorScale>
    </cfRule>
  </conditionalFormatting>
  <conditionalFormatting sqref="D25:H25">
    <cfRule type="top10" dxfId="1153" priority="1033" bottom="1" rank="1"/>
    <cfRule type="colorScale" priority="1034">
      <colorScale>
        <cfvo type="min"/>
        <cfvo type="max"/>
        <color theme="7"/>
        <color rgb="FFFFF9E7"/>
      </colorScale>
    </cfRule>
  </conditionalFormatting>
  <conditionalFormatting sqref="D26:H26">
    <cfRule type="top10" dxfId="1152" priority="1037" bottom="1" rank="1"/>
    <cfRule type="colorScale" priority="1038">
      <colorScale>
        <cfvo type="min"/>
        <cfvo type="max"/>
        <color theme="7"/>
        <color rgb="FFFFF9E7"/>
      </colorScale>
    </cfRule>
  </conditionalFormatting>
  <conditionalFormatting sqref="D27:H27">
    <cfRule type="top10" dxfId="1151" priority="1041" bottom="1" rank="1"/>
    <cfRule type="colorScale" priority="1042">
      <colorScale>
        <cfvo type="min"/>
        <cfvo type="max"/>
        <color theme="7"/>
        <color rgb="FFFFF9E7"/>
      </colorScale>
    </cfRule>
  </conditionalFormatting>
  <conditionalFormatting sqref="D28:H28">
    <cfRule type="top10" dxfId="1150" priority="1045" bottom="1" rank="1"/>
    <cfRule type="colorScale" priority="1046">
      <colorScale>
        <cfvo type="min"/>
        <cfvo type="max"/>
        <color theme="7"/>
        <color rgb="FFFFF9E7"/>
      </colorScale>
    </cfRule>
  </conditionalFormatting>
  <conditionalFormatting sqref="D30:H30">
    <cfRule type="top10" dxfId="1149" priority="151" bottom="1" rank="1"/>
    <cfRule type="colorScale" priority="152">
      <colorScale>
        <cfvo type="min"/>
        <cfvo type="max"/>
        <color theme="7"/>
        <color rgb="FFFFF9E7"/>
      </colorScale>
    </cfRule>
  </conditionalFormatting>
  <conditionalFormatting sqref="D31:H31">
    <cfRule type="top10" dxfId="1148" priority="153" bottom="1" rank="1"/>
    <cfRule type="colorScale" priority="154">
      <colorScale>
        <cfvo type="min"/>
        <cfvo type="max"/>
        <color theme="7"/>
        <color rgb="FFFFF9E7"/>
      </colorScale>
    </cfRule>
  </conditionalFormatting>
  <conditionalFormatting sqref="D32:H32">
    <cfRule type="top10" dxfId="1147" priority="155" bottom="1" rank="1"/>
    <cfRule type="colorScale" priority="156">
      <colorScale>
        <cfvo type="min"/>
        <cfvo type="max"/>
        <color theme="7"/>
        <color rgb="FFFFF9E7"/>
      </colorScale>
    </cfRule>
  </conditionalFormatting>
  <conditionalFormatting sqref="D33:H33">
    <cfRule type="top10" dxfId="1146" priority="157" bottom="1" rank="1"/>
    <cfRule type="colorScale" priority="158">
      <colorScale>
        <cfvo type="min"/>
        <cfvo type="max"/>
        <color theme="7"/>
        <color rgb="FFFFF9E7"/>
      </colorScale>
    </cfRule>
  </conditionalFormatting>
  <conditionalFormatting sqref="D34:H34">
    <cfRule type="top10" dxfId="1145" priority="159" bottom="1" rank="1"/>
    <cfRule type="colorScale" priority="160">
      <colorScale>
        <cfvo type="min"/>
        <cfvo type="max"/>
        <color theme="7"/>
        <color rgb="FFFFF9E7"/>
      </colorScale>
    </cfRule>
  </conditionalFormatting>
  <conditionalFormatting sqref="D35:H35">
    <cfRule type="top10" dxfId="1144" priority="161" bottom="1" rank="1"/>
    <cfRule type="colorScale" priority="162">
      <colorScale>
        <cfvo type="min"/>
        <cfvo type="max"/>
        <color theme="7"/>
        <color rgb="FFFFF9E7"/>
      </colorScale>
    </cfRule>
  </conditionalFormatting>
  <conditionalFormatting sqref="D36:H36">
    <cfRule type="top10" dxfId="1143" priority="163" bottom="1" rank="1"/>
    <cfRule type="colorScale" priority="164">
      <colorScale>
        <cfvo type="min"/>
        <cfvo type="max"/>
        <color theme="7"/>
        <color rgb="FFFFF9E7"/>
      </colorScale>
    </cfRule>
  </conditionalFormatting>
  <conditionalFormatting sqref="D37:H37">
    <cfRule type="top10" dxfId="1142" priority="165" bottom="1" rank="1"/>
    <cfRule type="colorScale" priority="166">
      <colorScale>
        <cfvo type="min"/>
        <cfvo type="max"/>
        <color theme="7"/>
        <color rgb="FFFFF9E7"/>
      </colorScale>
    </cfRule>
  </conditionalFormatting>
  <conditionalFormatting sqref="D38:H38">
    <cfRule type="top10" dxfId="1141" priority="167" bottom="1" rank="1"/>
    <cfRule type="colorScale" priority="168">
      <colorScale>
        <cfvo type="min"/>
        <cfvo type="max"/>
        <color theme="7"/>
        <color rgb="FFFFF9E7"/>
      </colorScale>
    </cfRule>
  </conditionalFormatting>
  <conditionalFormatting sqref="D39:H39">
    <cfRule type="top10" dxfId="1140" priority="169" bottom="1" rank="1"/>
    <cfRule type="colorScale" priority="170">
      <colorScale>
        <cfvo type="min"/>
        <cfvo type="max"/>
        <color theme="7"/>
        <color rgb="FFFFF9E7"/>
      </colorScale>
    </cfRule>
  </conditionalFormatting>
  <conditionalFormatting sqref="D40:H40">
    <cfRule type="top10" dxfId="1139" priority="171" bottom="1" rank="1"/>
    <cfRule type="colorScale" priority="172">
      <colorScale>
        <cfvo type="min"/>
        <cfvo type="max"/>
        <color theme="7"/>
        <color rgb="FFFFF9E7"/>
      </colorScale>
    </cfRule>
  </conditionalFormatting>
  <conditionalFormatting sqref="D41:H41">
    <cfRule type="top10" dxfId="1138" priority="173" bottom="1" rank="1"/>
    <cfRule type="colorScale" priority="174">
      <colorScale>
        <cfvo type="min"/>
        <cfvo type="max"/>
        <color theme="7"/>
        <color rgb="FFFFF9E7"/>
      </colorScale>
    </cfRule>
  </conditionalFormatting>
  <conditionalFormatting sqref="D42:H42">
    <cfRule type="top10" dxfId="1137" priority="175" bottom="1" rank="1"/>
    <cfRule type="colorScale" priority="176">
      <colorScale>
        <cfvo type="min"/>
        <cfvo type="max"/>
        <color theme="7"/>
        <color rgb="FFFFF9E7"/>
      </colorScale>
    </cfRule>
  </conditionalFormatting>
  <conditionalFormatting sqref="D43:H43">
    <cfRule type="top10" dxfId="1136" priority="177" bottom="1" rank="1"/>
    <cfRule type="colorScale" priority="178">
      <colorScale>
        <cfvo type="min"/>
        <cfvo type="max"/>
        <color theme="7"/>
        <color rgb="FFFFF9E7"/>
      </colorScale>
    </cfRule>
  </conditionalFormatting>
  <conditionalFormatting sqref="D44:H44">
    <cfRule type="top10" dxfId="1135" priority="179" bottom="1" rank="1"/>
    <cfRule type="colorScale" priority="180">
      <colorScale>
        <cfvo type="min"/>
        <cfvo type="max"/>
        <color theme="7"/>
        <color rgb="FFFFF9E7"/>
      </colorScale>
    </cfRule>
  </conditionalFormatting>
  <conditionalFormatting sqref="D45:H45">
    <cfRule type="top10" dxfId="1134" priority="181" bottom="1" rank="1"/>
    <cfRule type="colorScale" priority="182">
      <colorScale>
        <cfvo type="min"/>
        <cfvo type="max"/>
        <color theme="7"/>
        <color rgb="FFFFF9E7"/>
      </colorScale>
    </cfRule>
  </conditionalFormatting>
  <conditionalFormatting sqref="D46:H46">
    <cfRule type="top10" dxfId="1133" priority="183" bottom="1" rank="1"/>
    <cfRule type="colorScale" priority="184">
      <colorScale>
        <cfvo type="min"/>
        <cfvo type="max"/>
        <color theme="7"/>
        <color rgb="FFFFF9E7"/>
      </colorScale>
    </cfRule>
  </conditionalFormatting>
  <conditionalFormatting sqref="D47:H47">
    <cfRule type="top10" dxfId="1132" priority="185" bottom="1" rank="1"/>
    <cfRule type="colorScale" priority="186">
      <colorScale>
        <cfvo type="min"/>
        <cfvo type="max"/>
        <color theme="7"/>
        <color rgb="FFFFF9E7"/>
      </colorScale>
    </cfRule>
  </conditionalFormatting>
  <conditionalFormatting sqref="D48:H48">
    <cfRule type="top10" dxfId="1131" priority="187" bottom="1" rank="1"/>
    <cfRule type="colorScale" priority="188">
      <colorScale>
        <cfvo type="min"/>
        <cfvo type="max"/>
        <color theme="7"/>
        <color rgb="FFFFF9E7"/>
      </colorScale>
    </cfRule>
  </conditionalFormatting>
  <conditionalFormatting sqref="D49:H49">
    <cfRule type="top10" dxfId="1130" priority="189" bottom="1" rank="1"/>
    <cfRule type="colorScale" priority="190">
      <colorScale>
        <cfvo type="min"/>
        <cfvo type="max"/>
        <color theme="7"/>
        <color rgb="FFFFF9E7"/>
      </colorScale>
    </cfRule>
  </conditionalFormatting>
  <conditionalFormatting sqref="D50:H50">
    <cfRule type="top10" dxfId="1129" priority="191" bottom="1" rank="1"/>
    <cfRule type="colorScale" priority="192">
      <colorScale>
        <cfvo type="min"/>
        <cfvo type="max"/>
        <color theme="7"/>
        <color rgb="FFFFF9E7"/>
      </colorScale>
    </cfRule>
  </conditionalFormatting>
  <conditionalFormatting sqref="D51:H51">
    <cfRule type="top10" dxfId="1128" priority="193" bottom="1" rank="1"/>
    <cfRule type="colorScale" priority="194">
      <colorScale>
        <cfvo type="min"/>
        <cfvo type="max"/>
        <color theme="7"/>
        <color rgb="FFFFF9E7"/>
      </colorScale>
    </cfRule>
  </conditionalFormatting>
  <conditionalFormatting sqref="D52:H52">
    <cfRule type="top10" dxfId="1127" priority="195" bottom="1" rank="1"/>
    <cfRule type="colorScale" priority="196">
      <colorScale>
        <cfvo type="min"/>
        <cfvo type="max"/>
        <color theme="7"/>
        <color rgb="FFFFF9E7"/>
      </colorScale>
    </cfRule>
  </conditionalFormatting>
  <conditionalFormatting sqref="D53:H53">
    <cfRule type="top10" dxfId="1126" priority="197" bottom="1" rank="1"/>
    <cfRule type="colorScale" priority="198">
      <colorScale>
        <cfvo type="min"/>
        <cfvo type="max"/>
        <color theme="7"/>
        <color rgb="FFFFF9E7"/>
      </colorScale>
    </cfRule>
  </conditionalFormatting>
  <conditionalFormatting sqref="D54:H54">
    <cfRule type="top10" dxfId="1125" priority="199" bottom="1" rank="1"/>
    <cfRule type="colorScale" priority="200">
      <colorScale>
        <cfvo type="min"/>
        <cfvo type="max"/>
        <color theme="7"/>
        <color rgb="FFFFF9E7"/>
      </colorScale>
    </cfRule>
  </conditionalFormatting>
  <conditionalFormatting sqref="D56:H56">
    <cfRule type="top10" dxfId="1124" priority="101" bottom="1" rank="1"/>
    <cfRule type="colorScale" priority="102">
      <colorScale>
        <cfvo type="min"/>
        <cfvo type="max"/>
        <color theme="7"/>
        <color rgb="FFFFF9E7"/>
      </colorScale>
    </cfRule>
  </conditionalFormatting>
  <conditionalFormatting sqref="D57:H57">
    <cfRule type="top10" dxfId="1123" priority="103" bottom="1" rank="1"/>
    <cfRule type="colorScale" priority="104">
      <colorScale>
        <cfvo type="min"/>
        <cfvo type="max"/>
        <color theme="7"/>
        <color rgb="FFFFF9E7"/>
      </colorScale>
    </cfRule>
  </conditionalFormatting>
  <conditionalFormatting sqref="D58:H58">
    <cfRule type="top10" dxfId="1122" priority="105" bottom="1" rank="1"/>
    <cfRule type="colorScale" priority="106">
      <colorScale>
        <cfvo type="min"/>
        <cfvo type="max"/>
        <color theme="7"/>
        <color rgb="FFFFF9E7"/>
      </colorScale>
    </cfRule>
  </conditionalFormatting>
  <conditionalFormatting sqref="D59:H59">
    <cfRule type="top10" dxfId="1121" priority="107" bottom="1" rank="1"/>
    <cfRule type="colorScale" priority="108">
      <colorScale>
        <cfvo type="min"/>
        <cfvo type="max"/>
        <color theme="7"/>
        <color rgb="FFFFF9E7"/>
      </colorScale>
    </cfRule>
  </conditionalFormatting>
  <conditionalFormatting sqref="D60:H60">
    <cfRule type="top10" dxfId="1120" priority="109" bottom="1" rank="1"/>
    <cfRule type="colorScale" priority="110">
      <colorScale>
        <cfvo type="min"/>
        <cfvo type="max"/>
        <color theme="7"/>
        <color rgb="FFFFF9E7"/>
      </colorScale>
    </cfRule>
  </conditionalFormatting>
  <conditionalFormatting sqref="D61:H61">
    <cfRule type="top10" dxfId="1119" priority="111" bottom="1" rank="1"/>
    <cfRule type="colorScale" priority="112">
      <colorScale>
        <cfvo type="min"/>
        <cfvo type="max"/>
        <color theme="7"/>
        <color rgb="FFFFF9E7"/>
      </colorScale>
    </cfRule>
  </conditionalFormatting>
  <conditionalFormatting sqref="D62:H62">
    <cfRule type="top10" dxfId="1118" priority="113" bottom="1" rank="1"/>
    <cfRule type="colorScale" priority="114">
      <colorScale>
        <cfvo type="min"/>
        <cfvo type="max"/>
        <color theme="7"/>
        <color rgb="FFFFF9E7"/>
      </colorScale>
    </cfRule>
  </conditionalFormatting>
  <conditionalFormatting sqref="D63:H63">
    <cfRule type="top10" dxfId="1117" priority="115" bottom="1" rank="1"/>
    <cfRule type="colorScale" priority="116">
      <colorScale>
        <cfvo type="min"/>
        <cfvo type="max"/>
        <color theme="7"/>
        <color rgb="FFFFF9E7"/>
      </colorScale>
    </cfRule>
  </conditionalFormatting>
  <conditionalFormatting sqref="D64:H64">
    <cfRule type="top10" dxfId="1116" priority="117" bottom="1" rank="1"/>
    <cfRule type="colorScale" priority="118">
      <colorScale>
        <cfvo type="min"/>
        <cfvo type="max"/>
        <color theme="7"/>
        <color rgb="FFFFF9E7"/>
      </colorScale>
    </cfRule>
  </conditionalFormatting>
  <conditionalFormatting sqref="D65:H65">
    <cfRule type="top10" dxfId="1115" priority="119" bottom="1" rank="1"/>
    <cfRule type="colorScale" priority="120">
      <colorScale>
        <cfvo type="min"/>
        <cfvo type="max"/>
        <color theme="7"/>
        <color rgb="FFFFF9E7"/>
      </colorScale>
    </cfRule>
  </conditionalFormatting>
  <conditionalFormatting sqref="D66:H66">
    <cfRule type="top10" dxfId="1114" priority="121" bottom="1" rank="1"/>
    <cfRule type="colorScale" priority="122">
      <colorScale>
        <cfvo type="min"/>
        <cfvo type="max"/>
        <color theme="7"/>
        <color rgb="FFFFF9E7"/>
      </colorScale>
    </cfRule>
  </conditionalFormatting>
  <conditionalFormatting sqref="D67:H67">
    <cfRule type="top10" dxfId="1113" priority="123" bottom="1" rank="1"/>
    <cfRule type="colorScale" priority="124">
      <colorScale>
        <cfvo type="min"/>
        <cfvo type="max"/>
        <color theme="7"/>
        <color rgb="FFFFF9E7"/>
      </colorScale>
    </cfRule>
  </conditionalFormatting>
  <conditionalFormatting sqref="D68:H68">
    <cfRule type="top10" dxfId="1112" priority="125" bottom="1" rank="1"/>
    <cfRule type="colorScale" priority="126">
      <colorScale>
        <cfvo type="min"/>
        <cfvo type="max"/>
        <color theme="7"/>
        <color rgb="FFFFF9E7"/>
      </colorScale>
    </cfRule>
  </conditionalFormatting>
  <conditionalFormatting sqref="D69:H69">
    <cfRule type="top10" dxfId="1111" priority="127" bottom="1" rank="1"/>
    <cfRule type="colorScale" priority="128">
      <colorScale>
        <cfvo type="min"/>
        <cfvo type="max"/>
        <color theme="7"/>
        <color rgb="FFFFF9E7"/>
      </colorScale>
    </cfRule>
  </conditionalFormatting>
  <conditionalFormatting sqref="D70:H70">
    <cfRule type="top10" dxfId="1110" priority="129" bottom="1" rank="1"/>
    <cfRule type="colorScale" priority="130">
      <colorScale>
        <cfvo type="min"/>
        <cfvo type="max"/>
        <color theme="7"/>
        <color rgb="FFFFF9E7"/>
      </colorScale>
    </cfRule>
  </conditionalFormatting>
  <conditionalFormatting sqref="D71:H71">
    <cfRule type="top10" dxfId="1109" priority="131" bottom="1" rank="1"/>
    <cfRule type="colorScale" priority="132">
      <colorScale>
        <cfvo type="min"/>
        <cfvo type="max"/>
        <color theme="7"/>
        <color rgb="FFFFF9E7"/>
      </colorScale>
    </cfRule>
  </conditionalFormatting>
  <conditionalFormatting sqref="D72:H72">
    <cfRule type="top10" dxfId="1108" priority="133" bottom="1" rank="1"/>
    <cfRule type="colorScale" priority="134">
      <colorScale>
        <cfvo type="min"/>
        <cfvo type="max"/>
        <color theme="7"/>
        <color rgb="FFFFF9E7"/>
      </colorScale>
    </cfRule>
  </conditionalFormatting>
  <conditionalFormatting sqref="D73:H73">
    <cfRule type="top10" dxfId="1107" priority="135" bottom="1" rank="1"/>
    <cfRule type="colorScale" priority="136">
      <colorScale>
        <cfvo type="min"/>
        <cfvo type="max"/>
        <color theme="7"/>
        <color rgb="FFFFF9E7"/>
      </colorScale>
    </cfRule>
  </conditionalFormatting>
  <conditionalFormatting sqref="D74:H74">
    <cfRule type="top10" dxfId="1106" priority="137" bottom="1" rank="1"/>
    <cfRule type="colorScale" priority="138">
      <colorScale>
        <cfvo type="min"/>
        <cfvo type="max"/>
        <color theme="7"/>
        <color rgb="FFFFF9E7"/>
      </colorScale>
    </cfRule>
  </conditionalFormatting>
  <conditionalFormatting sqref="D75:H75">
    <cfRule type="top10" dxfId="1105" priority="139" bottom="1" rank="1"/>
    <cfRule type="colorScale" priority="140">
      <colorScale>
        <cfvo type="min"/>
        <cfvo type="max"/>
        <color theme="7"/>
        <color rgb="FFFFF9E7"/>
      </colorScale>
    </cfRule>
  </conditionalFormatting>
  <conditionalFormatting sqref="D76:H76">
    <cfRule type="top10" dxfId="1104" priority="141" bottom="1" rank="1"/>
    <cfRule type="colorScale" priority="142">
      <colorScale>
        <cfvo type="min"/>
        <cfvo type="max"/>
        <color theme="7"/>
        <color rgb="FFFFF9E7"/>
      </colorScale>
    </cfRule>
  </conditionalFormatting>
  <conditionalFormatting sqref="D77:H77">
    <cfRule type="top10" dxfId="1103" priority="143" bottom="1" rank="1"/>
    <cfRule type="colorScale" priority="144">
      <colorScale>
        <cfvo type="min"/>
        <cfvo type="max"/>
        <color theme="7"/>
        <color rgb="FFFFF9E7"/>
      </colorScale>
    </cfRule>
  </conditionalFormatting>
  <conditionalFormatting sqref="D78:H78">
    <cfRule type="top10" dxfId="1102" priority="145" bottom="1" rank="1"/>
    <cfRule type="colorScale" priority="146">
      <colorScale>
        <cfvo type="min"/>
        <cfvo type="max"/>
        <color theme="7"/>
        <color rgb="FFFFF9E7"/>
      </colorScale>
    </cfRule>
  </conditionalFormatting>
  <conditionalFormatting sqref="D79:H79">
    <cfRule type="top10" dxfId="1101" priority="147" bottom="1" rank="1"/>
    <cfRule type="colorScale" priority="148">
      <colorScale>
        <cfvo type="min"/>
        <cfvo type="max"/>
        <color theme="7"/>
        <color rgb="FFFFF9E7"/>
      </colorScale>
    </cfRule>
  </conditionalFormatting>
  <conditionalFormatting sqref="D80:H80">
    <cfRule type="top10" dxfId="1100" priority="149" bottom="1" rank="1"/>
    <cfRule type="colorScale" priority="150">
      <colorScale>
        <cfvo type="min"/>
        <cfvo type="max"/>
        <color theme="7"/>
        <color rgb="FFFFF9E7"/>
      </colorScale>
    </cfRule>
  </conditionalFormatting>
  <conditionalFormatting sqref="D82:H82">
    <cfRule type="top10" dxfId="1099" priority="51" bottom="1" rank="1"/>
    <cfRule type="colorScale" priority="52">
      <colorScale>
        <cfvo type="min"/>
        <cfvo type="max"/>
        <color theme="7"/>
        <color rgb="FFFFF9E7"/>
      </colorScale>
    </cfRule>
  </conditionalFormatting>
  <conditionalFormatting sqref="D83:H83">
    <cfRule type="top10" dxfId="1098" priority="53" bottom="1" rank="1"/>
    <cfRule type="colorScale" priority="54">
      <colorScale>
        <cfvo type="min"/>
        <cfvo type="max"/>
        <color theme="7"/>
        <color rgb="FFFFF9E7"/>
      </colorScale>
    </cfRule>
  </conditionalFormatting>
  <conditionalFormatting sqref="D84:H84">
    <cfRule type="top10" dxfId="1097" priority="55" bottom="1" rank="1"/>
    <cfRule type="colorScale" priority="56">
      <colorScale>
        <cfvo type="min"/>
        <cfvo type="max"/>
        <color theme="7"/>
        <color rgb="FFFFF9E7"/>
      </colorScale>
    </cfRule>
  </conditionalFormatting>
  <conditionalFormatting sqref="D85:H85">
    <cfRule type="top10" dxfId="1096" priority="57" bottom="1" rank="1"/>
    <cfRule type="colorScale" priority="58">
      <colorScale>
        <cfvo type="min"/>
        <cfvo type="max"/>
        <color theme="7"/>
        <color rgb="FFFFF9E7"/>
      </colorScale>
    </cfRule>
  </conditionalFormatting>
  <conditionalFormatting sqref="D86:H86">
    <cfRule type="top10" dxfId="1095" priority="59" bottom="1" rank="1"/>
    <cfRule type="colorScale" priority="60">
      <colorScale>
        <cfvo type="min"/>
        <cfvo type="max"/>
        <color theme="7"/>
        <color rgb="FFFFF9E7"/>
      </colorScale>
    </cfRule>
  </conditionalFormatting>
  <conditionalFormatting sqref="D87:H87">
    <cfRule type="top10" dxfId="1094" priority="61" bottom="1" rank="1"/>
    <cfRule type="colorScale" priority="62">
      <colorScale>
        <cfvo type="min"/>
        <cfvo type="max"/>
        <color theme="7"/>
        <color rgb="FFFFF9E7"/>
      </colorScale>
    </cfRule>
  </conditionalFormatting>
  <conditionalFormatting sqref="D88:H88">
    <cfRule type="top10" dxfId="1093" priority="63" bottom="1" rank="1"/>
    <cfRule type="colorScale" priority="64">
      <colorScale>
        <cfvo type="min"/>
        <cfvo type="max"/>
        <color theme="7"/>
        <color rgb="FFFFF9E7"/>
      </colorScale>
    </cfRule>
  </conditionalFormatting>
  <conditionalFormatting sqref="D89:H89">
    <cfRule type="top10" dxfId="1092" priority="65" bottom="1" rank="1"/>
    <cfRule type="colorScale" priority="66">
      <colorScale>
        <cfvo type="min"/>
        <cfvo type="max"/>
        <color theme="7"/>
        <color rgb="FFFFF9E7"/>
      </colorScale>
    </cfRule>
  </conditionalFormatting>
  <conditionalFormatting sqref="D90:H90">
    <cfRule type="top10" dxfId="1091" priority="67" bottom="1" rank="1"/>
    <cfRule type="colorScale" priority="68">
      <colorScale>
        <cfvo type="min"/>
        <cfvo type="max"/>
        <color theme="7"/>
        <color rgb="FFFFF9E7"/>
      </colorScale>
    </cfRule>
  </conditionalFormatting>
  <conditionalFormatting sqref="D91:H91">
    <cfRule type="top10" dxfId="1090" priority="69" bottom="1" rank="1"/>
    <cfRule type="colorScale" priority="70">
      <colorScale>
        <cfvo type="min"/>
        <cfvo type="max"/>
        <color theme="7"/>
        <color rgb="FFFFF9E7"/>
      </colorScale>
    </cfRule>
  </conditionalFormatting>
  <conditionalFormatting sqref="D92:H92">
    <cfRule type="top10" dxfId="1089" priority="71" bottom="1" rank="1"/>
    <cfRule type="colorScale" priority="72">
      <colorScale>
        <cfvo type="min"/>
        <cfvo type="max"/>
        <color theme="7"/>
        <color rgb="FFFFF9E7"/>
      </colorScale>
    </cfRule>
  </conditionalFormatting>
  <conditionalFormatting sqref="D93:H93">
    <cfRule type="top10" dxfId="1088" priority="73" bottom="1" rank="1"/>
    <cfRule type="colorScale" priority="74">
      <colorScale>
        <cfvo type="min"/>
        <cfvo type="max"/>
        <color theme="7"/>
        <color rgb="FFFFF9E7"/>
      </colorScale>
    </cfRule>
  </conditionalFormatting>
  <conditionalFormatting sqref="D94:H94">
    <cfRule type="top10" dxfId="1087" priority="75" bottom="1" rank="1"/>
    <cfRule type="colorScale" priority="76">
      <colorScale>
        <cfvo type="min"/>
        <cfvo type="max"/>
        <color theme="7"/>
        <color rgb="FFFFF9E7"/>
      </colorScale>
    </cfRule>
  </conditionalFormatting>
  <conditionalFormatting sqref="D95:H95">
    <cfRule type="top10" dxfId="1086" priority="77" bottom="1" rank="1"/>
    <cfRule type="colorScale" priority="78">
      <colorScale>
        <cfvo type="min"/>
        <cfvo type="max"/>
        <color theme="7"/>
        <color rgb="FFFFF9E7"/>
      </colorScale>
    </cfRule>
  </conditionalFormatting>
  <conditionalFormatting sqref="D96:H96">
    <cfRule type="top10" dxfId="1085" priority="79" bottom="1" rank="1"/>
    <cfRule type="colorScale" priority="80">
      <colorScale>
        <cfvo type="min"/>
        <cfvo type="max"/>
        <color theme="7"/>
        <color rgb="FFFFF9E7"/>
      </colorScale>
    </cfRule>
  </conditionalFormatting>
  <conditionalFormatting sqref="D97:H97">
    <cfRule type="top10" dxfId="1084" priority="81" bottom="1" rank="1"/>
    <cfRule type="colorScale" priority="82">
      <colorScale>
        <cfvo type="min"/>
        <cfvo type="max"/>
        <color theme="7"/>
        <color rgb="FFFFF9E7"/>
      </colorScale>
    </cfRule>
  </conditionalFormatting>
  <conditionalFormatting sqref="D98:H98">
    <cfRule type="top10" dxfId="1083" priority="83" bottom="1" rank="1"/>
    <cfRule type="colorScale" priority="84">
      <colorScale>
        <cfvo type="min"/>
        <cfvo type="max"/>
        <color theme="7"/>
        <color rgb="FFFFF9E7"/>
      </colorScale>
    </cfRule>
  </conditionalFormatting>
  <conditionalFormatting sqref="D99:H99">
    <cfRule type="top10" dxfId="1082" priority="85" bottom="1" rank="1"/>
    <cfRule type="colorScale" priority="86">
      <colorScale>
        <cfvo type="min"/>
        <cfvo type="max"/>
        <color theme="7"/>
        <color rgb="FFFFF9E7"/>
      </colorScale>
    </cfRule>
  </conditionalFormatting>
  <conditionalFormatting sqref="D100:H100">
    <cfRule type="top10" dxfId="1081" priority="87" bottom="1" rank="1"/>
    <cfRule type="colorScale" priority="88">
      <colorScale>
        <cfvo type="min"/>
        <cfvo type="max"/>
        <color theme="7"/>
        <color rgb="FFFFF9E7"/>
      </colorScale>
    </cfRule>
  </conditionalFormatting>
  <conditionalFormatting sqref="D101:H101">
    <cfRule type="top10" dxfId="1080" priority="89" bottom="1" rank="1"/>
    <cfRule type="colorScale" priority="90">
      <colorScale>
        <cfvo type="min"/>
        <cfvo type="max"/>
        <color theme="7"/>
        <color rgb="FFFFF9E7"/>
      </colorScale>
    </cfRule>
  </conditionalFormatting>
  <conditionalFormatting sqref="D102:H102">
    <cfRule type="top10" dxfId="1079" priority="91" bottom="1" rank="1"/>
    <cfRule type="colorScale" priority="92">
      <colorScale>
        <cfvo type="min"/>
        <cfvo type="max"/>
        <color theme="7"/>
        <color rgb="FFFFF9E7"/>
      </colorScale>
    </cfRule>
  </conditionalFormatting>
  <conditionalFormatting sqref="D103:H103">
    <cfRule type="top10" dxfId="1078" priority="93" bottom="1" rank="1"/>
    <cfRule type="colorScale" priority="94">
      <colorScale>
        <cfvo type="min"/>
        <cfvo type="max"/>
        <color theme="7"/>
        <color rgb="FFFFF9E7"/>
      </colorScale>
    </cfRule>
  </conditionalFormatting>
  <conditionalFormatting sqref="D104:H104">
    <cfRule type="top10" dxfId="1077" priority="95" bottom="1" rank="1"/>
    <cfRule type="colorScale" priority="96">
      <colorScale>
        <cfvo type="min"/>
        <cfvo type="max"/>
        <color theme="7"/>
        <color rgb="FFFFF9E7"/>
      </colorScale>
    </cfRule>
  </conditionalFormatting>
  <conditionalFormatting sqref="D105:H105">
    <cfRule type="top10" dxfId="1076" priority="97" bottom="1" rank="1"/>
    <cfRule type="colorScale" priority="98">
      <colorScale>
        <cfvo type="min"/>
        <cfvo type="max"/>
        <color theme="7"/>
        <color rgb="FFFFF9E7"/>
      </colorScale>
    </cfRule>
  </conditionalFormatting>
  <conditionalFormatting sqref="D106:H106">
    <cfRule type="top10" dxfId="1075" priority="99" bottom="1" rank="1"/>
    <cfRule type="colorScale" priority="100">
      <colorScale>
        <cfvo type="min"/>
        <cfvo type="max"/>
        <color theme="7"/>
        <color rgb="FFFFF9E7"/>
      </colorScale>
    </cfRule>
  </conditionalFormatting>
  <conditionalFormatting sqref="D108:H108">
    <cfRule type="top10" dxfId="1074" priority="1" bottom="1" rank="1"/>
    <cfRule type="colorScale" priority="2">
      <colorScale>
        <cfvo type="min"/>
        <cfvo type="max"/>
        <color theme="7"/>
        <color rgb="FFFFF9E7"/>
      </colorScale>
    </cfRule>
  </conditionalFormatting>
  <conditionalFormatting sqref="D109:H109">
    <cfRule type="top10" dxfId="1073" priority="3" bottom="1" rank="1"/>
    <cfRule type="colorScale" priority="4">
      <colorScale>
        <cfvo type="min"/>
        <cfvo type="max"/>
        <color theme="7"/>
        <color rgb="FFFFF9E7"/>
      </colorScale>
    </cfRule>
  </conditionalFormatting>
  <conditionalFormatting sqref="D110:H110">
    <cfRule type="top10" dxfId="1072" priority="5" bottom="1" rank="1"/>
    <cfRule type="colorScale" priority="6">
      <colorScale>
        <cfvo type="min"/>
        <cfvo type="max"/>
        <color theme="7"/>
        <color rgb="FFFFF9E7"/>
      </colorScale>
    </cfRule>
  </conditionalFormatting>
  <conditionalFormatting sqref="D111:H111">
    <cfRule type="top10" dxfId="1071" priority="7" bottom="1" rank="1"/>
    <cfRule type="colorScale" priority="8">
      <colorScale>
        <cfvo type="min"/>
        <cfvo type="max"/>
        <color theme="7"/>
        <color rgb="FFFFF9E7"/>
      </colorScale>
    </cfRule>
  </conditionalFormatting>
  <conditionalFormatting sqref="D112:H112">
    <cfRule type="top10" dxfId="1070" priority="9" bottom="1" rank="1"/>
    <cfRule type="colorScale" priority="10">
      <colorScale>
        <cfvo type="min"/>
        <cfvo type="max"/>
        <color theme="7"/>
        <color rgb="FFFFF9E7"/>
      </colorScale>
    </cfRule>
  </conditionalFormatting>
  <conditionalFormatting sqref="D113:H113">
    <cfRule type="top10" dxfId="1069" priority="11" bottom="1" rank="1"/>
    <cfRule type="colorScale" priority="12">
      <colorScale>
        <cfvo type="min"/>
        <cfvo type="max"/>
        <color theme="7"/>
        <color rgb="FFFFF9E7"/>
      </colorScale>
    </cfRule>
  </conditionalFormatting>
  <conditionalFormatting sqref="D114:H114">
    <cfRule type="top10" dxfId="1068" priority="13" bottom="1" rank="1"/>
    <cfRule type="colorScale" priority="14">
      <colorScale>
        <cfvo type="min"/>
        <cfvo type="max"/>
        <color theme="7"/>
        <color rgb="FFFFF9E7"/>
      </colorScale>
    </cfRule>
  </conditionalFormatting>
  <conditionalFormatting sqref="D115:H115">
    <cfRule type="top10" dxfId="1067" priority="15" bottom="1" rank="1"/>
    <cfRule type="colorScale" priority="16">
      <colorScale>
        <cfvo type="min"/>
        <cfvo type="max"/>
        <color theme="7"/>
        <color rgb="FFFFF9E7"/>
      </colorScale>
    </cfRule>
  </conditionalFormatting>
  <conditionalFormatting sqref="D116:H116">
    <cfRule type="top10" dxfId="1066" priority="17" bottom="1" rank="1"/>
    <cfRule type="colorScale" priority="18">
      <colorScale>
        <cfvo type="min"/>
        <cfvo type="max"/>
        <color theme="7"/>
        <color rgb="FFFFF9E7"/>
      </colorScale>
    </cfRule>
  </conditionalFormatting>
  <conditionalFormatting sqref="D117:H117">
    <cfRule type="top10" dxfId="1065" priority="19" bottom="1" rank="1"/>
    <cfRule type="colorScale" priority="20">
      <colorScale>
        <cfvo type="min"/>
        <cfvo type="max"/>
        <color theme="7"/>
        <color rgb="FFFFF9E7"/>
      </colorScale>
    </cfRule>
  </conditionalFormatting>
  <conditionalFormatting sqref="D118:H118">
    <cfRule type="top10" dxfId="1064" priority="21" bottom="1" rank="1"/>
    <cfRule type="colorScale" priority="22">
      <colorScale>
        <cfvo type="min"/>
        <cfvo type="max"/>
        <color theme="7"/>
        <color rgb="FFFFF9E7"/>
      </colorScale>
    </cfRule>
  </conditionalFormatting>
  <conditionalFormatting sqref="D119:H119">
    <cfRule type="top10" dxfId="1063" priority="23" bottom="1" rank="1"/>
    <cfRule type="colorScale" priority="24">
      <colorScale>
        <cfvo type="min"/>
        <cfvo type="max"/>
        <color theme="7"/>
        <color rgb="FFFFF9E7"/>
      </colorScale>
    </cfRule>
  </conditionalFormatting>
  <conditionalFormatting sqref="D120:H120">
    <cfRule type="top10" dxfId="1062" priority="25" bottom="1" rank="1"/>
    <cfRule type="colorScale" priority="26">
      <colorScale>
        <cfvo type="min"/>
        <cfvo type="max"/>
        <color theme="7"/>
        <color rgb="FFFFF9E7"/>
      </colorScale>
    </cfRule>
  </conditionalFormatting>
  <conditionalFormatting sqref="D121:H121">
    <cfRule type="top10" dxfId="1061" priority="27" bottom="1" rank="1"/>
    <cfRule type="colorScale" priority="28">
      <colorScale>
        <cfvo type="min"/>
        <cfvo type="max"/>
        <color theme="7"/>
        <color rgb="FFFFF9E7"/>
      </colorScale>
    </cfRule>
  </conditionalFormatting>
  <conditionalFormatting sqref="D122:H122">
    <cfRule type="top10" dxfId="1060" priority="29" bottom="1" rank="1"/>
    <cfRule type="colorScale" priority="30">
      <colorScale>
        <cfvo type="min"/>
        <cfvo type="max"/>
        <color theme="7"/>
        <color rgb="FFFFF9E7"/>
      </colorScale>
    </cfRule>
  </conditionalFormatting>
  <conditionalFormatting sqref="D123:H123">
    <cfRule type="top10" dxfId="1059" priority="31" bottom="1" rank="1"/>
    <cfRule type="colorScale" priority="32">
      <colorScale>
        <cfvo type="min"/>
        <cfvo type="max"/>
        <color theme="7"/>
        <color rgb="FFFFF9E7"/>
      </colorScale>
    </cfRule>
  </conditionalFormatting>
  <conditionalFormatting sqref="D124:H124">
    <cfRule type="top10" dxfId="1058" priority="33" bottom="1" rank="1"/>
    <cfRule type="colorScale" priority="34">
      <colorScale>
        <cfvo type="min"/>
        <cfvo type="max"/>
        <color theme="7"/>
        <color rgb="FFFFF9E7"/>
      </colorScale>
    </cfRule>
  </conditionalFormatting>
  <conditionalFormatting sqref="D125:H125">
    <cfRule type="top10" dxfId="1057" priority="35" bottom="1" rank="1"/>
    <cfRule type="colorScale" priority="36">
      <colorScale>
        <cfvo type="min"/>
        <cfvo type="max"/>
        <color theme="7"/>
        <color rgb="FFFFF9E7"/>
      </colorScale>
    </cfRule>
  </conditionalFormatting>
  <conditionalFormatting sqref="D126:H126">
    <cfRule type="top10" dxfId="1056" priority="37" bottom="1" rank="1"/>
    <cfRule type="colorScale" priority="38">
      <colorScale>
        <cfvo type="min"/>
        <cfvo type="max"/>
        <color theme="7"/>
        <color rgb="FFFFF9E7"/>
      </colorScale>
    </cfRule>
  </conditionalFormatting>
  <conditionalFormatting sqref="D127:H127">
    <cfRule type="top10" dxfId="1055" priority="39" bottom="1" rank="1"/>
    <cfRule type="colorScale" priority="40">
      <colorScale>
        <cfvo type="min"/>
        <cfvo type="max"/>
        <color theme="7"/>
        <color rgb="FFFFF9E7"/>
      </colorScale>
    </cfRule>
  </conditionalFormatting>
  <conditionalFormatting sqref="D128:H128">
    <cfRule type="top10" dxfId="1054" priority="41" bottom="1" rank="1"/>
    <cfRule type="colorScale" priority="42">
      <colorScale>
        <cfvo type="min"/>
        <cfvo type="max"/>
        <color theme="7"/>
        <color rgb="FFFFF9E7"/>
      </colorScale>
    </cfRule>
  </conditionalFormatting>
  <conditionalFormatting sqref="D129:H129">
    <cfRule type="top10" dxfId="1053" priority="43" bottom="1" rank="1"/>
    <cfRule type="colorScale" priority="44">
      <colorScale>
        <cfvo type="min"/>
        <cfvo type="max"/>
        <color theme="7"/>
        <color rgb="FFFFF9E7"/>
      </colorScale>
    </cfRule>
  </conditionalFormatting>
  <conditionalFormatting sqref="D130:H130">
    <cfRule type="top10" dxfId="1052" priority="45" bottom="1" rank="1"/>
    <cfRule type="colorScale" priority="46">
      <colorScale>
        <cfvo type="min"/>
        <cfvo type="max"/>
        <color theme="7"/>
        <color rgb="FFFFF9E7"/>
      </colorScale>
    </cfRule>
  </conditionalFormatting>
  <conditionalFormatting sqref="D131:H131">
    <cfRule type="top10" dxfId="1051" priority="47" bottom="1" rank="1"/>
    <cfRule type="colorScale" priority="48">
      <colorScale>
        <cfvo type="min"/>
        <cfvo type="max"/>
        <color theme="7"/>
        <color rgb="FFFFF9E7"/>
      </colorScale>
    </cfRule>
  </conditionalFormatting>
  <conditionalFormatting sqref="D132:H132">
    <cfRule type="top10" dxfId="1050" priority="49" bottom="1" rank="1"/>
    <cfRule type="colorScale" priority="50">
      <colorScale>
        <cfvo type="min"/>
        <cfvo type="max"/>
        <color theme="7"/>
        <color rgb="FFFFF9E7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C06A-4430-4891-AE1A-2D344A240343}">
  <dimension ref="A1:AC13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:F1"/>
    </sheetView>
  </sheetViews>
  <sheetFormatPr baseColWidth="10" defaultRowHeight="15"/>
  <cols>
    <col min="1" max="1" width="12.7109375" style="92" customWidth="1"/>
    <col min="2" max="3" width="5.140625" style="92" bestFit="1" customWidth="1"/>
    <col min="4" max="6" width="11.42578125" style="54"/>
    <col min="7" max="7" width="14.28515625" style="54" customWidth="1"/>
    <col min="8" max="8" width="11.42578125" style="54"/>
    <col min="9" max="9" width="11.42578125" style="92"/>
    <col min="10" max="10" width="11.42578125" style="2"/>
    <col min="11" max="13" width="11.42578125" style="92"/>
    <col min="14" max="14" width="16" style="92" customWidth="1"/>
    <col min="15" max="15" width="9.140625" style="92" customWidth="1"/>
    <col min="16" max="16" width="6.7109375" style="92" customWidth="1"/>
    <col min="17" max="21" width="8.85546875" style="92" customWidth="1"/>
    <col min="22" max="23" width="11.42578125" style="92"/>
    <col min="24" max="24" width="18.7109375" style="92" bestFit="1" customWidth="1"/>
    <col min="25" max="16384" width="11.42578125" style="92"/>
  </cols>
  <sheetData>
    <row r="1" spans="1:29" ht="15.75" thickBot="1">
      <c r="A1" s="92" t="s">
        <v>9</v>
      </c>
      <c r="D1" s="80" t="s">
        <v>70</v>
      </c>
      <c r="E1" s="129"/>
      <c r="F1" s="129"/>
      <c r="Q1" s="3" t="s">
        <v>33</v>
      </c>
      <c r="R1" s="54">
        <f>'RQ1'!D5</f>
        <v>10502.666666666666</v>
      </c>
      <c r="W1" s="2"/>
    </row>
    <row r="2" spans="1:29" ht="18.75" thickBot="1">
      <c r="A2" s="99" t="s">
        <v>60</v>
      </c>
      <c r="B2" s="55" t="s">
        <v>45</v>
      </c>
      <c r="C2" s="58" t="s">
        <v>44</v>
      </c>
      <c r="D2" s="59" t="s">
        <v>0</v>
      </c>
      <c r="E2" s="60" t="s">
        <v>10</v>
      </c>
      <c r="F2" s="60" t="s">
        <v>1</v>
      </c>
      <c r="G2" s="60" t="s">
        <v>8</v>
      </c>
      <c r="H2" s="61" t="s">
        <v>3</v>
      </c>
      <c r="J2" s="2" t="s">
        <v>11</v>
      </c>
      <c r="K2" s="92" t="s">
        <v>4</v>
      </c>
      <c r="L2" s="92" t="s">
        <v>5</v>
      </c>
      <c r="M2" s="92" t="s">
        <v>6</v>
      </c>
      <c r="N2" s="92" t="s">
        <v>7</v>
      </c>
      <c r="Q2" s="44"/>
      <c r="R2" s="44"/>
      <c r="S2" s="44"/>
      <c r="T2" s="44"/>
      <c r="U2" s="44"/>
      <c r="W2" s="2" t="s">
        <v>11</v>
      </c>
      <c r="X2" s="3" t="s">
        <v>4</v>
      </c>
      <c r="Y2" s="92" t="s">
        <v>5</v>
      </c>
      <c r="Z2" s="92" t="s">
        <v>6</v>
      </c>
      <c r="AA2" s="92" t="s">
        <v>7</v>
      </c>
    </row>
    <row r="3" spans="1:29" ht="15.75" thickBot="1">
      <c r="A3" s="92">
        <v>1</v>
      </c>
      <c r="Q3" s="59" t="s">
        <v>49</v>
      </c>
      <c r="R3" s="60" t="s">
        <v>46</v>
      </c>
      <c r="S3" s="60" t="s">
        <v>47</v>
      </c>
      <c r="T3" s="60" t="s">
        <v>48</v>
      </c>
      <c r="U3" s="61" t="s">
        <v>59</v>
      </c>
      <c r="X3" s="3"/>
    </row>
    <row r="4" spans="1:29">
      <c r="B4" s="93">
        <v>0</v>
      </c>
      <c r="C4" s="94">
        <v>0</v>
      </c>
      <c r="D4" s="83">
        <v>81300</v>
      </c>
      <c r="E4" s="84">
        <v>59300</v>
      </c>
      <c r="F4" s="84">
        <v>10900</v>
      </c>
      <c r="G4" s="84">
        <v>31062</v>
      </c>
      <c r="H4" s="85">
        <v>17440</v>
      </c>
      <c r="J4" s="2">
        <v>40</v>
      </c>
      <c r="K4" s="1">
        <v>0</v>
      </c>
      <c r="L4" s="1">
        <v>16100</v>
      </c>
      <c r="M4" s="1">
        <v>19300</v>
      </c>
      <c r="N4" s="92">
        <v>10900</v>
      </c>
      <c r="Q4" s="46">
        <f t="shared" ref="Q4:Q28" si="0">AVERAGE(D4,D30,D56,D82,D108)/$R$1</f>
        <v>7.7408912022343532</v>
      </c>
      <c r="R4" s="47">
        <f t="shared" ref="R4:R28" si="1">AVERAGE(E4,E30,E56,E82,E108)/$R$1</f>
        <v>6.4428208708899337</v>
      </c>
      <c r="S4" s="47">
        <f t="shared" ref="S4:S28" si="2">AVERAGE(F4,F30,F56,F82,F108)/$R$1</f>
        <v>2.2747556176209218</v>
      </c>
      <c r="T4" s="47">
        <f t="shared" ref="T4:T28" si="3">AVERAGE(G4,G30,G56,G82,G108)/$R$1</f>
        <v>3.0628983115399264</v>
      </c>
      <c r="U4" s="48">
        <f t="shared" ref="U4:U28" si="4">AVERAGE(H4,H30,H56,H82,H108)/$R$1</f>
        <v>2.0500698235368797</v>
      </c>
      <c r="W4" s="2">
        <f t="shared" ref="W4:W19" si="5">AVERAGE(J4,J30,J56,J82,J108)</f>
        <v>26</v>
      </c>
      <c r="X4" s="26">
        <f>AVERAGE(K4,K30,K56,K82,K108)/$R$1</f>
        <v>0</v>
      </c>
      <c r="Y4" s="1">
        <f t="shared" ref="Y4:Y28" si="6">AVERAGE(L4,L30,L56,L82,L108)</f>
        <v>21206</v>
      </c>
      <c r="Z4" s="1">
        <f t="shared" ref="Z4:Z28" si="7">AVERAGE(M4,M30,M56,M82,M108)</f>
        <v>22122</v>
      </c>
      <c r="AA4" s="92">
        <f t="shared" ref="AA4:AA28" si="8">AVERAGE(N4,N30,N56,N82,N108)</f>
        <v>23891</v>
      </c>
      <c r="AC4" s="1">
        <f t="shared" ref="AC4:AC28" si="9">MIN(Q4:U4)</f>
        <v>2.0500698235368797</v>
      </c>
    </row>
    <row r="5" spans="1:29">
      <c r="B5" s="95">
        <v>0</v>
      </c>
      <c r="C5" s="96">
        <v>0.25</v>
      </c>
      <c r="D5" s="86">
        <v>81300</v>
      </c>
      <c r="E5" s="87">
        <v>60325</v>
      </c>
      <c r="F5" s="87">
        <v>20475</v>
      </c>
      <c r="G5" s="87">
        <v>34825</v>
      </c>
      <c r="H5" s="88">
        <v>17440</v>
      </c>
      <c r="J5" s="2">
        <v>40</v>
      </c>
      <c r="K5" s="1">
        <v>0</v>
      </c>
      <c r="L5" s="1">
        <v>16100</v>
      </c>
      <c r="M5" s="1">
        <v>19300</v>
      </c>
      <c r="N5" s="92">
        <v>34775</v>
      </c>
      <c r="Q5" s="45">
        <f t="shared" si="0"/>
        <v>7.7408912022343532</v>
      </c>
      <c r="R5" s="49">
        <f t="shared" si="1"/>
        <v>6.5024438237907836</v>
      </c>
      <c r="S5" s="49">
        <f t="shared" si="2"/>
        <v>2.9742922432398124</v>
      </c>
      <c r="T5" s="49">
        <f t="shared" si="3"/>
        <v>3.640961025771233</v>
      </c>
      <c r="U5" s="50">
        <f t="shared" si="4"/>
        <v>2.0500698235368797</v>
      </c>
      <c r="W5" s="2">
        <f t="shared" si="5"/>
        <v>29.2</v>
      </c>
      <c r="X5" s="26">
        <f t="shared" ref="X5:X28" si="10">AVERAGE(K5,K31,K57,K83,K109)/$R$1</f>
        <v>0</v>
      </c>
      <c r="Y5" s="1">
        <f t="shared" si="6"/>
        <v>21206</v>
      </c>
      <c r="Z5" s="1">
        <f t="shared" si="7"/>
        <v>22122</v>
      </c>
      <c r="AA5" s="92">
        <f t="shared" si="8"/>
        <v>36534.199999999997</v>
      </c>
      <c r="AC5" s="1">
        <f t="shared" si="9"/>
        <v>2.0500698235368797</v>
      </c>
    </row>
    <row r="6" spans="1:29">
      <c r="B6" s="95">
        <v>0</v>
      </c>
      <c r="C6" s="96">
        <v>0.5</v>
      </c>
      <c r="D6" s="86">
        <v>81300</v>
      </c>
      <c r="E6" s="87">
        <v>61350</v>
      </c>
      <c r="F6" s="87">
        <v>30050</v>
      </c>
      <c r="G6" s="87">
        <v>38910</v>
      </c>
      <c r="H6" s="88">
        <v>17440</v>
      </c>
      <c r="J6" s="2">
        <v>40</v>
      </c>
      <c r="K6" s="1">
        <v>0</v>
      </c>
      <c r="L6" s="1">
        <v>16100</v>
      </c>
      <c r="M6" s="1">
        <v>19300</v>
      </c>
      <c r="N6" s="92">
        <v>39200</v>
      </c>
      <c r="Q6" s="45">
        <f t="shared" si="0"/>
        <v>7.7408912022343532</v>
      </c>
      <c r="R6" s="49">
        <f t="shared" si="1"/>
        <v>6.5633807287038213</v>
      </c>
      <c r="S6" s="49">
        <f t="shared" si="2"/>
        <v>3.6883775549066908</v>
      </c>
      <c r="T6" s="49">
        <f t="shared" si="3"/>
        <v>4.4444141170496385</v>
      </c>
      <c r="U6" s="50">
        <f t="shared" si="4"/>
        <v>2.0500698235368797</v>
      </c>
      <c r="W6" s="2">
        <f t="shared" si="5"/>
        <v>38.6</v>
      </c>
      <c r="X6" s="26">
        <f t="shared" si="10"/>
        <v>0</v>
      </c>
      <c r="Y6" s="1">
        <f t="shared" si="6"/>
        <v>21206</v>
      </c>
      <c r="Z6" s="1">
        <f t="shared" si="7"/>
        <v>22122</v>
      </c>
      <c r="AA6" s="92">
        <f t="shared" si="8"/>
        <v>45802</v>
      </c>
      <c r="AC6" s="1">
        <f t="shared" si="9"/>
        <v>2.0500698235368797</v>
      </c>
    </row>
    <row r="7" spans="1:29">
      <c r="B7" s="95">
        <v>0</v>
      </c>
      <c r="C7" s="96">
        <v>0.75</v>
      </c>
      <c r="D7" s="86">
        <v>81300</v>
      </c>
      <c r="E7" s="87">
        <v>62375</v>
      </c>
      <c r="F7" s="87">
        <v>39625</v>
      </c>
      <c r="G7" s="87">
        <v>41578</v>
      </c>
      <c r="H7" s="88">
        <v>17440</v>
      </c>
      <c r="J7" s="2">
        <v>40</v>
      </c>
      <c r="K7" s="1">
        <v>0</v>
      </c>
      <c r="L7" s="1">
        <v>16100</v>
      </c>
      <c r="M7" s="1">
        <v>19300</v>
      </c>
      <c r="N7" s="92">
        <v>41600</v>
      </c>
      <c r="Q7" s="45">
        <f t="shared" si="0"/>
        <v>7.7408912022343532</v>
      </c>
      <c r="R7" s="49">
        <f t="shared" si="1"/>
        <v>6.6243747619652158</v>
      </c>
      <c r="S7" s="49">
        <f t="shared" si="2"/>
        <v>4.4016630696965846</v>
      </c>
      <c r="T7" s="49">
        <f t="shared" si="3"/>
        <v>5.004538529897169</v>
      </c>
      <c r="U7" s="50">
        <f t="shared" si="4"/>
        <v>2.0500698235368797</v>
      </c>
      <c r="W7" s="2">
        <f t="shared" si="5"/>
        <v>40</v>
      </c>
      <c r="X7" s="26">
        <f t="shared" si="10"/>
        <v>0</v>
      </c>
      <c r="Y7" s="1">
        <f t="shared" si="6"/>
        <v>21206</v>
      </c>
      <c r="Z7" s="1">
        <f t="shared" si="7"/>
        <v>22122</v>
      </c>
      <c r="AA7" s="92">
        <f t="shared" si="8"/>
        <v>51386.2</v>
      </c>
      <c r="AC7" s="1">
        <f t="shared" si="9"/>
        <v>2.0500698235368797</v>
      </c>
    </row>
    <row r="8" spans="1:29">
      <c r="B8" s="95">
        <v>0</v>
      </c>
      <c r="C8" s="96">
        <v>1</v>
      </c>
      <c r="D8" s="86">
        <v>81300</v>
      </c>
      <c r="E8" s="87">
        <v>63400</v>
      </c>
      <c r="F8" s="87">
        <v>49200</v>
      </c>
      <c r="G8" s="87">
        <v>44137</v>
      </c>
      <c r="H8" s="88">
        <v>17440</v>
      </c>
      <c r="J8" s="2">
        <v>40</v>
      </c>
      <c r="K8" s="1">
        <v>0</v>
      </c>
      <c r="L8" s="1">
        <v>16100</v>
      </c>
      <c r="M8" s="1">
        <v>19300</v>
      </c>
      <c r="N8" s="92">
        <v>44000</v>
      </c>
      <c r="Q8" s="45">
        <f t="shared" si="0"/>
        <v>7.7408912022343532</v>
      </c>
      <c r="R8" s="49">
        <f t="shared" si="1"/>
        <v>6.684968896788118</v>
      </c>
      <c r="S8" s="49">
        <f t="shared" si="2"/>
        <v>5.1163767931953794</v>
      </c>
      <c r="T8" s="49">
        <f t="shared" si="3"/>
        <v>5.3300749016122895</v>
      </c>
      <c r="U8" s="50">
        <f t="shared" si="4"/>
        <v>2.0500698235368797</v>
      </c>
      <c r="W8" s="2">
        <f t="shared" si="5"/>
        <v>40</v>
      </c>
      <c r="X8" s="26">
        <f t="shared" si="10"/>
        <v>0</v>
      </c>
      <c r="Y8" s="1">
        <f t="shared" si="6"/>
        <v>21206</v>
      </c>
      <c r="Z8" s="1">
        <f t="shared" si="7"/>
        <v>22122</v>
      </c>
      <c r="AA8" s="92">
        <f t="shared" si="8"/>
        <v>55722</v>
      </c>
      <c r="AC8" s="1">
        <f t="shared" si="9"/>
        <v>2.0500698235368797</v>
      </c>
    </row>
    <row r="9" spans="1:29">
      <c r="B9" s="95">
        <v>0.25</v>
      </c>
      <c r="C9" s="96">
        <v>0</v>
      </c>
      <c r="D9" s="86">
        <v>81300</v>
      </c>
      <c r="E9" s="87">
        <v>65825</v>
      </c>
      <c r="F9" s="87">
        <v>38075</v>
      </c>
      <c r="G9" s="87">
        <v>48353</v>
      </c>
      <c r="H9" s="88">
        <v>48460</v>
      </c>
      <c r="J9" s="2">
        <v>40</v>
      </c>
      <c r="K9" s="1">
        <v>20325</v>
      </c>
      <c r="L9" s="1">
        <v>46475</v>
      </c>
      <c r="M9" s="1">
        <v>50700</v>
      </c>
      <c r="N9" s="92">
        <v>47150</v>
      </c>
      <c r="Q9" s="45">
        <f t="shared" si="0"/>
        <v>7.7408912022343532</v>
      </c>
      <c r="R9" s="49">
        <f t="shared" si="1"/>
        <v>7.0644534721340619</v>
      </c>
      <c r="S9" s="49">
        <f t="shared" si="2"/>
        <v>4.8634315094579161</v>
      </c>
      <c r="T9" s="49">
        <f t="shared" si="3"/>
        <v>5.7806080995302782</v>
      </c>
      <c r="U9" s="50">
        <f t="shared" si="4"/>
        <v>5.0043481020693159</v>
      </c>
      <c r="W9" s="2">
        <f t="shared" si="5"/>
        <v>38.200000000000003</v>
      </c>
      <c r="X9" s="26">
        <f t="shared" si="10"/>
        <v>1.9352228005585883</v>
      </c>
      <c r="Y9" s="1">
        <f t="shared" si="6"/>
        <v>51589</v>
      </c>
      <c r="Z9" s="1">
        <f t="shared" si="7"/>
        <v>53528</v>
      </c>
      <c r="AA9" s="92">
        <f t="shared" si="8"/>
        <v>55288.800000000003</v>
      </c>
      <c r="AC9" s="1">
        <f t="shared" si="9"/>
        <v>4.8634315094579161</v>
      </c>
    </row>
    <row r="10" spans="1:29">
      <c r="B10" s="95">
        <v>0.25</v>
      </c>
      <c r="C10" s="96">
        <v>0.25</v>
      </c>
      <c r="D10" s="86">
        <v>81300</v>
      </c>
      <c r="E10" s="87">
        <v>66850</v>
      </c>
      <c r="F10" s="87">
        <v>47650</v>
      </c>
      <c r="G10" s="87">
        <v>50818</v>
      </c>
      <c r="H10" s="88">
        <v>52073</v>
      </c>
      <c r="J10" s="2">
        <v>40</v>
      </c>
      <c r="K10" s="1">
        <v>20325</v>
      </c>
      <c r="L10" s="1">
        <v>49853</v>
      </c>
      <c r="M10" s="1">
        <v>54516</v>
      </c>
      <c r="N10" s="92">
        <v>50925</v>
      </c>
      <c r="Q10" s="45">
        <f t="shared" si="0"/>
        <v>7.7408912022343532</v>
      </c>
      <c r="R10" s="49">
        <f t="shared" si="1"/>
        <v>7.1240764250349127</v>
      </c>
      <c r="S10" s="49">
        <f t="shared" si="2"/>
        <v>5.5631014345563035</v>
      </c>
      <c r="T10" s="49">
        <f t="shared" si="3"/>
        <v>6.1085057763107784</v>
      </c>
      <c r="U10" s="50">
        <f t="shared" si="4"/>
        <v>5.3133553383267742</v>
      </c>
      <c r="W10" s="2">
        <f t="shared" si="5"/>
        <v>39</v>
      </c>
      <c r="X10" s="26">
        <f t="shared" si="10"/>
        <v>1.9352228005585883</v>
      </c>
      <c r="Y10" s="1">
        <f t="shared" si="6"/>
        <v>54554.8</v>
      </c>
      <c r="Z10" s="1">
        <f t="shared" si="7"/>
        <v>57039.4</v>
      </c>
      <c r="AA10" s="92">
        <f t="shared" si="8"/>
        <v>63234.8</v>
      </c>
      <c r="AC10" s="1">
        <f t="shared" si="9"/>
        <v>5.3133553383267742</v>
      </c>
    </row>
    <row r="11" spans="1:29">
      <c r="B11" s="95">
        <v>0.25</v>
      </c>
      <c r="C11" s="96">
        <v>0.5</v>
      </c>
      <c r="D11" s="86">
        <v>81300</v>
      </c>
      <c r="E11" s="87">
        <v>67875</v>
      </c>
      <c r="F11" s="87">
        <v>57225</v>
      </c>
      <c r="G11" s="87">
        <v>53623</v>
      </c>
      <c r="H11" s="88">
        <v>55686</v>
      </c>
      <c r="J11" s="2">
        <v>40</v>
      </c>
      <c r="K11" s="1">
        <v>20325</v>
      </c>
      <c r="L11" s="1">
        <v>53231</v>
      </c>
      <c r="M11" s="1">
        <v>58332</v>
      </c>
      <c r="N11" s="92">
        <v>53325</v>
      </c>
      <c r="Q11" s="45">
        <f t="shared" si="0"/>
        <v>7.7408912022343532</v>
      </c>
      <c r="R11" s="49">
        <f t="shared" si="1"/>
        <v>7.1850895010790916</v>
      </c>
      <c r="S11" s="49">
        <f t="shared" si="2"/>
        <v>6.2772819601371079</v>
      </c>
      <c r="T11" s="49">
        <f t="shared" si="3"/>
        <v>6.3981655452583475</v>
      </c>
      <c r="U11" s="50">
        <f t="shared" si="4"/>
        <v>5.6362638060175199</v>
      </c>
      <c r="W11" s="2">
        <f t="shared" si="5"/>
        <v>39.200000000000003</v>
      </c>
      <c r="X11" s="26">
        <f t="shared" si="10"/>
        <v>1.9352228005585883</v>
      </c>
      <c r="Y11" s="1">
        <f t="shared" si="6"/>
        <v>57680.800000000003</v>
      </c>
      <c r="Z11" s="1">
        <f t="shared" si="7"/>
        <v>60687.6</v>
      </c>
      <c r="AA11" s="92">
        <f t="shared" si="8"/>
        <v>67436.800000000003</v>
      </c>
      <c r="AC11" s="1">
        <f t="shared" si="9"/>
        <v>5.6362638060175199</v>
      </c>
    </row>
    <row r="12" spans="1:29">
      <c r="B12" s="95">
        <v>0.25</v>
      </c>
      <c r="C12" s="96">
        <v>0.75</v>
      </c>
      <c r="D12" s="86">
        <v>81300</v>
      </c>
      <c r="E12" s="87">
        <v>68900</v>
      </c>
      <c r="F12" s="87">
        <v>66800</v>
      </c>
      <c r="G12" s="87">
        <v>55760</v>
      </c>
      <c r="H12" s="88">
        <v>59299</v>
      </c>
      <c r="J12" s="2">
        <v>40</v>
      </c>
      <c r="K12" s="1">
        <v>20325</v>
      </c>
      <c r="L12" s="1">
        <v>56609</v>
      </c>
      <c r="M12" s="1">
        <v>62148</v>
      </c>
      <c r="N12" s="92">
        <v>55225</v>
      </c>
      <c r="Q12" s="45">
        <f t="shared" si="0"/>
        <v>7.7408912022343532</v>
      </c>
      <c r="R12" s="49">
        <f t="shared" si="1"/>
        <v>7.2460073632093431</v>
      </c>
      <c r="S12" s="49">
        <f t="shared" si="2"/>
        <v>6.9904532182302903</v>
      </c>
      <c r="T12" s="49">
        <f t="shared" si="3"/>
        <v>6.6061698616224449</v>
      </c>
      <c r="U12" s="50">
        <f t="shared" si="4"/>
        <v>5.9592103592738352</v>
      </c>
      <c r="W12" s="2">
        <f t="shared" si="5"/>
        <v>40</v>
      </c>
      <c r="X12" s="26">
        <f t="shared" si="10"/>
        <v>1.9352228005585883</v>
      </c>
      <c r="Y12" s="1">
        <f t="shared" si="6"/>
        <v>60805.8</v>
      </c>
      <c r="Z12" s="1">
        <f t="shared" si="7"/>
        <v>64334.8</v>
      </c>
      <c r="AA12" s="92">
        <f t="shared" si="8"/>
        <v>68895.8</v>
      </c>
      <c r="AC12" s="1">
        <f t="shared" si="9"/>
        <v>5.9592103592738352</v>
      </c>
    </row>
    <row r="13" spans="1:29">
      <c r="B13" s="95">
        <v>0.25</v>
      </c>
      <c r="C13" s="96">
        <v>1</v>
      </c>
      <c r="D13" s="86">
        <v>81300</v>
      </c>
      <c r="E13" s="87">
        <v>69925</v>
      </c>
      <c r="F13" s="87">
        <v>76375</v>
      </c>
      <c r="G13" s="87">
        <v>57043</v>
      </c>
      <c r="H13" s="88">
        <v>63515</v>
      </c>
      <c r="J13" s="2">
        <v>40</v>
      </c>
      <c r="K13" s="1">
        <v>20325</v>
      </c>
      <c r="L13" s="1">
        <v>60550</v>
      </c>
      <c r="M13" s="1">
        <v>66600</v>
      </c>
      <c r="N13" s="92">
        <v>56300</v>
      </c>
      <c r="Q13" s="45">
        <f t="shared" si="0"/>
        <v>7.7408912022343532</v>
      </c>
      <c r="R13" s="49">
        <f t="shared" si="1"/>
        <v>7.3066776691633883</v>
      </c>
      <c r="S13" s="49">
        <f t="shared" si="2"/>
        <v>7.7052621556430116</v>
      </c>
      <c r="T13" s="49">
        <f t="shared" si="3"/>
        <v>6.7037831661800187</v>
      </c>
      <c r="U13" s="50">
        <f t="shared" si="4"/>
        <v>6.3107020439253523</v>
      </c>
      <c r="W13" s="2">
        <f t="shared" si="5"/>
        <v>40</v>
      </c>
      <c r="X13" s="26">
        <f t="shared" si="10"/>
        <v>1.9352228005585883</v>
      </c>
      <c r="Y13" s="1">
        <f t="shared" si="6"/>
        <v>64174.8</v>
      </c>
      <c r="Z13" s="1">
        <f t="shared" si="7"/>
        <v>68333.2</v>
      </c>
      <c r="AA13" s="92">
        <f t="shared" si="8"/>
        <v>69667.199999999997</v>
      </c>
      <c r="AC13" s="1">
        <f t="shared" si="9"/>
        <v>6.3107020439253523</v>
      </c>
    </row>
    <row r="14" spans="1:29">
      <c r="B14" s="95">
        <v>0.5</v>
      </c>
      <c r="C14" s="96">
        <v>0</v>
      </c>
      <c r="D14" s="86">
        <v>81300</v>
      </c>
      <c r="E14" s="87">
        <v>72350</v>
      </c>
      <c r="F14" s="87">
        <v>65250</v>
      </c>
      <c r="G14" s="87">
        <v>63488</v>
      </c>
      <c r="H14" s="88">
        <v>79480</v>
      </c>
      <c r="J14" s="2">
        <v>40</v>
      </c>
      <c r="K14" s="1">
        <v>40650</v>
      </c>
      <c r="L14" s="1">
        <v>76850</v>
      </c>
      <c r="M14" s="1">
        <v>82100</v>
      </c>
      <c r="N14" s="92">
        <v>62650</v>
      </c>
      <c r="Q14" s="45">
        <f t="shared" si="0"/>
        <v>7.7408912022343532</v>
      </c>
      <c r="R14" s="49">
        <f t="shared" si="1"/>
        <v>7.6857242605052694</v>
      </c>
      <c r="S14" s="49">
        <f t="shared" si="2"/>
        <v>7.4509457915450055</v>
      </c>
      <c r="T14" s="49">
        <f t="shared" si="3"/>
        <v>7.217005205027295</v>
      </c>
      <c r="U14" s="50">
        <f t="shared" si="4"/>
        <v>7.9579408404214815</v>
      </c>
      <c r="W14" s="2">
        <f t="shared" si="5"/>
        <v>40</v>
      </c>
      <c r="X14" s="26">
        <f t="shared" si="10"/>
        <v>3.8704456011171766</v>
      </c>
      <c r="Y14" s="1">
        <f t="shared" si="6"/>
        <v>81964.600000000006</v>
      </c>
      <c r="Z14" s="1">
        <f t="shared" si="7"/>
        <v>84928.2</v>
      </c>
      <c r="AA14" s="92">
        <f t="shared" si="8"/>
        <v>74974.8</v>
      </c>
      <c r="AC14" s="1">
        <f t="shared" si="9"/>
        <v>7.217005205027295</v>
      </c>
    </row>
    <row r="15" spans="1:29">
      <c r="B15" s="95">
        <v>0.5</v>
      </c>
      <c r="C15" s="96">
        <v>0.25</v>
      </c>
      <c r="D15" s="86">
        <v>81300</v>
      </c>
      <c r="E15" s="87">
        <v>73375</v>
      </c>
      <c r="F15" s="87">
        <v>74825</v>
      </c>
      <c r="G15" s="87">
        <v>64875</v>
      </c>
      <c r="H15" s="88">
        <v>86706</v>
      </c>
      <c r="J15" s="2">
        <v>40</v>
      </c>
      <c r="K15" s="1">
        <v>40650</v>
      </c>
      <c r="L15" s="1">
        <v>83606</v>
      </c>
      <c r="M15" s="1">
        <v>89732</v>
      </c>
      <c r="N15" s="92">
        <v>64275</v>
      </c>
      <c r="Q15" s="45">
        <f t="shared" si="0"/>
        <v>7.7408912022343532</v>
      </c>
      <c r="R15" s="49">
        <f t="shared" si="1"/>
        <v>7.7453472134061201</v>
      </c>
      <c r="S15" s="49">
        <f t="shared" si="2"/>
        <v>8.1506157166433919</v>
      </c>
      <c r="T15" s="49">
        <f t="shared" si="3"/>
        <v>7.2661927129617876</v>
      </c>
      <c r="U15" s="50">
        <f t="shared" si="4"/>
        <v>8.5898375015868993</v>
      </c>
      <c r="W15" s="2">
        <f t="shared" si="5"/>
        <v>40</v>
      </c>
      <c r="X15" s="26">
        <f t="shared" si="10"/>
        <v>3.8704456011171766</v>
      </c>
      <c r="Y15" s="1">
        <f t="shared" si="6"/>
        <v>88056.4</v>
      </c>
      <c r="Z15" s="1">
        <f t="shared" si="7"/>
        <v>92087.8</v>
      </c>
      <c r="AA15" s="92">
        <f t="shared" si="8"/>
        <v>75618.399999999994</v>
      </c>
      <c r="AC15" s="1">
        <f t="shared" si="9"/>
        <v>7.2661927129617876</v>
      </c>
    </row>
    <row r="16" spans="1:29">
      <c r="B16" s="95">
        <v>0.5</v>
      </c>
      <c r="C16" s="96">
        <v>0.5</v>
      </c>
      <c r="D16" s="86">
        <v>81300</v>
      </c>
      <c r="E16" s="87">
        <v>74400</v>
      </c>
      <c r="F16" s="87">
        <v>84400</v>
      </c>
      <c r="G16" s="87">
        <v>66401</v>
      </c>
      <c r="H16" s="88">
        <v>94535</v>
      </c>
      <c r="J16" s="2">
        <v>40</v>
      </c>
      <c r="K16" s="1">
        <v>40650</v>
      </c>
      <c r="L16" s="1">
        <v>90925</v>
      </c>
      <c r="M16" s="1">
        <v>98000</v>
      </c>
      <c r="N16" s="92">
        <v>66800</v>
      </c>
      <c r="Q16" s="45">
        <f t="shared" si="0"/>
        <v>7.7408912022343532</v>
      </c>
      <c r="R16" s="49">
        <f t="shared" si="1"/>
        <v>7.806360289450299</v>
      </c>
      <c r="S16" s="49">
        <f t="shared" si="2"/>
        <v>8.8647962422241982</v>
      </c>
      <c r="T16" s="49">
        <f t="shared" si="3"/>
        <v>7.3125618890440522</v>
      </c>
      <c r="U16" s="50">
        <f t="shared" si="4"/>
        <v>9.2642757394947317</v>
      </c>
      <c r="W16" s="2">
        <f t="shared" si="5"/>
        <v>40</v>
      </c>
      <c r="X16" s="26">
        <f t="shared" si="10"/>
        <v>3.8704456011171766</v>
      </c>
      <c r="Y16" s="1">
        <f t="shared" si="6"/>
        <v>94550.399999999994</v>
      </c>
      <c r="Z16" s="1">
        <f t="shared" si="7"/>
        <v>99733.4</v>
      </c>
      <c r="AA16" s="92">
        <f t="shared" si="8"/>
        <v>76551.600000000006</v>
      </c>
      <c r="AC16" s="1">
        <f t="shared" si="9"/>
        <v>7.3125618890440522</v>
      </c>
    </row>
    <row r="17" spans="1:29">
      <c r="B17" s="95">
        <v>0.5</v>
      </c>
      <c r="C17" s="96">
        <v>0.75</v>
      </c>
      <c r="D17" s="86">
        <v>81300</v>
      </c>
      <c r="E17" s="87">
        <v>75425</v>
      </c>
      <c r="F17" s="87">
        <v>93975</v>
      </c>
      <c r="G17" s="87">
        <v>67310</v>
      </c>
      <c r="H17" s="88">
        <v>101761</v>
      </c>
      <c r="J17" s="2">
        <v>40</v>
      </c>
      <c r="K17" s="1">
        <v>40650</v>
      </c>
      <c r="L17" s="1">
        <v>97681</v>
      </c>
      <c r="M17" s="1">
        <v>105632</v>
      </c>
      <c r="N17" s="92">
        <v>67225</v>
      </c>
      <c r="Q17" s="45">
        <f t="shared" si="0"/>
        <v>7.7408912022343532</v>
      </c>
      <c r="R17" s="49">
        <f t="shared" si="1"/>
        <v>7.8672781515805505</v>
      </c>
      <c r="S17" s="49">
        <f t="shared" si="2"/>
        <v>9.5780627142313062</v>
      </c>
      <c r="T17" s="49">
        <f t="shared" si="3"/>
        <v>7.333699377935762</v>
      </c>
      <c r="U17" s="50">
        <f t="shared" si="4"/>
        <v>9.9098451187000141</v>
      </c>
      <c r="W17" s="2">
        <f t="shared" si="5"/>
        <v>40</v>
      </c>
      <c r="X17" s="26">
        <f t="shared" si="10"/>
        <v>3.8704456011171766</v>
      </c>
      <c r="Y17" s="1">
        <f t="shared" si="6"/>
        <v>100794.6</v>
      </c>
      <c r="Z17" s="1">
        <f t="shared" si="7"/>
        <v>107025.2</v>
      </c>
      <c r="AA17" s="92">
        <f t="shared" si="8"/>
        <v>76758</v>
      </c>
      <c r="AC17" s="1">
        <f t="shared" si="9"/>
        <v>7.333699377935762</v>
      </c>
    </row>
    <row r="18" spans="1:29">
      <c r="B18" s="95">
        <v>0.5</v>
      </c>
      <c r="C18" s="96">
        <v>1</v>
      </c>
      <c r="D18" s="86">
        <v>81300</v>
      </c>
      <c r="E18" s="87">
        <v>76450</v>
      </c>
      <c r="F18" s="87">
        <v>103550</v>
      </c>
      <c r="G18" s="87">
        <v>67972</v>
      </c>
      <c r="H18" s="88">
        <v>109590</v>
      </c>
      <c r="J18" s="2">
        <v>40</v>
      </c>
      <c r="K18" s="1">
        <v>40650</v>
      </c>
      <c r="L18" s="1">
        <v>105000</v>
      </c>
      <c r="M18" s="1">
        <v>113900</v>
      </c>
      <c r="N18" s="92">
        <v>67650</v>
      </c>
      <c r="Q18" s="45">
        <f t="shared" si="0"/>
        <v>7.7408912022343532</v>
      </c>
      <c r="R18" s="49">
        <f t="shared" si="1"/>
        <v>7.9279484575345958</v>
      </c>
      <c r="S18" s="49">
        <f t="shared" si="2"/>
        <v>10.292852608861242</v>
      </c>
      <c r="T18" s="49">
        <f t="shared" si="3"/>
        <v>7.3600545893106517</v>
      </c>
      <c r="U18" s="50">
        <f t="shared" si="4"/>
        <v>10.584911768439762</v>
      </c>
      <c r="W18" s="2">
        <f t="shared" si="5"/>
        <v>40</v>
      </c>
      <c r="X18" s="26">
        <f t="shared" si="10"/>
        <v>3.8704456011171766</v>
      </c>
      <c r="Y18" s="1">
        <f t="shared" si="6"/>
        <v>107297.2</v>
      </c>
      <c r="Z18" s="1">
        <f t="shared" si="7"/>
        <v>114677</v>
      </c>
      <c r="AA18" s="92">
        <f t="shared" si="8"/>
        <v>77084.800000000003</v>
      </c>
      <c r="AC18" s="1">
        <f t="shared" si="9"/>
        <v>7.3600545893106517</v>
      </c>
    </row>
    <row r="19" spans="1:29">
      <c r="B19" s="95">
        <v>0.75</v>
      </c>
      <c r="C19" s="96">
        <v>0</v>
      </c>
      <c r="D19" s="86">
        <v>81300</v>
      </c>
      <c r="E19" s="87">
        <v>78875</v>
      </c>
      <c r="F19" s="87">
        <v>92425</v>
      </c>
      <c r="G19" s="87">
        <v>75196</v>
      </c>
      <c r="H19" s="88">
        <v>110500</v>
      </c>
      <c r="J19" s="2">
        <v>40</v>
      </c>
      <c r="K19" s="1">
        <v>60975</v>
      </c>
      <c r="L19" s="1">
        <v>107225</v>
      </c>
      <c r="M19" s="1">
        <v>113500</v>
      </c>
      <c r="N19" s="92">
        <v>74475</v>
      </c>
      <c r="Q19" s="45">
        <f t="shared" si="0"/>
        <v>7.7408912022343532</v>
      </c>
      <c r="R19" s="49">
        <f t="shared" si="1"/>
        <v>8.3069950488764768</v>
      </c>
      <c r="S19" s="49">
        <f t="shared" si="2"/>
        <v>10.038421988066522</v>
      </c>
      <c r="T19" s="49">
        <f t="shared" si="3"/>
        <v>7.6356798273454363</v>
      </c>
      <c r="U19" s="50">
        <f t="shared" si="4"/>
        <v>10.91147645042529</v>
      </c>
      <c r="W19" s="2">
        <f t="shared" si="5"/>
        <v>40</v>
      </c>
      <c r="X19" s="26">
        <f t="shared" si="10"/>
        <v>5.8056684016757654</v>
      </c>
      <c r="Y19" s="1">
        <f t="shared" si="6"/>
        <v>112339.8</v>
      </c>
      <c r="Z19" s="1">
        <f t="shared" si="7"/>
        <v>116328.2</v>
      </c>
      <c r="AA19" s="92">
        <f t="shared" si="8"/>
        <v>79970.8</v>
      </c>
      <c r="AC19" s="1">
        <f t="shared" si="9"/>
        <v>7.6356798273454363</v>
      </c>
    </row>
    <row r="20" spans="1:29">
      <c r="B20" s="95">
        <v>0.75</v>
      </c>
      <c r="C20" s="96">
        <v>0.25</v>
      </c>
      <c r="D20" s="86">
        <v>81300</v>
      </c>
      <c r="E20" s="87">
        <v>79900</v>
      </c>
      <c r="F20" s="87">
        <v>102000</v>
      </c>
      <c r="G20" s="87">
        <v>75739</v>
      </c>
      <c r="H20" s="88">
        <v>121339</v>
      </c>
      <c r="J20" s="2">
        <v>40</v>
      </c>
      <c r="K20" s="1">
        <v>60975</v>
      </c>
      <c r="L20" s="1">
        <v>117359</v>
      </c>
      <c r="M20" s="1">
        <v>124948</v>
      </c>
      <c r="N20" s="92">
        <v>74650</v>
      </c>
      <c r="Q20" s="45">
        <f t="shared" si="0"/>
        <v>7.7408912022343532</v>
      </c>
      <c r="R20" s="49">
        <f t="shared" si="1"/>
        <v>8.3666180017773275</v>
      </c>
      <c r="S20" s="49">
        <f t="shared" si="2"/>
        <v>10.738091913164912</v>
      </c>
      <c r="T20" s="49">
        <f t="shared" si="3"/>
        <v>7.6475815665862639</v>
      </c>
      <c r="U20" s="50">
        <f t="shared" si="4"/>
        <v>11.866300622064239</v>
      </c>
      <c r="W20" s="2">
        <f t="shared" ref="W20:W28" si="11">AVERAGE(J20,J46,J72,J98,J124)</f>
        <v>40</v>
      </c>
      <c r="X20" s="26">
        <f t="shared" si="10"/>
        <v>5.8056684016757654</v>
      </c>
      <c r="Y20" s="1">
        <f t="shared" si="6"/>
        <v>121556.6</v>
      </c>
      <c r="Z20" s="1">
        <f t="shared" si="7"/>
        <v>127135</v>
      </c>
      <c r="AA20" s="92">
        <f t="shared" si="8"/>
        <v>80009.8</v>
      </c>
      <c r="AC20" s="1">
        <f t="shared" si="9"/>
        <v>7.6475815665862639</v>
      </c>
    </row>
    <row r="21" spans="1:29">
      <c r="B21" s="95">
        <v>0.75</v>
      </c>
      <c r="C21" s="96">
        <v>0.5</v>
      </c>
      <c r="D21" s="86">
        <v>81300</v>
      </c>
      <c r="E21" s="87">
        <v>80925</v>
      </c>
      <c r="F21" s="87">
        <v>111575</v>
      </c>
      <c r="G21" s="87">
        <v>76245</v>
      </c>
      <c r="H21" s="88">
        <v>132781</v>
      </c>
      <c r="J21" s="2">
        <v>40</v>
      </c>
      <c r="K21" s="1">
        <v>60975</v>
      </c>
      <c r="L21" s="1">
        <v>128056</v>
      </c>
      <c r="M21" s="1">
        <v>137032</v>
      </c>
      <c r="N21" s="92">
        <v>75650</v>
      </c>
      <c r="Q21" s="45">
        <f t="shared" si="0"/>
        <v>7.7408912022343532</v>
      </c>
      <c r="R21" s="49">
        <f t="shared" si="1"/>
        <v>8.4276310778215073</v>
      </c>
      <c r="S21" s="49">
        <f t="shared" si="2"/>
        <v>11.452272438745716</v>
      </c>
      <c r="T21" s="49">
        <f t="shared" si="3"/>
        <v>7.6545131395201222</v>
      </c>
      <c r="U21" s="50">
        <f t="shared" si="4"/>
        <v>12.86338072870382</v>
      </c>
      <c r="W21" s="2">
        <f t="shared" si="11"/>
        <v>40</v>
      </c>
      <c r="X21" s="26">
        <f t="shared" si="10"/>
        <v>5.8056684016757654</v>
      </c>
      <c r="Y21" s="1">
        <f t="shared" si="6"/>
        <v>131169.79999999999</v>
      </c>
      <c r="Z21" s="1">
        <f t="shared" si="7"/>
        <v>138425.20000000001</v>
      </c>
      <c r="AA21" s="92">
        <f t="shared" si="8"/>
        <v>80214</v>
      </c>
      <c r="AC21" s="1">
        <f t="shared" si="9"/>
        <v>7.6545131395201222</v>
      </c>
    </row>
    <row r="22" spans="1:29">
      <c r="B22" s="95">
        <v>0.75</v>
      </c>
      <c r="C22" s="96">
        <v>0.75</v>
      </c>
      <c r="D22" s="86">
        <v>81300</v>
      </c>
      <c r="E22" s="87">
        <v>81950</v>
      </c>
      <c r="F22" s="87">
        <v>121150</v>
      </c>
      <c r="G22" s="87">
        <v>76558</v>
      </c>
      <c r="H22" s="88">
        <v>144223</v>
      </c>
      <c r="J22" s="2">
        <v>40</v>
      </c>
      <c r="K22" s="1">
        <v>60975</v>
      </c>
      <c r="L22" s="1">
        <v>138753</v>
      </c>
      <c r="M22" s="1">
        <v>149116</v>
      </c>
      <c r="N22" s="92">
        <v>76350</v>
      </c>
      <c r="Q22" s="45">
        <f t="shared" si="0"/>
        <v>7.7408912022343532</v>
      </c>
      <c r="R22" s="49">
        <f t="shared" si="1"/>
        <v>8.4885489399517589</v>
      </c>
      <c r="S22" s="49">
        <f t="shared" si="2"/>
        <v>12.165538910752826</v>
      </c>
      <c r="T22" s="49">
        <f t="shared" si="3"/>
        <v>7.6579598832042661</v>
      </c>
      <c r="U22" s="50">
        <f t="shared" si="4"/>
        <v>13.86158435952774</v>
      </c>
      <c r="W22" s="2">
        <f t="shared" si="11"/>
        <v>40</v>
      </c>
      <c r="X22" s="26">
        <f t="shared" si="10"/>
        <v>5.8056684016757654</v>
      </c>
      <c r="Y22" s="1">
        <f t="shared" si="6"/>
        <v>140800.6</v>
      </c>
      <c r="Z22" s="1">
        <f t="shared" si="7"/>
        <v>149728.6</v>
      </c>
      <c r="AA22" s="92">
        <f t="shared" si="8"/>
        <v>80358.2</v>
      </c>
      <c r="AC22" s="1">
        <f t="shared" si="9"/>
        <v>7.6579598832042661</v>
      </c>
    </row>
    <row r="23" spans="1:29">
      <c r="B23" s="95">
        <v>0.75</v>
      </c>
      <c r="C23" s="96">
        <v>1</v>
      </c>
      <c r="D23" s="86">
        <v>81300</v>
      </c>
      <c r="E23" s="87">
        <v>82975</v>
      </c>
      <c r="F23" s="87">
        <v>130725</v>
      </c>
      <c r="G23" s="87">
        <v>76620</v>
      </c>
      <c r="H23" s="88">
        <v>155665</v>
      </c>
      <c r="J23" s="2">
        <v>40</v>
      </c>
      <c r="K23" s="1">
        <v>60975</v>
      </c>
      <c r="L23" s="1">
        <v>149450</v>
      </c>
      <c r="M23" s="1">
        <v>161200</v>
      </c>
      <c r="N23" s="92">
        <v>76375</v>
      </c>
      <c r="Q23" s="45">
        <f t="shared" si="0"/>
        <v>7.7408912022343532</v>
      </c>
      <c r="R23" s="49">
        <f t="shared" si="1"/>
        <v>8.5492192459058032</v>
      </c>
      <c r="S23" s="49">
        <f t="shared" si="2"/>
        <v>12.880443062079472</v>
      </c>
      <c r="T23" s="49">
        <f t="shared" si="3"/>
        <v>7.6625682366383137</v>
      </c>
      <c r="U23" s="50">
        <f t="shared" si="4"/>
        <v>14.857750412593628</v>
      </c>
      <c r="W23" s="2">
        <f t="shared" si="11"/>
        <v>40</v>
      </c>
      <c r="X23" s="26">
        <f t="shared" si="10"/>
        <v>5.8056684016757654</v>
      </c>
      <c r="Y23" s="1">
        <f t="shared" si="6"/>
        <v>150402.4</v>
      </c>
      <c r="Z23" s="1">
        <f t="shared" si="7"/>
        <v>161013.20000000001</v>
      </c>
      <c r="AA23" s="92">
        <f t="shared" si="8"/>
        <v>80367.399999999994</v>
      </c>
      <c r="AC23" s="1">
        <f t="shared" si="9"/>
        <v>7.6625682366383137</v>
      </c>
    </row>
    <row r="24" spans="1:29">
      <c r="B24" s="95">
        <v>1</v>
      </c>
      <c r="C24" s="96">
        <v>0</v>
      </c>
      <c r="D24" s="86">
        <v>81300</v>
      </c>
      <c r="E24" s="87">
        <v>85400</v>
      </c>
      <c r="F24" s="87">
        <v>119600</v>
      </c>
      <c r="G24" s="87">
        <v>81427</v>
      </c>
      <c r="H24" s="88">
        <v>141520</v>
      </c>
      <c r="J24" s="2">
        <v>40</v>
      </c>
      <c r="K24" s="1">
        <v>81300</v>
      </c>
      <c r="L24" s="1">
        <v>137600</v>
      </c>
      <c r="M24" s="1">
        <v>144900</v>
      </c>
      <c r="N24" s="92">
        <v>81400</v>
      </c>
      <c r="Q24" s="45">
        <f t="shared" si="0"/>
        <v>7.7408912022343532</v>
      </c>
      <c r="R24" s="49">
        <f t="shared" si="1"/>
        <v>8.9282658372476842</v>
      </c>
      <c r="S24" s="49">
        <f t="shared" si="2"/>
        <v>12.625860099022473</v>
      </c>
      <c r="T24" s="49">
        <f t="shared" si="3"/>
        <v>7.772273708264569</v>
      </c>
      <c r="U24" s="50">
        <f t="shared" si="4"/>
        <v>13.865012060429098</v>
      </c>
      <c r="W24" s="2">
        <f t="shared" si="11"/>
        <v>40</v>
      </c>
      <c r="X24" s="26">
        <f t="shared" si="10"/>
        <v>7.7408912022343532</v>
      </c>
      <c r="Y24" s="1">
        <f t="shared" si="6"/>
        <v>142714.79999999999</v>
      </c>
      <c r="Z24" s="1">
        <f t="shared" si="7"/>
        <v>147728.20000000001</v>
      </c>
      <c r="AA24" s="92">
        <f t="shared" si="8"/>
        <v>81546</v>
      </c>
      <c r="AC24" s="1">
        <f t="shared" si="9"/>
        <v>7.7408912022343532</v>
      </c>
    </row>
    <row r="25" spans="1:29">
      <c r="B25" s="95">
        <v>1</v>
      </c>
      <c r="C25" s="96">
        <v>0.25</v>
      </c>
      <c r="D25" s="86">
        <v>81300</v>
      </c>
      <c r="E25" s="87">
        <v>86425</v>
      </c>
      <c r="F25" s="87">
        <v>129175</v>
      </c>
      <c r="G25" s="87">
        <v>81393</v>
      </c>
      <c r="H25" s="88">
        <v>156575</v>
      </c>
      <c r="J25" s="2">
        <v>40</v>
      </c>
      <c r="K25" s="1">
        <v>81300</v>
      </c>
      <c r="L25" s="1">
        <v>151675</v>
      </c>
      <c r="M25" s="1">
        <v>160800</v>
      </c>
      <c r="N25" s="92">
        <v>81425</v>
      </c>
      <c r="Q25" s="45">
        <f t="shared" si="0"/>
        <v>7.7408912022343532</v>
      </c>
      <c r="R25" s="49">
        <f t="shared" si="1"/>
        <v>8.9878887901485349</v>
      </c>
      <c r="S25" s="49">
        <f t="shared" si="2"/>
        <v>13.325530024120859</v>
      </c>
      <c r="T25" s="49">
        <f t="shared" si="3"/>
        <v>7.769188777453345</v>
      </c>
      <c r="U25" s="50">
        <f t="shared" si="4"/>
        <v>15.171346959502349</v>
      </c>
      <c r="W25" s="2">
        <f t="shared" si="11"/>
        <v>40</v>
      </c>
      <c r="X25" s="26">
        <f t="shared" si="10"/>
        <v>7.7408912022343532</v>
      </c>
      <c r="Y25" s="1">
        <f t="shared" si="6"/>
        <v>155300.6</v>
      </c>
      <c r="Z25" s="1">
        <f t="shared" si="7"/>
        <v>162533.4</v>
      </c>
      <c r="AA25" s="92">
        <f t="shared" si="8"/>
        <v>81551</v>
      </c>
      <c r="AC25" s="1">
        <f t="shared" si="9"/>
        <v>7.7408912022343532</v>
      </c>
    </row>
    <row r="26" spans="1:29">
      <c r="B26" s="95">
        <v>1</v>
      </c>
      <c r="C26" s="96">
        <v>0.5</v>
      </c>
      <c r="D26" s="86">
        <v>81300</v>
      </c>
      <c r="E26" s="87">
        <v>87450</v>
      </c>
      <c r="F26" s="87">
        <v>138750</v>
      </c>
      <c r="G26" s="87">
        <v>81401</v>
      </c>
      <c r="H26" s="88">
        <v>171630</v>
      </c>
      <c r="J26" s="2">
        <v>40</v>
      </c>
      <c r="K26" s="1">
        <v>81300</v>
      </c>
      <c r="L26" s="1">
        <v>165750</v>
      </c>
      <c r="M26" s="1">
        <v>176700</v>
      </c>
      <c r="N26" s="92">
        <v>81450</v>
      </c>
      <c r="Q26" s="45">
        <f t="shared" si="0"/>
        <v>7.7408912022343532</v>
      </c>
      <c r="R26" s="49">
        <f t="shared" si="1"/>
        <v>9.0489018661927147</v>
      </c>
      <c r="S26" s="49">
        <f t="shared" si="2"/>
        <v>14.039710549701663</v>
      </c>
      <c r="T26" s="49">
        <f t="shared" si="3"/>
        <v>7.7697791037196904</v>
      </c>
      <c r="U26" s="50">
        <f t="shared" si="4"/>
        <v>16.491982988447379</v>
      </c>
      <c r="W26" s="2">
        <f t="shared" si="11"/>
        <v>40</v>
      </c>
      <c r="X26" s="26">
        <f t="shared" si="10"/>
        <v>7.7408912022343532</v>
      </c>
      <c r="Y26" s="1">
        <f t="shared" si="6"/>
        <v>168047.4</v>
      </c>
      <c r="Z26" s="1">
        <f t="shared" si="7"/>
        <v>177477</v>
      </c>
      <c r="AA26" s="92">
        <f t="shared" si="8"/>
        <v>81556</v>
      </c>
      <c r="AC26" s="1">
        <f t="shared" si="9"/>
        <v>7.7408912022343532</v>
      </c>
    </row>
    <row r="27" spans="1:29">
      <c r="B27" s="95">
        <v>1</v>
      </c>
      <c r="C27" s="96">
        <v>0.75</v>
      </c>
      <c r="D27" s="86">
        <v>81300</v>
      </c>
      <c r="E27" s="87">
        <v>88475</v>
      </c>
      <c r="F27" s="87">
        <v>148325</v>
      </c>
      <c r="G27" s="87">
        <v>81413</v>
      </c>
      <c r="H27" s="88">
        <v>186685</v>
      </c>
      <c r="J27" s="2">
        <v>40</v>
      </c>
      <c r="K27" s="1">
        <v>81300</v>
      </c>
      <c r="L27" s="1">
        <v>179825</v>
      </c>
      <c r="M27" s="1">
        <v>192600</v>
      </c>
      <c r="N27" s="92">
        <v>81475</v>
      </c>
      <c r="Q27" s="45">
        <f t="shared" si="0"/>
        <v>7.7408912022343532</v>
      </c>
      <c r="R27" s="49">
        <f t="shared" si="1"/>
        <v>9.1098197283229663</v>
      </c>
      <c r="S27" s="49">
        <f t="shared" si="2"/>
        <v>14.752977021708773</v>
      </c>
      <c r="T27" s="49">
        <f t="shared" si="3"/>
        <v>7.7664466167322583</v>
      </c>
      <c r="U27" s="50">
        <f t="shared" si="4"/>
        <v>17.811286022597436</v>
      </c>
      <c r="W27" s="2">
        <f t="shared" si="11"/>
        <v>40</v>
      </c>
      <c r="X27" s="26">
        <f t="shared" si="10"/>
        <v>7.7408912022343532</v>
      </c>
      <c r="Y27" s="1">
        <f t="shared" si="6"/>
        <v>180777.4</v>
      </c>
      <c r="Z27" s="1">
        <f t="shared" si="7"/>
        <v>192413.2</v>
      </c>
      <c r="AA27" s="92">
        <f t="shared" si="8"/>
        <v>81561</v>
      </c>
      <c r="AC27" s="1">
        <f t="shared" si="9"/>
        <v>7.7408912022343532</v>
      </c>
    </row>
    <row r="28" spans="1:29" ht="15.75" thickBot="1">
      <c r="B28" s="97">
        <v>1</v>
      </c>
      <c r="C28" s="98">
        <v>1</v>
      </c>
      <c r="D28" s="89">
        <v>81300</v>
      </c>
      <c r="E28" s="90">
        <v>89500</v>
      </c>
      <c r="F28" s="90">
        <v>157900</v>
      </c>
      <c r="G28" s="90">
        <v>81440</v>
      </c>
      <c r="H28" s="91">
        <v>201740</v>
      </c>
      <c r="J28" s="2">
        <v>40</v>
      </c>
      <c r="K28" s="1">
        <v>81300</v>
      </c>
      <c r="L28" s="1">
        <v>193900</v>
      </c>
      <c r="M28" s="1">
        <v>208500</v>
      </c>
      <c r="N28" s="92">
        <v>81500</v>
      </c>
      <c r="Q28" s="51">
        <f t="shared" si="0"/>
        <v>7.7408912022343532</v>
      </c>
      <c r="R28" s="52">
        <f t="shared" si="1"/>
        <v>9.1704900342770106</v>
      </c>
      <c r="S28" s="52">
        <f t="shared" si="2"/>
        <v>15.467881173035421</v>
      </c>
      <c r="T28" s="52">
        <f t="shared" si="3"/>
        <v>7.771892852608862</v>
      </c>
      <c r="U28" s="53">
        <f t="shared" si="4"/>
        <v>19.133197917989083</v>
      </c>
      <c r="W28" s="2">
        <f t="shared" si="11"/>
        <v>40</v>
      </c>
      <c r="X28" s="26">
        <f t="shared" si="10"/>
        <v>7.7408912022343532</v>
      </c>
      <c r="Y28" s="1">
        <f t="shared" si="6"/>
        <v>193538.6</v>
      </c>
      <c r="Z28" s="1">
        <f t="shared" si="7"/>
        <v>207369.8</v>
      </c>
      <c r="AA28" s="92">
        <f t="shared" si="8"/>
        <v>81566</v>
      </c>
      <c r="AC28" s="1">
        <f t="shared" si="9"/>
        <v>7.7408912022343532</v>
      </c>
    </row>
    <row r="29" spans="1:29" ht="15.75" thickBot="1">
      <c r="A29" s="92">
        <v>0.75</v>
      </c>
      <c r="Q29" s="25"/>
      <c r="R29" s="25">
        <f>SUM(R30:R54)/(COUNTA(R30:R54)-SUM($Q30:$Q54))</f>
        <v>0</v>
      </c>
      <c r="S29" s="25">
        <f t="shared" ref="S29:U29" si="12">SUM(S30:S54)/(COUNTA(S30:S54)-SUM($Q30:$Q54))</f>
        <v>0.05</v>
      </c>
      <c r="T29" s="25">
        <f>SUM(T30:T54)/(COUNTA(T30:T54)-SUM($Q30:$Q54))</f>
        <v>0.5</v>
      </c>
      <c r="U29" s="25">
        <f t="shared" si="12"/>
        <v>0.45</v>
      </c>
      <c r="W29" s="100">
        <f>AVERAGE(W14:W23)</f>
        <v>40</v>
      </c>
    </row>
    <row r="30" spans="1:29">
      <c r="B30" s="93">
        <v>0</v>
      </c>
      <c r="C30" s="94">
        <v>0</v>
      </c>
      <c r="D30" s="83">
        <v>81300</v>
      </c>
      <c r="E30" s="84">
        <v>63417</v>
      </c>
      <c r="F30" s="84">
        <v>17178</v>
      </c>
      <c r="G30" s="84">
        <v>31331</v>
      </c>
      <c r="H30" s="85">
        <v>19356</v>
      </c>
      <c r="J30" s="2">
        <v>40</v>
      </c>
      <c r="K30" s="1">
        <v>0</v>
      </c>
      <c r="L30" s="1">
        <v>18501</v>
      </c>
      <c r="M30" s="1">
        <v>20603</v>
      </c>
      <c r="N30" s="92">
        <v>17178</v>
      </c>
      <c r="Q30" s="92">
        <f>IF(Q4=$AC4,1,0)</f>
        <v>0</v>
      </c>
      <c r="R30" s="92">
        <f t="shared" ref="R30:U30" si="13">IF(R4=$AC4,1,0)</f>
        <v>0</v>
      </c>
      <c r="S30" s="92">
        <f t="shared" si="13"/>
        <v>0</v>
      </c>
      <c r="T30" s="92">
        <f t="shared" ref="T30:T54" si="14">IF(T4=$AC4,1,0)</f>
        <v>0</v>
      </c>
      <c r="U30" s="92">
        <f t="shared" si="13"/>
        <v>1</v>
      </c>
    </row>
    <row r="31" spans="1:29">
      <c r="B31" s="95">
        <v>0</v>
      </c>
      <c r="C31" s="96">
        <v>0.25</v>
      </c>
      <c r="D31" s="86">
        <v>81300</v>
      </c>
      <c r="E31" s="87">
        <v>64232</v>
      </c>
      <c r="F31" s="87">
        <v>25531</v>
      </c>
      <c r="G31" s="87">
        <v>37169</v>
      </c>
      <c r="H31" s="88">
        <v>19356</v>
      </c>
      <c r="J31" s="2">
        <v>40</v>
      </c>
      <c r="K31" s="1">
        <v>0</v>
      </c>
      <c r="L31" s="1">
        <v>18501</v>
      </c>
      <c r="M31" s="1">
        <v>20603</v>
      </c>
      <c r="N31" s="92">
        <v>35118</v>
      </c>
      <c r="Q31" s="92">
        <f t="shared" ref="Q31:U46" si="15">IF(Q5=$AC5,1,0)</f>
        <v>0</v>
      </c>
      <c r="R31" s="92">
        <f t="shared" si="15"/>
        <v>0</v>
      </c>
      <c r="S31" s="92">
        <f t="shared" si="15"/>
        <v>0</v>
      </c>
      <c r="T31" s="92">
        <f t="shared" si="14"/>
        <v>0</v>
      </c>
      <c r="U31" s="92">
        <f t="shared" si="15"/>
        <v>1</v>
      </c>
      <c r="X31" s="27"/>
      <c r="Y31" s="27"/>
    </row>
    <row r="32" spans="1:29">
      <c r="B32" s="95">
        <v>0</v>
      </c>
      <c r="C32" s="96">
        <v>0.5</v>
      </c>
      <c r="D32" s="86">
        <v>81300</v>
      </c>
      <c r="E32" s="87">
        <v>65066</v>
      </c>
      <c r="F32" s="87">
        <v>34070</v>
      </c>
      <c r="G32" s="87">
        <v>44857</v>
      </c>
      <c r="H32" s="88">
        <v>19356</v>
      </c>
      <c r="J32" s="2">
        <v>40</v>
      </c>
      <c r="K32" s="1">
        <v>0</v>
      </c>
      <c r="L32" s="1">
        <v>18501</v>
      </c>
      <c r="M32" s="1">
        <v>20603</v>
      </c>
      <c r="N32" s="92">
        <v>44694</v>
      </c>
      <c r="Q32" s="92">
        <f t="shared" si="15"/>
        <v>0</v>
      </c>
      <c r="R32" s="92">
        <f t="shared" si="15"/>
        <v>0</v>
      </c>
      <c r="S32" s="92">
        <f t="shared" si="15"/>
        <v>0</v>
      </c>
      <c r="T32" s="92">
        <f t="shared" si="14"/>
        <v>0</v>
      </c>
      <c r="U32" s="92">
        <f t="shared" si="15"/>
        <v>1</v>
      </c>
      <c r="X32" s="27"/>
      <c r="Y32" s="27"/>
    </row>
    <row r="33" spans="2:25">
      <c r="B33" s="95">
        <v>0</v>
      </c>
      <c r="C33" s="96">
        <v>0.75</v>
      </c>
      <c r="D33" s="86">
        <v>81300</v>
      </c>
      <c r="E33" s="87">
        <v>65898</v>
      </c>
      <c r="F33" s="87">
        <v>42589</v>
      </c>
      <c r="G33" s="87">
        <v>48354</v>
      </c>
      <c r="H33" s="88">
        <v>19356</v>
      </c>
      <c r="J33" s="2">
        <v>40</v>
      </c>
      <c r="K33" s="1">
        <v>0</v>
      </c>
      <c r="L33" s="1">
        <v>18501</v>
      </c>
      <c r="M33" s="1">
        <v>20603</v>
      </c>
      <c r="N33" s="92">
        <v>48170</v>
      </c>
      <c r="Q33" s="92">
        <f t="shared" si="15"/>
        <v>0</v>
      </c>
      <c r="R33" s="92">
        <f t="shared" si="15"/>
        <v>0</v>
      </c>
      <c r="S33" s="92">
        <f t="shared" si="15"/>
        <v>0</v>
      </c>
      <c r="T33" s="92">
        <f t="shared" si="14"/>
        <v>0</v>
      </c>
      <c r="U33" s="92">
        <f t="shared" si="15"/>
        <v>1</v>
      </c>
      <c r="X33" s="27"/>
      <c r="Y33" s="27"/>
    </row>
    <row r="34" spans="2:25">
      <c r="B34" s="95">
        <v>0</v>
      </c>
      <c r="C34" s="96">
        <v>1</v>
      </c>
      <c r="D34" s="86">
        <v>81300</v>
      </c>
      <c r="E34" s="87">
        <v>66728</v>
      </c>
      <c r="F34" s="87">
        <v>51139</v>
      </c>
      <c r="G34" s="87">
        <v>50300</v>
      </c>
      <c r="H34" s="88">
        <v>19356</v>
      </c>
      <c r="J34" s="2">
        <v>40</v>
      </c>
      <c r="K34" s="1">
        <v>0</v>
      </c>
      <c r="L34" s="1">
        <v>18501</v>
      </c>
      <c r="M34" s="1">
        <v>20603</v>
      </c>
      <c r="N34" s="92">
        <v>50176</v>
      </c>
      <c r="Q34" s="92">
        <f t="shared" si="15"/>
        <v>0</v>
      </c>
      <c r="R34" s="92">
        <f t="shared" si="15"/>
        <v>0</v>
      </c>
      <c r="S34" s="92">
        <f t="shared" si="15"/>
        <v>0</v>
      </c>
      <c r="T34" s="92">
        <f t="shared" si="14"/>
        <v>0</v>
      </c>
      <c r="U34" s="92">
        <f t="shared" si="15"/>
        <v>1</v>
      </c>
      <c r="X34" s="27"/>
      <c r="Y34" s="27"/>
    </row>
    <row r="35" spans="2:25">
      <c r="B35" s="95">
        <v>0.25</v>
      </c>
      <c r="C35" s="96">
        <v>0</v>
      </c>
      <c r="D35" s="86">
        <v>81300</v>
      </c>
      <c r="E35" s="87">
        <v>69942</v>
      </c>
      <c r="F35" s="87">
        <v>44362</v>
      </c>
      <c r="G35" s="87">
        <v>55841</v>
      </c>
      <c r="H35" s="88">
        <v>50380</v>
      </c>
      <c r="J35" s="2">
        <v>40</v>
      </c>
      <c r="K35" s="1">
        <v>20325</v>
      </c>
      <c r="L35" s="1">
        <v>48880</v>
      </c>
      <c r="M35" s="1">
        <v>52004</v>
      </c>
      <c r="N35" s="92">
        <v>52543</v>
      </c>
      <c r="Q35" s="92">
        <f t="shared" si="15"/>
        <v>0</v>
      </c>
      <c r="R35" s="92">
        <f t="shared" si="15"/>
        <v>0</v>
      </c>
      <c r="S35" s="92">
        <f t="shared" si="15"/>
        <v>1</v>
      </c>
      <c r="T35" s="92">
        <f t="shared" si="14"/>
        <v>0</v>
      </c>
      <c r="U35" s="92">
        <f t="shared" si="15"/>
        <v>0</v>
      </c>
      <c r="X35" s="27"/>
      <c r="Y35" s="27"/>
    </row>
    <row r="36" spans="2:25">
      <c r="B36" s="95">
        <v>0.25</v>
      </c>
      <c r="C36" s="96">
        <v>0.25</v>
      </c>
      <c r="D36" s="86">
        <v>81300</v>
      </c>
      <c r="E36" s="87">
        <v>70757</v>
      </c>
      <c r="F36" s="87">
        <v>52715</v>
      </c>
      <c r="G36" s="87">
        <v>58259</v>
      </c>
      <c r="H36" s="88">
        <v>53776</v>
      </c>
      <c r="J36" s="2">
        <v>40</v>
      </c>
      <c r="K36" s="1">
        <v>20325</v>
      </c>
      <c r="L36" s="1">
        <v>52014</v>
      </c>
      <c r="M36" s="1">
        <v>55649</v>
      </c>
      <c r="N36" s="92">
        <v>58315</v>
      </c>
      <c r="Q36" s="92">
        <f t="shared" si="15"/>
        <v>0</v>
      </c>
      <c r="R36" s="92">
        <f t="shared" si="15"/>
        <v>0</v>
      </c>
      <c r="S36" s="92">
        <f t="shared" si="15"/>
        <v>0</v>
      </c>
      <c r="T36" s="92">
        <f t="shared" si="14"/>
        <v>0</v>
      </c>
      <c r="U36" s="92">
        <f t="shared" si="15"/>
        <v>1</v>
      </c>
      <c r="X36" s="27"/>
      <c r="Y36" s="27"/>
    </row>
    <row r="37" spans="2:25">
      <c r="B37" s="95">
        <v>0.25</v>
      </c>
      <c r="C37" s="96">
        <v>0.5</v>
      </c>
      <c r="D37" s="86">
        <v>81300</v>
      </c>
      <c r="E37" s="87">
        <v>71591</v>
      </c>
      <c r="F37" s="87">
        <v>61254</v>
      </c>
      <c r="G37" s="87">
        <v>60564</v>
      </c>
      <c r="H37" s="88">
        <v>57321</v>
      </c>
      <c r="J37" s="2">
        <v>40</v>
      </c>
      <c r="K37" s="1">
        <v>20325</v>
      </c>
      <c r="L37" s="1">
        <v>55316</v>
      </c>
      <c r="M37" s="1">
        <v>59416</v>
      </c>
      <c r="N37" s="92">
        <v>60325</v>
      </c>
      <c r="Q37" s="92">
        <f t="shared" si="15"/>
        <v>0</v>
      </c>
      <c r="R37" s="92">
        <f t="shared" si="15"/>
        <v>0</v>
      </c>
      <c r="S37" s="92">
        <f t="shared" si="15"/>
        <v>0</v>
      </c>
      <c r="T37" s="92">
        <f t="shared" si="14"/>
        <v>0</v>
      </c>
      <c r="U37" s="92">
        <f t="shared" si="15"/>
        <v>1</v>
      </c>
      <c r="X37" s="27"/>
      <c r="Y37" s="27"/>
    </row>
    <row r="38" spans="2:25">
      <c r="B38" s="95">
        <v>0.25</v>
      </c>
      <c r="C38" s="96">
        <v>0.75</v>
      </c>
      <c r="D38" s="86">
        <v>81300</v>
      </c>
      <c r="E38" s="87">
        <v>72423</v>
      </c>
      <c r="F38" s="87">
        <v>69773</v>
      </c>
      <c r="G38" s="87">
        <v>62428</v>
      </c>
      <c r="H38" s="88">
        <v>60873</v>
      </c>
      <c r="J38" s="2">
        <v>40</v>
      </c>
      <c r="K38" s="1">
        <v>20325</v>
      </c>
      <c r="L38" s="1">
        <v>58612</v>
      </c>
      <c r="M38" s="1">
        <v>63191</v>
      </c>
      <c r="N38" s="92">
        <v>62174</v>
      </c>
      <c r="Q38" s="92">
        <f t="shared" si="15"/>
        <v>0</v>
      </c>
      <c r="R38" s="92">
        <f t="shared" si="15"/>
        <v>0</v>
      </c>
      <c r="S38" s="92">
        <f t="shared" si="15"/>
        <v>0</v>
      </c>
      <c r="T38" s="92">
        <f t="shared" si="14"/>
        <v>0</v>
      </c>
      <c r="U38" s="92">
        <f t="shared" si="15"/>
        <v>1</v>
      </c>
      <c r="X38" s="27"/>
      <c r="Y38" s="27"/>
    </row>
    <row r="39" spans="2:25">
      <c r="B39" s="95">
        <v>0.25</v>
      </c>
      <c r="C39" s="96">
        <v>1</v>
      </c>
      <c r="D39" s="86">
        <v>81300</v>
      </c>
      <c r="E39" s="87">
        <v>73253</v>
      </c>
      <c r="F39" s="87">
        <v>78323</v>
      </c>
      <c r="G39" s="87">
        <v>63791</v>
      </c>
      <c r="H39" s="88">
        <v>64653</v>
      </c>
      <c r="J39" s="2">
        <v>40</v>
      </c>
      <c r="K39" s="1">
        <v>20325</v>
      </c>
      <c r="L39" s="1">
        <v>62089</v>
      </c>
      <c r="M39" s="1">
        <v>67250</v>
      </c>
      <c r="N39" s="92">
        <v>63051</v>
      </c>
      <c r="Q39" s="92">
        <f t="shared" si="15"/>
        <v>0</v>
      </c>
      <c r="R39" s="92">
        <f t="shared" si="15"/>
        <v>0</v>
      </c>
      <c r="S39" s="92">
        <f t="shared" si="15"/>
        <v>0</v>
      </c>
      <c r="T39" s="92">
        <f t="shared" si="14"/>
        <v>0</v>
      </c>
      <c r="U39" s="92">
        <f t="shared" si="15"/>
        <v>1</v>
      </c>
      <c r="X39" s="27"/>
      <c r="Y39" s="27"/>
    </row>
    <row r="40" spans="2:25">
      <c r="B40" s="95">
        <v>0.5</v>
      </c>
      <c r="C40" s="96">
        <v>0</v>
      </c>
      <c r="D40" s="86">
        <v>81300</v>
      </c>
      <c r="E40" s="87">
        <v>76467</v>
      </c>
      <c r="F40" s="87">
        <v>71538</v>
      </c>
      <c r="G40" s="87">
        <v>72165</v>
      </c>
      <c r="H40" s="88">
        <v>81400</v>
      </c>
      <c r="J40" s="2">
        <v>40</v>
      </c>
      <c r="K40" s="1">
        <v>40650</v>
      </c>
      <c r="L40" s="1">
        <v>79255</v>
      </c>
      <c r="M40" s="1">
        <v>83404</v>
      </c>
      <c r="N40" s="92">
        <v>70488</v>
      </c>
      <c r="Q40" s="92">
        <f t="shared" si="15"/>
        <v>0</v>
      </c>
      <c r="R40" s="92">
        <f t="shared" si="15"/>
        <v>0</v>
      </c>
      <c r="S40" s="92">
        <f t="shared" si="15"/>
        <v>0</v>
      </c>
      <c r="T40" s="92">
        <f t="shared" si="14"/>
        <v>1</v>
      </c>
      <c r="U40" s="92">
        <f t="shared" si="15"/>
        <v>0</v>
      </c>
      <c r="X40" s="27"/>
      <c r="Y40" s="27"/>
    </row>
    <row r="41" spans="2:25">
      <c r="B41" s="95">
        <v>0.5</v>
      </c>
      <c r="C41" s="96">
        <v>0.25</v>
      </c>
      <c r="D41" s="86">
        <v>81300</v>
      </c>
      <c r="E41" s="87">
        <v>77282</v>
      </c>
      <c r="F41" s="87">
        <v>79891</v>
      </c>
      <c r="G41" s="87">
        <v>72714</v>
      </c>
      <c r="H41" s="88">
        <v>88342</v>
      </c>
      <c r="J41" s="2">
        <v>40</v>
      </c>
      <c r="K41" s="1">
        <v>40650</v>
      </c>
      <c r="L41" s="1">
        <v>85691</v>
      </c>
      <c r="M41" s="1">
        <v>90816</v>
      </c>
      <c r="N41" s="92">
        <v>71628</v>
      </c>
      <c r="Q41" s="92">
        <f t="shared" si="15"/>
        <v>0</v>
      </c>
      <c r="R41" s="92">
        <f t="shared" si="15"/>
        <v>0</v>
      </c>
      <c r="S41" s="92">
        <f t="shared" si="15"/>
        <v>0</v>
      </c>
      <c r="T41" s="92">
        <f t="shared" si="14"/>
        <v>1</v>
      </c>
      <c r="U41" s="92">
        <f t="shared" si="15"/>
        <v>0</v>
      </c>
      <c r="X41" s="27"/>
      <c r="Y41" s="27"/>
    </row>
    <row r="42" spans="2:25">
      <c r="B42" s="95">
        <v>0.5</v>
      </c>
      <c r="C42" s="96">
        <v>0.5</v>
      </c>
      <c r="D42" s="86">
        <v>81300</v>
      </c>
      <c r="E42" s="87">
        <v>78116</v>
      </c>
      <c r="F42" s="87">
        <v>88430</v>
      </c>
      <c r="G42" s="87">
        <v>73995</v>
      </c>
      <c r="H42" s="88">
        <v>95674</v>
      </c>
      <c r="J42" s="2">
        <v>40</v>
      </c>
      <c r="K42" s="1">
        <v>40650</v>
      </c>
      <c r="L42" s="1">
        <v>92464</v>
      </c>
      <c r="M42" s="1">
        <v>98650</v>
      </c>
      <c r="N42" s="92">
        <v>73109</v>
      </c>
      <c r="Q42" s="92">
        <f t="shared" si="15"/>
        <v>0</v>
      </c>
      <c r="R42" s="92">
        <f t="shared" si="15"/>
        <v>0</v>
      </c>
      <c r="S42" s="92">
        <f t="shared" si="15"/>
        <v>0</v>
      </c>
      <c r="T42" s="92">
        <f t="shared" si="14"/>
        <v>1</v>
      </c>
      <c r="U42" s="92">
        <f t="shared" si="15"/>
        <v>0</v>
      </c>
      <c r="X42" s="27"/>
      <c r="Y42" s="27"/>
    </row>
    <row r="43" spans="2:25">
      <c r="B43" s="95">
        <v>0.5</v>
      </c>
      <c r="C43" s="96">
        <v>0.75</v>
      </c>
      <c r="D43" s="86">
        <v>81300</v>
      </c>
      <c r="E43" s="87">
        <v>78948</v>
      </c>
      <c r="F43" s="87">
        <v>96949</v>
      </c>
      <c r="G43" s="87">
        <v>74251</v>
      </c>
      <c r="H43" s="88">
        <v>102793</v>
      </c>
      <c r="J43" s="2">
        <v>40</v>
      </c>
      <c r="K43" s="1">
        <v>40650</v>
      </c>
      <c r="L43" s="1">
        <v>99076</v>
      </c>
      <c r="M43" s="1">
        <v>106225</v>
      </c>
      <c r="N43" s="92">
        <v>73453</v>
      </c>
      <c r="Q43" s="92">
        <f t="shared" si="15"/>
        <v>0</v>
      </c>
      <c r="R43" s="92">
        <f t="shared" si="15"/>
        <v>0</v>
      </c>
      <c r="S43" s="92">
        <f t="shared" si="15"/>
        <v>0</v>
      </c>
      <c r="T43" s="92">
        <f t="shared" si="14"/>
        <v>1</v>
      </c>
      <c r="U43" s="92">
        <f t="shared" si="15"/>
        <v>0</v>
      </c>
      <c r="X43" s="27"/>
      <c r="Y43" s="28"/>
    </row>
    <row r="44" spans="2:25">
      <c r="B44" s="95">
        <v>0.5</v>
      </c>
      <c r="C44" s="96">
        <v>1</v>
      </c>
      <c r="D44" s="86">
        <v>81300</v>
      </c>
      <c r="E44" s="87">
        <v>79778</v>
      </c>
      <c r="F44" s="87">
        <v>105499</v>
      </c>
      <c r="G44" s="87">
        <v>74824</v>
      </c>
      <c r="H44" s="88">
        <v>110137</v>
      </c>
      <c r="J44" s="2">
        <v>40</v>
      </c>
      <c r="K44" s="1">
        <v>40650</v>
      </c>
      <c r="L44" s="1">
        <v>105875</v>
      </c>
      <c r="M44" s="1">
        <v>114069</v>
      </c>
      <c r="N44" s="92">
        <v>74645</v>
      </c>
      <c r="Q44" s="92">
        <f t="shared" si="15"/>
        <v>0</v>
      </c>
      <c r="R44" s="92">
        <f t="shared" si="15"/>
        <v>0</v>
      </c>
      <c r="S44" s="92">
        <f t="shared" si="15"/>
        <v>0</v>
      </c>
      <c r="T44" s="92">
        <f t="shared" si="14"/>
        <v>1</v>
      </c>
      <c r="U44" s="92">
        <f t="shared" si="15"/>
        <v>0</v>
      </c>
      <c r="X44" s="27"/>
      <c r="Y44" s="28"/>
    </row>
    <row r="45" spans="2:25">
      <c r="B45" s="95">
        <v>0.75</v>
      </c>
      <c r="C45" s="96">
        <v>0</v>
      </c>
      <c r="D45" s="86">
        <v>81300</v>
      </c>
      <c r="E45" s="87">
        <v>82992</v>
      </c>
      <c r="F45" s="87">
        <v>98713</v>
      </c>
      <c r="G45" s="87">
        <v>80967</v>
      </c>
      <c r="H45" s="88">
        <v>112420</v>
      </c>
      <c r="J45" s="2">
        <v>40</v>
      </c>
      <c r="K45" s="1">
        <v>60975</v>
      </c>
      <c r="L45" s="1">
        <v>109630</v>
      </c>
      <c r="M45" s="1">
        <v>114804</v>
      </c>
      <c r="N45" s="92">
        <v>80835</v>
      </c>
      <c r="Q45" s="92">
        <f t="shared" si="15"/>
        <v>0</v>
      </c>
      <c r="R45" s="92">
        <f t="shared" si="15"/>
        <v>0</v>
      </c>
      <c r="S45" s="92">
        <f t="shared" si="15"/>
        <v>0</v>
      </c>
      <c r="T45" s="92">
        <f t="shared" si="14"/>
        <v>1</v>
      </c>
      <c r="U45" s="92">
        <f t="shared" si="15"/>
        <v>0</v>
      </c>
      <c r="X45" s="27"/>
      <c r="Y45" s="28"/>
    </row>
    <row r="46" spans="2:25">
      <c r="B46" s="95">
        <v>0.75</v>
      </c>
      <c r="C46" s="96">
        <v>0.25</v>
      </c>
      <c r="D46" s="86">
        <v>81300</v>
      </c>
      <c r="E46" s="87">
        <v>83807</v>
      </c>
      <c r="F46" s="87">
        <v>107066</v>
      </c>
      <c r="G46" s="87">
        <v>81005</v>
      </c>
      <c r="H46" s="88">
        <v>122913</v>
      </c>
      <c r="J46" s="2">
        <v>40</v>
      </c>
      <c r="K46" s="1">
        <v>60975</v>
      </c>
      <c r="L46" s="1">
        <v>119362</v>
      </c>
      <c r="M46" s="1">
        <v>125991</v>
      </c>
      <c r="N46" s="92">
        <v>80855</v>
      </c>
      <c r="Q46" s="92">
        <f t="shared" si="15"/>
        <v>0</v>
      </c>
      <c r="R46" s="92">
        <f t="shared" si="15"/>
        <v>0</v>
      </c>
      <c r="S46" s="92">
        <f t="shared" si="15"/>
        <v>0</v>
      </c>
      <c r="T46" s="92">
        <f t="shared" si="14"/>
        <v>1</v>
      </c>
      <c r="U46" s="92">
        <f t="shared" si="15"/>
        <v>0</v>
      </c>
      <c r="X46" s="27"/>
      <c r="Y46" s="28"/>
    </row>
    <row r="47" spans="2:25">
      <c r="B47" s="95">
        <v>0.75</v>
      </c>
      <c r="C47" s="96">
        <v>0.5</v>
      </c>
      <c r="D47" s="86">
        <v>81300</v>
      </c>
      <c r="E47" s="87">
        <v>84641</v>
      </c>
      <c r="F47" s="87">
        <v>115605</v>
      </c>
      <c r="G47" s="87">
        <v>81057</v>
      </c>
      <c r="H47" s="88">
        <v>133813</v>
      </c>
      <c r="J47" s="2">
        <v>40</v>
      </c>
      <c r="K47" s="1">
        <v>60975</v>
      </c>
      <c r="L47" s="1">
        <v>129451</v>
      </c>
      <c r="M47" s="1">
        <v>137625</v>
      </c>
      <c r="N47" s="92">
        <v>80876</v>
      </c>
      <c r="Q47" s="92">
        <f t="shared" ref="Q47:U54" si="16">IF(Q21=$AC21,1,0)</f>
        <v>0</v>
      </c>
      <c r="R47" s="92">
        <f t="shared" si="16"/>
        <v>0</v>
      </c>
      <c r="S47" s="92">
        <f t="shared" si="16"/>
        <v>0</v>
      </c>
      <c r="T47" s="92">
        <f t="shared" si="14"/>
        <v>1</v>
      </c>
      <c r="U47" s="92">
        <f t="shared" si="16"/>
        <v>0</v>
      </c>
      <c r="X47" s="27"/>
      <c r="Y47" s="28"/>
    </row>
    <row r="48" spans="2:25">
      <c r="B48" s="95">
        <v>0.75</v>
      </c>
      <c r="C48" s="96">
        <v>0.75</v>
      </c>
      <c r="D48" s="86">
        <v>81300</v>
      </c>
      <c r="E48" s="87">
        <v>85473</v>
      </c>
      <c r="F48" s="87">
        <v>124124</v>
      </c>
      <c r="G48" s="87">
        <v>80975</v>
      </c>
      <c r="H48" s="88">
        <v>144715</v>
      </c>
      <c r="J48" s="2">
        <v>40</v>
      </c>
      <c r="K48" s="1">
        <v>60975</v>
      </c>
      <c r="L48" s="1">
        <v>139563</v>
      </c>
      <c r="M48" s="1">
        <v>149254</v>
      </c>
      <c r="N48" s="92">
        <v>80897</v>
      </c>
      <c r="Q48" s="92">
        <f t="shared" si="16"/>
        <v>0</v>
      </c>
      <c r="R48" s="92">
        <f t="shared" si="16"/>
        <v>0</v>
      </c>
      <c r="S48" s="92">
        <f t="shared" si="16"/>
        <v>0</v>
      </c>
      <c r="T48" s="92">
        <f t="shared" si="14"/>
        <v>1</v>
      </c>
      <c r="U48" s="92">
        <f t="shared" si="16"/>
        <v>0</v>
      </c>
      <c r="X48" s="27"/>
      <c r="Y48" s="28"/>
    </row>
    <row r="49" spans="1:25">
      <c r="B49" s="95">
        <v>0.75</v>
      </c>
      <c r="C49" s="96">
        <v>1</v>
      </c>
      <c r="D49" s="86">
        <v>81300</v>
      </c>
      <c r="E49" s="87">
        <v>86303</v>
      </c>
      <c r="F49" s="87">
        <v>132674</v>
      </c>
      <c r="G49" s="87">
        <v>81052</v>
      </c>
      <c r="H49" s="88">
        <v>155622</v>
      </c>
      <c r="J49" s="2">
        <v>40</v>
      </c>
      <c r="K49" s="1">
        <v>60975</v>
      </c>
      <c r="L49" s="1">
        <v>149662</v>
      </c>
      <c r="M49" s="1">
        <v>160904</v>
      </c>
      <c r="N49" s="92">
        <v>80918</v>
      </c>
      <c r="Q49" s="92">
        <f t="shared" si="16"/>
        <v>0</v>
      </c>
      <c r="R49" s="92">
        <f t="shared" si="16"/>
        <v>0</v>
      </c>
      <c r="S49" s="92">
        <f t="shared" si="16"/>
        <v>0</v>
      </c>
      <c r="T49" s="92">
        <f t="shared" si="14"/>
        <v>1</v>
      </c>
      <c r="U49" s="92">
        <f t="shared" si="16"/>
        <v>0</v>
      </c>
      <c r="X49" s="27"/>
      <c r="Y49" s="28"/>
    </row>
    <row r="50" spans="1:25">
      <c r="B50" s="95">
        <v>1</v>
      </c>
      <c r="C50" s="96">
        <v>0</v>
      </c>
      <c r="D50" s="86">
        <v>81300</v>
      </c>
      <c r="E50" s="87">
        <v>89517</v>
      </c>
      <c r="F50" s="87">
        <v>125888</v>
      </c>
      <c r="G50" s="87">
        <v>81802</v>
      </c>
      <c r="H50" s="88">
        <v>143440</v>
      </c>
      <c r="J50" s="2">
        <v>40</v>
      </c>
      <c r="K50" s="1">
        <v>81300</v>
      </c>
      <c r="L50" s="1">
        <v>140005</v>
      </c>
      <c r="M50" s="1">
        <v>146204</v>
      </c>
      <c r="N50" s="92">
        <v>81411</v>
      </c>
      <c r="Q50" s="92">
        <f t="shared" si="16"/>
        <v>1</v>
      </c>
      <c r="R50" s="92">
        <f t="shared" si="16"/>
        <v>0</v>
      </c>
      <c r="S50" s="92">
        <f t="shared" si="16"/>
        <v>0</v>
      </c>
      <c r="T50" s="92">
        <f t="shared" si="14"/>
        <v>0</v>
      </c>
      <c r="U50" s="92">
        <f t="shared" si="16"/>
        <v>0</v>
      </c>
      <c r="X50" s="27"/>
      <c r="Y50" s="28"/>
    </row>
    <row r="51" spans="1:25">
      <c r="B51" s="95">
        <v>1</v>
      </c>
      <c r="C51" s="96">
        <v>0.25</v>
      </c>
      <c r="D51" s="86">
        <v>81300</v>
      </c>
      <c r="E51" s="87">
        <v>90332</v>
      </c>
      <c r="F51" s="87">
        <v>134241</v>
      </c>
      <c r="G51" s="87">
        <v>81674</v>
      </c>
      <c r="H51" s="88">
        <v>157714</v>
      </c>
      <c r="J51" s="2">
        <v>40</v>
      </c>
      <c r="K51" s="1">
        <v>81300</v>
      </c>
      <c r="L51" s="1">
        <v>153214</v>
      </c>
      <c r="M51" s="1">
        <v>161450</v>
      </c>
      <c r="N51" s="92">
        <v>81411</v>
      </c>
      <c r="Q51" s="92">
        <f t="shared" si="16"/>
        <v>1</v>
      </c>
      <c r="R51" s="92">
        <f t="shared" si="16"/>
        <v>0</v>
      </c>
      <c r="S51" s="92">
        <f t="shared" si="16"/>
        <v>0</v>
      </c>
      <c r="T51" s="92">
        <f t="shared" si="14"/>
        <v>0</v>
      </c>
      <c r="U51" s="92">
        <f t="shared" si="16"/>
        <v>0</v>
      </c>
      <c r="X51" s="27"/>
      <c r="Y51" s="28"/>
    </row>
    <row r="52" spans="1:25">
      <c r="B52" s="95">
        <v>1</v>
      </c>
      <c r="C52" s="96">
        <v>0.5</v>
      </c>
      <c r="D52" s="86">
        <v>81300</v>
      </c>
      <c r="E52" s="87">
        <v>91166</v>
      </c>
      <c r="F52" s="87">
        <v>142780</v>
      </c>
      <c r="G52" s="87">
        <v>81697</v>
      </c>
      <c r="H52" s="88">
        <v>172177</v>
      </c>
      <c r="J52" s="2">
        <v>40</v>
      </c>
      <c r="K52" s="1">
        <v>81300</v>
      </c>
      <c r="L52" s="1">
        <v>166625</v>
      </c>
      <c r="M52" s="1">
        <v>176869</v>
      </c>
      <c r="N52" s="92">
        <v>81411</v>
      </c>
      <c r="Q52" s="92">
        <f t="shared" si="16"/>
        <v>1</v>
      </c>
      <c r="R52" s="92">
        <f t="shared" si="16"/>
        <v>0</v>
      </c>
      <c r="S52" s="92">
        <f t="shared" si="16"/>
        <v>0</v>
      </c>
      <c r="T52" s="92">
        <f t="shared" si="14"/>
        <v>0</v>
      </c>
      <c r="U52" s="92">
        <f t="shared" si="16"/>
        <v>0</v>
      </c>
      <c r="X52" s="27"/>
      <c r="Y52" s="28"/>
    </row>
    <row r="53" spans="1:25">
      <c r="B53" s="95">
        <v>1</v>
      </c>
      <c r="C53" s="96">
        <v>0.75</v>
      </c>
      <c r="D53" s="86">
        <v>81300</v>
      </c>
      <c r="E53" s="87">
        <v>91998</v>
      </c>
      <c r="F53" s="87">
        <v>151299</v>
      </c>
      <c r="G53" s="87">
        <v>81510</v>
      </c>
      <c r="H53" s="88">
        <v>186642</v>
      </c>
      <c r="J53" s="2">
        <v>40</v>
      </c>
      <c r="K53" s="1">
        <v>81300</v>
      </c>
      <c r="L53" s="1">
        <v>180037</v>
      </c>
      <c r="M53" s="1">
        <v>192304</v>
      </c>
      <c r="N53" s="92">
        <v>81411</v>
      </c>
      <c r="Q53" s="92">
        <f t="shared" si="16"/>
        <v>1</v>
      </c>
      <c r="R53" s="92">
        <f t="shared" si="16"/>
        <v>0</v>
      </c>
      <c r="S53" s="92">
        <f t="shared" si="16"/>
        <v>0</v>
      </c>
      <c r="T53" s="92">
        <f t="shared" si="14"/>
        <v>0</v>
      </c>
      <c r="U53" s="92">
        <f t="shared" si="16"/>
        <v>0</v>
      </c>
      <c r="X53" s="27"/>
      <c r="Y53" s="28"/>
    </row>
    <row r="54" spans="1:25" ht="15.75" thickBot="1">
      <c r="B54" s="97">
        <v>1</v>
      </c>
      <c r="C54" s="98">
        <v>1</v>
      </c>
      <c r="D54" s="89">
        <v>81300</v>
      </c>
      <c r="E54" s="90">
        <v>92828</v>
      </c>
      <c r="F54" s="90">
        <v>159849</v>
      </c>
      <c r="G54" s="90">
        <v>81769</v>
      </c>
      <c r="H54" s="91">
        <v>201105</v>
      </c>
      <c r="J54" s="2">
        <v>40</v>
      </c>
      <c r="K54" s="1">
        <v>81300</v>
      </c>
      <c r="L54" s="1">
        <v>193448</v>
      </c>
      <c r="M54" s="1">
        <v>207719</v>
      </c>
      <c r="N54" s="92">
        <v>81411</v>
      </c>
      <c r="Q54" s="92">
        <f t="shared" si="16"/>
        <v>1</v>
      </c>
      <c r="R54" s="92">
        <f t="shared" si="16"/>
        <v>0</v>
      </c>
      <c r="S54" s="92">
        <f t="shared" si="16"/>
        <v>0</v>
      </c>
      <c r="T54" s="92">
        <f t="shared" si="14"/>
        <v>0</v>
      </c>
      <c r="U54" s="92">
        <f t="shared" si="16"/>
        <v>0</v>
      </c>
      <c r="X54" s="27"/>
      <c r="Y54" s="28"/>
    </row>
    <row r="55" spans="1:25" ht="15.75" thickBot="1">
      <c r="A55" s="12">
        <v>0.5</v>
      </c>
      <c r="Q55" s="25"/>
      <c r="R55" s="25" t="str">
        <f>IF( SUM(R56:R80)&lt;&gt;0, AVERAGEIF(R56:R80,"&gt;0"),"/")</f>
        <v>/</v>
      </c>
      <c r="S55" s="25">
        <f>IF( SUM(S56:S80)&lt;&gt;0, AVERAGEIF(S56:S80,"&gt;0"),"/")</f>
        <v>0.37827798277982788</v>
      </c>
      <c r="T55" s="25">
        <f>IF( SUM(T56:T80)&lt;&gt;0, AVERAGEIF(T56:T80,"&gt;0"),"/")</f>
        <v>0.34062287822878223</v>
      </c>
      <c r="U55" s="25">
        <f>IF( SUM(U56:U80)&lt;&gt;0, AVERAGEIF(U56:U80,"&gt;0"),"/")</f>
        <v>0.3693084597512642</v>
      </c>
    </row>
    <row r="56" spans="1:25">
      <c r="B56" s="93">
        <v>0</v>
      </c>
      <c r="C56" s="94">
        <v>0</v>
      </c>
      <c r="D56" s="83">
        <v>81300</v>
      </c>
      <c r="E56" s="84">
        <v>67625</v>
      </c>
      <c r="F56" s="84">
        <v>23814</v>
      </c>
      <c r="G56" s="84">
        <v>29474</v>
      </c>
      <c r="H56" s="85">
        <v>21493</v>
      </c>
      <c r="J56" s="2">
        <v>36</v>
      </c>
      <c r="K56" s="1">
        <v>0</v>
      </c>
      <c r="L56" s="1">
        <v>21165</v>
      </c>
      <c r="M56" s="1">
        <v>22088</v>
      </c>
      <c r="N56" s="92">
        <v>23814</v>
      </c>
      <c r="Q56" s="104"/>
      <c r="R56" s="104">
        <f t="shared" ref="R56:U71" si="17">IF(R30=1,(R4-$X4)/$Q4,0)</f>
        <v>0</v>
      </c>
      <c r="S56" s="104">
        <f t="shared" si="17"/>
        <v>0</v>
      </c>
      <c r="T56" s="104">
        <f t="shared" si="17"/>
        <v>0</v>
      </c>
      <c r="U56" s="104">
        <f>IF(U30=1,(U4-$X4)/$Q4,0)</f>
        <v>0.26483640836408368</v>
      </c>
    </row>
    <row r="57" spans="1:25">
      <c r="B57" s="95">
        <v>0</v>
      </c>
      <c r="C57" s="96">
        <v>0.25</v>
      </c>
      <c r="D57" s="86">
        <v>81300</v>
      </c>
      <c r="E57" s="87">
        <v>68249</v>
      </c>
      <c r="F57" s="87">
        <v>31131</v>
      </c>
      <c r="G57" s="87">
        <v>36797</v>
      </c>
      <c r="H57" s="88">
        <v>21493</v>
      </c>
      <c r="J57" s="2">
        <v>40</v>
      </c>
      <c r="K57" s="1">
        <v>0</v>
      </c>
      <c r="L57" s="1">
        <v>21165</v>
      </c>
      <c r="M57" s="1">
        <v>22088</v>
      </c>
      <c r="N57" s="92">
        <v>33725</v>
      </c>
      <c r="Q57" s="104"/>
      <c r="R57" s="104">
        <f t="shared" si="17"/>
        <v>0</v>
      </c>
      <c r="S57" s="104">
        <f t="shared" si="17"/>
        <v>0</v>
      </c>
      <c r="T57" s="104">
        <f t="shared" si="17"/>
        <v>0</v>
      </c>
      <c r="U57" s="104">
        <f t="shared" si="17"/>
        <v>0.26483640836408368</v>
      </c>
    </row>
    <row r="58" spans="1:25">
      <c r="B58" s="95">
        <v>0</v>
      </c>
      <c r="C58" s="96">
        <v>0.5</v>
      </c>
      <c r="D58" s="86">
        <v>81300</v>
      </c>
      <c r="E58" s="87">
        <v>68886</v>
      </c>
      <c r="F58" s="87">
        <v>38625</v>
      </c>
      <c r="G58" s="87">
        <v>48809</v>
      </c>
      <c r="H58" s="88">
        <v>21493</v>
      </c>
      <c r="J58" s="2">
        <v>40</v>
      </c>
      <c r="K58" s="1">
        <v>0</v>
      </c>
      <c r="L58" s="1">
        <v>21165</v>
      </c>
      <c r="M58" s="1">
        <v>22088</v>
      </c>
      <c r="N58" s="92">
        <v>48464</v>
      </c>
      <c r="Q58" s="104"/>
      <c r="R58" s="104">
        <f t="shared" si="17"/>
        <v>0</v>
      </c>
      <c r="S58" s="104">
        <f t="shared" si="17"/>
        <v>0</v>
      </c>
      <c r="T58" s="104">
        <f t="shared" si="17"/>
        <v>0</v>
      </c>
      <c r="U58" s="104">
        <f t="shared" si="17"/>
        <v>0.26483640836408368</v>
      </c>
    </row>
    <row r="59" spans="1:25">
      <c r="B59" s="95">
        <v>0</v>
      </c>
      <c r="C59" s="96">
        <v>0.75</v>
      </c>
      <c r="D59" s="86">
        <v>81300</v>
      </c>
      <c r="E59" s="87">
        <v>69531</v>
      </c>
      <c r="F59" s="87">
        <v>46122</v>
      </c>
      <c r="G59" s="87">
        <v>53976</v>
      </c>
      <c r="H59" s="88">
        <v>21493</v>
      </c>
      <c r="J59" s="2">
        <v>40</v>
      </c>
      <c r="K59" s="1">
        <v>0</v>
      </c>
      <c r="L59" s="1">
        <v>21165</v>
      </c>
      <c r="M59" s="1">
        <v>22088</v>
      </c>
      <c r="N59" s="92">
        <v>53983</v>
      </c>
      <c r="Q59" s="104"/>
      <c r="R59" s="104">
        <f t="shared" si="17"/>
        <v>0</v>
      </c>
      <c r="S59" s="104">
        <f t="shared" si="17"/>
        <v>0</v>
      </c>
      <c r="T59" s="104">
        <f t="shared" si="17"/>
        <v>0</v>
      </c>
      <c r="U59" s="104">
        <f t="shared" si="17"/>
        <v>0.26483640836408368</v>
      </c>
    </row>
    <row r="60" spans="1:25">
      <c r="B60" s="120">
        <v>0</v>
      </c>
      <c r="C60" s="121">
        <v>1</v>
      </c>
      <c r="D60" s="86">
        <v>81300</v>
      </c>
      <c r="E60" s="87">
        <v>70169</v>
      </c>
      <c r="F60" s="87">
        <v>53619</v>
      </c>
      <c r="G60" s="87">
        <v>56675</v>
      </c>
      <c r="H60" s="88">
        <v>21493</v>
      </c>
      <c r="J60" s="2">
        <v>40</v>
      </c>
      <c r="K60" s="1">
        <v>0</v>
      </c>
      <c r="L60" s="1">
        <v>21165</v>
      </c>
      <c r="M60" s="1">
        <v>22088</v>
      </c>
      <c r="N60" s="92">
        <v>56651</v>
      </c>
      <c r="Q60" s="104"/>
      <c r="R60" s="104">
        <f t="shared" si="17"/>
        <v>0</v>
      </c>
      <c r="S60" s="104">
        <f t="shared" si="17"/>
        <v>0</v>
      </c>
      <c r="T60" s="104">
        <f t="shared" si="17"/>
        <v>0</v>
      </c>
      <c r="U60" s="104">
        <f t="shared" si="17"/>
        <v>0.26483640836408368</v>
      </c>
    </row>
    <row r="61" spans="1:25">
      <c r="B61" s="95">
        <v>0.25</v>
      </c>
      <c r="C61" s="96">
        <v>0</v>
      </c>
      <c r="D61" s="86">
        <v>81300</v>
      </c>
      <c r="E61" s="87">
        <v>74167</v>
      </c>
      <c r="F61" s="87">
        <v>51009</v>
      </c>
      <c r="G61" s="87">
        <v>62529</v>
      </c>
      <c r="H61" s="88">
        <v>52523</v>
      </c>
      <c r="J61" s="2">
        <v>40</v>
      </c>
      <c r="K61" s="1">
        <v>20325</v>
      </c>
      <c r="L61" s="1">
        <v>51551</v>
      </c>
      <c r="M61" s="1">
        <v>53495</v>
      </c>
      <c r="N61" s="92">
        <v>52732</v>
      </c>
      <c r="Q61" s="104"/>
      <c r="R61" s="104">
        <f t="shared" si="17"/>
        <v>0</v>
      </c>
      <c r="S61" s="104">
        <f t="shared" si="17"/>
        <v>0.37827798277982788</v>
      </c>
      <c r="T61" s="104">
        <f t="shared" si="17"/>
        <v>0</v>
      </c>
      <c r="U61" s="104">
        <f t="shared" si="17"/>
        <v>0</v>
      </c>
    </row>
    <row r="62" spans="1:25">
      <c r="B62" s="120">
        <v>0.25</v>
      </c>
      <c r="C62" s="121">
        <v>0.25</v>
      </c>
      <c r="D62" s="86">
        <v>81300</v>
      </c>
      <c r="E62" s="87">
        <v>74791</v>
      </c>
      <c r="F62" s="87">
        <v>58326</v>
      </c>
      <c r="G62" s="87">
        <v>65561</v>
      </c>
      <c r="H62" s="88">
        <v>55744</v>
      </c>
      <c r="J62" s="2">
        <v>40</v>
      </c>
      <c r="K62" s="1">
        <v>20325</v>
      </c>
      <c r="L62" s="1">
        <v>54495</v>
      </c>
      <c r="M62" s="1">
        <v>56978</v>
      </c>
      <c r="N62" s="92">
        <v>65298</v>
      </c>
      <c r="Q62" s="104"/>
      <c r="R62" s="104">
        <f t="shared" si="17"/>
        <v>0</v>
      </c>
      <c r="S62" s="104">
        <f t="shared" si="17"/>
        <v>0</v>
      </c>
      <c r="T62" s="104">
        <f t="shared" si="17"/>
        <v>0</v>
      </c>
      <c r="U62" s="104">
        <f t="shared" si="17"/>
        <v>0.43640098400984012</v>
      </c>
    </row>
    <row r="63" spans="1:25">
      <c r="B63" s="95">
        <v>0.25</v>
      </c>
      <c r="C63" s="96">
        <v>0.5</v>
      </c>
      <c r="D63" s="86">
        <v>81300</v>
      </c>
      <c r="E63" s="87">
        <v>75428</v>
      </c>
      <c r="F63" s="87">
        <v>65820</v>
      </c>
      <c r="G63" s="87">
        <v>67919</v>
      </c>
      <c r="H63" s="88">
        <v>59158</v>
      </c>
      <c r="J63" s="2">
        <v>40</v>
      </c>
      <c r="K63" s="1">
        <v>20325</v>
      </c>
      <c r="L63" s="1">
        <v>57643</v>
      </c>
      <c r="M63" s="1">
        <v>60646</v>
      </c>
      <c r="N63" s="92">
        <v>67582</v>
      </c>
      <c r="Q63" s="104"/>
      <c r="R63" s="104">
        <f t="shared" si="17"/>
        <v>0</v>
      </c>
      <c r="S63" s="104">
        <f t="shared" si="17"/>
        <v>0</v>
      </c>
      <c r="T63" s="104">
        <f t="shared" si="17"/>
        <v>0</v>
      </c>
      <c r="U63" s="104">
        <f t="shared" si="17"/>
        <v>0.47811562115621165</v>
      </c>
    </row>
    <row r="64" spans="1:25">
      <c r="B64" s="95">
        <v>0.25</v>
      </c>
      <c r="C64" s="96">
        <v>0.75</v>
      </c>
      <c r="D64" s="86">
        <v>81300</v>
      </c>
      <c r="E64" s="87">
        <v>76073</v>
      </c>
      <c r="F64" s="87">
        <v>73318</v>
      </c>
      <c r="G64" s="87">
        <v>69911</v>
      </c>
      <c r="H64" s="88">
        <v>62578</v>
      </c>
      <c r="J64" s="2">
        <v>40</v>
      </c>
      <c r="K64" s="1">
        <v>20325</v>
      </c>
      <c r="L64" s="1">
        <v>60797</v>
      </c>
      <c r="M64" s="1">
        <v>64320</v>
      </c>
      <c r="N64" s="92">
        <v>69333</v>
      </c>
      <c r="Q64" s="104"/>
      <c r="R64" s="104">
        <f t="shared" si="17"/>
        <v>0</v>
      </c>
      <c r="S64" s="104">
        <f t="shared" si="17"/>
        <v>0</v>
      </c>
      <c r="T64" s="104">
        <f t="shared" si="17"/>
        <v>0</v>
      </c>
      <c r="U64" s="104">
        <f t="shared" si="17"/>
        <v>0.5198351783517835</v>
      </c>
    </row>
    <row r="65" spans="2:21">
      <c r="B65" s="95">
        <v>0.25</v>
      </c>
      <c r="C65" s="96">
        <v>1</v>
      </c>
      <c r="D65" s="86">
        <v>81300</v>
      </c>
      <c r="E65" s="87">
        <v>76711</v>
      </c>
      <c r="F65" s="87">
        <v>80814</v>
      </c>
      <c r="G65" s="87">
        <v>71058</v>
      </c>
      <c r="H65" s="88">
        <v>66205</v>
      </c>
      <c r="J65" s="2">
        <v>40</v>
      </c>
      <c r="K65" s="1">
        <v>20325</v>
      </c>
      <c r="L65" s="1">
        <v>64096</v>
      </c>
      <c r="M65" s="1">
        <v>68260</v>
      </c>
      <c r="N65" s="92">
        <v>70005</v>
      </c>
      <c r="Q65" s="104"/>
      <c r="R65" s="104">
        <f t="shared" si="17"/>
        <v>0</v>
      </c>
      <c r="S65" s="104">
        <f t="shared" si="17"/>
        <v>0</v>
      </c>
      <c r="T65" s="104">
        <f t="shared" si="17"/>
        <v>0</v>
      </c>
      <c r="U65" s="104">
        <f t="shared" si="17"/>
        <v>0.56524231242312417</v>
      </c>
    </row>
    <row r="66" spans="2:21">
      <c r="B66" s="95">
        <v>0.5</v>
      </c>
      <c r="C66" s="96">
        <v>0</v>
      </c>
      <c r="D66" s="86">
        <v>81300</v>
      </c>
      <c r="E66" s="87">
        <v>80692</v>
      </c>
      <c r="F66" s="87">
        <v>78184</v>
      </c>
      <c r="G66" s="87">
        <v>79511</v>
      </c>
      <c r="H66" s="88">
        <v>83544</v>
      </c>
      <c r="J66" s="2">
        <v>40</v>
      </c>
      <c r="K66" s="1">
        <v>40650</v>
      </c>
      <c r="L66" s="1">
        <v>81926</v>
      </c>
      <c r="M66" s="1">
        <v>84895</v>
      </c>
      <c r="N66" s="92">
        <v>78843</v>
      </c>
      <c r="Q66" s="104"/>
      <c r="R66" s="104">
        <f t="shared" si="17"/>
        <v>0</v>
      </c>
      <c r="S66" s="104">
        <f t="shared" si="17"/>
        <v>0</v>
      </c>
      <c r="T66" s="104">
        <f t="shared" si="17"/>
        <v>0.43232226322263229</v>
      </c>
      <c r="U66" s="104">
        <f t="shared" si="17"/>
        <v>0</v>
      </c>
    </row>
    <row r="67" spans="2:21">
      <c r="B67" s="118">
        <v>0.5</v>
      </c>
      <c r="C67" s="119">
        <v>0.25</v>
      </c>
      <c r="D67" s="86">
        <v>81300</v>
      </c>
      <c r="E67" s="87">
        <v>81316</v>
      </c>
      <c r="F67" s="87">
        <v>85501</v>
      </c>
      <c r="G67" s="87">
        <v>80140</v>
      </c>
      <c r="H67" s="88">
        <v>90178</v>
      </c>
      <c r="J67" s="2">
        <v>40</v>
      </c>
      <c r="K67" s="1">
        <v>40650</v>
      </c>
      <c r="L67" s="1">
        <v>88018</v>
      </c>
      <c r="M67" s="1">
        <v>92046</v>
      </c>
      <c r="N67" s="92">
        <v>79296</v>
      </c>
      <c r="Q67" s="104"/>
      <c r="R67" s="104">
        <f t="shared" si="17"/>
        <v>0</v>
      </c>
      <c r="S67" s="104">
        <f t="shared" si="17"/>
        <v>0</v>
      </c>
      <c r="T67" s="104">
        <f t="shared" si="17"/>
        <v>0.43867650676506764</v>
      </c>
      <c r="U67" s="104">
        <f t="shared" si="17"/>
        <v>0</v>
      </c>
    </row>
    <row r="68" spans="2:21">
      <c r="B68" s="95">
        <v>0.5</v>
      </c>
      <c r="C68" s="96">
        <v>0.5</v>
      </c>
      <c r="D68" s="86">
        <v>81300</v>
      </c>
      <c r="E68" s="87">
        <v>81953</v>
      </c>
      <c r="F68" s="87">
        <v>92995</v>
      </c>
      <c r="G68" s="87">
        <v>80266</v>
      </c>
      <c r="H68" s="88">
        <v>97225</v>
      </c>
      <c r="J68" s="2">
        <v>40</v>
      </c>
      <c r="K68" s="1">
        <v>40650</v>
      </c>
      <c r="L68" s="1">
        <v>94471</v>
      </c>
      <c r="M68" s="1">
        <v>99660</v>
      </c>
      <c r="N68" s="92">
        <v>79956</v>
      </c>
      <c r="Q68" s="104"/>
      <c r="R68" s="104">
        <f t="shared" si="17"/>
        <v>0</v>
      </c>
      <c r="S68" s="104">
        <f t="shared" si="17"/>
        <v>0</v>
      </c>
      <c r="T68" s="104">
        <f t="shared" si="17"/>
        <v>0.44466666666666665</v>
      </c>
      <c r="U68" s="104">
        <f t="shared" si="17"/>
        <v>0</v>
      </c>
    </row>
    <row r="69" spans="2:21">
      <c r="B69" s="95">
        <v>0.5</v>
      </c>
      <c r="C69" s="96">
        <v>0.75</v>
      </c>
      <c r="D69" s="86">
        <v>81300</v>
      </c>
      <c r="E69" s="87">
        <v>82598</v>
      </c>
      <c r="F69" s="87">
        <v>100493</v>
      </c>
      <c r="G69" s="87">
        <v>80408</v>
      </c>
      <c r="H69" s="88">
        <v>104040</v>
      </c>
      <c r="J69" s="2">
        <v>40</v>
      </c>
      <c r="K69" s="1">
        <v>40650</v>
      </c>
      <c r="L69" s="1">
        <v>100756</v>
      </c>
      <c r="M69" s="1">
        <v>106982</v>
      </c>
      <c r="N69" s="92">
        <v>80219</v>
      </c>
      <c r="Q69" s="104"/>
      <c r="R69" s="104">
        <f t="shared" si="17"/>
        <v>0</v>
      </c>
      <c r="S69" s="104">
        <f t="shared" si="17"/>
        <v>0</v>
      </c>
      <c r="T69" s="104">
        <f t="shared" si="17"/>
        <v>0.4473972939729397</v>
      </c>
      <c r="U69" s="104">
        <f t="shared" si="17"/>
        <v>0</v>
      </c>
    </row>
    <row r="70" spans="2:21">
      <c r="B70" s="95">
        <v>0.5</v>
      </c>
      <c r="C70" s="96">
        <v>1</v>
      </c>
      <c r="D70" s="86">
        <v>81300</v>
      </c>
      <c r="E70" s="87">
        <v>83236</v>
      </c>
      <c r="F70" s="87">
        <v>107989</v>
      </c>
      <c r="G70" s="87">
        <v>80527</v>
      </c>
      <c r="H70" s="88">
        <v>111098</v>
      </c>
      <c r="J70" s="2">
        <v>40</v>
      </c>
      <c r="K70" s="1">
        <v>40650</v>
      </c>
      <c r="L70" s="1">
        <v>107219</v>
      </c>
      <c r="M70" s="1">
        <v>114610</v>
      </c>
      <c r="N70" s="92">
        <v>80236</v>
      </c>
      <c r="Q70" s="104"/>
      <c r="R70" s="104">
        <f t="shared" si="17"/>
        <v>0</v>
      </c>
      <c r="S70" s="104">
        <f t="shared" si="17"/>
        <v>0</v>
      </c>
      <c r="T70" s="104">
        <f t="shared" si="17"/>
        <v>0.45080196801968025</v>
      </c>
      <c r="U70" s="104">
        <f t="shared" si="17"/>
        <v>0</v>
      </c>
    </row>
    <row r="71" spans="2:21">
      <c r="B71" s="95">
        <v>0.75</v>
      </c>
      <c r="C71" s="96">
        <v>0</v>
      </c>
      <c r="D71" s="86">
        <v>81300</v>
      </c>
      <c r="E71" s="87">
        <v>87217</v>
      </c>
      <c r="F71" s="87">
        <v>105359</v>
      </c>
      <c r="G71" s="87">
        <v>81669</v>
      </c>
      <c r="H71" s="88">
        <v>114564</v>
      </c>
      <c r="J71" s="2">
        <v>40</v>
      </c>
      <c r="K71" s="1">
        <v>60975</v>
      </c>
      <c r="L71" s="1">
        <v>112301</v>
      </c>
      <c r="M71" s="1">
        <v>116295</v>
      </c>
      <c r="N71" s="92">
        <v>81401</v>
      </c>
      <c r="Q71" s="104"/>
      <c r="R71" s="104">
        <f t="shared" si="17"/>
        <v>0</v>
      </c>
      <c r="S71" s="104">
        <f t="shared" si="17"/>
        <v>0</v>
      </c>
      <c r="T71" s="104">
        <f t="shared" si="17"/>
        <v>0.2364083640836408</v>
      </c>
      <c r="U71" s="104">
        <f t="shared" si="17"/>
        <v>0</v>
      </c>
    </row>
    <row r="72" spans="2:21">
      <c r="B72" s="95">
        <v>0.75</v>
      </c>
      <c r="C72" s="96">
        <v>0.25</v>
      </c>
      <c r="D72" s="86">
        <v>81300</v>
      </c>
      <c r="E72" s="87">
        <v>87841</v>
      </c>
      <c r="F72" s="87">
        <v>112676</v>
      </c>
      <c r="G72" s="87">
        <v>81713</v>
      </c>
      <c r="H72" s="88">
        <v>124618</v>
      </c>
      <c r="J72" s="2">
        <v>40</v>
      </c>
      <c r="K72" s="1">
        <v>60975</v>
      </c>
      <c r="L72" s="1">
        <v>121547</v>
      </c>
      <c r="M72" s="1">
        <v>127120</v>
      </c>
      <c r="N72" s="92">
        <v>81401</v>
      </c>
      <c r="Q72" s="104"/>
      <c r="R72" s="104">
        <f t="shared" ref="R72:U80" si="18">IF(R46=1,(R20-$X20)/$Q20,0)</f>
        <v>0</v>
      </c>
      <c r="S72" s="104">
        <f t="shared" si="18"/>
        <v>0</v>
      </c>
      <c r="T72" s="104">
        <f t="shared" si="18"/>
        <v>0.23794587945879453</v>
      </c>
      <c r="U72" s="104">
        <f t="shared" si="18"/>
        <v>0</v>
      </c>
    </row>
    <row r="73" spans="2:21">
      <c r="B73" s="95">
        <v>0.75</v>
      </c>
      <c r="C73" s="96">
        <v>0.5</v>
      </c>
      <c r="D73" s="86">
        <v>81300</v>
      </c>
      <c r="E73" s="87">
        <v>88478</v>
      </c>
      <c r="F73" s="87">
        <v>120170</v>
      </c>
      <c r="G73" s="87">
        <v>81519</v>
      </c>
      <c r="H73" s="88">
        <v>135060</v>
      </c>
      <c r="J73" s="2">
        <v>40</v>
      </c>
      <c r="K73" s="1">
        <v>60975</v>
      </c>
      <c r="L73" s="1">
        <v>131131</v>
      </c>
      <c r="M73" s="1">
        <v>138382</v>
      </c>
      <c r="N73" s="92">
        <v>81401</v>
      </c>
      <c r="Q73" s="104"/>
      <c r="R73" s="104">
        <f t="shared" si="18"/>
        <v>0</v>
      </c>
      <c r="S73" s="104">
        <f t="shared" si="18"/>
        <v>0</v>
      </c>
      <c r="T73" s="104">
        <f t="shared" si="18"/>
        <v>0.23884132841328412</v>
      </c>
      <c r="U73" s="104">
        <f t="shared" si="18"/>
        <v>0</v>
      </c>
    </row>
    <row r="74" spans="2:21">
      <c r="B74" s="95">
        <v>0.75</v>
      </c>
      <c r="C74" s="96">
        <v>0.75</v>
      </c>
      <c r="D74" s="86">
        <v>81300</v>
      </c>
      <c r="E74" s="87">
        <v>89123</v>
      </c>
      <c r="F74" s="87">
        <v>127668</v>
      </c>
      <c r="G74" s="87">
        <v>81469</v>
      </c>
      <c r="H74" s="88">
        <v>145535</v>
      </c>
      <c r="J74" s="2">
        <v>40</v>
      </c>
      <c r="K74" s="1">
        <v>60975</v>
      </c>
      <c r="L74" s="1">
        <v>140748</v>
      </c>
      <c r="M74" s="1">
        <v>149680</v>
      </c>
      <c r="N74" s="92">
        <v>81401</v>
      </c>
      <c r="Q74" s="104"/>
      <c r="R74" s="104">
        <f t="shared" si="18"/>
        <v>0</v>
      </c>
      <c r="S74" s="104">
        <f t="shared" si="18"/>
        <v>0</v>
      </c>
      <c r="T74" s="104">
        <f t="shared" si="18"/>
        <v>0.23928659286592865</v>
      </c>
      <c r="U74" s="104">
        <f t="shared" si="18"/>
        <v>0</v>
      </c>
    </row>
    <row r="75" spans="2:21">
      <c r="B75" s="95">
        <v>0.75</v>
      </c>
      <c r="C75" s="96">
        <v>1</v>
      </c>
      <c r="D75" s="86">
        <v>81300</v>
      </c>
      <c r="E75" s="87">
        <v>89761</v>
      </c>
      <c r="F75" s="87">
        <v>135168</v>
      </c>
      <c r="G75" s="87">
        <v>81572</v>
      </c>
      <c r="H75" s="88">
        <v>155980</v>
      </c>
      <c r="J75" s="2">
        <v>40</v>
      </c>
      <c r="K75" s="1">
        <v>60975</v>
      </c>
      <c r="L75" s="1">
        <v>150332</v>
      </c>
      <c r="M75" s="1">
        <v>160950</v>
      </c>
      <c r="N75" s="92">
        <v>81401</v>
      </c>
      <c r="Q75" s="104"/>
      <c r="R75" s="104">
        <f t="shared" si="18"/>
        <v>0</v>
      </c>
      <c r="S75" s="104">
        <f t="shared" si="18"/>
        <v>0</v>
      </c>
      <c r="T75" s="104">
        <f t="shared" si="18"/>
        <v>0.23988191881918808</v>
      </c>
      <c r="U75" s="104">
        <f t="shared" si="18"/>
        <v>0</v>
      </c>
    </row>
    <row r="76" spans="2:21">
      <c r="B76" s="95">
        <v>1</v>
      </c>
      <c r="C76" s="96">
        <v>0</v>
      </c>
      <c r="D76" s="86">
        <v>81300</v>
      </c>
      <c r="E76" s="87">
        <v>93742</v>
      </c>
      <c r="F76" s="87">
        <v>132534</v>
      </c>
      <c r="G76" s="87">
        <v>81526</v>
      </c>
      <c r="H76" s="88">
        <v>145584</v>
      </c>
      <c r="J76" s="2">
        <v>40</v>
      </c>
      <c r="K76" s="1">
        <v>81300</v>
      </c>
      <c r="L76" s="1">
        <v>142676</v>
      </c>
      <c r="M76" s="1">
        <v>147695</v>
      </c>
      <c r="N76" s="92">
        <v>81526</v>
      </c>
      <c r="Q76" s="104"/>
      <c r="R76" s="104">
        <f t="shared" si="18"/>
        <v>0</v>
      </c>
      <c r="S76" s="104">
        <f t="shared" si="18"/>
        <v>0</v>
      </c>
      <c r="T76" s="104">
        <f t="shared" si="18"/>
        <v>0</v>
      </c>
      <c r="U76" s="104">
        <f t="shared" si="18"/>
        <v>0</v>
      </c>
    </row>
    <row r="77" spans="2:21">
      <c r="B77" s="95">
        <v>1</v>
      </c>
      <c r="C77" s="96">
        <v>0.25</v>
      </c>
      <c r="D77" s="86">
        <v>81300</v>
      </c>
      <c r="E77" s="87">
        <v>94366</v>
      </c>
      <c r="F77" s="87">
        <v>139851</v>
      </c>
      <c r="G77" s="87">
        <v>81526</v>
      </c>
      <c r="H77" s="88">
        <v>159265</v>
      </c>
      <c r="J77" s="2">
        <v>40</v>
      </c>
      <c r="K77" s="1">
        <v>81300</v>
      </c>
      <c r="L77" s="1">
        <v>155221</v>
      </c>
      <c r="M77" s="1">
        <v>162460</v>
      </c>
      <c r="N77" s="92">
        <v>81526</v>
      </c>
      <c r="Q77" s="104"/>
      <c r="R77" s="104">
        <f t="shared" si="18"/>
        <v>0</v>
      </c>
      <c r="S77" s="104">
        <f t="shared" si="18"/>
        <v>0</v>
      </c>
      <c r="T77" s="104">
        <f t="shared" si="18"/>
        <v>0</v>
      </c>
      <c r="U77" s="104">
        <f t="shared" si="18"/>
        <v>0</v>
      </c>
    </row>
    <row r="78" spans="2:21">
      <c r="B78" s="95">
        <v>1</v>
      </c>
      <c r="C78" s="96">
        <v>0.5</v>
      </c>
      <c r="D78" s="86">
        <v>81300</v>
      </c>
      <c r="E78" s="87">
        <v>95003</v>
      </c>
      <c r="F78" s="87">
        <v>147345</v>
      </c>
      <c r="G78" s="87">
        <v>81526</v>
      </c>
      <c r="H78" s="88">
        <v>173138</v>
      </c>
      <c r="J78" s="2">
        <v>40</v>
      </c>
      <c r="K78" s="1">
        <v>81300</v>
      </c>
      <c r="L78" s="1">
        <v>167969</v>
      </c>
      <c r="M78" s="1">
        <v>177410</v>
      </c>
      <c r="N78" s="92">
        <v>81526</v>
      </c>
      <c r="Q78" s="104"/>
      <c r="R78" s="104">
        <f t="shared" si="18"/>
        <v>0</v>
      </c>
      <c r="S78" s="104">
        <f t="shared" si="18"/>
        <v>0</v>
      </c>
      <c r="T78" s="104">
        <f t="shared" si="18"/>
        <v>0</v>
      </c>
      <c r="U78" s="104">
        <f t="shared" si="18"/>
        <v>0</v>
      </c>
    </row>
    <row r="79" spans="2:21">
      <c r="B79" s="95">
        <v>1</v>
      </c>
      <c r="C79" s="96">
        <v>0.75</v>
      </c>
      <c r="D79" s="86">
        <v>81300</v>
      </c>
      <c r="E79" s="87">
        <v>95648</v>
      </c>
      <c r="F79" s="87">
        <v>154843</v>
      </c>
      <c r="G79" s="87">
        <v>81526</v>
      </c>
      <c r="H79" s="88">
        <v>187000</v>
      </c>
      <c r="J79" s="2">
        <v>40</v>
      </c>
      <c r="K79" s="1">
        <v>81300</v>
      </c>
      <c r="L79" s="1">
        <v>180707</v>
      </c>
      <c r="M79" s="1">
        <v>192350</v>
      </c>
      <c r="N79" s="92">
        <v>81526</v>
      </c>
      <c r="Q79" s="104"/>
      <c r="R79" s="104">
        <f t="shared" si="18"/>
        <v>0</v>
      </c>
      <c r="S79" s="104">
        <f t="shared" si="18"/>
        <v>0</v>
      </c>
      <c r="T79" s="104">
        <f t="shared" si="18"/>
        <v>0</v>
      </c>
      <c r="U79" s="104">
        <f t="shared" si="18"/>
        <v>0</v>
      </c>
    </row>
    <row r="80" spans="2:21" ht="15.75" thickBot="1">
      <c r="B80" s="97">
        <v>1</v>
      </c>
      <c r="C80" s="98">
        <v>1</v>
      </c>
      <c r="D80" s="89">
        <v>81300</v>
      </c>
      <c r="E80" s="90">
        <v>96286</v>
      </c>
      <c r="F80" s="90">
        <v>162343</v>
      </c>
      <c r="G80" s="90">
        <v>81526</v>
      </c>
      <c r="H80" s="91">
        <v>200882</v>
      </c>
      <c r="J80" s="2">
        <v>40</v>
      </c>
      <c r="K80" s="1">
        <v>81300</v>
      </c>
      <c r="L80" s="1">
        <v>193470</v>
      </c>
      <c r="M80" s="1">
        <v>207304</v>
      </c>
      <c r="N80" s="92">
        <v>81526</v>
      </c>
      <c r="Q80" s="104"/>
      <c r="R80" s="104">
        <f t="shared" si="18"/>
        <v>0</v>
      </c>
      <c r="S80" s="104">
        <f t="shared" si="18"/>
        <v>0</v>
      </c>
      <c r="T80" s="104">
        <f t="shared" si="18"/>
        <v>0</v>
      </c>
      <c r="U80" s="104">
        <f t="shared" si="18"/>
        <v>0</v>
      </c>
    </row>
    <row r="81" spans="1:14" ht="15.75" thickBot="1">
      <c r="A81" s="92">
        <v>0.25</v>
      </c>
    </row>
    <row r="82" spans="1:14">
      <c r="B82" s="93">
        <v>0</v>
      </c>
      <c r="C82" s="94">
        <v>0</v>
      </c>
      <c r="D82" s="83">
        <v>81300</v>
      </c>
      <c r="E82" s="84">
        <v>71867</v>
      </c>
      <c r="F82" s="84">
        <v>30456</v>
      </c>
      <c r="G82" s="84">
        <v>31442</v>
      </c>
      <c r="H82" s="85">
        <v>23614</v>
      </c>
      <c r="J82" s="2">
        <v>10</v>
      </c>
      <c r="K82" s="1">
        <v>0</v>
      </c>
      <c r="L82" s="1">
        <v>23797</v>
      </c>
      <c r="M82" s="1">
        <v>23568</v>
      </c>
      <c r="N82" s="92">
        <v>30456</v>
      </c>
    </row>
    <row r="83" spans="1:14">
      <c r="B83" s="95">
        <v>0</v>
      </c>
      <c r="C83" s="96">
        <v>0.25</v>
      </c>
      <c r="D83" s="86">
        <v>81300</v>
      </c>
      <c r="E83" s="87">
        <v>72298</v>
      </c>
      <c r="F83" s="87">
        <v>36717</v>
      </c>
      <c r="G83" s="87">
        <v>38810</v>
      </c>
      <c r="H83" s="88">
        <v>23614</v>
      </c>
      <c r="J83" s="2">
        <v>19</v>
      </c>
      <c r="K83" s="1">
        <v>0</v>
      </c>
      <c r="L83" s="1">
        <v>23797</v>
      </c>
      <c r="M83" s="1">
        <v>23568</v>
      </c>
      <c r="N83" s="92">
        <v>36717</v>
      </c>
    </row>
    <row r="84" spans="1:14">
      <c r="B84" s="95">
        <v>0</v>
      </c>
      <c r="C84" s="96">
        <v>0.5</v>
      </c>
      <c r="D84" s="86">
        <v>81300</v>
      </c>
      <c r="E84" s="87">
        <v>72748</v>
      </c>
      <c r="F84" s="87">
        <v>43190</v>
      </c>
      <c r="G84" s="87">
        <v>49982</v>
      </c>
      <c r="H84" s="88">
        <v>23614</v>
      </c>
      <c r="J84" s="2">
        <v>39</v>
      </c>
      <c r="K84" s="1">
        <v>0</v>
      </c>
      <c r="L84" s="1">
        <v>23797</v>
      </c>
      <c r="M84" s="1">
        <v>23568</v>
      </c>
      <c r="N84" s="92">
        <v>46407</v>
      </c>
    </row>
    <row r="85" spans="1:14">
      <c r="B85" s="95">
        <v>0</v>
      </c>
      <c r="C85" s="96">
        <v>0.75</v>
      </c>
      <c r="D85" s="86">
        <v>81300</v>
      </c>
      <c r="E85" s="87">
        <v>73195</v>
      </c>
      <c r="F85" s="87">
        <v>49625</v>
      </c>
      <c r="G85" s="87">
        <v>58051</v>
      </c>
      <c r="H85" s="88">
        <v>23614</v>
      </c>
      <c r="J85" s="2">
        <v>40</v>
      </c>
      <c r="K85" s="1">
        <v>0</v>
      </c>
      <c r="L85" s="1">
        <v>23797</v>
      </c>
      <c r="M85" s="1">
        <v>23568</v>
      </c>
      <c r="N85" s="92">
        <v>57444</v>
      </c>
    </row>
    <row r="86" spans="1:14">
      <c r="B86" s="95">
        <v>0</v>
      </c>
      <c r="C86" s="96">
        <v>1</v>
      </c>
      <c r="D86" s="86">
        <v>81300</v>
      </c>
      <c r="E86" s="87">
        <v>73636</v>
      </c>
      <c r="F86" s="87">
        <v>56116</v>
      </c>
      <c r="G86" s="87">
        <v>62167</v>
      </c>
      <c r="H86" s="88">
        <v>23614</v>
      </c>
      <c r="J86" s="2">
        <v>40</v>
      </c>
      <c r="K86" s="1">
        <v>0</v>
      </c>
      <c r="L86" s="1">
        <v>23797</v>
      </c>
      <c r="M86" s="1">
        <v>23568</v>
      </c>
      <c r="N86" s="92">
        <v>62310</v>
      </c>
    </row>
    <row r="87" spans="1:14">
      <c r="B87" s="95">
        <v>0.25</v>
      </c>
      <c r="C87" s="96">
        <v>0</v>
      </c>
      <c r="D87" s="86">
        <v>81300</v>
      </c>
      <c r="E87" s="87">
        <v>78394</v>
      </c>
      <c r="F87" s="87">
        <v>57652</v>
      </c>
      <c r="G87" s="87">
        <v>66950</v>
      </c>
      <c r="H87" s="88">
        <v>54642</v>
      </c>
      <c r="J87" s="2">
        <v>39</v>
      </c>
      <c r="K87" s="1">
        <v>20325</v>
      </c>
      <c r="L87" s="1">
        <v>54178</v>
      </c>
      <c r="M87" s="1">
        <v>54974</v>
      </c>
      <c r="N87" s="92">
        <v>59722</v>
      </c>
    </row>
    <row r="88" spans="1:14">
      <c r="B88" s="95">
        <v>0.25</v>
      </c>
      <c r="C88" s="96">
        <v>0.25</v>
      </c>
      <c r="D88" s="86">
        <v>81300</v>
      </c>
      <c r="E88" s="87">
        <v>78825</v>
      </c>
      <c r="F88" s="87">
        <v>63913</v>
      </c>
      <c r="G88" s="87">
        <v>71871</v>
      </c>
      <c r="H88" s="88">
        <v>57714</v>
      </c>
      <c r="J88" s="2">
        <v>38</v>
      </c>
      <c r="K88" s="1">
        <v>20325</v>
      </c>
      <c r="L88" s="1">
        <v>56948</v>
      </c>
      <c r="M88" s="1">
        <v>58340</v>
      </c>
      <c r="N88" s="92">
        <v>70582</v>
      </c>
    </row>
    <row r="89" spans="1:14">
      <c r="B89" s="95">
        <v>0.25</v>
      </c>
      <c r="C89" s="96">
        <v>0.5</v>
      </c>
      <c r="D89" s="86">
        <v>81300</v>
      </c>
      <c r="E89" s="87">
        <v>79275</v>
      </c>
      <c r="F89" s="87">
        <v>70386</v>
      </c>
      <c r="G89" s="87">
        <v>74424</v>
      </c>
      <c r="H89" s="88">
        <v>60980</v>
      </c>
      <c r="J89" s="2">
        <v>39</v>
      </c>
      <c r="K89" s="1">
        <v>20325</v>
      </c>
      <c r="L89" s="1">
        <v>59924</v>
      </c>
      <c r="M89" s="1">
        <v>61895</v>
      </c>
      <c r="N89" s="92">
        <v>74573</v>
      </c>
    </row>
    <row r="90" spans="1:14">
      <c r="B90" s="95">
        <v>0.25</v>
      </c>
      <c r="C90" s="96">
        <v>0.75</v>
      </c>
      <c r="D90" s="86">
        <v>81300</v>
      </c>
      <c r="E90" s="87">
        <v>79722</v>
      </c>
      <c r="F90" s="87">
        <v>76821</v>
      </c>
      <c r="G90" s="87">
        <v>77377</v>
      </c>
      <c r="H90" s="88">
        <v>64232</v>
      </c>
      <c r="J90" s="2">
        <v>40</v>
      </c>
      <c r="K90" s="1">
        <v>20325</v>
      </c>
      <c r="L90" s="1">
        <v>62902</v>
      </c>
      <c r="M90" s="1">
        <v>65427</v>
      </c>
      <c r="N90" s="92">
        <v>76368</v>
      </c>
    </row>
    <row r="91" spans="1:14">
      <c r="B91" s="95">
        <v>0.25</v>
      </c>
      <c r="C91" s="96">
        <v>1</v>
      </c>
      <c r="D91" s="86">
        <v>81300</v>
      </c>
      <c r="E91" s="87">
        <v>80163</v>
      </c>
      <c r="F91" s="87">
        <v>83315</v>
      </c>
      <c r="G91" s="87">
        <v>78194</v>
      </c>
      <c r="H91" s="88">
        <v>67734</v>
      </c>
      <c r="J91" s="2">
        <v>40</v>
      </c>
      <c r="K91" s="1">
        <v>20325</v>
      </c>
      <c r="L91" s="1">
        <v>66060</v>
      </c>
      <c r="M91" s="1">
        <v>69274</v>
      </c>
      <c r="N91" s="92">
        <v>77601</v>
      </c>
    </row>
    <row r="92" spans="1:14">
      <c r="B92" s="95">
        <v>0.5</v>
      </c>
      <c r="C92" s="96">
        <v>0</v>
      </c>
      <c r="D92" s="86">
        <v>81300</v>
      </c>
      <c r="E92" s="87">
        <v>84919</v>
      </c>
      <c r="F92" s="87">
        <v>84830</v>
      </c>
      <c r="G92" s="87">
        <v>82005</v>
      </c>
      <c r="H92" s="88">
        <v>85664</v>
      </c>
      <c r="J92" s="2">
        <v>40</v>
      </c>
      <c r="K92" s="1">
        <v>40650</v>
      </c>
      <c r="L92" s="1">
        <v>84556</v>
      </c>
      <c r="M92" s="1">
        <v>86375</v>
      </c>
      <c r="N92" s="92">
        <v>81389</v>
      </c>
    </row>
    <row r="93" spans="1:14">
      <c r="B93" s="95">
        <v>0.5</v>
      </c>
      <c r="C93" s="96">
        <v>0.25</v>
      </c>
      <c r="D93" s="86">
        <v>81300</v>
      </c>
      <c r="E93" s="87">
        <v>85350</v>
      </c>
      <c r="F93" s="87">
        <v>91091</v>
      </c>
      <c r="G93" s="87">
        <v>82339</v>
      </c>
      <c r="H93" s="88">
        <v>92001</v>
      </c>
      <c r="J93" s="2">
        <v>40</v>
      </c>
      <c r="K93" s="1">
        <v>40650</v>
      </c>
      <c r="L93" s="1">
        <v>90302</v>
      </c>
      <c r="M93" s="1">
        <v>93296</v>
      </c>
      <c r="N93" s="92">
        <v>81389</v>
      </c>
    </row>
    <row r="94" spans="1:14">
      <c r="B94" s="95">
        <v>0.5</v>
      </c>
      <c r="C94" s="96">
        <v>0.5</v>
      </c>
      <c r="D94" s="86">
        <v>81300</v>
      </c>
      <c r="E94" s="87">
        <v>85800</v>
      </c>
      <c r="F94" s="87">
        <v>97564</v>
      </c>
      <c r="G94" s="87">
        <v>81841</v>
      </c>
      <c r="H94" s="88">
        <v>98755</v>
      </c>
      <c r="J94" s="2">
        <v>40</v>
      </c>
      <c r="K94" s="1">
        <v>40650</v>
      </c>
      <c r="L94" s="1">
        <v>96438</v>
      </c>
      <c r="M94" s="1">
        <v>100675</v>
      </c>
      <c r="N94" s="92">
        <v>81389</v>
      </c>
    </row>
    <row r="95" spans="1:14">
      <c r="B95" s="95">
        <v>0.5</v>
      </c>
      <c r="C95" s="96">
        <v>0.75</v>
      </c>
      <c r="D95" s="86">
        <v>81300</v>
      </c>
      <c r="E95" s="87">
        <v>86247</v>
      </c>
      <c r="F95" s="87">
        <v>103999</v>
      </c>
      <c r="G95" s="87">
        <v>81644</v>
      </c>
      <c r="H95" s="88">
        <v>105266</v>
      </c>
      <c r="J95" s="2">
        <v>40</v>
      </c>
      <c r="K95" s="1">
        <v>40650</v>
      </c>
      <c r="L95" s="1">
        <v>102382</v>
      </c>
      <c r="M95" s="1">
        <v>107746</v>
      </c>
      <c r="N95" s="92">
        <v>81389</v>
      </c>
    </row>
    <row r="96" spans="1:14">
      <c r="B96" s="95">
        <v>0.5</v>
      </c>
      <c r="C96" s="96">
        <v>1</v>
      </c>
      <c r="D96" s="86">
        <v>81300</v>
      </c>
      <c r="E96" s="87">
        <v>86688</v>
      </c>
      <c r="F96" s="87">
        <v>110493</v>
      </c>
      <c r="G96" s="87">
        <v>81674</v>
      </c>
      <c r="H96" s="88">
        <v>112025</v>
      </c>
      <c r="J96" s="2">
        <v>40</v>
      </c>
      <c r="K96" s="1">
        <v>40650</v>
      </c>
      <c r="L96" s="1">
        <v>108512</v>
      </c>
      <c r="M96" s="1">
        <v>115130</v>
      </c>
      <c r="N96" s="92">
        <v>81389</v>
      </c>
    </row>
    <row r="97" spans="1:14">
      <c r="B97" s="95">
        <v>0.75</v>
      </c>
      <c r="C97" s="96">
        <v>0</v>
      </c>
      <c r="D97" s="86">
        <v>81300</v>
      </c>
      <c r="E97" s="87">
        <v>91444</v>
      </c>
      <c r="F97" s="87">
        <v>112007</v>
      </c>
      <c r="G97" s="87">
        <v>81514</v>
      </c>
      <c r="H97" s="88">
        <v>116684</v>
      </c>
      <c r="J97" s="2">
        <v>40</v>
      </c>
      <c r="K97" s="1">
        <v>60975</v>
      </c>
      <c r="L97" s="1">
        <v>114932</v>
      </c>
      <c r="M97" s="1">
        <v>117775</v>
      </c>
      <c r="N97" s="92">
        <v>81514</v>
      </c>
    </row>
    <row r="98" spans="1:14">
      <c r="B98" s="95">
        <v>0.75</v>
      </c>
      <c r="C98" s="96">
        <v>0.25</v>
      </c>
      <c r="D98" s="86">
        <v>81300</v>
      </c>
      <c r="E98" s="87">
        <v>91875</v>
      </c>
      <c r="F98" s="87">
        <v>118268</v>
      </c>
      <c r="G98" s="87">
        <v>81514</v>
      </c>
      <c r="H98" s="88">
        <v>126273</v>
      </c>
      <c r="J98" s="2">
        <v>40</v>
      </c>
      <c r="K98" s="1">
        <v>60975</v>
      </c>
      <c r="L98" s="1">
        <v>123656</v>
      </c>
      <c r="M98" s="1">
        <v>128228</v>
      </c>
      <c r="N98" s="92">
        <v>81514</v>
      </c>
    </row>
    <row r="99" spans="1:14">
      <c r="B99" s="95">
        <v>0.75</v>
      </c>
      <c r="C99" s="96">
        <v>0.5</v>
      </c>
      <c r="D99" s="86">
        <v>81300</v>
      </c>
      <c r="E99" s="87">
        <v>92325</v>
      </c>
      <c r="F99" s="87">
        <v>124741</v>
      </c>
      <c r="G99" s="87">
        <v>81514</v>
      </c>
      <c r="H99" s="88">
        <v>136286</v>
      </c>
      <c r="J99" s="2">
        <v>40</v>
      </c>
      <c r="K99" s="1">
        <v>60975</v>
      </c>
      <c r="L99" s="1">
        <v>132758</v>
      </c>
      <c r="M99" s="1">
        <v>139146</v>
      </c>
      <c r="N99" s="92">
        <v>81514</v>
      </c>
    </row>
    <row r="100" spans="1:14">
      <c r="B100" s="95">
        <v>0.75</v>
      </c>
      <c r="C100" s="96">
        <v>0.75</v>
      </c>
      <c r="D100" s="86">
        <v>81300</v>
      </c>
      <c r="E100" s="87">
        <v>92772</v>
      </c>
      <c r="F100" s="87">
        <v>131176</v>
      </c>
      <c r="G100" s="87">
        <v>81514</v>
      </c>
      <c r="H100" s="88">
        <v>146308</v>
      </c>
      <c r="J100" s="2">
        <v>40</v>
      </c>
      <c r="K100" s="1">
        <v>60975</v>
      </c>
      <c r="L100" s="1">
        <v>141873</v>
      </c>
      <c r="M100" s="1">
        <v>150079</v>
      </c>
      <c r="N100" s="92">
        <v>81514</v>
      </c>
    </row>
    <row r="101" spans="1:14">
      <c r="B101" s="95">
        <v>0.75</v>
      </c>
      <c r="C101" s="96">
        <v>1</v>
      </c>
      <c r="D101" s="86">
        <v>81300</v>
      </c>
      <c r="E101" s="87">
        <v>93213</v>
      </c>
      <c r="F101" s="87">
        <v>137670</v>
      </c>
      <c r="G101" s="87">
        <v>81514</v>
      </c>
      <c r="H101" s="88">
        <v>156269</v>
      </c>
      <c r="J101" s="2">
        <v>40</v>
      </c>
      <c r="K101" s="1">
        <v>60975</v>
      </c>
      <c r="L101" s="1">
        <v>150915</v>
      </c>
      <c r="M101" s="1">
        <v>160948</v>
      </c>
      <c r="N101" s="92">
        <v>81514</v>
      </c>
    </row>
    <row r="102" spans="1:14">
      <c r="B102" s="95">
        <v>1</v>
      </c>
      <c r="C102" s="96">
        <v>0</v>
      </c>
      <c r="D102" s="86">
        <v>81300</v>
      </c>
      <c r="E102" s="87">
        <v>97969</v>
      </c>
      <c r="F102" s="87">
        <v>139182</v>
      </c>
      <c r="G102" s="87">
        <v>81639</v>
      </c>
      <c r="H102" s="88">
        <v>147704</v>
      </c>
      <c r="J102" s="2">
        <v>40</v>
      </c>
      <c r="K102" s="1">
        <v>81300</v>
      </c>
      <c r="L102" s="1">
        <v>145307</v>
      </c>
      <c r="M102" s="1">
        <v>149175</v>
      </c>
      <c r="N102" s="92">
        <v>81639</v>
      </c>
    </row>
    <row r="103" spans="1:14">
      <c r="B103" s="95">
        <v>1</v>
      </c>
      <c r="C103" s="96">
        <v>0.25</v>
      </c>
      <c r="D103" s="86">
        <v>81300</v>
      </c>
      <c r="E103" s="87">
        <v>98400</v>
      </c>
      <c r="F103" s="87">
        <v>145443</v>
      </c>
      <c r="G103" s="87">
        <v>81639</v>
      </c>
      <c r="H103" s="88">
        <v>160795</v>
      </c>
      <c r="J103" s="2">
        <v>40</v>
      </c>
      <c r="K103" s="1">
        <v>81300</v>
      </c>
      <c r="L103" s="1">
        <v>157189</v>
      </c>
      <c r="M103" s="1">
        <v>163475</v>
      </c>
      <c r="N103" s="92">
        <v>81639</v>
      </c>
    </row>
    <row r="104" spans="1:14">
      <c r="B104" s="95">
        <v>1</v>
      </c>
      <c r="C104" s="96">
        <v>0.5</v>
      </c>
      <c r="D104" s="86">
        <v>81300</v>
      </c>
      <c r="E104" s="87">
        <v>98850</v>
      </c>
      <c r="F104" s="87">
        <v>151916</v>
      </c>
      <c r="G104" s="87">
        <v>81639</v>
      </c>
      <c r="H104" s="88">
        <v>174065</v>
      </c>
      <c r="J104" s="2">
        <v>40</v>
      </c>
      <c r="K104" s="1">
        <v>81300</v>
      </c>
      <c r="L104" s="1">
        <v>169263</v>
      </c>
      <c r="M104" s="1">
        <v>177930</v>
      </c>
      <c r="N104" s="92">
        <v>81639</v>
      </c>
    </row>
    <row r="105" spans="1:14">
      <c r="B105" s="95">
        <v>1</v>
      </c>
      <c r="C105" s="96">
        <v>0.75</v>
      </c>
      <c r="D105" s="86">
        <v>81300</v>
      </c>
      <c r="E105" s="87">
        <v>99297</v>
      </c>
      <c r="F105" s="87">
        <v>158351</v>
      </c>
      <c r="G105" s="87">
        <v>81639</v>
      </c>
      <c r="H105" s="88">
        <v>187289</v>
      </c>
      <c r="J105" s="2">
        <v>40</v>
      </c>
      <c r="K105" s="1">
        <v>81300</v>
      </c>
      <c r="L105" s="1">
        <v>181290</v>
      </c>
      <c r="M105" s="1">
        <v>192348</v>
      </c>
      <c r="N105" s="92">
        <v>81639</v>
      </c>
    </row>
    <row r="106" spans="1:14" ht="15.75" thickBot="1">
      <c r="B106" s="97">
        <v>1</v>
      </c>
      <c r="C106" s="98">
        <v>1</v>
      </c>
      <c r="D106" s="89">
        <v>81300</v>
      </c>
      <c r="E106" s="90">
        <v>99738</v>
      </c>
      <c r="F106" s="90">
        <v>164845</v>
      </c>
      <c r="G106" s="90">
        <v>81639</v>
      </c>
      <c r="H106" s="91">
        <v>200623</v>
      </c>
      <c r="J106" s="2">
        <v>40</v>
      </c>
      <c r="K106" s="1">
        <v>81300</v>
      </c>
      <c r="L106" s="1">
        <v>193424</v>
      </c>
      <c r="M106" s="1">
        <v>206872</v>
      </c>
      <c r="N106" s="92">
        <v>81639</v>
      </c>
    </row>
    <row r="107" spans="1:14" ht="15.75" thickBot="1">
      <c r="A107" s="92">
        <v>0</v>
      </c>
    </row>
    <row r="108" spans="1:14">
      <c r="B108" s="93">
        <v>0</v>
      </c>
      <c r="C108" s="94">
        <v>0</v>
      </c>
      <c r="D108" s="83">
        <v>81300</v>
      </c>
      <c r="E108" s="84">
        <v>76125</v>
      </c>
      <c r="F108" s="84">
        <v>37107</v>
      </c>
      <c r="G108" s="84">
        <v>37534</v>
      </c>
      <c r="H108" s="85">
        <v>25753</v>
      </c>
      <c r="J108" s="2">
        <v>4</v>
      </c>
      <c r="K108" s="1">
        <v>0</v>
      </c>
      <c r="L108" s="1">
        <v>26467</v>
      </c>
      <c r="M108" s="1">
        <v>25051</v>
      </c>
      <c r="N108" s="92">
        <v>37107</v>
      </c>
    </row>
    <row r="109" spans="1:14">
      <c r="B109" s="95">
        <v>0</v>
      </c>
      <c r="C109" s="96">
        <v>0.25</v>
      </c>
      <c r="D109" s="86">
        <v>81300</v>
      </c>
      <c r="E109" s="87">
        <v>76361</v>
      </c>
      <c r="F109" s="87">
        <v>42336</v>
      </c>
      <c r="G109" s="87">
        <v>43598</v>
      </c>
      <c r="H109" s="88">
        <v>25753</v>
      </c>
      <c r="J109" s="2">
        <v>7</v>
      </c>
      <c r="K109" s="1">
        <v>0</v>
      </c>
      <c r="L109" s="1">
        <v>26467</v>
      </c>
      <c r="M109" s="1">
        <v>25051</v>
      </c>
      <c r="N109" s="92">
        <v>42336</v>
      </c>
    </row>
    <row r="110" spans="1:14">
      <c r="B110" s="95">
        <v>0</v>
      </c>
      <c r="C110" s="96">
        <v>0.5</v>
      </c>
      <c r="D110" s="86">
        <v>81300</v>
      </c>
      <c r="E110" s="87">
        <v>76615</v>
      </c>
      <c r="F110" s="87">
        <v>47754</v>
      </c>
      <c r="G110" s="87">
        <v>50833</v>
      </c>
      <c r="H110" s="88">
        <v>25753</v>
      </c>
      <c r="J110" s="2">
        <v>34</v>
      </c>
      <c r="K110" s="1">
        <v>0</v>
      </c>
      <c r="L110" s="1">
        <v>26467</v>
      </c>
      <c r="M110" s="1">
        <v>25051</v>
      </c>
      <c r="N110" s="92">
        <v>50245</v>
      </c>
    </row>
    <row r="111" spans="1:14">
      <c r="B111" s="95">
        <v>0</v>
      </c>
      <c r="C111" s="96">
        <v>0.75</v>
      </c>
      <c r="D111" s="86">
        <v>81300</v>
      </c>
      <c r="E111" s="87">
        <v>76869</v>
      </c>
      <c r="F111" s="87">
        <v>53185</v>
      </c>
      <c r="G111" s="87">
        <v>60846</v>
      </c>
      <c r="H111" s="88">
        <v>25753</v>
      </c>
      <c r="J111" s="2">
        <v>40</v>
      </c>
      <c r="K111" s="1">
        <v>0</v>
      </c>
      <c r="L111" s="1">
        <v>26467</v>
      </c>
      <c r="M111" s="1">
        <v>25051</v>
      </c>
      <c r="N111" s="92">
        <v>55734</v>
      </c>
    </row>
    <row r="112" spans="1:14">
      <c r="B112" s="95">
        <v>0</v>
      </c>
      <c r="C112" s="96">
        <v>1</v>
      </c>
      <c r="D112" s="86">
        <v>81300</v>
      </c>
      <c r="E112" s="87">
        <v>77117</v>
      </c>
      <c r="F112" s="87">
        <v>58604</v>
      </c>
      <c r="G112" s="87">
        <v>66621</v>
      </c>
      <c r="H112" s="88">
        <v>25753</v>
      </c>
      <c r="J112" s="2">
        <v>40</v>
      </c>
      <c r="K112" s="1">
        <v>0</v>
      </c>
      <c r="L112" s="1">
        <v>26467</v>
      </c>
      <c r="M112" s="1">
        <v>25051</v>
      </c>
      <c r="N112" s="92">
        <v>65473</v>
      </c>
    </row>
    <row r="113" spans="2:14">
      <c r="B113" s="95">
        <v>0.25</v>
      </c>
      <c r="C113" s="96">
        <v>0</v>
      </c>
      <c r="D113" s="86">
        <v>81300</v>
      </c>
      <c r="E113" s="87">
        <v>82650</v>
      </c>
      <c r="F113" s="87">
        <v>64297</v>
      </c>
      <c r="G113" s="87">
        <v>69886</v>
      </c>
      <c r="H113" s="88">
        <v>56790</v>
      </c>
      <c r="J113" s="2">
        <v>32</v>
      </c>
      <c r="K113" s="1">
        <v>20325</v>
      </c>
      <c r="L113" s="1">
        <v>56861</v>
      </c>
      <c r="M113" s="1">
        <v>56467</v>
      </c>
      <c r="N113" s="92">
        <v>64297</v>
      </c>
    </row>
    <row r="114" spans="2:14">
      <c r="B114" s="95">
        <v>0.25</v>
      </c>
      <c r="C114" s="96">
        <v>0.25</v>
      </c>
      <c r="D114" s="86">
        <v>81300</v>
      </c>
      <c r="E114" s="87">
        <v>82886</v>
      </c>
      <c r="F114" s="87">
        <v>69533</v>
      </c>
      <c r="G114" s="87">
        <v>74269</v>
      </c>
      <c r="H114" s="88">
        <v>59715</v>
      </c>
      <c r="J114" s="2">
        <v>37</v>
      </c>
      <c r="K114" s="1">
        <v>20325</v>
      </c>
      <c r="L114" s="1">
        <v>59464</v>
      </c>
      <c r="M114" s="1">
        <v>59714</v>
      </c>
      <c r="N114" s="92">
        <v>71054</v>
      </c>
    </row>
    <row r="115" spans="2:14">
      <c r="B115" s="95">
        <v>0.25</v>
      </c>
      <c r="C115" s="96">
        <v>0.5</v>
      </c>
      <c r="D115" s="86">
        <v>81300</v>
      </c>
      <c r="E115" s="87">
        <v>83144</v>
      </c>
      <c r="F115" s="87">
        <v>74956</v>
      </c>
      <c r="G115" s="87">
        <v>79459</v>
      </c>
      <c r="H115" s="88">
        <v>62834</v>
      </c>
      <c r="J115" s="2">
        <v>37</v>
      </c>
      <c r="K115" s="1">
        <v>20325</v>
      </c>
      <c r="L115" s="1">
        <v>62290</v>
      </c>
      <c r="M115" s="1">
        <v>63149</v>
      </c>
      <c r="N115" s="92">
        <v>81379</v>
      </c>
    </row>
    <row r="116" spans="2:14">
      <c r="B116" s="95">
        <v>0.25</v>
      </c>
      <c r="C116" s="96">
        <v>0.75</v>
      </c>
      <c r="D116" s="86">
        <v>81300</v>
      </c>
      <c r="E116" s="87">
        <v>83394</v>
      </c>
      <c r="F116" s="87">
        <v>80380</v>
      </c>
      <c r="G116" s="87">
        <v>81436</v>
      </c>
      <c r="H116" s="88">
        <v>65956</v>
      </c>
      <c r="J116" s="2">
        <v>40</v>
      </c>
      <c r="K116" s="1">
        <v>20325</v>
      </c>
      <c r="L116" s="1">
        <v>65109</v>
      </c>
      <c r="M116" s="1">
        <v>66588</v>
      </c>
      <c r="N116" s="92">
        <v>81379</v>
      </c>
    </row>
    <row r="117" spans="2:14">
      <c r="B117" s="95">
        <v>0.25</v>
      </c>
      <c r="C117" s="96">
        <v>1</v>
      </c>
      <c r="D117" s="86">
        <v>81300</v>
      </c>
      <c r="E117" s="87">
        <v>83646</v>
      </c>
      <c r="F117" s="87">
        <v>85802</v>
      </c>
      <c r="G117" s="87">
        <v>81952</v>
      </c>
      <c r="H117" s="88">
        <v>69289</v>
      </c>
      <c r="J117" s="2">
        <v>40</v>
      </c>
      <c r="K117" s="1">
        <v>20325</v>
      </c>
      <c r="L117" s="1">
        <v>68079</v>
      </c>
      <c r="M117" s="1">
        <v>70282</v>
      </c>
      <c r="N117" s="92">
        <v>81379</v>
      </c>
    </row>
    <row r="118" spans="2:14">
      <c r="B118" s="95">
        <v>0.5</v>
      </c>
      <c r="C118" s="96">
        <v>0</v>
      </c>
      <c r="D118" s="86">
        <v>81300</v>
      </c>
      <c r="E118" s="87">
        <v>89175</v>
      </c>
      <c r="F118" s="87">
        <v>91472</v>
      </c>
      <c r="G118" s="87">
        <v>81820</v>
      </c>
      <c r="H118" s="88">
        <v>87810</v>
      </c>
      <c r="J118" s="2">
        <v>40</v>
      </c>
      <c r="K118" s="1">
        <v>40650</v>
      </c>
      <c r="L118" s="1">
        <v>87236</v>
      </c>
      <c r="M118" s="1">
        <v>87867</v>
      </c>
      <c r="N118" s="92">
        <v>81504</v>
      </c>
    </row>
    <row r="119" spans="2:14">
      <c r="B119" s="95">
        <v>0.5</v>
      </c>
      <c r="C119" s="96">
        <v>0.25</v>
      </c>
      <c r="D119" s="86">
        <v>81300</v>
      </c>
      <c r="E119" s="87">
        <v>89411</v>
      </c>
      <c r="F119" s="87">
        <v>96708</v>
      </c>
      <c r="G119" s="87">
        <v>81504</v>
      </c>
      <c r="H119" s="88">
        <v>93854</v>
      </c>
      <c r="J119" s="2">
        <v>40</v>
      </c>
      <c r="K119" s="1">
        <v>40650</v>
      </c>
      <c r="L119" s="1">
        <v>92665</v>
      </c>
      <c r="M119" s="1">
        <v>94549</v>
      </c>
      <c r="N119" s="92">
        <v>81504</v>
      </c>
    </row>
    <row r="120" spans="2:14">
      <c r="B120" s="95">
        <v>0.5</v>
      </c>
      <c r="C120" s="96">
        <v>0.5</v>
      </c>
      <c r="D120" s="86">
        <v>81300</v>
      </c>
      <c r="E120" s="87">
        <v>89669</v>
      </c>
      <c r="F120" s="87">
        <v>102131</v>
      </c>
      <c r="G120" s="87">
        <v>81504</v>
      </c>
      <c r="H120" s="88">
        <v>100309</v>
      </c>
      <c r="J120" s="2">
        <v>40</v>
      </c>
      <c r="K120" s="1">
        <v>40650</v>
      </c>
      <c r="L120" s="1">
        <v>98454</v>
      </c>
      <c r="M120" s="1">
        <v>101682</v>
      </c>
      <c r="N120" s="92">
        <v>81504</v>
      </c>
    </row>
    <row r="121" spans="2:14">
      <c r="B121" s="95">
        <v>0.5</v>
      </c>
      <c r="C121" s="96">
        <v>0.75</v>
      </c>
      <c r="D121" s="86">
        <v>81300</v>
      </c>
      <c r="E121" s="87">
        <v>89919</v>
      </c>
      <c r="F121" s="87">
        <v>107560</v>
      </c>
      <c r="G121" s="87">
        <v>81504</v>
      </c>
      <c r="H121" s="88">
        <v>106539</v>
      </c>
      <c r="J121" s="2">
        <v>40</v>
      </c>
      <c r="K121" s="1">
        <v>40650</v>
      </c>
      <c r="L121" s="1">
        <v>104078</v>
      </c>
      <c r="M121" s="1">
        <v>108541</v>
      </c>
      <c r="N121" s="92">
        <v>81504</v>
      </c>
    </row>
    <row r="122" spans="2:14">
      <c r="B122" s="95">
        <v>0.5</v>
      </c>
      <c r="C122" s="96">
        <v>1</v>
      </c>
      <c r="D122" s="86">
        <v>81300</v>
      </c>
      <c r="E122" s="87">
        <v>90171</v>
      </c>
      <c r="F122" s="87">
        <v>112981</v>
      </c>
      <c r="G122" s="87">
        <v>81504</v>
      </c>
      <c r="H122" s="88">
        <v>112999</v>
      </c>
      <c r="J122" s="2">
        <v>40</v>
      </c>
      <c r="K122" s="1">
        <v>40650</v>
      </c>
      <c r="L122" s="1">
        <v>109880</v>
      </c>
      <c r="M122" s="1">
        <v>115676</v>
      </c>
      <c r="N122" s="92">
        <v>81504</v>
      </c>
    </row>
    <row r="123" spans="2:14">
      <c r="B123" s="95">
        <v>0.75</v>
      </c>
      <c r="C123" s="96">
        <v>0</v>
      </c>
      <c r="D123" s="86">
        <v>81300</v>
      </c>
      <c r="E123" s="87">
        <v>95700</v>
      </c>
      <c r="F123" s="87">
        <v>118647</v>
      </c>
      <c r="G123" s="87">
        <v>81629</v>
      </c>
      <c r="H123" s="88">
        <v>118830</v>
      </c>
      <c r="J123" s="2">
        <v>40</v>
      </c>
      <c r="K123" s="1">
        <v>60975</v>
      </c>
      <c r="L123" s="1">
        <v>117611</v>
      </c>
      <c r="M123" s="1">
        <v>119267</v>
      </c>
      <c r="N123" s="92">
        <v>81629</v>
      </c>
    </row>
    <row r="124" spans="2:14">
      <c r="B124" s="95">
        <v>0.75</v>
      </c>
      <c r="C124" s="96">
        <v>0.25</v>
      </c>
      <c r="D124" s="86">
        <v>81300</v>
      </c>
      <c r="E124" s="87">
        <v>95936</v>
      </c>
      <c r="F124" s="87">
        <v>123883</v>
      </c>
      <c r="G124" s="87">
        <v>81629</v>
      </c>
      <c r="H124" s="88">
        <v>127996</v>
      </c>
      <c r="J124" s="2">
        <v>40</v>
      </c>
      <c r="K124" s="1">
        <v>60975</v>
      </c>
      <c r="L124" s="1">
        <v>125859</v>
      </c>
      <c r="M124" s="1">
        <v>129388</v>
      </c>
      <c r="N124" s="92">
        <v>81629</v>
      </c>
    </row>
    <row r="125" spans="2:14">
      <c r="B125" s="95">
        <v>0.75</v>
      </c>
      <c r="C125" s="96">
        <v>0.5</v>
      </c>
      <c r="D125" s="86">
        <v>81300</v>
      </c>
      <c r="E125" s="87">
        <v>96194</v>
      </c>
      <c r="F125" s="87">
        <v>129306</v>
      </c>
      <c r="G125" s="87">
        <v>81629</v>
      </c>
      <c r="H125" s="88">
        <v>137559</v>
      </c>
      <c r="J125" s="2">
        <v>40</v>
      </c>
      <c r="K125" s="1">
        <v>60975</v>
      </c>
      <c r="L125" s="1">
        <v>134453</v>
      </c>
      <c r="M125" s="1">
        <v>139941</v>
      </c>
      <c r="N125" s="92">
        <v>81629</v>
      </c>
    </row>
    <row r="126" spans="2:14">
      <c r="B126" s="95">
        <v>0.75</v>
      </c>
      <c r="C126" s="96">
        <v>0.75</v>
      </c>
      <c r="D126" s="86">
        <v>81300</v>
      </c>
      <c r="E126" s="87">
        <v>96444</v>
      </c>
      <c r="F126" s="87">
        <v>134735</v>
      </c>
      <c r="G126" s="87">
        <v>81629</v>
      </c>
      <c r="H126" s="88">
        <v>147137</v>
      </c>
      <c r="J126" s="2">
        <v>40</v>
      </c>
      <c r="K126" s="1">
        <v>60975</v>
      </c>
      <c r="L126" s="1">
        <v>143066</v>
      </c>
      <c r="M126" s="1">
        <v>150514</v>
      </c>
      <c r="N126" s="92">
        <v>81629</v>
      </c>
    </row>
    <row r="127" spans="2:14">
      <c r="B127" s="95">
        <v>0.75</v>
      </c>
      <c r="C127" s="96">
        <v>1</v>
      </c>
      <c r="D127" s="86">
        <v>81300</v>
      </c>
      <c r="E127" s="87">
        <v>96696</v>
      </c>
      <c r="F127" s="87">
        <v>140158</v>
      </c>
      <c r="G127" s="87">
        <v>81629</v>
      </c>
      <c r="H127" s="88">
        <v>156694</v>
      </c>
      <c r="J127" s="2">
        <v>40</v>
      </c>
      <c r="K127" s="1">
        <v>60975</v>
      </c>
      <c r="L127" s="1">
        <v>151653</v>
      </c>
      <c r="M127" s="1">
        <v>161064</v>
      </c>
      <c r="N127" s="92">
        <v>81629</v>
      </c>
    </row>
    <row r="128" spans="2:14">
      <c r="B128" s="95">
        <v>1</v>
      </c>
      <c r="C128" s="96">
        <v>0</v>
      </c>
      <c r="D128" s="86">
        <v>81300</v>
      </c>
      <c r="E128" s="87">
        <v>102225</v>
      </c>
      <c r="F128" s="87">
        <v>145822</v>
      </c>
      <c r="G128" s="87">
        <v>81754</v>
      </c>
      <c r="H128" s="88">
        <v>149850</v>
      </c>
      <c r="J128" s="2">
        <v>40</v>
      </c>
      <c r="K128" s="1">
        <v>81300</v>
      </c>
      <c r="L128" s="1">
        <v>147986</v>
      </c>
      <c r="M128" s="1">
        <v>150667</v>
      </c>
      <c r="N128" s="92">
        <v>81754</v>
      </c>
    </row>
    <row r="129" spans="2:14">
      <c r="B129" s="95">
        <v>1</v>
      </c>
      <c r="C129" s="96">
        <v>0.25</v>
      </c>
      <c r="D129" s="86">
        <v>81300</v>
      </c>
      <c r="E129" s="87">
        <v>102461</v>
      </c>
      <c r="F129" s="87">
        <v>151058</v>
      </c>
      <c r="G129" s="87">
        <v>81754</v>
      </c>
      <c r="H129" s="88">
        <v>162349</v>
      </c>
      <c r="J129" s="2">
        <v>40</v>
      </c>
      <c r="K129" s="1">
        <v>81300</v>
      </c>
      <c r="L129" s="1">
        <v>159204</v>
      </c>
      <c r="M129" s="1">
        <v>164482</v>
      </c>
      <c r="N129" s="92">
        <v>81754</v>
      </c>
    </row>
    <row r="130" spans="2:14">
      <c r="B130" s="95">
        <v>1</v>
      </c>
      <c r="C130" s="96">
        <v>0.5</v>
      </c>
      <c r="D130" s="86">
        <v>81300</v>
      </c>
      <c r="E130" s="87">
        <v>102719</v>
      </c>
      <c r="F130" s="87">
        <v>156481</v>
      </c>
      <c r="G130" s="87">
        <v>81754</v>
      </c>
      <c r="H130" s="88">
        <v>175039</v>
      </c>
      <c r="J130" s="2">
        <v>40</v>
      </c>
      <c r="K130" s="1">
        <v>81300</v>
      </c>
      <c r="L130" s="1">
        <v>170630</v>
      </c>
      <c r="M130" s="1">
        <v>178476</v>
      </c>
      <c r="N130" s="92">
        <v>81754</v>
      </c>
    </row>
    <row r="131" spans="2:14">
      <c r="B131" s="95">
        <v>1</v>
      </c>
      <c r="C131" s="96">
        <v>0.75</v>
      </c>
      <c r="D131" s="86">
        <v>81300</v>
      </c>
      <c r="E131" s="87">
        <v>102969</v>
      </c>
      <c r="F131" s="87">
        <v>161910</v>
      </c>
      <c r="G131" s="87">
        <v>81754</v>
      </c>
      <c r="H131" s="88">
        <v>187714</v>
      </c>
      <c r="J131" s="2">
        <v>40</v>
      </c>
      <c r="K131" s="1">
        <v>81300</v>
      </c>
      <c r="L131" s="1">
        <v>182028</v>
      </c>
      <c r="M131" s="1">
        <v>192464</v>
      </c>
      <c r="N131" s="92">
        <v>81754</v>
      </c>
    </row>
    <row r="132" spans="2:14" ht="15.75" thickBot="1">
      <c r="B132" s="97">
        <v>1</v>
      </c>
      <c r="C132" s="98">
        <v>1</v>
      </c>
      <c r="D132" s="89">
        <v>81300</v>
      </c>
      <c r="E132" s="90">
        <v>103221</v>
      </c>
      <c r="F132" s="90">
        <v>167333</v>
      </c>
      <c r="G132" s="90">
        <v>81754</v>
      </c>
      <c r="H132" s="91">
        <v>200398</v>
      </c>
      <c r="J132" s="2">
        <v>40</v>
      </c>
      <c r="K132" s="1">
        <v>81300</v>
      </c>
      <c r="L132" s="1">
        <v>193451</v>
      </c>
      <c r="M132" s="1">
        <v>206454</v>
      </c>
      <c r="N132" s="92">
        <v>81754</v>
      </c>
    </row>
  </sheetData>
  <conditionalFormatting sqref="Q4:U4">
    <cfRule type="top10" dxfId="1049" priority="249" bottom="1" rank="1"/>
    <cfRule type="colorScale" priority="250">
      <colorScale>
        <cfvo type="min"/>
        <cfvo type="max"/>
        <color theme="7"/>
        <color rgb="FFFFF9E7"/>
      </colorScale>
    </cfRule>
  </conditionalFormatting>
  <conditionalFormatting sqref="Q5:U5">
    <cfRule type="top10" dxfId="1048" priority="247" bottom="1" rank="1"/>
    <cfRule type="colorScale" priority="248">
      <colorScale>
        <cfvo type="min"/>
        <cfvo type="max"/>
        <color theme="7"/>
        <color rgb="FFFFF9E7"/>
      </colorScale>
    </cfRule>
  </conditionalFormatting>
  <conditionalFormatting sqref="Q6:U6">
    <cfRule type="top10" dxfId="1047" priority="245" bottom="1" rank="1"/>
    <cfRule type="colorScale" priority="246">
      <colorScale>
        <cfvo type="min"/>
        <cfvo type="max"/>
        <color theme="7"/>
        <color rgb="FFFFF9E7"/>
      </colorScale>
    </cfRule>
  </conditionalFormatting>
  <conditionalFormatting sqref="Q7:U7">
    <cfRule type="top10" dxfId="1046" priority="243" bottom="1" rank="1"/>
    <cfRule type="colorScale" priority="244">
      <colorScale>
        <cfvo type="min"/>
        <cfvo type="max"/>
        <color theme="7"/>
        <color rgb="FFFFF9E7"/>
      </colorScale>
    </cfRule>
  </conditionalFormatting>
  <conditionalFormatting sqref="Q8:U8">
    <cfRule type="top10" dxfId="1045" priority="241" bottom="1" rank="1"/>
    <cfRule type="colorScale" priority="242">
      <colorScale>
        <cfvo type="min"/>
        <cfvo type="max"/>
        <color theme="7"/>
        <color rgb="FFFFF9E7"/>
      </colorScale>
    </cfRule>
  </conditionalFormatting>
  <conditionalFormatting sqref="Q9:U9">
    <cfRule type="top10" dxfId="1044" priority="239" bottom="1" rank="1"/>
    <cfRule type="colorScale" priority="240">
      <colorScale>
        <cfvo type="min"/>
        <cfvo type="max"/>
        <color theme="7"/>
        <color rgb="FFFFF9E7"/>
      </colorScale>
    </cfRule>
  </conditionalFormatting>
  <conditionalFormatting sqref="Q10:U10">
    <cfRule type="top10" dxfId="1043" priority="237" bottom="1" rank="1"/>
    <cfRule type="colorScale" priority="238">
      <colorScale>
        <cfvo type="min"/>
        <cfvo type="max"/>
        <color theme="7"/>
        <color rgb="FFFFF9E7"/>
      </colorScale>
    </cfRule>
  </conditionalFormatting>
  <conditionalFormatting sqref="Q11:U11">
    <cfRule type="top10" dxfId="1042" priority="235" bottom="1" rank="1"/>
    <cfRule type="colorScale" priority="236">
      <colorScale>
        <cfvo type="min"/>
        <cfvo type="max"/>
        <color theme="7"/>
        <color rgb="FFFFF9E7"/>
      </colorScale>
    </cfRule>
  </conditionalFormatting>
  <conditionalFormatting sqref="Q12:U12">
    <cfRule type="top10" dxfId="1041" priority="233" bottom="1" rank="1"/>
    <cfRule type="colorScale" priority="234">
      <colorScale>
        <cfvo type="min"/>
        <cfvo type="max"/>
        <color theme="7"/>
        <color rgb="FFFFF9E7"/>
      </colorScale>
    </cfRule>
  </conditionalFormatting>
  <conditionalFormatting sqref="Q13:U13">
    <cfRule type="top10" dxfId="1040" priority="231" bottom="1" rank="1"/>
    <cfRule type="colorScale" priority="232">
      <colorScale>
        <cfvo type="min"/>
        <cfvo type="max"/>
        <color theme="7"/>
        <color rgb="FFFFF9E7"/>
      </colorScale>
    </cfRule>
  </conditionalFormatting>
  <conditionalFormatting sqref="Q14:U14">
    <cfRule type="top10" dxfId="1039" priority="229" bottom="1" rank="1"/>
    <cfRule type="colorScale" priority="230">
      <colorScale>
        <cfvo type="min"/>
        <cfvo type="max"/>
        <color theme="7"/>
        <color rgb="FFFFF9E7"/>
      </colorScale>
    </cfRule>
  </conditionalFormatting>
  <conditionalFormatting sqref="Q15:U15">
    <cfRule type="top10" dxfId="1038" priority="227" bottom="1" rank="1"/>
    <cfRule type="colorScale" priority="228">
      <colorScale>
        <cfvo type="min"/>
        <cfvo type="max"/>
        <color theme="7"/>
        <color rgb="FFFFF9E7"/>
      </colorScale>
    </cfRule>
  </conditionalFormatting>
  <conditionalFormatting sqref="Q16:U16">
    <cfRule type="top10" dxfId="1037" priority="225" bottom="1" rank="1"/>
    <cfRule type="colorScale" priority="226">
      <colorScale>
        <cfvo type="min"/>
        <cfvo type="max"/>
        <color theme="7"/>
        <color rgb="FFFFF9E7"/>
      </colorScale>
    </cfRule>
  </conditionalFormatting>
  <conditionalFormatting sqref="Q17:U17">
    <cfRule type="top10" dxfId="1036" priority="223" bottom="1" rank="1"/>
    <cfRule type="colorScale" priority="224">
      <colorScale>
        <cfvo type="min"/>
        <cfvo type="max"/>
        <color theme="7"/>
        <color rgb="FFFFF9E7"/>
      </colorScale>
    </cfRule>
  </conditionalFormatting>
  <conditionalFormatting sqref="Q18:U18">
    <cfRule type="top10" dxfId="1035" priority="221" bottom="1" rank="1"/>
    <cfRule type="colorScale" priority="222">
      <colorScale>
        <cfvo type="min"/>
        <cfvo type="max"/>
        <color theme="7"/>
        <color rgb="FFFFF9E7"/>
      </colorScale>
    </cfRule>
  </conditionalFormatting>
  <conditionalFormatting sqref="Q19:U19">
    <cfRule type="top10" dxfId="1034" priority="219" bottom="1" rank="1"/>
    <cfRule type="colorScale" priority="220">
      <colorScale>
        <cfvo type="min"/>
        <cfvo type="max"/>
        <color theme="7"/>
        <color rgb="FFFFF9E7"/>
      </colorScale>
    </cfRule>
  </conditionalFormatting>
  <conditionalFormatting sqref="Q20:U20">
    <cfRule type="top10" dxfId="1033" priority="217" bottom="1" rank="1"/>
    <cfRule type="colorScale" priority="218">
      <colorScale>
        <cfvo type="min"/>
        <cfvo type="max"/>
        <color theme="7"/>
        <color rgb="FFFFF9E7"/>
      </colorScale>
    </cfRule>
  </conditionalFormatting>
  <conditionalFormatting sqref="Q21:U21">
    <cfRule type="top10" dxfId="1032" priority="215" bottom="1" rank="1"/>
    <cfRule type="colorScale" priority="216">
      <colorScale>
        <cfvo type="min"/>
        <cfvo type="max"/>
        <color theme="7"/>
        <color rgb="FFFFF9E7"/>
      </colorScale>
    </cfRule>
  </conditionalFormatting>
  <conditionalFormatting sqref="Q22:U22">
    <cfRule type="top10" dxfId="1031" priority="213" bottom="1" rank="1"/>
    <cfRule type="colorScale" priority="214">
      <colorScale>
        <cfvo type="min"/>
        <cfvo type="max"/>
        <color theme="7"/>
        <color rgb="FFFFF9E7"/>
      </colorScale>
    </cfRule>
  </conditionalFormatting>
  <conditionalFormatting sqref="Q23:U23">
    <cfRule type="top10" dxfId="1030" priority="211" bottom="1" rank="1"/>
    <cfRule type="colorScale" priority="212">
      <colorScale>
        <cfvo type="min"/>
        <cfvo type="max"/>
        <color theme="7"/>
        <color rgb="FFFFF9E7"/>
      </colorScale>
    </cfRule>
  </conditionalFormatting>
  <conditionalFormatting sqref="Q24:U24">
    <cfRule type="top10" dxfId="1029" priority="209" bottom="1" rank="1"/>
    <cfRule type="colorScale" priority="210">
      <colorScale>
        <cfvo type="min"/>
        <cfvo type="max"/>
        <color theme="7"/>
        <color rgb="FFFFF9E7"/>
      </colorScale>
    </cfRule>
  </conditionalFormatting>
  <conditionalFormatting sqref="Q25:U25">
    <cfRule type="top10" dxfId="1028" priority="207" bottom="1" rank="1"/>
    <cfRule type="colorScale" priority="208">
      <colorScale>
        <cfvo type="min"/>
        <cfvo type="max"/>
        <color theme="7"/>
        <color rgb="FFFFF9E7"/>
      </colorScale>
    </cfRule>
  </conditionalFormatting>
  <conditionalFormatting sqref="Q26:U26">
    <cfRule type="top10" dxfId="1027" priority="205" bottom="1" rank="1"/>
    <cfRule type="colorScale" priority="206">
      <colorScale>
        <cfvo type="min"/>
        <cfvo type="max"/>
        <color theme="7"/>
        <color rgb="FFFFF9E7"/>
      </colorScale>
    </cfRule>
  </conditionalFormatting>
  <conditionalFormatting sqref="Q27:U27">
    <cfRule type="top10" dxfId="1026" priority="203" bottom="1" rank="1"/>
    <cfRule type="colorScale" priority="204">
      <colorScale>
        <cfvo type="min"/>
        <cfvo type="max"/>
        <color theme="7"/>
        <color rgb="FFFFF9E7"/>
      </colorScale>
    </cfRule>
  </conditionalFormatting>
  <conditionalFormatting sqref="Q28:U28">
    <cfRule type="top10" dxfId="1025" priority="201" bottom="1" rank="1"/>
    <cfRule type="colorScale" priority="202">
      <colorScale>
        <cfvo type="min"/>
        <cfvo type="max"/>
        <color theme="7"/>
        <color rgb="FFFFF9E7"/>
      </colorScale>
    </cfRule>
  </conditionalFormatting>
  <conditionalFormatting sqref="D4:H4">
    <cfRule type="top10" dxfId="1024" priority="251" bottom="1" rank="1"/>
    <cfRule type="colorScale" priority="252">
      <colorScale>
        <cfvo type="min"/>
        <cfvo type="max"/>
        <color theme="7"/>
        <color rgb="FFFFF9E7"/>
      </colorScale>
    </cfRule>
  </conditionalFormatting>
  <conditionalFormatting sqref="D5:H5">
    <cfRule type="top10" dxfId="1023" priority="253" bottom="1" rank="1"/>
    <cfRule type="colorScale" priority="254">
      <colorScale>
        <cfvo type="min"/>
        <cfvo type="max"/>
        <color theme="7"/>
        <color rgb="FFFFF9E7"/>
      </colorScale>
    </cfRule>
  </conditionalFormatting>
  <conditionalFormatting sqref="D6:H6">
    <cfRule type="top10" dxfId="1022" priority="255" bottom="1" rank="1"/>
    <cfRule type="colorScale" priority="256">
      <colorScale>
        <cfvo type="min"/>
        <cfvo type="max"/>
        <color theme="7"/>
        <color rgb="FFFFF9E7"/>
      </colorScale>
    </cfRule>
  </conditionalFormatting>
  <conditionalFormatting sqref="D7:H7">
    <cfRule type="top10" dxfId="1021" priority="257" bottom="1" rank="1"/>
    <cfRule type="colorScale" priority="258">
      <colorScale>
        <cfvo type="min"/>
        <cfvo type="max"/>
        <color theme="7"/>
        <color rgb="FFFFF9E7"/>
      </colorScale>
    </cfRule>
  </conditionalFormatting>
  <conditionalFormatting sqref="D8:H8">
    <cfRule type="top10" dxfId="1020" priority="259" bottom="1" rank="1"/>
    <cfRule type="colorScale" priority="260">
      <colorScale>
        <cfvo type="min"/>
        <cfvo type="max"/>
        <color theme="7"/>
        <color rgb="FFFFF9E7"/>
      </colorScale>
    </cfRule>
  </conditionalFormatting>
  <conditionalFormatting sqref="D9:H9">
    <cfRule type="top10" dxfId="1019" priority="261" bottom="1" rank="1"/>
    <cfRule type="colorScale" priority="262">
      <colorScale>
        <cfvo type="min"/>
        <cfvo type="max"/>
        <color theme="7"/>
        <color rgb="FFFFF9E7"/>
      </colorScale>
    </cfRule>
  </conditionalFormatting>
  <conditionalFormatting sqref="D10:H10">
    <cfRule type="top10" dxfId="1018" priority="263" bottom="1" rank="1"/>
    <cfRule type="colorScale" priority="264">
      <colorScale>
        <cfvo type="min"/>
        <cfvo type="max"/>
        <color theme="7"/>
        <color rgb="FFFFF9E7"/>
      </colorScale>
    </cfRule>
  </conditionalFormatting>
  <conditionalFormatting sqref="D11:H11">
    <cfRule type="top10" dxfId="1017" priority="265" bottom="1" rank="1"/>
    <cfRule type="colorScale" priority="266">
      <colorScale>
        <cfvo type="min"/>
        <cfvo type="max"/>
        <color theme="7"/>
        <color rgb="FFFFF9E7"/>
      </colorScale>
    </cfRule>
  </conditionalFormatting>
  <conditionalFormatting sqref="D12:H12">
    <cfRule type="top10" dxfId="1016" priority="267" bottom="1" rank="1"/>
    <cfRule type="colorScale" priority="268">
      <colorScale>
        <cfvo type="min"/>
        <cfvo type="max"/>
        <color theme="7"/>
        <color rgb="FFFFF9E7"/>
      </colorScale>
    </cfRule>
  </conditionalFormatting>
  <conditionalFormatting sqref="D13:H13">
    <cfRule type="top10" dxfId="1015" priority="269" bottom="1" rank="1"/>
    <cfRule type="colorScale" priority="270">
      <colorScale>
        <cfvo type="min"/>
        <cfvo type="max"/>
        <color theme="7"/>
        <color rgb="FFFFF9E7"/>
      </colorScale>
    </cfRule>
  </conditionalFormatting>
  <conditionalFormatting sqref="D14:H14">
    <cfRule type="top10" dxfId="1014" priority="271" bottom="1" rank="1"/>
    <cfRule type="colorScale" priority="272">
      <colorScale>
        <cfvo type="min"/>
        <cfvo type="max"/>
        <color theme="7"/>
        <color rgb="FFFFF9E7"/>
      </colorScale>
    </cfRule>
  </conditionalFormatting>
  <conditionalFormatting sqref="D15:H15">
    <cfRule type="top10" dxfId="1013" priority="273" bottom="1" rank="1"/>
    <cfRule type="colorScale" priority="274">
      <colorScale>
        <cfvo type="min"/>
        <cfvo type="max"/>
        <color theme="7"/>
        <color rgb="FFFFF9E7"/>
      </colorScale>
    </cfRule>
  </conditionalFormatting>
  <conditionalFormatting sqref="D16:H16">
    <cfRule type="top10" dxfId="1012" priority="275" bottom="1" rank="1"/>
    <cfRule type="colorScale" priority="276">
      <colorScale>
        <cfvo type="min"/>
        <cfvo type="max"/>
        <color theme="7"/>
        <color rgb="FFFFF9E7"/>
      </colorScale>
    </cfRule>
  </conditionalFormatting>
  <conditionalFormatting sqref="D17:H17">
    <cfRule type="top10" dxfId="1011" priority="277" bottom="1" rank="1"/>
    <cfRule type="colorScale" priority="278">
      <colorScale>
        <cfvo type="min"/>
        <cfvo type="max"/>
        <color theme="7"/>
        <color rgb="FFFFF9E7"/>
      </colorScale>
    </cfRule>
  </conditionalFormatting>
  <conditionalFormatting sqref="D18:H18">
    <cfRule type="top10" dxfId="1010" priority="279" bottom="1" rank="1"/>
    <cfRule type="colorScale" priority="280">
      <colorScale>
        <cfvo type="min"/>
        <cfvo type="max"/>
        <color theme="7"/>
        <color rgb="FFFFF9E7"/>
      </colorScale>
    </cfRule>
  </conditionalFormatting>
  <conditionalFormatting sqref="D19:H19">
    <cfRule type="top10" dxfId="1009" priority="281" bottom="1" rank="1"/>
    <cfRule type="colorScale" priority="282">
      <colorScale>
        <cfvo type="min"/>
        <cfvo type="max"/>
        <color theme="7"/>
        <color rgb="FFFFF9E7"/>
      </colorScale>
    </cfRule>
  </conditionalFormatting>
  <conditionalFormatting sqref="D20:H20">
    <cfRule type="top10" dxfId="1008" priority="283" bottom="1" rank="1"/>
    <cfRule type="colorScale" priority="284">
      <colorScale>
        <cfvo type="min"/>
        <cfvo type="max"/>
        <color theme="7"/>
        <color rgb="FFFFF9E7"/>
      </colorScale>
    </cfRule>
  </conditionalFormatting>
  <conditionalFormatting sqref="D21:H21">
    <cfRule type="top10" dxfId="1007" priority="285" bottom="1" rank="1"/>
    <cfRule type="colorScale" priority="286">
      <colorScale>
        <cfvo type="min"/>
        <cfvo type="max"/>
        <color theme="7"/>
        <color rgb="FFFFF9E7"/>
      </colorScale>
    </cfRule>
  </conditionalFormatting>
  <conditionalFormatting sqref="D22:H22">
    <cfRule type="top10" dxfId="1006" priority="287" bottom="1" rank="1"/>
    <cfRule type="colorScale" priority="288">
      <colorScale>
        <cfvo type="min"/>
        <cfvo type="max"/>
        <color theme="7"/>
        <color rgb="FFFFF9E7"/>
      </colorScale>
    </cfRule>
  </conditionalFormatting>
  <conditionalFormatting sqref="D23:H23">
    <cfRule type="top10" dxfId="1005" priority="289" bottom="1" rank="1"/>
    <cfRule type="colorScale" priority="290">
      <colorScale>
        <cfvo type="min"/>
        <cfvo type="max"/>
        <color theme="7"/>
        <color rgb="FFFFF9E7"/>
      </colorScale>
    </cfRule>
  </conditionalFormatting>
  <conditionalFormatting sqref="D24:H24">
    <cfRule type="top10" dxfId="1004" priority="291" bottom="1" rank="1"/>
    <cfRule type="colorScale" priority="292">
      <colorScale>
        <cfvo type="min"/>
        <cfvo type="max"/>
        <color theme="7"/>
        <color rgb="FFFFF9E7"/>
      </colorScale>
    </cfRule>
  </conditionalFormatting>
  <conditionalFormatting sqref="D25:H25">
    <cfRule type="top10" dxfId="1003" priority="293" bottom="1" rank="1"/>
    <cfRule type="colorScale" priority="294">
      <colorScale>
        <cfvo type="min"/>
        <cfvo type="max"/>
        <color theme="7"/>
        <color rgb="FFFFF9E7"/>
      </colorScale>
    </cfRule>
  </conditionalFormatting>
  <conditionalFormatting sqref="D26:H26">
    <cfRule type="top10" dxfId="1002" priority="295" bottom="1" rank="1"/>
    <cfRule type="colorScale" priority="296">
      <colorScale>
        <cfvo type="min"/>
        <cfvo type="max"/>
        <color theme="7"/>
        <color rgb="FFFFF9E7"/>
      </colorScale>
    </cfRule>
  </conditionalFormatting>
  <conditionalFormatting sqref="D27:H27">
    <cfRule type="top10" dxfId="1001" priority="297" bottom="1" rank="1"/>
    <cfRule type="colorScale" priority="298">
      <colorScale>
        <cfvo type="min"/>
        <cfvo type="max"/>
        <color theme="7"/>
        <color rgb="FFFFF9E7"/>
      </colorScale>
    </cfRule>
  </conditionalFormatting>
  <conditionalFormatting sqref="D28:H28">
    <cfRule type="top10" dxfId="1000" priority="299" bottom="1" rank="1"/>
    <cfRule type="colorScale" priority="300">
      <colorScale>
        <cfvo type="min"/>
        <cfvo type="max"/>
        <color theme="7"/>
        <color rgb="FFFFF9E7"/>
      </colorScale>
    </cfRule>
  </conditionalFormatting>
  <conditionalFormatting sqref="D30:H30">
    <cfRule type="top10" dxfId="999" priority="151" bottom="1" rank="1"/>
    <cfRule type="colorScale" priority="152">
      <colorScale>
        <cfvo type="min"/>
        <cfvo type="max"/>
        <color theme="7"/>
        <color rgb="FFFFF9E7"/>
      </colorScale>
    </cfRule>
  </conditionalFormatting>
  <conditionalFormatting sqref="D31:H31">
    <cfRule type="top10" dxfId="998" priority="153" bottom="1" rank="1"/>
    <cfRule type="colorScale" priority="154">
      <colorScale>
        <cfvo type="min"/>
        <cfvo type="max"/>
        <color theme="7"/>
        <color rgb="FFFFF9E7"/>
      </colorScale>
    </cfRule>
  </conditionalFormatting>
  <conditionalFormatting sqref="D32:H32">
    <cfRule type="top10" dxfId="997" priority="155" bottom="1" rank="1"/>
    <cfRule type="colorScale" priority="156">
      <colorScale>
        <cfvo type="min"/>
        <cfvo type="max"/>
        <color theme="7"/>
        <color rgb="FFFFF9E7"/>
      </colorScale>
    </cfRule>
  </conditionalFormatting>
  <conditionalFormatting sqref="D33:H33">
    <cfRule type="top10" dxfId="996" priority="157" bottom="1" rank="1"/>
    <cfRule type="colorScale" priority="158">
      <colorScale>
        <cfvo type="min"/>
        <cfvo type="max"/>
        <color theme="7"/>
        <color rgb="FFFFF9E7"/>
      </colorScale>
    </cfRule>
  </conditionalFormatting>
  <conditionalFormatting sqref="D34:H34">
    <cfRule type="top10" dxfId="995" priority="159" bottom="1" rank="1"/>
    <cfRule type="colorScale" priority="160">
      <colorScale>
        <cfvo type="min"/>
        <cfvo type="max"/>
        <color theme="7"/>
        <color rgb="FFFFF9E7"/>
      </colorScale>
    </cfRule>
  </conditionalFormatting>
  <conditionalFormatting sqref="D35:H35">
    <cfRule type="top10" dxfId="994" priority="161" bottom="1" rank="1"/>
    <cfRule type="colorScale" priority="162">
      <colorScale>
        <cfvo type="min"/>
        <cfvo type="max"/>
        <color theme="7"/>
        <color rgb="FFFFF9E7"/>
      </colorScale>
    </cfRule>
  </conditionalFormatting>
  <conditionalFormatting sqref="D36:H36">
    <cfRule type="top10" dxfId="993" priority="163" bottom="1" rank="1"/>
    <cfRule type="colorScale" priority="164">
      <colorScale>
        <cfvo type="min"/>
        <cfvo type="max"/>
        <color theme="7"/>
        <color rgb="FFFFF9E7"/>
      </colorScale>
    </cfRule>
  </conditionalFormatting>
  <conditionalFormatting sqref="D37:H37">
    <cfRule type="top10" dxfId="992" priority="165" bottom="1" rank="1"/>
    <cfRule type="colorScale" priority="166">
      <colorScale>
        <cfvo type="min"/>
        <cfvo type="max"/>
        <color theme="7"/>
        <color rgb="FFFFF9E7"/>
      </colorScale>
    </cfRule>
  </conditionalFormatting>
  <conditionalFormatting sqref="D38:H38">
    <cfRule type="top10" dxfId="991" priority="167" bottom="1" rank="1"/>
    <cfRule type="colorScale" priority="168">
      <colorScale>
        <cfvo type="min"/>
        <cfvo type="max"/>
        <color theme="7"/>
        <color rgb="FFFFF9E7"/>
      </colorScale>
    </cfRule>
  </conditionalFormatting>
  <conditionalFormatting sqref="D39:H39">
    <cfRule type="top10" dxfId="990" priority="169" bottom="1" rank="1"/>
    <cfRule type="colorScale" priority="170">
      <colorScale>
        <cfvo type="min"/>
        <cfvo type="max"/>
        <color theme="7"/>
        <color rgb="FFFFF9E7"/>
      </colorScale>
    </cfRule>
  </conditionalFormatting>
  <conditionalFormatting sqref="D40:H40">
    <cfRule type="top10" dxfId="989" priority="171" bottom="1" rank="1"/>
    <cfRule type="colorScale" priority="172">
      <colorScale>
        <cfvo type="min"/>
        <cfvo type="max"/>
        <color theme="7"/>
        <color rgb="FFFFF9E7"/>
      </colorScale>
    </cfRule>
  </conditionalFormatting>
  <conditionalFormatting sqref="D41:H41">
    <cfRule type="top10" dxfId="988" priority="173" bottom="1" rank="1"/>
    <cfRule type="colorScale" priority="174">
      <colorScale>
        <cfvo type="min"/>
        <cfvo type="max"/>
        <color theme="7"/>
        <color rgb="FFFFF9E7"/>
      </colorScale>
    </cfRule>
  </conditionalFormatting>
  <conditionalFormatting sqref="D42:H42">
    <cfRule type="top10" dxfId="987" priority="175" bottom="1" rank="1"/>
    <cfRule type="colorScale" priority="176">
      <colorScale>
        <cfvo type="min"/>
        <cfvo type="max"/>
        <color theme="7"/>
        <color rgb="FFFFF9E7"/>
      </colorScale>
    </cfRule>
  </conditionalFormatting>
  <conditionalFormatting sqref="D43:H43">
    <cfRule type="top10" dxfId="986" priority="177" bottom="1" rank="1"/>
    <cfRule type="colorScale" priority="178">
      <colorScale>
        <cfvo type="min"/>
        <cfvo type="max"/>
        <color theme="7"/>
        <color rgb="FFFFF9E7"/>
      </colorScale>
    </cfRule>
  </conditionalFormatting>
  <conditionalFormatting sqref="D44:H44">
    <cfRule type="top10" dxfId="985" priority="179" bottom="1" rank="1"/>
    <cfRule type="colorScale" priority="180">
      <colorScale>
        <cfvo type="min"/>
        <cfvo type="max"/>
        <color theme="7"/>
        <color rgb="FFFFF9E7"/>
      </colorScale>
    </cfRule>
  </conditionalFormatting>
  <conditionalFormatting sqref="D45:H45">
    <cfRule type="top10" dxfId="984" priority="181" bottom="1" rank="1"/>
    <cfRule type="colorScale" priority="182">
      <colorScale>
        <cfvo type="min"/>
        <cfvo type="max"/>
        <color theme="7"/>
        <color rgb="FFFFF9E7"/>
      </colorScale>
    </cfRule>
  </conditionalFormatting>
  <conditionalFormatting sqref="D46:H46">
    <cfRule type="top10" dxfId="983" priority="183" bottom="1" rank="1"/>
    <cfRule type="colorScale" priority="184">
      <colorScale>
        <cfvo type="min"/>
        <cfvo type="max"/>
        <color theme="7"/>
        <color rgb="FFFFF9E7"/>
      </colorScale>
    </cfRule>
  </conditionalFormatting>
  <conditionalFormatting sqref="D47:H47">
    <cfRule type="top10" dxfId="982" priority="185" bottom="1" rank="1"/>
    <cfRule type="colorScale" priority="186">
      <colorScale>
        <cfvo type="min"/>
        <cfvo type="max"/>
        <color theme="7"/>
        <color rgb="FFFFF9E7"/>
      </colorScale>
    </cfRule>
  </conditionalFormatting>
  <conditionalFormatting sqref="D48:H48">
    <cfRule type="top10" dxfId="981" priority="187" bottom="1" rank="1"/>
    <cfRule type="colorScale" priority="188">
      <colorScale>
        <cfvo type="min"/>
        <cfvo type="max"/>
        <color theme="7"/>
        <color rgb="FFFFF9E7"/>
      </colorScale>
    </cfRule>
  </conditionalFormatting>
  <conditionalFormatting sqref="D49:H49">
    <cfRule type="top10" dxfId="980" priority="189" bottom="1" rank="1"/>
    <cfRule type="colorScale" priority="190">
      <colorScale>
        <cfvo type="min"/>
        <cfvo type="max"/>
        <color theme="7"/>
        <color rgb="FFFFF9E7"/>
      </colorScale>
    </cfRule>
  </conditionalFormatting>
  <conditionalFormatting sqref="D50:H50">
    <cfRule type="top10" dxfId="979" priority="191" bottom="1" rank="1"/>
    <cfRule type="colorScale" priority="192">
      <colorScale>
        <cfvo type="min"/>
        <cfvo type="max"/>
        <color theme="7"/>
        <color rgb="FFFFF9E7"/>
      </colorScale>
    </cfRule>
  </conditionalFormatting>
  <conditionalFormatting sqref="D51:H51">
    <cfRule type="top10" dxfId="978" priority="193" bottom="1" rank="1"/>
    <cfRule type="colorScale" priority="194">
      <colorScale>
        <cfvo type="min"/>
        <cfvo type="max"/>
        <color theme="7"/>
        <color rgb="FFFFF9E7"/>
      </colorScale>
    </cfRule>
  </conditionalFormatting>
  <conditionalFormatting sqref="D52:H52">
    <cfRule type="top10" dxfId="977" priority="195" bottom="1" rank="1"/>
    <cfRule type="colorScale" priority="196">
      <colorScale>
        <cfvo type="min"/>
        <cfvo type="max"/>
        <color theme="7"/>
        <color rgb="FFFFF9E7"/>
      </colorScale>
    </cfRule>
  </conditionalFormatting>
  <conditionalFormatting sqref="D53:H53">
    <cfRule type="top10" dxfId="976" priority="197" bottom="1" rank="1"/>
    <cfRule type="colorScale" priority="198">
      <colorScale>
        <cfvo type="min"/>
        <cfvo type="max"/>
        <color theme="7"/>
        <color rgb="FFFFF9E7"/>
      </colorScale>
    </cfRule>
  </conditionalFormatting>
  <conditionalFormatting sqref="D54:H54">
    <cfRule type="top10" dxfId="975" priority="199" bottom="1" rank="1"/>
    <cfRule type="colorScale" priority="200">
      <colorScale>
        <cfvo type="min"/>
        <cfvo type="max"/>
        <color theme="7"/>
        <color rgb="FFFFF9E7"/>
      </colorScale>
    </cfRule>
  </conditionalFormatting>
  <conditionalFormatting sqref="D56:H56">
    <cfRule type="top10" dxfId="974" priority="101" bottom="1" rank="1"/>
    <cfRule type="colorScale" priority="102">
      <colorScale>
        <cfvo type="min"/>
        <cfvo type="max"/>
        <color theme="7"/>
        <color rgb="FFFFF9E7"/>
      </colorScale>
    </cfRule>
  </conditionalFormatting>
  <conditionalFormatting sqref="D57:H57">
    <cfRule type="top10" dxfId="973" priority="103" bottom="1" rank="1"/>
    <cfRule type="colorScale" priority="104">
      <colorScale>
        <cfvo type="min"/>
        <cfvo type="max"/>
        <color theme="7"/>
        <color rgb="FFFFF9E7"/>
      </colorScale>
    </cfRule>
  </conditionalFormatting>
  <conditionalFormatting sqref="D58:H58">
    <cfRule type="top10" dxfId="972" priority="105" bottom="1" rank="1"/>
    <cfRule type="colorScale" priority="106">
      <colorScale>
        <cfvo type="min"/>
        <cfvo type="max"/>
        <color theme="7"/>
        <color rgb="FFFFF9E7"/>
      </colorScale>
    </cfRule>
  </conditionalFormatting>
  <conditionalFormatting sqref="D59:H59">
    <cfRule type="top10" dxfId="971" priority="107" bottom="1" rank="1"/>
    <cfRule type="colorScale" priority="108">
      <colorScale>
        <cfvo type="min"/>
        <cfvo type="max"/>
        <color theme="7"/>
        <color rgb="FFFFF9E7"/>
      </colorScale>
    </cfRule>
  </conditionalFormatting>
  <conditionalFormatting sqref="D60:H60">
    <cfRule type="top10" dxfId="970" priority="109" bottom="1" rank="1"/>
    <cfRule type="colorScale" priority="110">
      <colorScale>
        <cfvo type="min"/>
        <cfvo type="max"/>
        <color theme="7"/>
        <color rgb="FFFFF9E7"/>
      </colorScale>
    </cfRule>
  </conditionalFormatting>
  <conditionalFormatting sqref="D61:H61">
    <cfRule type="top10" dxfId="969" priority="111" bottom="1" rank="1"/>
    <cfRule type="colorScale" priority="112">
      <colorScale>
        <cfvo type="min"/>
        <cfvo type="max"/>
        <color theme="7"/>
        <color rgb="FFFFF9E7"/>
      </colorScale>
    </cfRule>
  </conditionalFormatting>
  <conditionalFormatting sqref="D62:H62">
    <cfRule type="top10" dxfId="968" priority="113" bottom="1" rank="1"/>
    <cfRule type="colorScale" priority="114">
      <colorScale>
        <cfvo type="min"/>
        <cfvo type="max"/>
        <color theme="7"/>
        <color rgb="FFFFF9E7"/>
      </colorScale>
    </cfRule>
  </conditionalFormatting>
  <conditionalFormatting sqref="D63:H63">
    <cfRule type="top10" dxfId="967" priority="115" bottom="1" rank="1"/>
    <cfRule type="colorScale" priority="116">
      <colorScale>
        <cfvo type="min"/>
        <cfvo type="max"/>
        <color theme="7"/>
        <color rgb="FFFFF9E7"/>
      </colorScale>
    </cfRule>
  </conditionalFormatting>
  <conditionalFormatting sqref="D64:H64">
    <cfRule type="top10" dxfId="966" priority="117" bottom="1" rank="1"/>
    <cfRule type="colorScale" priority="118">
      <colorScale>
        <cfvo type="min"/>
        <cfvo type="max"/>
        <color theme="7"/>
        <color rgb="FFFFF9E7"/>
      </colorScale>
    </cfRule>
  </conditionalFormatting>
  <conditionalFormatting sqref="D65:H65">
    <cfRule type="top10" dxfId="965" priority="119" bottom="1" rank="1"/>
    <cfRule type="colorScale" priority="120">
      <colorScale>
        <cfvo type="min"/>
        <cfvo type="max"/>
        <color theme="7"/>
        <color rgb="FFFFF9E7"/>
      </colorScale>
    </cfRule>
  </conditionalFormatting>
  <conditionalFormatting sqref="D66:H66">
    <cfRule type="top10" dxfId="964" priority="121" bottom="1" rank="1"/>
    <cfRule type="colorScale" priority="122">
      <colorScale>
        <cfvo type="min"/>
        <cfvo type="max"/>
        <color theme="7"/>
        <color rgb="FFFFF9E7"/>
      </colorScale>
    </cfRule>
  </conditionalFormatting>
  <conditionalFormatting sqref="D67:H67">
    <cfRule type="top10" dxfId="963" priority="123" bottom="1" rank="1"/>
    <cfRule type="colorScale" priority="124">
      <colorScale>
        <cfvo type="min"/>
        <cfvo type="max"/>
        <color theme="7"/>
        <color rgb="FFFFF9E7"/>
      </colorScale>
    </cfRule>
  </conditionalFormatting>
  <conditionalFormatting sqref="D68:H68">
    <cfRule type="top10" dxfId="962" priority="125" bottom="1" rank="1"/>
    <cfRule type="colorScale" priority="126">
      <colorScale>
        <cfvo type="min"/>
        <cfvo type="max"/>
        <color theme="7"/>
        <color rgb="FFFFF9E7"/>
      </colorScale>
    </cfRule>
  </conditionalFormatting>
  <conditionalFormatting sqref="D69:H69">
    <cfRule type="top10" dxfId="961" priority="127" bottom="1" rank="1"/>
    <cfRule type="colorScale" priority="128">
      <colorScale>
        <cfvo type="min"/>
        <cfvo type="max"/>
        <color theme="7"/>
        <color rgb="FFFFF9E7"/>
      </colorScale>
    </cfRule>
  </conditionalFormatting>
  <conditionalFormatting sqref="D70:H70">
    <cfRule type="top10" dxfId="960" priority="129" bottom="1" rank="1"/>
    <cfRule type="colorScale" priority="130">
      <colorScale>
        <cfvo type="min"/>
        <cfvo type="max"/>
        <color theme="7"/>
        <color rgb="FFFFF9E7"/>
      </colorScale>
    </cfRule>
  </conditionalFormatting>
  <conditionalFormatting sqref="D71:H71">
    <cfRule type="top10" dxfId="959" priority="131" bottom="1" rank="1"/>
    <cfRule type="colorScale" priority="132">
      <colorScale>
        <cfvo type="min"/>
        <cfvo type="max"/>
        <color theme="7"/>
        <color rgb="FFFFF9E7"/>
      </colorScale>
    </cfRule>
  </conditionalFormatting>
  <conditionalFormatting sqref="D72:H72">
    <cfRule type="top10" dxfId="958" priority="133" bottom="1" rank="1"/>
    <cfRule type="colorScale" priority="134">
      <colorScale>
        <cfvo type="min"/>
        <cfvo type="max"/>
        <color theme="7"/>
        <color rgb="FFFFF9E7"/>
      </colorScale>
    </cfRule>
  </conditionalFormatting>
  <conditionalFormatting sqref="D73:H73">
    <cfRule type="top10" dxfId="957" priority="135" bottom="1" rank="1"/>
    <cfRule type="colorScale" priority="136">
      <colorScale>
        <cfvo type="min"/>
        <cfvo type="max"/>
        <color theme="7"/>
        <color rgb="FFFFF9E7"/>
      </colorScale>
    </cfRule>
  </conditionalFormatting>
  <conditionalFormatting sqref="D74:H74">
    <cfRule type="top10" dxfId="956" priority="137" bottom="1" rank="1"/>
    <cfRule type="colorScale" priority="138">
      <colorScale>
        <cfvo type="min"/>
        <cfvo type="max"/>
        <color theme="7"/>
        <color rgb="FFFFF9E7"/>
      </colorScale>
    </cfRule>
  </conditionalFormatting>
  <conditionalFormatting sqref="D75:H75">
    <cfRule type="top10" dxfId="955" priority="139" bottom="1" rank="1"/>
    <cfRule type="colorScale" priority="140">
      <colorScale>
        <cfvo type="min"/>
        <cfvo type="max"/>
        <color theme="7"/>
        <color rgb="FFFFF9E7"/>
      </colorScale>
    </cfRule>
  </conditionalFormatting>
  <conditionalFormatting sqref="D76:H76">
    <cfRule type="top10" dxfId="954" priority="141" bottom="1" rank="1"/>
    <cfRule type="colorScale" priority="142">
      <colorScale>
        <cfvo type="min"/>
        <cfvo type="max"/>
        <color theme="7"/>
        <color rgb="FFFFF9E7"/>
      </colorScale>
    </cfRule>
  </conditionalFormatting>
  <conditionalFormatting sqref="D77:H77">
    <cfRule type="top10" dxfId="953" priority="143" bottom="1" rank="1"/>
    <cfRule type="colorScale" priority="144">
      <colorScale>
        <cfvo type="min"/>
        <cfvo type="max"/>
        <color theme="7"/>
        <color rgb="FFFFF9E7"/>
      </colorScale>
    </cfRule>
  </conditionalFormatting>
  <conditionalFormatting sqref="D78:H78">
    <cfRule type="top10" dxfId="952" priority="145" bottom="1" rank="1"/>
    <cfRule type="colorScale" priority="146">
      <colorScale>
        <cfvo type="min"/>
        <cfvo type="max"/>
        <color theme="7"/>
        <color rgb="FFFFF9E7"/>
      </colorScale>
    </cfRule>
  </conditionalFormatting>
  <conditionalFormatting sqref="D79:H79">
    <cfRule type="top10" dxfId="951" priority="147" bottom="1" rank="1"/>
    <cfRule type="colorScale" priority="148">
      <colorScale>
        <cfvo type="min"/>
        <cfvo type="max"/>
        <color theme="7"/>
        <color rgb="FFFFF9E7"/>
      </colorScale>
    </cfRule>
  </conditionalFormatting>
  <conditionalFormatting sqref="D80:H80">
    <cfRule type="top10" dxfId="950" priority="149" bottom="1" rank="1"/>
    <cfRule type="colorScale" priority="150">
      <colorScale>
        <cfvo type="min"/>
        <cfvo type="max"/>
        <color theme="7"/>
        <color rgb="FFFFF9E7"/>
      </colorScale>
    </cfRule>
  </conditionalFormatting>
  <conditionalFormatting sqref="D82:H82">
    <cfRule type="top10" dxfId="949" priority="51" bottom="1" rank="1"/>
    <cfRule type="colorScale" priority="52">
      <colorScale>
        <cfvo type="min"/>
        <cfvo type="max"/>
        <color theme="7"/>
        <color rgb="FFFFF9E7"/>
      </colorScale>
    </cfRule>
  </conditionalFormatting>
  <conditionalFormatting sqref="D83:H83">
    <cfRule type="top10" dxfId="948" priority="53" bottom="1" rank="1"/>
    <cfRule type="colorScale" priority="54">
      <colorScale>
        <cfvo type="min"/>
        <cfvo type="max"/>
        <color theme="7"/>
        <color rgb="FFFFF9E7"/>
      </colorScale>
    </cfRule>
  </conditionalFormatting>
  <conditionalFormatting sqref="D84:H84">
    <cfRule type="top10" dxfId="947" priority="55" bottom="1" rank="1"/>
    <cfRule type="colorScale" priority="56">
      <colorScale>
        <cfvo type="min"/>
        <cfvo type="max"/>
        <color theme="7"/>
        <color rgb="FFFFF9E7"/>
      </colorScale>
    </cfRule>
  </conditionalFormatting>
  <conditionalFormatting sqref="D85:H85">
    <cfRule type="top10" dxfId="946" priority="57" bottom="1" rank="1"/>
    <cfRule type="colorScale" priority="58">
      <colorScale>
        <cfvo type="min"/>
        <cfvo type="max"/>
        <color theme="7"/>
        <color rgb="FFFFF9E7"/>
      </colorScale>
    </cfRule>
  </conditionalFormatting>
  <conditionalFormatting sqref="D86:H86">
    <cfRule type="top10" dxfId="945" priority="59" bottom="1" rank="1"/>
    <cfRule type="colorScale" priority="60">
      <colorScale>
        <cfvo type="min"/>
        <cfvo type="max"/>
        <color theme="7"/>
        <color rgb="FFFFF9E7"/>
      </colorScale>
    </cfRule>
  </conditionalFormatting>
  <conditionalFormatting sqref="D87:H87">
    <cfRule type="top10" dxfId="944" priority="61" bottom="1" rank="1"/>
    <cfRule type="colorScale" priority="62">
      <colorScale>
        <cfvo type="min"/>
        <cfvo type="max"/>
        <color theme="7"/>
        <color rgb="FFFFF9E7"/>
      </colorScale>
    </cfRule>
  </conditionalFormatting>
  <conditionalFormatting sqref="D88:H88">
    <cfRule type="top10" dxfId="943" priority="63" bottom="1" rank="1"/>
    <cfRule type="colorScale" priority="64">
      <colorScale>
        <cfvo type="min"/>
        <cfvo type="max"/>
        <color theme="7"/>
        <color rgb="FFFFF9E7"/>
      </colorScale>
    </cfRule>
  </conditionalFormatting>
  <conditionalFormatting sqref="D89:H89">
    <cfRule type="top10" dxfId="942" priority="65" bottom="1" rank="1"/>
    <cfRule type="colorScale" priority="66">
      <colorScale>
        <cfvo type="min"/>
        <cfvo type="max"/>
        <color theme="7"/>
        <color rgb="FFFFF9E7"/>
      </colorScale>
    </cfRule>
  </conditionalFormatting>
  <conditionalFormatting sqref="D90:H90">
    <cfRule type="top10" dxfId="941" priority="67" bottom="1" rank="1"/>
    <cfRule type="colorScale" priority="68">
      <colorScale>
        <cfvo type="min"/>
        <cfvo type="max"/>
        <color theme="7"/>
        <color rgb="FFFFF9E7"/>
      </colorScale>
    </cfRule>
  </conditionalFormatting>
  <conditionalFormatting sqref="D91:H91">
    <cfRule type="top10" dxfId="940" priority="69" bottom="1" rank="1"/>
    <cfRule type="colorScale" priority="70">
      <colorScale>
        <cfvo type="min"/>
        <cfvo type="max"/>
        <color theme="7"/>
        <color rgb="FFFFF9E7"/>
      </colorScale>
    </cfRule>
  </conditionalFormatting>
  <conditionalFormatting sqref="D92:H92">
    <cfRule type="top10" dxfId="939" priority="71" bottom="1" rank="1"/>
    <cfRule type="colorScale" priority="72">
      <colorScale>
        <cfvo type="min"/>
        <cfvo type="max"/>
        <color theme="7"/>
        <color rgb="FFFFF9E7"/>
      </colorScale>
    </cfRule>
  </conditionalFormatting>
  <conditionalFormatting sqref="D93:H93">
    <cfRule type="top10" dxfId="938" priority="73" bottom="1" rank="1"/>
    <cfRule type="colorScale" priority="74">
      <colorScale>
        <cfvo type="min"/>
        <cfvo type="max"/>
        <color theme="7"/>
        <color rgb="FFFFF9E7"/>
      </colorScale>
    </cfRule>
  </conditionalFormatting>
  <conditionalFormatting sqref="D94:H94">
    <cfRule type="top10" dxfId="937" priority="75" bottom="1" rank="1"/>
    <cfRule type="colorScale" priority="76">
      <colorScale>
        <cfvo type="min"/>
        <cfvo type="max"/>
        <color theme="7"/>
        <color rgb="FFFFF9E7"/>
      </colorScale>
    </cfRule>
  </conditionalFormatting>
  <conditionalFormatting sqref="D95:H95">
    <cfRule type="top10" dxfId="936" priority="77" bottom="1" rank="1"/>
    <cfRule type="colorScale" priority="78">
      <colorScale>
        <cfvo type="min"/>
        <cfvo type="max"/>
        <color theme="7"/>
        <color rgb="FFFFF9E7"/>
      </colorScale>
    </cfRule>
  </conditionalFormatting>
  <conditionalFormatting sqref="D96:H96">
    <cfRule type="top10" dxfId="935" priority="79" bottom="1" rank="1"/>
    <cfRule type="colorScale" priority="80">
      <colorScale>
        <cfvo type="min"/>
        <cfvo type="max"/>
        <color theme="7"/>
        <color rgb="FFFFF9E7"/>
      </colorScale>
    </cfRule>
  </conditionalFormatting>
  <conditionalFormatting sqref="D97:H97">
    <cfRule type="top10" dxfId="934" priority="81" bottom="1" rank="1"/>
    <cfRule type="colorScale" priority="82">
      <colorScale>
        <cfvo type="min"/>
        <cfvo type="max"/>
        <color theme="7"/>
        <color rgb="FFFFF9E7"/>
      </colorScale>
    </cfRule>
  </conditionalFormatting>
  <conditionalFormatting sqref="D98:H98">
    <cfRule type="top10" dxfId="933" priority="83" bottom="1" rank="1"/>
    <cfRule type="colorScale" priority="84">
      <colorScale>
        <cfvo type="min"/>
        <cfvo type="max"/>
        <color theme="7"/>
        <color rgb="FFFFF9E7"/>
      </colorScale>
    </cfRule>
  </conditionalFormatting>
  <conditionalFormatting sqref="D99:H99">
    <cfRule type="top10" dxfId="932" priority="85" bottom="1" rank="1"/>
    <cfRule type="colorScale" priority="86">
      <colorScale>
        <cfvo type="min"/>
        <cfvo type="max"/>
        <color theme="7"/>
        <color rgb="FFFFF9E7"/>
      </colorScale>
    </cfRule>
  </conditionalFormatting>
  <conditionalFormatting sqref="D100:H100">
    <cfRule type="top10" dxfId="931" priority="87" bottom="1" rank="1"/>
    <cfRule type="colorScale" priority="88">
      <colorScale>
        <cfvo type="min"/>
        <cfvo type="max"/>
        <color theme="7"/>
        <color rgb="FFFFF9E7"/>
      </colorScale>
    </cfRule>
  </conditionalFormatting>
  <conditionalFormatting sqref="D101:H101">
    <cfRule type="top10" dxfId="930" priority="89" bottom="1" rank="1"/>
    <cfRule type="colorScale" priority="90">
      <colorScale>
        <cfvo type="min"/>
        <cfvo type="max"/>
        <color theme="7"/>
        <color rgb="FFFFF9E7"/>
      </colorScale>
    </cfRule>
  </conditionalFormatting>
  <conditionalFormatting sqref="D102:H102">
    <cfRule type="top10" dxfId="929" priority="91" bottom="1" rank="1"/>
    <cfRule type="colorScale" priority="92">
      <colorScale>
        <cfvo type="min"/>
        <cfvo type="max"/>
        <color theme="7"/>
        <color rgb="FFFFF9E7"/>
      </colorScale>
    </cfRule>
  </conditionalFormatting>
  <conditionalFormatting sqref="D103:H103">
    <cfRule type="top10" dxfId="928" priority="93" bottom="1" rank="1"/>
    <cfRule type="colorScale" priority="94">
      <colorScale>
        <cfvo type="min"/>
        <cfvo type="max"/>
        <color theme="7"/>
        <color rgb="FFFFF9E7"/>
      </colorScale>
    </cfRule>
  </conditionalFormatting>
  <conditionalFormatting sqref="D104:H104">
    <cfRule type="top10" dxfId="927" priority="95" bottom="1" rank="1"/>
    <cfRule type="colorScale" priority="96">
      <colorScale>
        <cfvo type="min"/>
        <cfvo type="max"/>
        <color theme="7"/>
        <color rgb="FFFFF9E7"/>
      </colorScale>
    </cfRule>
  </conditionalFormatting>
  <conditionalFormatting sqref="D105:H105">
    <cfRule type="top10" dxfId="926" priority="97" bottom="1" rank="1"/>
    <cfRule type="colorScale" priority="98">
      <colorScale>
        <cfvo type="min"/>
        <cfvo type="max"/>
        <color theme="7"/>
        <color rgb="FFFFF9E7"/>
      </colorScale>
    </cfRule>
  </conditionalFormatting>
  <conditionalFormatting sqref="D106:H106">
    <cfRule type="top10" dxfId="925" priority="99" bottom="1" rank="1"/>
    <cfRule type="colorScale" priority="100">
      <colorScale>
        <cfvo type="min"/>
        <cfvo type="max"/>
        <color theme="7"/>
        <color rgb="FFFFF9E7"/>
      </colorScale>
    </cfRule>
  </conditionalFormatting>
  <conditionalFormatting sqref="D108:H108">
    <cfRule type="top10" dxfId="924" priority="1" bottom="1" rank="1"/>
    <cfRule type="colorScale" priority="2">
      <colorScale>
        <cfvo type="min"/>
        <cfvo type="max"/>
        <color theme="7"/>
        <color rgb="FFFFF9E7"/>
      </colorScale>
    </cfRule>
  </conditionalFormatting>
  <conditionalFormatting sqref="D109:H109">
    <cfRule type="top10" dxfId="923" priority="3" bottom="1" rank="1"/>
    <cfRule type="colorScale" priority="4">
      <colorScale>
        <cfvo type="min"/>
        <cfvo type="max"/>
        <color theme="7"/>
        <color rgb="FFFFF9E7"/>
      </colorScale>
    </cfRule>
  </conditionalFormatting>
  <conditionalFormatting sqref="D110:H110">
    <cfRule type="top10" dxfId="922" priority="5" bottom="1" rank="1"/>
    <cfRule type="colorScale" priority="6">
      <colorScale>
        <cfvo type="min"/>
        <cfvo type="max"/>
        <color theme="7"/>
        <color rgb="FFFFF9E7"/>
      </colorScale>
    </cfRule>
  </conditionalFormatting>
  <conditionalFormatting sqref="D111:H111">
    <cfRule type="top10" dxfId="921" priority="7" bottom="1" rank="1"/>
    <cfRule type="colorScale" priority="8">
      <colorScale>
        <cfvo type="min"/>
        <cfvo type="max"/>
        <color theme="7"/>
        <color rgb="FFFFF9E7"/>
      </colorScale>
    </cfRule>
  </conditionalFormatting>
  <conditionalFormatting sqref="D112:H112">
    <cfRule type="top10" dxfId="920" priority="9" bottom="1" rank="1"/>
    <cfRule type="colorScale" priority="10">
      <colorScale>
        <cfvo type="min"/>
        <cfvo type="max"/>
        <color theme="7"/>
        <color rgb="FFFFF9E7"/>
      </colorScale>
    </cfRule>
  </conditionalFormatting>
  <conditionalFormatting sqref="D113:H113">
    <cfRule type="top10" dxfId="919" priority="11" bottom="1" rank="1"/>
    <cfRule type="colorScale" priority="12">
      <colorScale>
        <cfvo type="min"/>
        <cfvo type="max"/>
        <color theme="7"/>
        <color rgb="FFFFF9E7"/>
      </colorScale>
    </cfRule>
  </conditionalFormatting>
  <conditionalFormatting sqref="D114:H114">
    <cfRule type="top10" dxfId="918" priority="13" bottom="1" rank="1"/>
    <cfRule type="colorScale" priority="14">
      <colorScale>
        <cfvo type="min"/>
        <cfvo type="max"/>
        <color theme="7"/>
        <color rgb="FFFFF9E7"/>
      </colorScale>
    </cfRule>
  </conditionalFormatting>
  <conditionalFormatting sqref="D115:H115">
    <cfRule type="top10" dxfId="917" priority="15" bottom="1" rank="1"/>
    <cfRule type="colorScale" priority="16">
      <colorScale>
        <cfvo type="min"/>
        <cfvo type="max"/>
        <color theme="7"/>
        <color rgb="FFFFF9E7"/>
      </colorScale>
    </cfRule>
  </conditionalFormatting>
  <conditionalFormatting sqref="D116:H116">
    <cfRule type="top10" dxfId="916" priority="17" bottom="1" rank="1"/>
    <cfRule type="colorScale" priority="18">
      <colorScale>
        <cfvo type="min"/>
        <cfvo type="max"/>
        <color theme="7"/>
        <color rgb="FFFFF9E7"/>
      </colorScale>
    </cfRule>
  </conditionalFormatting>
  <conditionalFormatting sqref="D117:H117">
    <cfRule type="top10" dxfId="915" priority="19" bottom="1" rank="1"/>
    <cfRule type="colorScale" priority="20">
      <colorScale>
        <cfvo type="min"/>
        <cfvo type="max"/>
        <color theme="7"/>
        <color rgb="FFFFF9E7"/>
      </colorScale>
    </cfRule>
  </conditionalFormatting>
  <conditionalFormatting sqref="D118:H118">
    <cfRule type="top10" dxfId="914" priority="21" bottom="1" rank="1"/>
    <cfRule type="colorScale" priority="22">
      <colorScale>
        <cfvo type="min"/>
        <cfvo type="max"/>
        <color theme="7"/>
        <color rgb="FFFFF9E7"/>
      </colorScale>
    </cfRule>
  </conditionalFormatting>
  <conditionalFormatting sqref="D119:H119">
    <cfRule type="top10" dxfId="913" priority="23" bottom="1" rank="1"/>
    <cfRule type="colorScale" priority="24">
      <colorScale>
        <cfvo type="min"/>
        <cfvo type="max"/>
        <color theme="7"/>
        <color rgb="FFFFF9E7"/>
      </colorScale>
    </cfRule>
  </conditionalFormatting>
  <conditionalFormatting sqref="D120:H120">
    <cfRule type="top10" dxfId="912" priority="25" bottom="1" rank="1"/>
    <cfRule type="colorScale" priority="26">
      <colorScale>
        <cfvo type="min"/>
        <cfvo type="max"/>
        <color theme="7"/>
        <color rgb="FFFFF9E7"/>
      </colorScale>
    </cfRule>
  </conditionalFormatting>
  <conditionalFormatting sqref="D121:H121">
    <cfRule type="top10" dxfId="911" priority="27" bottom="1" rank="1"/>
    <cfRule type="colorScale" priority="28">
      <colorScale>
        <cfvo type="min"/>
        <cfvo type="max"/>
        <color theme="7"/>
        <color rgb="FFFFF9E7"/>
      </colorScale>
    </cfRule>
  </conditionalFormatting>
  <conditionalFormatting sqref="D122:H122">
    <cfRule type="top10" dxfId="910" priority="29" bottom="1" rank="1"/>
    <cfRule type="colorScale" priority="30">
      <colorScale>
        <cfvo type="min"/>
        <cfvo type="max"/>
        <color theme="7"/>
        <color rgb="FFFFF9E7"/>
      </colorScale>
    </cfRule>
  </conditionalFormatting>
  <conditionalFormatting sqref="D123:H123">
    <cfRule type="top10" dxfId="909" priority="31" bottom="1" rank="1"/>
    <cfRule type="colorScale" priority="32">
      <colorScale>
        <cfvo type="min"/>
        <cfvo type="max"/>
        <color theme="7"/>
        <color rgb="FFFFF9E7"/>
      </colorScale>
    </cfRule>
  </conditionalFormatting>
  <conditionalFormatting sqref="D124:H124">
    <cfRule type="top10" dxfId="908" priority="33" bottom="1" rank="1"/>
    <cfRule type="colorScale" priority="34">
      <colorScale>
        <cfvo type="min"/>
        <cfvo type="max"/>
        <color theme="7"/>
        <color rgb="FFFFF9E7"/>
      </colorScale>
    </cfRule>
  </conditionalFormatting>
  <conditionalFormatting sqref="D125:H125">
    <cfRule type="top10" dxfId="907" priority="35" bottom="1" rank="1"/>
    <cfRule type="colorScale" priority="36">
      <colorScale>
        <cfvo type="min"/>
        <cfvo type="max"/>
        <color theme="7"/>
        <color rgb="FFFFF9E7"/>
      </colorScale>
    </cfRule>
  </conditionalFormatting>
  <conditionalFormatting sqref="D126:H126">
    <cfRule type="top10" dxfId="906" priority="37" bottom="1" rank="1"/>
    <cfRule type="colorScale" priority="38">
      <colorScale>
        <cfvo type="min"/>
        <cfvo type="max"/>
        <color theme="7"/>
        <color rgb="FFFFF9E7"/>
      </colorScale>
    </cfRule>
  </conditionalFormatting>
  <conditionalFormatting sqref="D127:H127">
    <cfRule type="top10" dxfId="905" priority="39" bottom="1" rank="1"/>
    <cfRule type="colorScale" priority="40">
      <colorScale>
        <cfvo type="min"/>
        <cfvo type="max"/>
        <color theme="7"/>
        <color rgb="FFFFF9E7"/>
      </colorScale>
    </cfRule>
  </conditionalFormatting>
  <conditionalFormatting sqref="D128:H128">
    <cfRule type="top10" dxfId="904" priority="41" bottom="1" rank="1"/>
    <cfRule type="colorScale" priority="42">
      <colorScale>
        <cfvo type="min"/>
        <cfvo type="max"/>
        <color theme="7"/>
        <color rgb="FFFFF9E7"/>
      </colorScale>
    </cfRule>
  </conditionalFormatting>
  <conditionalFormatting sqref="D129:H129">
    <cfRule type="top10" dxfId="903" priority="43" bottom="1" rank="1"/>
    <cfRule type="colorScale" priority="44">
      <colorScale>
        <cfvo type="min"/>
        <cfvo type="max"/>
        <color theme="7"/>
        <color rgb="FFFFF9E7"/>
      </colorScale>
    </cfRule>
  </conditionalFormatting>
  <conditionalFormatting sqref="D130:H130">
    <cfRule type="top10" dxfId="902" priority="45" bottom="1" rank="1"/>
    <cfRule type="colorScale" priority="46">
      <colorScale>
        <cfvo type="min"/>
        <cfvo type="max"/>
        <color theme="7"/>
        <color rgb="FFFFF9E7"/>
      </colorScale>
    </cfRule>
  </conditionalFormatting>
  <conditionalFormatting sqref="D131:H131">
    <cfRule type="top10" dxfId="901" priority="47" bottom="1" rank="1"/>
    <cfRule type="colorScale" priority="48">
      <colorScale>
        <cfvo type="min"/>
        <cfvo type="max"/>
        <color theme="7"/>
        <color rgb="FFFFF9E7"/>
      </colorScale>
    </cfRule>
  </conditionalFormatting>
  <conditionalFormatting sqref="D132:H132">
    <cfRule type="top10" dxfId="900" priority="49" bottom="1" rank="1"/>
    <cfRule type="colorScale" priority="50">
      <colorScale>
        <cfvo type="min"/>
        <cfvo type="max"/>
        <color theme="7"/>
        <color rgb="FFFFF9E7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6272-67CF-4545-848C-DBE209A48198}">
  <dimension ref="A1:AC13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:F1"/>
    </sheetView>
  </sheetViews>
  <sheetFormatPr baseColWidth="10" defaultRowHeight="15"/>
  <cols>
    <col min="1" max="1" width="12.7109375" style="92" customWidth="1"/>
    <col min="2" max="3" width="5.140625" style="92" bestFit="1" customWidth="1"/>
    <col min="4" max="6" width="11.42578125" style="54"/>
    <col min="7" max="7" width="14.28515625" style="54" customWidth="1"/>
    <col min="8" max="8" width="11.42578125" style="54"/>
    <col min="9" max="9" width="11.42578125" style="92"/>
    <col min="10" max="10" width="11.42578125" style="2"/>
    <col min="11" max="13" width="11.42578125" style="92"/>
    <col min="14" max="14" width="16" style="92" customWidth="1"/>
    <col min="15" max="15" width="9.140625" style="92" customWidth="1"/>
    <col min="16" max="16" width="6.7109375" style="92" customWidth="1"/>
    <col min="17" max="21" width="8.85546875" style="92" customWidth="1"/>
    <col min="22" max="23" width="11.42578125" style="92"/>
    <col min="24" max="24" width="18.7109375" style="92" bestFit="1" customWidth="1"/>
    <col min="25" max="16384" width="11.42578125" style="92"/>
  </cols>
  <sheetData>
    <row r="1" spans="1:29" ht="15.75" thickBot="1">
      <c r="A1" s="92" t="s">
        <v>13</v>
      </c>
      <c r="D1" s="80" t="s">
        <v>70</v>
      </c>
      <c r="E1" s="129"/>
      <c r="F1" s="129"/>
      <c r="Q1" s="3" t="s">
        <v>33</v>
      </c>
      <c r="R1" s="54">
        <f>'RQ1'!D7</f>
        <v>4362</v>
      </c>
      <c r="W1" s="2"/>
    </row>
    <row r="2" spans="1:29" ht="18.75" thickBot="1">
      <c r="A2" s="99" t="s">
        <v>60</v>
      </c>
      <c r="B2" s="55" t="s">
        <v>45</v>
      </c>
      <c r="C2" s="58" t="s">
        <v>44</v>
      </c>
      <c r="D2" s="59" t="s">
        <v>0</v>
      </c>
      <c r="E2" s="60" t="s">
        <v>14</v>
      </c>
      <c r="F2" s="60" t="s">
        <v>1</v>
      </c>
      <c r="G2" s="60" t="s">
        <v>8</v>
      </c>
      <c r="H2" s="61" t="s">
        <v>3</v>
      </c>
      <c r="J2" s="2" t="s">
        <v>11</v>
      </c>
      <c r="K2" s="92" t="s">
        <v>4</v>
      </c>
      <c r="L2" s="92" t="s">
        <v>5</v>
      </c>
      <c r="M2" s="92" t="s">
        <v>6</v>
      </c>
      <c r="N2" s="92" t="s">
        <v>7</v>
      </c>
      <c r="Q2" s="44"/>
      <c r="R2" s="44"/>
      <c r="S2" s="44"/>
      <c r="T2" s="44"/>
      <c r="U2" s="44"/>
      <c r="W2" s="2" t="s">
        <v>11</v>
      </c>
      <c r="X2" s="3" t="s">
        <v>4</v>
      </c>
      <c r="Y2" s="92" t="s">
        <v>5</v>
      </c>
      <c r="Z2" s="92" t="s">
        <v>6</v>
      </c>
      <c r="AA2" s="92" t="s">
        <v>7</v>
      </c>
    </row>
    <row r="3" spans="1:29" ht="15.75" thickBot="1">
      <c r="A3" s="92">
        <v>1</v>
      </c>
      <c r="Q3" s="59" t="s">
        <v>49</v>
      </c>
      <c r="R3" s="60" t="s">
        <v>46</v>
      </c>
      <c r="S3" s="60" t="s">
        <v>47</v>
      </c>
      <c r="T3" s="60" t="s">
        <v>48</v>
      </c>
      <c r="U3" s="61" t="s">
        <v>59</v>
      </c>
      <c r="X3" s="3"/>
    </row>
    <row r="4" spans="1:29">
      <c r="B4" s="93">
        <v>0</v>
      </c>
      <c r="C4" s="94">
        <v>0</v>
      </c>
      <c r="D4" s="83">
        <v>288100</v>
      </c>
      <c r="E4" s="84">
        <v>13300</v>
      </c>
      <c r="F4" s="84">
        <v>9900</v>
      </c>
      <c r="G4" s="84">
        <v>11230</v>
      </c>
      <c r="H4" s="85">
        <v>6880</v>
      </c>
      <c r="J4" s="2">
        <v>37</v>
      </c>
      <c r="K4" s="1">
        <v>0</v>
      </c>
      <c r="L4" s="1">
        <v>6800</v>
      </c>
      <c r="M4" s="1">
        <v>7300</v>
      </c>
      <c r="N4" s="92">
        <v>9900</v>
      </c>
      <c r="Q4" s="46">
        <f t="shared" ref="Q4:Q28" si="0">AVERAGE(D4,D30,D56,D82,D108)/$R$1</f>
        <v>66.047684548372303</v>
      </c>
      <c r="R4" s="47">
        <f t="shared" ref="R4:R28" si="1">AVERAGE(E4,E30,E56,E82,E108)/$R$1</f>
        <v>3.6899128839981659</v>
      </c>
      <c r="S4" s="47">
        <f t="shared" ref="S4:S28" si="2">AVERAGE(F4,F30,F56,F82,F108)/$R$1</f>
        <v>2.4032553874369555</v>
      </c>
      <c r="T4" s="47">
        <f t="shared" ref="T4:T28" si="3">AVERAGE(G4,G30,G56,G82,G108)/$R$1</f>
        <v>2.5221916552040349</v>
      </c>
      <c r="U4" s="48">
        <f t="shared" ref="U4:U28" si="4">AVERAGE(H4,H30,H56,H82,H108)/$R$1</f>
        <v>1.78060522696011</v>
      </c>
      <c r="W4" s="2">
        <f t="shared" ref="W4:W28" si="5">AVERAGE(J4,J30,J56,J82,J108)</f>
        <v>9</v>
      </c>
      <c r="X4" s="26">
        <f t="shared" ref="X4:X28" si="6">AVERAGE(K4,K30,K56,K82,K108)/$R$1</f>
        <v>0</v>
      </c>
      <c r="Y4" s="1">
        <f t="shared" ref="Y4:Y28" si="7">AVERAGE(L4,L30,L56,L82,L108)</f>
        <v>7593</v>
      </c>
      <c r="Z4" s="1">
        <f t="shared" ref="Z4:Z28" si="8">AVERAGE(M4,M30,M56,M82,M108)</f>
        <v>8131.4</v>
      </c>
      <c r="AA4" s="92">
        <f t="shared" ref="AA4:AA28" si="9">AVERAGE(N4,N30,N56,N82,N108)</f>
        <v>10483</v>
      </c>
      <c r="AC4" s="1">
        <f t="shared" ref="AC4:AC28" si="10">MIN(Q4:U4)</f>
        <v>1.78060522696011</v>
      </c>
    </row>
    <row r="5" spans="1:29">
      <c r="B5" s="95">
        <v>0</v>
      </c>
      <c r="C5" s="96">
        <v>0.25</v>
      </c>
      <c r="D5" s="86">
        <v>288100</v>
      </c>
      <c r="E5" s="87">
        <v>35800</v>
      </c>
      <c r="F5" s="87">
        <v>33275</v>
      </c>
      <c r="G5" s="87">
        <v>29513</v>
      </c>
      <c r="H5" s="88">
        <v>6880</v>
      </c>
      <c r="J5" s="2">
        <v>40</v>
      </c>
      <c r="K5" s="1">
        <v>0</v>
      </c>
      <c r="L5" s="1">
        <v>6800</v>
      </c>
      <c r="M5" s="1">
        <v>7300</v>
      </c>
      <c r="N5" s="92">
        <v>29500</v>
      </c>
      <c r="Q5" s="45">
        <f t="shared" si="0"/>
        <v>66.047684548372303</v>
      </c>
      <c r="R5" s="49">
        <f t="shared" si="1"/>
        <v>8.6759284731774411</v>
      </c>
      <c r="S5" s="49">
        <f t="shared" si="2"/>
        <v>7.6993580926180645</v>
      </c>
      <c r="T5" s="49">
        <f t="shared" si="3"/>
        <v>7.5638239339752413</v>
      </c>
      <c r="U5" s="50">
        <f t="shared" si="4"/>
        <v>1.78060522696011</v>
      </c>
      <c r="W5" s="2">
        <f t="shared" si="5"/>
        <v>11.2</v>
      </c>
      <c r="X5" s="26">
        <f t="shared" si="6"/>
        <v>0</v>
      </c>
      <c r="Y5" s="1">
        <f t="shared" si="7"/>
        <v>7593</v>
      </c>
      <c r="Z5" s="1">
        <f t="shared" si="8"/>
        <v>8131.4</v>
      </c>
      <c r="AA5" s="92">
        <f t="shared" si="9"/>
        <v>32829.599999999999</v>
      </c>
      <c r="AC5" s="1">
        <f t="shared" si="10"/>
        <v>1.78060522696011</v>
      </c>
    </row>
    <row r="6" spans="1:29">
      <c r="B6" s="95">
        <v>0</v>
      </c>
      <c r="C6" s="96">
        <v>0.5</v>
      </c>
      <c r="D6" s="86">
        <v>288100</v>
      </c>
      <c r="E6" s="87">
        <v>58300</v>
      </c>
      <c r="F6" s="87">
        <v>56650</v>
      </c>
      <c r="G6" s="87">
        <v>45828</v>
      </c>
      <c r="H6" s="88">
        <v>6880</v>
      </c>
      <c r="J6" s="2">
        <v>40</v>
      </c>
      <c r="K6" s="1">
        <v>0</v>
      </c>
      <c r="L6" s="1">
        <v>6800</v>
      </c>
      <c r="M6" s="1">
        <v>7300</v>
      </c>
      <c r="N6" s="92">
        <v>45150</v>
      </c>
      <c r="Q6" s="45">
        <f t="shared" si="0"/>
        <v>66.047684548372303</v>
      </c>
      <c r="R6" s="49">
        <f t="shared" si="1"/>
        <v>13.793351673544246</v>
      </c>
      <c r="S6" s="49">
        <f t="shared" si="2"/>
        <v>13.0215497478221</v>
      </c>
      <c r="T6" s="49">
        <f t="shared" si="3"/>
        <v>12.44607977991747</v>
      </c>
      <c r="U6" s="50">
        <f t="shared" si="4"/>
        <v>1.78060522696011</v>
      </c>
      <c r="W6" s="2">
        <f t="shared" si="5"/>
        <v>24.6</v>
      </c>
      <c r="X6" s="26">
        <f t="shared" si="6"/>
        <v>0</v>
      </c>
      <c r="Y6" s="1">
        <f t="shared" si="7"/>
        <v>7593</v>
      </c>
      <c r="Z6" s="1">
        <f t="shared" si="8"/>
        <v>8131.4</v>
      </c>
      <c r="AA6" s="92">
        <f t="shared" si="9"/>
        <v>54011.4</v>
      </c>
      <c r="AC6" s="1">
        <f t="shared" si="10"/>
        <v>1.78060522696011</v>
      </c>
    </row>
    <row r="7" spans="1:29">
      <c r="B7" s="95">
        <v>0</v>
      </c>
      <c r="C7" s="96">
        <v>0.75</v>
      </c>
      <c r="D7" s="86">
        <v>288100</v>
      </c>
      <c r="E7" s="87">
        <v>80800</v>
      </c>
      <c r="F7" s="87">
        <v>80025</v>
      </c>
      <c r="G7" s="87">
        <v>61217</v>
      </c>
      <c r="H7" s="88">
        <v>6880</v>
      </c>
      <c r="J7" s="2">
        <v>40</v>
      </c>
      <c r="K7" s="1">
        <v>0</v>
      </c>
      <c r="L7" s="1">
        <v>6800</v>
      </c>
      <c r="M7" s="1">
        <v>7300</v>
      </c>
      <c r="N7" s="92">
        <v>61025</v>
      </c>
      <c r="Q7" s="45">
        <f t="shared" si="0"/>
        <v>66.047684548372303</v>
      </c>
      <c r="R7" s="49">
        <f t="shared" si="1"/>
        <v>18.884594222833563</v>
      </c>
      <c r="S7" s="49">
        <f t="shared" si="2"/>
        <v>18.339798257679963</v>
      </c>
      <c r="T7" s="49">
        <f t="shared" si="3"/>
        <v>17.062723521320496</v>
      </c>
      <c r="U7" s="50">
        <f t="shared" si="4"/>
        <v>1.78060522696011</v>
      </c>
      <c r="W7" s="2">
        <f t="shared" si="5"/>
        <v>39.4</v>
      </c>
      <c r="X7" s="26">
        <f t="shared" si="6"/>
        <v>0</v>
      </c>
      <c r="Y7" s="1">
        <f t="shared" si="7"/>
        <v>7593</v>
      </c>
      <c r="Z7" s="1">
        <f t="shared" si="8"/>
        <v>8131.4</v>
      </c>
      <c r="AA7" s="92">
        <f t="shared" si="9"/>
        <v>74151.199999999997</v>
      </c>
      <c r="AC7" s="1">
        <f t="shared" si="10"/>
        <v>1.78060522696011</v>
      </c>
    </row>
    <row r="8" spans="1:29">
      <c r="B8" s="95">
        <v>0</v>
      </c>
      <c r="C8" s="96">
        <v>1</v>
      </c>
      <c r="D8" s="86">
        <v>288100</v>
      </c>
      <c r="E8" s="87">
        <v>103300</v>
      </c>
      <c r="F8" s="87">
        <v>103400</v>
      </c>
      <c r="G8" s="87">
        <v>73575</v>
      </c>
      <c r="H8" s="88">
        <v>6880</v>
      </c>
      <c r="J8" s="2">
        <v>40</v>
      </c>
      <c r="K8" s="1">
        <v>0</v>
      </c>
      <c r="L8" s="1">
        <v>6800</v>
      </c>
      <c r="M8" s="1">
        <v>7300</v>
      </c>
      <c r="N8" s="92">
        <v>73400</v>
      </c>
      <c r="Q8" s="45">
        <f t="shared" si="0"/>
        <v>66.047684548372303</v>
      </c>
      <c r="R8" s="49">
        <f t="shared" si="1"/>
        <v>23.981889041723981</v>
      </c>
      <c r="S8" s="49">
        <f t="shared" si="2"/>
        <v>23.660201742320037</v>
      </c>
      <c r="T8" s="49">
        <f t="shared" si="3"/>
        <v>21.16652911508482</v>
      </c>
      <c r="U8" s="50">
        <f t="shared" si="4"/>
        <v>1.78060522696011</v>
      </c>
      <c r="W8" s="2">
        <f t="shared" si="5"/>
        <v>40</v>
      </c>
      <c r="X8" s="26">
        <f t="shared" si="6"/>
        <v>0</v>
      </c>
      <c r="Y8" s="1">
        <f t="shared" si="7"/>
        <v>7593</v>
      </c>
      <c r="Z8" s="1">
        <f t="shared" si="8"/>
        <v>8131.4</v>
      </c>
      <c r="AA8" s="92">
        <f t="shared" si="9"/>
        <v>91986.6</v>
      </c>
      <c r="AC8" s="1">
        <f t="shared" si="10"/>
        <v>1.78060522696011</v>
      </c>
    </row>
    <row r="9" spans="1:29">
      <c r="B9" s="95">
        <v>0.25</v>
      </c>
      <c r="C9" s="96">
        <v>0</v>
      </c>
      <c r="D9" s="86">
        <v>288100</v>
      </c>
      <c r="E9" s="87">
        <v>104500</v>
      </c>
      <c r="F9" s="87">
        <v>102825</v>
      </c>
      <c r="G9" s="87">
        <v>98421</v>
      </c>
      <c r="H9" s="88">
        <v>118347</v>
      </c>
      <c r="J9" s="2">
        <v>40</v>
      </c>
      <c r="K9" s="1">
        <v>72025</v>
      </c>
      <c r="L9" s="1">
        <v>117550</v>
      </c>
      <c r="M9" s="1">
        <v>120225</v>
      </c>
      <c r="N9" s="92">
        <v>98175</v>
      </c>
      <c r="Q9" s="45">
        <f t="shared" si="0"/>
        <v>66.047684548372303</v>
      </c>
      <c r="R9" s="49">
        <f t="shared" si="1"/>
        <v>24.597753324163225</v>
      </c>
      <c r="S9" s="49">
        <f t="shared" si="2"/>
        <v>23.706556625401191</v>
      </c>
      <c r="T9" s="49">
        <f t="shared" si="3"/>
        <v>23.621366345712975</v>
      </c>
      <c r="U9" s="50">
        <f t="shared" si="4"/>
        <v>27.334800550206324</v>
      </c>
      <c r="W9" s="2">
        <f t="shared" si="5"/>
        <v>15.2</v>
      </c>
      <c r="X9" s="26">
        <f t="shared" si="6"/>
        <v>16.511921137093076</v>
      </c>
      <c r="Y9" s="1">
        <f t="shared" si="7"/>
        <v>118343.4</v>
      </c>
      <c r="Z9" s="1">
        <f t="shared" si="8"/>
        <v>121056.8</v>
      </c>
      <c r="AA9" s="92">
        <f t="shared" si="9"/>
        <v>102478</v>
      </c>
      <c r="AC9" s="1">
        <f t="shared" si="10"/>
        <v>23.621366345712975</v>
      </c>
    </row>
    <row r="10" spans="1:29">
      <c r="B10" s="95">
        <v>0.25</v>
      </c>
      <c r="C10" s="96">
        <v>0.25</v>
      </c>
      <c r="D10" s="86">
        <v>288100</v>
      </c>
      <c r="E10" s="87">
        <v>127000</v>
      </c>
      <c r="F10" s="87">
        <v>126200</v>
      </c>
      <c r="G10" s="87">
        <v>114305</v>
      </c>
      <c r="H10" s="88">
        <v>128226</v>
      </c>
      <c r="J10" s="2">
        <v>40</v>
      </c>
      <c r="K10" s="1">
        <v>72025</v>
      </c>
      <c r="L10" s="1">
        <v>127252</v>
      </c>
      <c r="M10" s="1">
        <v>130479</v>
      </c>
      <c r="N10" s="92">
        <v>113825</v>
      </c>
      <c r="Q10" s="45">
        <f t="shared" si="0"/>
        <v>66.047684548372303</v>
      </c>
      <c r="R10" s="49">
        <f t="shared" si="1"/>
        <v>29.583768913342503</v>
      </c>
      <c r="S10" s="49">
        <f t="shared" si="2"/>
        <v>29.002659330582304</v>
      </c>
      <c r="T10" s="49">
        <f t="shared" si="3"/>
        <v>28.395552498853736</v>
      </c>
      <c r="U10" s="50">
        <f t="shared" si="4"/>
        <v>29.40201742320037</v>
      </c>
      <c r="W10" s="2">
        <f t="shared" si="5"/>
        <v>15.6</v>
      </c>
      <c r="X10" s="26">
        <f t="shared" si="6"/>
        <v>16.511921137093076</v>
      </c>
      <c r="Y10" s="1">
        <f t="shared" si="7"/>
        <v>127183.6</v>
      </c>
      <c r="Z10" s="1">
        <f t="shared" si="8"/>
        <v>130385.2</v>
      </c>
      <c r="AA10" s="92">
        <f t="shared" si="9"/>
        <v>123517.8</v>
      </c>
      <c r="AC10" s="1">
        <f t="shared" si="10"/>
        <v>28.395552498853736</v>
      </c>
    </row>
    <row r="11" spans="1:29">
      <c r="B11" s="95">
        <v>0.25</v>
      </c>
      <c r="C11" s="96">
        <v>0.5</v>
      </c>
      <c r="D11" s="86">
        <v>288100</v>
      </c>
      <c r="E11" s="87">
        <v>149500</v>
      </c>
      <c r="F11" s="87">
        <v>149575</v>
      </c>
      <c r="G11" s="87">
        <v>127534</v>
      </c>
      <c r="H11" s="88">
        <v>138105</v>
      </c>
      <c r="J11" s="2">
        <v>40</v>
      </c>
      <c r="K11" s="1">
        <v>72025</v>
      </c>
      <c r="L11" s="1">
        <v>136954</v>
      </c>
      <c r="M11" s="1">
        <v>140733</v>
      </c>
      <c r="N11" s="92">
        <v>127075</v>
      </c>
      <c r="Q11" s="45">
        <f t="shared" si="0"/>
        <v>66.047684548372303</v>
      </c>
      <c r="R11" s="49">
        <f t="shared" si="1"/>
        <v>34.701192113709311</v>
      </c>
      <c r="S11" s="49">
        <f t="shared" si="2"/>
        <v>34.324850985786334</v>
      </c>
      <c r="T11" s="49">
        <f t="shared" si="3"/>
        <v>32.91480972031178</v>
      </c>
      <c r="U11" s="50">
        <f t="shared" si="4"/>
        <v>31.536542870243007</v>
      </c>
      <c r="W11" s="2">
        <f t="shared" si="5"/>
        <v>29.4</v>
      </c>
      <c r="X11" s="26">
        <f t="shared" si="6"/>
        <v>16.511921137093076</v>
      </c>
      <c r="Y11" s="1">
        <f t="shared" si="7"/>
        <v>136312.20000000001</v>
      </c>
      <c r="Z11" s="1">
        <f t="shared" si="8"/>
        <v>140029.20000000001</v>
      </c>
      <c r="AA11" s="92">
        <f t="shared" si="9"/>
        <v>143251</v>
      </c>
      <c r="AC11" s="1">
        <f t="shared" si="10"/>
        <v>31.536542870243007</v>
      </c>
    </row>
    <row r="12" spans="1:29">
      <c r="B12" s="95">
        <v>0.25</v>
      </c>
      <c r="C12" s="96">
        <v>0.75</v>
      </c>
      <c r="D12" s="86">
        <v>288100</v>
      </c>
      <c r="E12" s="87">
        <v>172000</v>
      </c>
      <c r="F12" s="87">
        <v>172950</v>
      </c>
      <c r="G12" s="87">
        <v>141623</v>
      </c>
      <c r="H12" s="88">
        <v>147984</v>
      </c>
      <c r="J12" s="2">
        <v>40</v>
      </c>
      <c r="K12" s="1">
        <v>72025</v>
      </c>
      <c r="L12" s="1">
        <v>146656</v>
      </c>
      <c r="M12" s="1">
        <v>150987</v>
      </c>
      <c r="N12" s="92">
        <v>140850</v>
      </c>
      <c r="Q12" s="45">
        <f t="shared" si="0"/>
        <v>66.047684548372303</v>
      </c>
      <c r="R12" s="49">
        <f t="shared" si="1"/>
        <v>39.792434662998623</v>
      </c>
      <c r="S12" s="49">
        <f t="shared" si="2"/>
        <v>39.643099495644201</v>
      </c>
      <c r="T12" s="49">
        <f t="shared" si="3"/>
        <v>37.162310866574963</v>
      </c>
      <c r="U12" s="50">
        <f t="shared" si="4"/>
        <v>33.667033470884917</v>
      </c>
      <c r="W12" s="2">
        <f t="shared" si="5"/>
        <v>40</v>
      </c>
      <c r="X12" s="26">
        <f t="shared" si="6"/>
        <v>16.511921137093076</v>
      </c>
      <c r="Y12" s="1">
        <f t="shared" si="7"/>
        <v>145426.20000000001</v>
      </c>
      <c r="Z12" s="1">
        <f t="shared" si="8"/>
        <v>149653.4</v>
      </c>
      <c r="AA12" s="92">
        <f t="shared" si="9"/>
        <v>161447.20000000001</v>
      </c>
      <c r="AC12" s="1">
        <f t="shared" si="10"/>
        <v>33.667033470884917</v>
      </c>
    </row>
    <row r="13" spans="1:29">
      <c r="B13" s="95">
        <v>0.25</v>
      </c>
      <c r="C13" s="96">
        <v>1</v>
      </c>
      <c r="D13" s="86">
        <v>288100</v>
      </c>
      <c r="E13" s="87">
        <v>194500</v>
      </c>
      <c r="F13" s="87">
        <v>196325</v>
      </c>
      <c r="G13" s="87">
        <v>154625</v>
      </c>
      <c r="H13" s="88">
        <v>159510</v>
      </c>
      <c r="J13" s="2">
        <v>40</v>
      </c>
      <c r="K13" s="1">
        <v>72025</v>
      </c>
      <c r="L13" s="1">
        <v>157975</v>
      </c>
      <c r="M13" s="1">
        <v>162950</v>
      </c>
      <c r="N13" s="92">
        <v>154625</v>
      </c>
      <c r="Q13" s="45">
        <f t="shared" si="0"/>
        <v>66.047684548372303</v>
      </c>
      <c r="R13" s="49">
        <f t="shared" si="1"/>
        <v>44.889729481889042</v>
      </c>
      <c r="S13" s="49">
        <f t="shared" si="2"/>
        <v>44.963502980284268</v>
      </c>
      <c r="T13" s="49">
        <f t="shared" si="3"/>
        <v>40.889729481889042</v>
      </c>
      <c r="U13" s="50">
        <f t="shared" si="4"/>
        <v>36.022420907840434</v>
      </c>
      <c r="W13" s="2">
        <f t="shared" si="5"/>
        <v>40</v>
      </c>
      <c r="X13" s="26">
        <f t="shared" si="6"/>
        <v>16.511921137093076</v>
      </c>
      <c r="Y13" s="1">
        <f t="shared" si="7"/>
        <v>155492.4</v>
      </c>
      <c r="Z13" s="1">
        <f t="shared" si="8"/>
        <v>160279.79999999999</v>
      </c>
      <c r="AA13" s="92">
        <f t="shared" si="9"/>
        <v>177931.6</v>
      </c>
      <c r="AC13" s="1">
        <f t="shared" si="10"/>
        <v>36.022420907840434</v>
      </c>
    </row>
    <row r="14" spans="1:29">
      <c r="B14" s="95">
        <v>0.5</v>
      </c>
      <c r="C14" s="96">
        <v>0</v>
      </c>
      <c r="D14" s="86">
        <v>288100</v>
      </c>
      <c r="E14" s="87">
        <v>195700</v>
      </c>
      <c r="F14" s="87">
        <v>195750</v>
      </c>
      <c r="G14" s="87">
        <v>181202</v>
      </c>
      <c r="H14" s="88">
        <v>229815</v>
      </c>
      <c r="J14" s="2">
        <v>40</v>
      </c>
      <c r="K14" s="1">
        <v>144050</v>
      </c>
      <c r="L14" s="1">
        <v>228300</v>
      </c>
      <c r="M14" s="1">
        <v>233150</v>
      </c>
      <c r="N14" s="92">
        <v>180750</v>
      </c>
      <c r="Q14" s="45">
        <f t="shared" si="0"/>
        <v>66.047684548372303</v>
      </c>
      <c r="R14" s="49">
        <f t="shared" si="1"/>
        <v>45.505593764328289</v>
      </c>
      <c r="S14" s="49">
        <f t="shared" si="2"/>
        <v>45.009857863365426</v>
      </c>
      <c r="T14" s="49">
        <f t="shared" si="3"/>
        <v>44.352590554791377</v>
      </c>
      <c r="U14" s="50">
        <f t="shared" si="4"/>
        <v>52.889133425034387</v>
      </c>
      <c r="W14" s="2">
        <f t="shared" si="5"/>
        <v>21</v>
      </c>
      <c r="X14" s="26">
        <f t="shared" si="6"/>
        <v>33.023842274186151</v>
      </c>
      <c r="Y14" s="1">
        <f t="shared" si="7"/>
        <v>229093.4</v>
      </c>
      <c r="Z14" s="1">
        <f t="shared" si="8"/>
        <v>233981.8</v>
      </c>
      <c r="AA14" s="92">
        <f t="shared" si="9"/>
        <v>192814.6</v>
      </c>
      <c r="AC14" s="1">
        <f t="shared" si="10"/>
        <v>44.352590554791377</v>
      </c>
    </row>
    <row r="15" spans="1:29">
      <c r="B15" s="95">
        <v>0.5</v>
      </c>
      <c r="C15" s="96">
        <v>0.25</v>
      </c>
      <c r="D15" s="86">
        <v>288100</v>
      </c>
      <c r="E15" s="87">
        <v>218200</v>
      </c>
      <c r="F15" s="87">
        <v>219125</v>
      </c>
      <c r="G15" s="87">
        <v>194878</v>
      </c>
      <c r="H15" s="88">
        <v>249573</v>
      </c>
      <c r="J15" s="2">
        <v>40</v>
      </c>
      <c r="K15" s="1">
        <v>144050</v>
      </c>
      <c r="L15" s="1">
        <v>247704</v>
      </c>
      <c r="M15" s="1">
        <v>253658</v>
      </c>
      <c r="N15" s="92">
        <v>194525</v>
      </c>
      <c r="Q15" s="45">
        <f t="shared" si="0"/>
        <v>66.047684548372303</v>
      </c>
      <c r="R15" s="49">
        <f t="shared" si="1"/>
        <v>50.491609353507563</v>
      </c>
      <c r="S15" s="49">
        <f t="shared" si="2"/>
        <v>50.305960568546539</v>
      </c>
      <c r="T15" s="49">
        <f t="shared" si="3"/>
        <v>48.806602475928472</v>
      </c>
      <c r="U15" s="50">
        <f t="shared" si="4"/>
        <v>57.090875745071067</v>
      </c>
      <c r="W15" s="2">
        <f t="shared" si="5"/>
        <v>23.2</v>
      </c>
      <c r="X15" s="26">
        <f t="shared" si="6"/>
        <v>33.023842274186151</v>
      </c>
      <c r="Y15" s="1">
        <f t="shared" si="7"/>
        <v>247062.2</v>
      </c>
      <c r="Z15" s="1">
        <f t="shared" si="8"/>
        <v>252954.2</v>
      </c>
      <c r="AA15" s="92">
        <f t="shared" si="9"/>
        <v>212579.6</v>
      </c>
      <c r="AC15" s="1">
        <f t="shared" si="10"/>
        <v>48.806602475928472</v>
      </c>
    </row>
    <row r="16" spans="1:29">
      <c r="B16" s="95">
        <v>0.5</v>
      </c>
      <c r="C16" s="96">
        <v>0.5</v>
      </c>
      <c r="D16" s="86">
        <v>288100</v>
      </c>
      <c r="E16" s="87">
        <v>240700</v>
      </c>
      <c r="F16" s="87">
        <v>242500</v>
      </c>
      <c r="G16" s="87">
        <v>208672</v>
      </c>
      <c r="H16" s="88">
        <v>270977</v>
      </c>
      <c r="J16" s="2">
        <v>40</v>
      </c>
      <c r="K16" s="1">
        <v>144050</v>
      </c>
      <c r="L16" s="1">
        <v>268725</v>
      </c>
      <c r="M16" s="1">
        <v>275875</v>
      </c>
      <c r="N16" s="92">
        <v>208300</v>
      </c>
      <c r="Q16" s="45">
        <f t="shared" si="0"/>
        <v>66.047684548372303</v>
      </c>
      <c r="R16" s="49">
        <f t="shared" si="1"/>
        <v>55.609032553874371</v>
      </c>
      <c r="S16" s="49">
        <f t="shared" si="2"/>
        <v>55.628152223750575</v>
      </c>
      <c r="T16" s="49">
        <f t="shared" si="3"/>
        <v>53.018294360385141</v>
      </c>
      <c r="U16" s="50">
        <f t="shared" si="4"/>
        <v>61.57661623108666</v>
      </c>
      <c r="W16" s="2">
        <f t="shared" si="5"/>
        <v>36.200000000000003</v>
      </c>
      <c r="X16" s="26">
        <f t="shared" si="6"/>
        <v>33.023842274186151</v>
      </c>
      <c r="Y16" s="1">
        <f t="shared" si="7"/>
        <v>266242.40000000002</v>
      </c>
      <c r="Z16" s="1">
        <f t="shared" si="8"/>
        <v>273204.8</v>
      </c>
      <c r="AA16" s="92">
        <f t="shared" si="9"/>
        <v>230640.8</v>
      </c>
      <c r="AC16" s="1">
        <f t="shared" si="10"/>
        <v>53.018294360385141</v>
      </c>
    </row>
    <row r="17" spans="1:29">
      <c r="B17" s="95">
        <v>0.5</v>
      </c>
      <c r="C17" s="96">
        <v>0.75</v>
      </c>
      <c r="D17" s="86">
        <v>288100</v>
      </c>
      <c r="E17" s="87">
        <v>263200</v>
      </c>
      <c r="F17" s="87">
        <v>265875</v>
      </c>
      <c r="G17" s="87">
        <v>222075</v>
      </c>
      <c r="H17" s="88">
        <v>290735</v>
      </c>
      <c r="J17" s="2">
        <v>40</v>
      </c>
      <c r="K17" s="1">
        <v>144050</v>
      </c>
      <c r="L17" s="1">
        <v>288129</v>
      </c>
      <c r="M17" s="1">
        <v>296383</v>
      </c>
      <c r="N17" s="92">
        <v>222075</v>
      </c>
      <c r="Q17" s="45">
        <f t="shared" si="0"/>
        <v>66.047684548372303</v>
      </c>
      <c r="R17" s="49">
        <f t="shared" si="1"/>
        <v>60.700275103163683</v>
      </c>
      <c r="S17" s="49">
        <f t="shared" si="2"/>
        <v>60.946400733608442</v>
      </c>
      <c r="T17" s="49">
        <f t="shared" si="3"/>
        <v>56.843558000917014</v>
      </c>
      <c r="U17" s="50">
        <f t="shared" si="4"/>
        <v>65.85020632737276</v>
      </c>
      <c r="W17" s="2">
        <f t="shared" si="5"/>
        <v>40</v>
      </c>
      <c r="X17" s="26">
        <f t="shared" si="6"/>
        <v>33.023842274186151</v>
      </c>
      <c r="Y17" s="1">
        <f t="shared" si="7"/>
        <v>284523</v>
      </c>
      <c r="Z17" s="1">
        <f t="shared" si="8"/>
        <v>292513.2</v>
      </c>
      <c r="AA17" s="92">
        <f t="shared" si="9"/>
        <v>247378.4</v>
      </c>
      <c r="AC17" s="1">
        <f t="shared" si="10"/>
        <v>56.843558000917014</v>
      </c>
    </row>
    <row r="18" spans="1:29">
      <c r="B18" s="95">
        <v>0.5</v>
      </c>
      <c r="C18" s="96">
        <v>1</v>
      </c>
      <c r="D18" s="86">
        <v>288100</v>
      </c>
      <c r="E18" s="87">
        <v>285700</v>
      </c>
      <c r="F18" s="87">
        <v>289250</v>
      </c>
      <c r="G18" s="87">
        <v>235850</v>
      </c>
      <c r="H18" s="88">
        <v>312140</v>
      </c>
      <c r="J18" s="2">
        <v>40</v>
      </c>
      <c r="K18" s="1">
        <v>144050</v>
      </c>
      <c r="L18" s="1">
        <v>309150</v>
      </c>
      <c r="M18" s="1">
        <v>318600</v>
      </c>
      <c r="N18" s="92">
        <v>235850</v>
      </c>
      <c r="Q18" s="45">
        <f t="shared" si="0"/>
        <v>66.047684548372303</v>
      </c>
      <c r="R18" s="49">
        <f t="shared" si="1"/>
        <v>65.797569922054109</v>
      </c>
      <c r="S18" s="49">
        <f t="shared" si="2"/>
        <v>66.26680421824851</v>
      </c>
      <c r="T18" s="49">
        <f t="shared" si="3"/>
        <v>60.357725813846862</v>
      </c>
      <c r="U18" s="50">
        <f t="shared" si="4"/>
        <v>70.34607977991746</v>
      </c>
      <c r="W18" s="2">
        <f t="shared" si="5"/>
        <v>40</v>
      </c>
      <c r="X18" s="26">
        <f t="shared" si="6"/>
        <v>33.023842274186151</v>
      </c>
      <c r="Y18" s="1">
        <f t="shared" si="7"/>
        <v>303747.20000000001</v>
      </c>
      <c r="Z18" s="1">
        <f t="shared" si="8"/>
        <v>312810.59999999998</v>
      </c>
      <c r="AA18" s="92">
        <f t="shared" si="9"/>
        <v>262781.8</v>
      </c>
      <c r="AC18" s="1">
        <f t="shared" si="10"/>
        <v>60.357725813846862</v>
      </c>
    </row>
    <row r="19" spans="1:29">
      <c r="B19" s="95">
        <v>0.75</v>
      </c>
      <c r="C19" s="96">
        <v>0</v>
      </c>
      <c r="D19" s="86">
        <v>288100</v>
      </c>
      <c r="E19" s="87">
        <v>286900</v>
      </c>
      <c r="F19" s="87">
        <v>288675</v>
      </c>
      <c r="G19" s="87">
        <v>262276</v>
      </c>
      <c r="H19" s="88">
        <v>341282</v>
      </c>
      <c r="J19" s="2">
        <v>40</v>
      </c>
      <c r="K19" s="1">
        <v>216075</v>
      </c>
      <c r="L19" s="1">
        <v>339050</v>
      </c>
      <c r="M19" s="1">
        <v>346075</v>
      </c>
      <c r="N19" s="92">
        <v>261975</v>
      </c>
      <c r="Q19" s="45">
        <f t="shared" si="0"/>
        <v>66.047684548372303</v>
      </c>
      <c r="R19" s="49">
        <f t="shared" si="1"/>
        <v>66.413434204493356</v>
      </c>
      <c r="S19" s="49">
        <f t="shared" si="2"/>
        <v>66.31315910132966</v>
      </c>
      <c r="T19" s="49">
        <f t="shared" si="3"/>
        <v>64.772077028885832</v>
      </c>
      <c r="U19" s="50">
        <f t="shared" si="4"/>
        <v>78.443237047226049</v>
      </c>
      <c r="W19" s="2">
        <f t="shared" si="5"/>
        <v>27</v>
      </c>
      <c r="X19" s="26">
        <f t="shared" si="6"/>
        <v>49.535763411279227</v>
      </c>
      <c r="Y19" s="1">
        <f t="shared" si="7"/>
        <v>339843.4</v>
      </c>
      <c r="Z19" s="1">
        <f t="shared" si="8"/>
        <v>346906.8</v>
      </c>
      <c r="AA19" s="92">
        <f t="shared" si="9"/>
        <v>282011.59999999998</v>
      </c>
      <c r="AC19" s="1">
        <f t="shared" si="10"/>
        <v>64.772077028885832</v>
      </c>
    </row>
    <row r="20" spans="1:29">
      <c r="B20" s="95">
        <v>0.75</v>
      </c>
      <c r="C20" s="96">
        <v>0.25</v>
      </c>
      <c r="D20" s="86">
        <v>288100</v>
      </c>
      <c r="E20" s="87">
        <v>309400</v>
      </c>
      <c r="F20" s="87">
        <v>312050</v>
      </c>
      <c r="G20" s="87">
        <v>275750</v>
      </c>
      <c r="H20" s="88">
        <v>370919</v>
      </c>
      <c r="J20" s="2">
        <v>40</v>
      </c>
      <c r="K20" s="1">
        <v>216075</v>
      </c>
      <c r="L20" s="1">
        <v>368156</v>
      </c>
      <c r="M20" s="1">
        <v>376837</v>
      </c>
      <c r="N20" s="92">
        <v>275750</v>
      </c>
      <c r="Q20" s="45">
        <f t="shared" si="0"/>
        <v>66.047684548372303</v>
      </c>
      <c r="R20" s="49">
        <f t="shared" si="1"/>
        <v>71.39944979367263</v>
      </c>
      <c r="S20" s="49">
        <f t="shared" si="2"/>
        <v>71.609261806510773</v>
      </c>
      <c r="T20" s="49">
        <f t="shared" si="3"/>
        <v>68.838376891334249</v>
      </c>
      <c r="U20" s="50">
        <f t="shared" si="4"/>
        <v>84.775469967904627</v>
      </c>
      <c r="W20" s="2">
        <f t="shared" si="5"/>
        <v>27.8</v>
      </c>
      <c r="X20" s="26">
        <f t="shared" si="6"/>
        <v>49.535763411279227</v>
      </c>
      <c r="Y20" s="1">
        <f t="shared" si="7"/>
        <v>366926.2</v>
      </c>
      <c r="Z20" s="1">
        <f t="shared" si="8"/>
        <v>375503.4</v>
      </c>
      <c r="AA20" s="92">
        <f t="shared" si="9"/>
        <v>300079</v>
      </c>
      <c r="AC20" s="1">
        <f t="shared" si="10"/>
        <v>66.047684548372303</v>
      </c>
    </row>
    <row r="21" spans="1:29">
      <c r="B21" s="95">
        <v>0.75</v>
      </c>
      <c r="C21" s="96">
        <v>0.5</v>
      </c>
      <c r="D21" s="86">
        <v>288100</v>
      </c>
      <c r="E21" s="87">
        <v>331900</v>
      </c>
      <c r="F21" s="87">
        <v>335425</v>
      </c>
      <c r="G21" s="87">
        <v>289525</v>
      </c>
      <c r="H21" s="88">
        <v>402203</v>
      </c>
      <c r="J21" s="2">
        <v>40</v>
      </c>
      <c r="K21" s="1">
        <v>216075</v>
      </c>
      <c r="L21" s="1">
        <v>398879</v>
      </c>
      <c r="M21" s="1">
        <v>409308</v>
      </c>
      <c r="N21" s="92">
        <v>289525</v>
      </c>
      <c r="Q21" s="45">
        <f t="shared" si="0"/>
        <v>66.047684548372303</v>
      </c>
      <c r="R21" s="49">
        <f t="shared" si="1"/>
        <v>76.516872994039431</v>
      </c>
      <c r="S21" s="49">
        <f t="shared" si="2"/>
        <v>76.93145346171481</v>
      </c>
      <c r="T21" s="49">
        <f t="shared" si="3"/>
        <v>72.76254011921138</v>
      </c>
      <c r="U21" s="50">
        <f t="shared" si="4"/>
        <v>91.404447501146265</v>
      </c>
      <c r="W21" s="2">
        <f t="shared" si="5"/>
        <v>38</v>
      </c>
      <c r="X21" s="26">
        <f t="shared" si="6"/>
        <v>49.535763411279227</v>
      </c>
      <c r="Y21" s="1">
        <f t="shared" si="7"/>
        <v>395273</v>
      </c>
      <c r="Z21" s="1">
        <f t="shared" si="8"/>
        <v>405438.2</v>
      </c>
      <c r="AA21" s="92">
        <f t="shared" si="9"/>
        <v>317123.8</v>
      </c>
      <c r="AC21" s="1">
        <f t="shared" si="10"/>
        <v>66.047684548372303</v>
      </c>
    </row>
    <row r="22" spans="1:29">
      <c r="B22" s="95">
        <v>0.75</v>
      </c>
      <c r="C22" s="96">
        <v>0.75</v>
      </c>
      <c r="D22" s="86">
        <v>288100</v>
      </c>
      <c r="E22" s="87">
        <v>354400</v>
      </c>
      <c r="F22" s="87">
        <v>358800</v>
      </c>
      <c r="G22" s="87">
        <v>303300</v>
      </c>
      <c r="H22" s="88">
        <v>433486</v>
      </c>
      <c r="J22" s="2">
        <v>40</v>
      </c>
      <c r="K22" s="1">
        <v>216075</v>
      </c>
      <c r="L22" s="1">
        <v>429602</v>
      </c>
      <c r="M22" s="1">
        <v>441779</v>
      </c>
      <c r="N22" s="92">
        <v>303300</v>
      </c>
      <c r="Q22" s="45">
        <f t="shared" si="0"/>
        <v>66.047684548372303</v>
      </c>
      <c r="R22" s="49">
        <f t="shared" si="1"/>
        <v>81.608115543328736</v>
      </c>
      <c r="S22" s="49">
        <f t="shared" si="2"/>
        <v>82.249701971572676</v>
      </c>
      <c r="T22" s="49">
        <f t="shared" si="3"/>
        <v>76.251031636863829</v>
      </c>
      <c r="U22" s="50">
        <f t="shared" si="4"/>
        <v>98.031086657496559</v>
      </c>
      <c r="W22" s="2">
        <f t="shared" si="5"/>
        <v>40</v>
      </c>
      <c r="X22" s="26">
        <f t="shared" si="6"/>
        <v>49.535763411279227</v>
      </c>
      <c r="Y22" s="1">
        <f t="shared" si="7"/>
        <v>423610</v>
      </c>
      <c r="Z22" s="1">
        <f t="shared" si="8"/>
        <v>435360.4</v>
      </c>
      <c r="AA22" s="92">
        <f t="shared" si="9"/>
        <v>331969.2</v>
      </c>
      <c r="AC22" s="1">
        <f t="shared" si="10"/>
        <v>66.047684548372303</v>
      </c>
    </row>
    <row r="23" spans="1:29">
      <c r="B23" s="95">
        <v>0.75</v>
      </c>
      <c r="C23" s="96">
        <v>1</v>
      </c>
      <c r="D23" s="86">
        <v>288100</v>
      </c>
      <c r="E23" s="87">
        <v>376900</v>
      </c>
      <c r="F23" s="87">
        <v>382175</v>
      </c>
      <c r="G23" s="87">
        <v>317075</v>
      </c>
      <c r="H23" s="88">
        <v>464770</v>
      </c>
      <c r="J23" s="2">
        <v>40</v>
      </c>
      <c r="K23" s="1">
        <v>216075</v>
      </c>
      <c r="L23" s="1">
        <v>460325</v>
      </c>
      <c r="M23" s="1">
        <v>474250</v>
      </c>
      <c r="N23" s="92">
        <v>317075</v>
      </c>
      <c r="Q23" s="45">
        <f t="shared" si="0"/>
        <v>66.047684548372303</v>
      </c>
      <c r="R23" s="49">
        <f t="shared" si="1"/>
        <v>86.705410362219169</v>
      </c>
      <c r="S23" s="49">
        <f t="shared" si="2"/>
        <v>87.570105456212744</v>
      </c>
      <c r="T23" s="49">
        <f t="shared" si="3"/>
        <v>79.588766620816145</v>
      </c>
      <c r="U23" s="50">
        <f t="shared" si="4"/>
        <v>104.66423658872077</v>
      </c>
      <c r="W23" s="2">
        <f t="shared" si="5"/>
        <v>40</v>
      </c>
      <c r="X23" s="26">
        <f t="shared" si="6"/>
        <v>49.535763411279227</v>
      </c>
      <c r="Y23" s="1">
        <f t="shared" si="7"/>
        <v>451981.2</v>
      </c>
      <c r="Z23" s="1">
        <f t="shared" si="8"/>
        <v>465308</v>
      </c>
      <c r="AA23" s="92">
        <f t="shared" si="9"/>
        <v>346864.8</v>
      </c>
      <c r="AC23" s="1">
        <f t="shared" si="10"/>
        <v>66.047684548372303</v>
      </c>
    </row>
    <row r="24" spans="1:29">
      <c r="B24" s="95">
        <v>1</v>
      </c>
      <c r="C24" s="96">
        <v>0</v>
      </c>
      <c r="D24" s="86">
        <v>288100</v>
      </c>
      <c r="E24" s="87">
        <v>378100</v>
      </c>
      <c r="F24" s="87">
        <v>381600</v>
      </c>
      <c r="G24" s="87">
        <v>343200</v>
      </c>
      <c r="H24" s="88">
        <v>452750</v>
      </c>
      <c r="J24" s="2">
        <v>40</v>
      </c>
      <c r="K24" s="1">
        <v>288100</v>
      </c>
      <c r="L24" s="1">
        <v>449800</v>
      </c>
      <c r="M24" s="1">
        <v>459000</v>
      </c>
      <c r="N24" s="92">
        <v>343200</v>
      </c>
      <c r="Q24" s="45">
        <f t="shared" si="0"/>
        <v>66.047684548372303</v>
      </c>
      <c r="R24" s="49">
        <f t="shared" si="1"/>
        <v>87.321274644658416</v>
      </c>
      <c r="S24" s="49">
        <f t="shared" si="2"/>
        <v>87.616460339293909</v>
      </c>
      <c r="T24" s="49">
        <f t="shared" si="3"/>
        <v>84.783539660706097</v>
      </c>
      <c r="U24" s="50">
        <f t="shared" si="4"/>
        <v>103.99756992205411</v>
      </c>
      <c r="W24" s="2">
        <f t="shared" si="5"/>
        <v>31.6</v>
      </c>
      <c r="X24" s="26">
        <f t="shared" si="6"/>
        <v>66.047684548372303</v>
      </c>
      <c r="Y24" s="1">
        <f t="shared" si="7"/>
        <v>450593.4</v>
      </c>
      <c r="Z24" s="1">
        <f t="shared" si="8"/>
        <v>459831.8</v>
      </c>
      <c r="AA24" s="92">
        <f t="shared" si="9"/>
        <v>369301.2</v>
      </c>
      <c r="AC24" s="1">
        <f t="shared" si="10"/>
        <v>66.047684548372303</v>
      </c>
    </row>
    <row r="25" spans="1:29">
      <c r="B25" s="95">
        <v>1</v>
      </c>
      <c r="C25" s="96">
        <v>0.25</v>
      </c>
      <c r="D25" s="86">
        <v>288100</v>
      </c>
      <c r="E25" s="87">
        <v>400600</v>
      </c>
      <c r="F25" s="87">
        <v>404975</v>
      </c>
      <c r="G25" s="87">
        <v>356975</v>
      </c>
      <c r="H25" s="88">
        <v>493912</v>
      </c>
      <c r="J25" s="2">
        <v>40</v>
      </c>
      <c r="K25" s="1">
        <v>288100</v>
      </c>
      <c r="L25" s="1">
        <v>490225</v>
      </c>
      <c r="M25" s="1">
        <v>501725</v>
      </c>
      <c r="N25" s="92">
        <v>356975</v>
      </c>
      <c r="Q25" s="45">
        <f t="shared" si="0"/>
        <v>66.047684548372303</v>
      </c>
      <c r="R25" s="49">
        <f t="shared" si="1"/>
        <v>92.307290233837691</v>
      </c>
      <c r="S25" s="49">
        <f t="shared" si="2"/>
        <v>92.912563044475007</v>
      </c>
      <c r="T25" s="49">
        <f t="shared" si="3"/>
        <v>88.624025676295275</v>
      </c>
      <c r="U25" s="50">
        <f t="shared" si="4"/>
        <v>112.68505272810637</v>
      </c>
      <c r="W25" s="2">
        <f t="shared" si="5"/>
        <v>31.6</v>
      </c>
      <c r="X25" s="26">
        <f t="shared" si="6"/>
        <v>66.047684548372303</v>
      </c>
      <c r="Y25" s="1">
        <f t="shared" si="7"/>
        <v>487742.4</v>
      </c>
      <c r="Z25" s="1">
        <f t="shared" si="8"/>
        <v>499054.8</v>
      </c>
      <c r="AA25" s="92">
        <f t="shared" si="9"/>
        <v>386430.4</v>
      </c>
      <c r="AC25" s="1">
        <f t="shared" si="10"/>
        <v>66.047684548372303</v>
      </c>
    </row>
    <row r="26" spans="1:29">
      <c r="B26" s="95">
        <v>1</v>
      </c>
      <c r="C26" s="96">
        <v>0.5</v>
      </c>
      <c r="D26" s="86">
        <v>288100</v>
      </c>
      <c r="E26" s="87">
        <v>423100</v>
      </c>
      <c r="F26" s="87">
        <v>428350</v>
      </c>
      <c r="G26" s="87">
        <v>370750</v>
      </c>
      <c r="H26" s="88">
        <v>535075</v>
      </c>
      <c r="J26" s="2">
        <v>40</v>
      </c>
      <c r="K26" s="1">
        <v>288100</v>
      </c>
      <c r="L26" s="1">
        <v>530650</v>
      </c>
      <c r="M26" s="1">
        <v>544450</v>
      </c>
      <c r="N26" s="92">
        <v>370750</v>
      </c>
      <c r="Q26" s="45">
        <f t="shared" si="0"/>
        <v>66.047684548372303</v>
      </c>
      <c r="R26" s="49">
        <f t="shared" si="1"/>
        <v>97.424713434204492</v>
      </c>
      <c r="S26" s="49">
        <f t="shared" si="2"/>
        <v>98.234754699679044</v>
      </c>
      <c r="T26" s="49">
        <f t="shared" si="3"/>
        <v>92.071664374140298</v>
      </c>
      <c r="U26" s="50">
        <f t="shared" si="4"/>
        <v>121.45451627693718</v>
      </c>
      <c r="W26" s="2">
        <f t="shared" si="5"/>
        <v>39.200000000000003</v>
      </c>
      <c r="X26" s="26">
        <f t="shared" si="6"/>
        <v>66.047684548372303</v>
      </c>
      <c r="Y26" s="1">
        <f t="shared" si="7"/>
        <v>525247.19999999995</v>
      </c>
      <c r="Z26" s="1">
        <f t="shared" si="8"/>
        <v>538660.6</v>
      </c>
      <c r="AA26" s="92">
        <f t="shared" si="9"/>
        <v>401164.4</v>
      </c>
      <c r="AC26" s="1">
        <f t="shared" si="10"/>
        <v>66.047684548372303</v>
      </c>
    </row>
    <row r="27" spans="1:29">
      <c r="B27" s="95">
        <v>1</v>
      </c>
      <c r="C27" s="96">
        <v>0.75</v>
      </c>
      <c r="D27" s="86">
        <v>288100</v>
      </c>
      <c r="E27" s="87">
        <v>445600</v>
      </c>
      <c r="F27" s="87">
        <v>451725</v>
      </c>
      <c r="G27" s="87">
        <v>384525</v>
      </c>
      <c r="H27" s="88">
        <v>576237</v>
      </c>
      <c r="J27" s="2">
        <v>40</v>
      </c>
      <c r="K27" s="1">
        <v>288100</v>
      </c>
      <c r="L27" s="1">
        <v>571075</v>
      </c>
      <c r="M27" s="1">
        <v>587175</v>
      </c>
      <c r="N27" s="92">
        <v>384525</v>
      </c>
      <c r="Q27" s="45">
        <f t="shared" si="0"/>
        <v>66.047684548372303</v>
      </c>
      <c r="R27" s="49">
        <f t="shared" si="1"/>
        <v>102.51595598349381</v>
      </c>
      <c r="S27" s="49">
        <f t="shared" si="2"/>
        <v>103.55300320953691</v>
      </c>
      <c r="T27" s="49">
        <f t="shared" si="3"/>
        <v>95.414259513984405</v>
      </c>
      <c r="U27" s="50">
        <f t="shared" si="4"/>
        <v>130.218431911967</v>
      </c>
      <c r="W27" s="2">
        <f t="shared" si="5"/>
        <v>40</v>
      </c>
      <c r="X27" s="26">
        <f t="shared" si="6"/>
        <v>66.047684548372303</v>
      </c>
      <c r="Y27" s="1">
        <f t="shared" si="7"/>
        <v>562731.19999999995</v>
      </c>
      <c r="Z27" s="1">
        <f t="shared" si="8"/>
        <v>578233</v>
      </c>
      <c r="AA27" s="92">
        <f t="shared" si="9"/>
        <v>416038.8</v>
      </c>
      <c r="AC27" s="1">
        <f t="shared" si="10"/>
        <v>66.047684548372303</v>
      </c>
    </row>
    <row r="28" spans="1:29" ht="15.75" thickBot="1">
      <c r="B28" s="97">
        <v>1</v>
      </c>
      <c r="C28" s="98">
        <v>1</v>
      </c>
      <c r="D28" s="89">
        <v>288100</v>
      </c>
      <c r="E28" s="90">
        <v>468100</v>
      </c>
      <c r="F28" s="90">
        <v>475100</v>
      </c>
      <c r="G28" s="90">
        <v>398300</v>
      </c>
      <c r="H28" s="91">
        <v>617400</v>
      </c>
      <c r="J28" s="2">
        <v>40</v>
      </c>
      <c r="K28" s="1">
        <v>288100</v>
      </c>
      <c r="L28" s="1">
        <v>611500</v>
      </c>
      <c r="M28" s="1">
        <v>629900</v>
      </c>
      <c r="N28" s="92">
        <v>398300</v>
      </c>
      <c r="Q28" s="51">
        <f t="shared" si="0"/>
        <v>66.047684548372303</v>
      </c>
      <c r="R28" s="52">
        <f t="shared" si="1"/>
        <v>107.61325080238423</v>
      </c>
      <c r="S28" s="52">
        <f t="shared" si="2"/>
        <v>108.87340669417698</v>
      </c>
      <c r="T28" s="52">
        <f t="shared" si="3"/>
        <v>98.573314993122423</v>
      </c>
      <c r="U28" s="53">
        <f t="shared" si="4"/>
        <v>138.98596973865202</v>
      </c>
      <c r="W28" s="2">
        <f t="shared" si="5"/>
        <v>40</v>
      </c>
      <c r="X28" s="26">
        <f t="shared" si="6"/>
        <v>66.047684548372303</v>
      </c>
      <c r="Y28" s="1">
        <f t="shared" si="7"/>
        <v>600222.19999999995</v>
      </c>
      <c r="Z28" s="1">
        <f t="shared" si="8"/>
        <v>617830.19999999995</v>
      </c>
      <c r="AA28" s="92">
        <f t="shared" si="9"/>
        <v>429637.8</v>
      </c>
      <c r="AC28" s="1">
        <f t="shared" si="10"/>
        <v>66.047684548372303</v>
      </c>
    </row>
    <row r="29" spans="1:29" ht="15.75" thickBot="1">
      <c r="A29" s="92">
        <v>0.75</v>
      </c>
      <c r="Q29" s="25"/>
      <c r="R29" s="25">
        <f>SUM(R30:R54)/(COUNTA(R30:R54)-SUM($Q30:$Q54))</f>
        <v>0</v>
      </c>
      <c r="S29" s="25">
        <f t="shared" ref="S29:U29" si="11">SUM(S30:S54)/(COUNTA(S30:S54)-SUM($Q30:$Q54))</f>
        <v>0</v>
      </c>
      <c r="T29" s="25">
        <f>SUM(T30:T54)/(COUNTA(T30:T54)-SUM($Q30:$Q54))</f>
        <v>0.5</v>
      </c>
      <c r="U29" s="25">
        <f t="shared" si="11"/>
        <v>0.5</v>
      </c>
      <c r="W29" s="102">
        <f>AVERAGE(T9:T19)</f>
        <v>44.648601558917925</v>
      </c>
    </row>
    <row r="30" spans="1:29">
      <c r="B30" s="93">
        <v>0</v>
      </c>
      <c r="C30" s="94">
        <v>0</v>
      </c>
      <c r="D30" s="83">
        <v>288100</v>
      </c>
      <c r="E30" s="84">
        <v>13664</v>
      </c>
      <c r="F30" s="84">
        <v>10083</v>
      </c>
      <c r="G30" s="84">
        <v>11347</v>
      </c>
      <c r="H30" s="85">
        <v>7208</v>
      </c>
      <c r="J30" s="2">
        <v>8</v>
      </c>
      <c r="K30" s="1">
        <v>0</v>
      </c>
      <c r="L30" s="1">
        <v>7079</v>
      </c>
      <c r="M30" s="1">
        <v>7600</v>
      </c>
      <c r="N30" s="92">
        <v>10083</v>
      </c>
      <c r="Q30" s="92">
        <f t="shared" ref="Q30:U39" si="12">IF(Q4=$AC4,1,0)</f>
        <v>0</v>
      </c>
      <c r="R30" s="92">
        <f t="shared" si="12"/>
        <v>0</v>
      </c>
      <c r="S30" s="92">
        <f t="shared" si="12"/>
        <v>0</v>
      </c>
      <c r="T30" s="92">
        <f t="shared" si="12"/>
        <v>0</v>
      </c>
      <c r="U30" s="92">
        <f t="shared" si="12"/>
        <v>1</v>
      </c>
    </row>
    <row r="31" spans="1:29">
      <c r="B31" s="95">
        <v>0</v>
      </c>
      <c r="C31" s="96">
        <v>0.25</v>
      </c>
      <c r="D31" s="86">
        <v>288100</v>
      </c>
      <c r="E31" s="87">
        <v>35264</v>
      </c>
      <c r="F31" s="87">
        <v>33212</v>
      </c>
      <c r="G31" s="87">
        <v>33870</v>
      </c>
      <c r="H31" s="88">
        <v>7208</v>
      </c>
      <c r="J31" s="2">
        <v>15</v>
      </c>
      <c r="K31" s="1">
        <v>0</v>
      </c>
      <c r="L31" s="1">
        <v>7079</v>
      </c>
      <c r="M31" s="1">
        <v>7600</v>
      </c>
      <c r="N31" s="92">
        <v>33212</v>
      </c>
      <c r="Q31" s="92">
        <f t="shared" si="12"/>
        <v>0</v>
      </c>
      <c r="R31" s="92">
        <f t="shared" si="12"/>
        <v>0</v>
      </c>
      <c r="S31" s="92">
        <f t="shared" si="12"/>
        <v>0</v>
      </c>
      <c r="T31" s="92">
        <f t="shared" si="12"/>
        <v>0</v>
      </c>
      <c r="U31" s="92">
        <f t="shared" si="12"/>
        <v>1</v>
      </c>
      <c r="X31" s="27"/>
      <c r="Y31" s="27"/>
    </row>
    <row r="32" spans="1:29">
      <c r="B32" s="95">
        <v>0</v>
      </c>
      <c r="C32" s="96">
        <v>0.5</v>
      </c>
      <c r="D32" s="86">
        <v>288100</v>
      </c>
      <c r="E32" s="87">
        <v>57763</v>
      </c>
      <c r="F32" s="87">
        <v>56549</v>
      </c>
      <c r="G32" s="87">
        <v>54303</v>
      </c>
      <c r="H32" s="88">
        <v>7208</v>
      </c>
      <c r="J32" s="2">
        <v>37</v>
      </c>
      <c r="K32" s="1">
        <v>0</v>
      </c>
      <c r="L32" s="1">
        <v>7079</v>
      </c>
      <c r="M32" s="1">
        <v>7600</v>
      </c>
      <c r="N32" s="92">
        <v>53931</v>
      </c>
      <c r="Q32" s="92">
        <f t="shared" si="12"/>
        <v>0</v>
      </c>
      <c r="R32" s="92">
        <f t="shared" si="12"/>
        <v>0</v>
      </c>
      <c r="S32" s="92">
        <f t="shared" si="12"/>
        <v>0</v>
      </c>
      <c r="T32" s="92">
        <f t="shared" si="12"/>
        <v>0</v>
      </c>
      <c r="U32" s="92">
        <f t="shared" si="12"/>
        <v>1</v>
      </c>
      <c r="X32" s="27"/>
      <c r="Y32" s="27"/>
    </row>
    <row r="33" spans="2:25">
      <c r="B33" s="95">
        <v>0</v>
      </c>
      <c r="C33" s="96">
        <v>0.75</v>
      </c>
      <c r="D33" s="86">
        <v>288100</v>
      </c>
      <c r="E33" s="87">
        <v>80208</v>
      </c>
      <c r="F33" s="87">
        <v>79828</v>
      </c>
      <c r="G33" s="87">
        <v>72245</v>
      </c>
      <c r="H33" s="88">
        <v>7208</v>
      </c>
      <c r="J33" s="2">
        <v>40</v>
      </c>
      <c r="K33" s="1">
        <v>0</v>
      </c>
      <c r="L33" s="1">
        <v>7079</v>
      </c>
      <c r="M33" s="1">
        <v>7600</v>
      </c>
      <c r="N33" s="92">
        <v>71848</v>
      </c>
      <c r="Q33" s="92">
        <f t="shared" si="12"/>
        <v>0</v>
      </c>
      <c r="R33" s="92">
        <f t="shared" si="12"/>
        <v>0</v>
      </c>
      <c r="S33" s="92">
        <f t="shared" si="12"/>
        <v>0</v>
      </c>
      <c r="T33" s="92">
        <f t="shared" si="12"/>
        <v>0</v>
      </c>
      <c r="U33" s="92">
        <f t="shared" si="12"/>
        <v>1</v>
      </c>
      <c r="X33" s="27"/>
      <c r="Y33" s="27"/>
    </row>
    <row r="34" spans="2:25">
      <c r="B34" s="95">
        <v>0</v>
      </c>
      <c r="C34" s="96">
        <v>1</v>
      </c>
      <c r="D34" s="86">
        <v>288100</v>
      </c>
      <c r="E34" s="87">
        <v>102666</v>
      </c>
      <c r="F34" s="87">
        <v>103126</v>
      </c>
      <c r="G34" s="87">
        <v>88693</v>
      </c>
      <c r="H34" s="88">
        <v>7208</v>
      </c>
      <c r="J34" s="2">
        <v>40</v>
      </c>
      <c r="K34" s="1">
        <v>0</v>
      </c>
      <c r="L34" s="1">
        <v>7079</v>
      </c>
      <c r="M34" s="1">
        <v>7600</v>
      </c>
      <c r="N34" s="92">
        <v>88063</v>
      </c>
      <c r="Q34" s="92">
        <f t="shared" si="12"/>
        <v>0</v>
      </c>
      <c r="R34" s="92">
        <f t="shared" si="12"/>
        <v>0</v>
      </c>
      <c r="S34" s="92">
        <f t="shared" si="12"/>
        <v>0</v>
      </c>
      <c r="T34" s="92">
        <f t="shared" si="12"/>
        <v>0</v>
      </c>
      <c r="U34" s="92">
        <f t="shared" si="12"/>
        <v>1</v>
      </c>
      <c r="X34" s="27"/>
      <c r="Y34" s="27"/>
    </row>
    <row r="35" spans="2:25">
      <c r="B35" s="95">
        <v>0.25</v>
      </c>
      <c r="C35" s="96">
        <v>0</v>
      </c>
      <c r="D35" s="86">
        <v>288100</v>
      </c>
      <c r="E35" s="87">
        <v>104864</v>
      </c>
      <c r="F35" s="87">
        <v>103008</v>
      </c>
      <c r="G35" s="87">
        <v>104842</v>
      </c>
      <c r="H35" s="88">
        <v>118675</v>
      </c>
      <c r="J35" s="2">
        <v>32</v>
      </c>
      <c r="K35" s="1">
        <v>72025</v>
      </c>
      <c r="L35" s="1">
        <v>117830</v>
      </c>
      <c r="M35" s="1">
        <v>120525</v>
      </c>
      <c r="N35" s="92">
        <v>103008</v>
      </c>
      <c r="Q35" s="92">
        <f t="shared" si="12"/>
        <v>0</v>
      </c>
      <c r="R35" s="92">
        <f t="shared" si="12"/>
        <v>0</v>
      </c>
      <c r="S35" s="92">
        <f t="shared" si="12"/>
        <v>0</v>
      </c>
      <c r="T35" s="92">
        <f t="shared" si="12"/>
        <v>1</v>
      </c>
      <c r="U35" s="92">
        <f t="shared" si="12"/>
        <v>0</v>
      </c>
      <c r="X35" s="27"/>
      <c r="Y35" s="27"/>
    </row>
    <row r="36" spans="2:25">
      <c r="B36" s="95">
        <v>0.25</v>
      </c>
      <c r="C36" s="96">
        <v>0.25</v>
      </c>
      <c r="D36" s="86">
        <v>288100</v>
      </c>
      <c r="E36" s="87">
        <v>126464</v>
      </c>
      <c r="F36" s="87">
        <v>126137</v>
      </c>
      <c r="G36" s="87">
        <v>124523</v>
      </c>
      <c r="H36" s="88">
        <v>128063</v>
      </c>
      <c r="J36" s="2">
        <v>32</v>
      </c>
      <c r="K36" s="1">
        <v>72025</v>
      </c>
      <c r="L36" s="1">
        <v>127036</v>
      </c>
      <c r="M36" s="1">
        <v>130238</v>
      </c>
      <c r="N36" s="92">
        <v>123553</v>
      </c>
      <c r="Q36" s="92">
        <f t="shared" si="12"/>
        <v>0</v>
      </c>
      <c r="R36" s="92">
        <f t="shared" si="12"/>
        <v>0</v>
      </c>
      <c r="S36" s="92">
        <f t="shared" si="12"/>
        <v>0</v>
      </c>
      <c r="T36" s="92">
        <f t="shared" si="12"/>
        <v>1</v>
      </c>
      <c r="U36" s="92">
        <f t="shared" si="12"/>
        <v>0</v>
      </c>
      <c r="X36" s="27"/>
      <c r="Y36" s="27"/>
    </row>
    <row r="37" spans="2:25">
      <c r="B37" s="95">
        <v>0.25</v>
      </c>
      <c r="C37" s="96">
        <v>0.5</v>
      </c>
      <c r="D37" s="86">
        <v>288100</v>
      </c>
      <c r="E37" s="87">
        <v>148963</v>
      </c>
      <c r="F37" s="87">
        <v>149474</v>
      </c>
      <c r="G37" s="87">
        <v>141968</v>
      </c>
      <c r="H37" s="88">
        <v>137756</v>
      </c>
      <c r="J37" s="2">
        <v>40</v>
      </c>
      <c r="K37" s="1">
        <v>72025</v>
      </c>
      <c r="L37" s="1">
        <v>136548</v>
      </c>
      <c r="M37" s="1">
        <v>140296</v>
      </c>
      <c r="N37" s="92">
        <v>141535</v>
      </c>
      <c r="Q37" s="92">
        <f t="shared" si="12"/>
        <v>0</v>
      </c>
      <c r="R37" s="92">
        <f t="shared" si="12"/>
        <v>0</v>
      </c>
      <c r="S37" s="92">
        <f t="shared" si="12"/>
        <v>0</v>
      </c>
      <c r="T37" s="92">
        <f t="shared" si="12"/>
        <v>0</v>
      </c>
      <c r="U37" s="92">
        <f t="shared" si="12"/>
        <v>1</v>
      </c>
      <c r="X37" s="27"/>
      <c r="Y37" s="27"/>
    </row>
    <row r="38" spans="2:25">
      <c r="B38" s="95">
        <v>0.25</v>
      </c>
      <c r="C38" s="96">
        <v>0.75</v>
      </c>
      <c r="D38" s="86">
        <v>288100</v>
      </c>
      <c r="E38" s="87">
        <v>171408</v>
      </c>
      <c r="F38" s="87">
        <v>172753</v>
      </c>
      <c r="G38" s="87">
        <v>158193</v>
      </c>
      <c r="H38" s="88">
        <v>147430</v>
      </c>
      <c r="J38" s="2">
        <v>40</v>
      </c>
      <c r="K38" s="1">
        <v>72025</v>
      </c>
      <c r="L38" s="1">
        <v>146044</v>
      </c>
      <c r="M38" s="1">
        <v>150332</v>
      </c>
      <c r="N38" s="92">
        <v>157058</v>
      </c>
      <c r="Q38" s="92">
        <f t="shared" si="12"/>
        <v>0</v>
      </c>
      <c r="R38" s="92">
        <f t="shared" si="12"/>
        <v>0</v>
      </c>
      <c r="S38" s="92">
        <f t="shared" si="12"/>
        <v>0</v>
      </c>
      <c r="T38" s="92">
        <f t="shared" si="12"/>
        <v>0</v>
      </c>
      <c r="U38" s="92">
        <f t="shared" si="12"/>
        <v>1</v>
      </c>
      <c r="X38" s="27"/>
      <c r="Y38" s="27"/>
    </row>
    <row r="39" spans="2:25">
      <c r="B39" s="95">
        <v>0.25</v>
      </c>
      <c r="C39" s="96">
        <v>1</v>
      </c>
      <c r="D39" s="86">
        <v>288100</v>
      </c>
      <c r="E39" s="87">
        <v>193866</v>
      </c>
      <c r="F39" s="87">
        <v>196051</v>
      </c>
      <c r="G39" s="87">
        <v>171295</v>
      </c>
      <c r="H39" s="88">
        <v>157897</v>
      </c>
      <c r="J39" s="2">
        <v>40</v>
      </c>
      <c r="K39" s="1">
        <v>72025</v>
      </c>
      <c r="L39" s="1">
        <v>156302</v>
      </c>
      <c r="M39" s="1">
        <v>161167</v>
      </c>
      <c r="N39" s="92">
        <v>170112</v>
      </c>
      <c r="Q39" s="92">
        <f t="shared" si="12"/>
        <v>0</v>
      </c>
      <c r="R39" s="92">
        <f t="shared" si="12"/>
        <v>0</v>
      </c>
      <c r="S39" s="92">
        <f t="shared" si="12"/>
        <v>0</v>
      </c>
      <c r="T39" s="92">
        <f t="shared" si="12"/>
        <v>0</v>
      </c>
      <c r="U39" s="92">
        <f t="shared" si="12"/>
        <v>1</v>
      </c>
      <c r="X39" s="27"/>
      <c r="Y39" s="27"/>
    </row>
    <row r="40" spans="2:25">
      <c r="B40" s="95">
        <v>0.5</v>
      </c>
      <c r="C40" s="96">
        <v>0</v>
      </c>
      <c r="D40" s="86">
        <v>288100</v>
      </c>
      <c r="E40" s="87">
        <v>196064</v>
      </c>
      <c r="F40" s="87">
        <v>195933</v>
      </c>
      <c r="G40" s="87">
        <v>194274</v>
      </c>
      <c r="H40" s="88">
        <v>230143</v>
      </c>
      <c r="J40" s="2">
        <v>38</v>
      </c>
      <c r="K40" s="1">
        <v>144050</v>
      </c>
      <c r="L40" s="1">
        <v>228580</v>
      </c>
      <c r="M40" s="1">
        <v>233450</v>
      </c>
      <c r="N40" s="92">
        <v>193341</v>
      </c>
      <c r="Q40" s="92">
        <f t="shared" ref="Q40:U49" si="13">IF(Q14=$AC14,1,0)</f>
        <v>0</v>
      </c>
      <c r="R40" s="92">
        <f t="shared" si="13"/>
        <v>0</v>
      </c>
      <c r="S40" s="92">
        <f t="shared" si="13"/>
        <v>0</v>
      </c>
      <c r="T40" s="92">
        <f t="shared" si="13"/>
        <v>1</v>
      </c>
      <c r="U40" s="92">
        <f t="shared" si="13"/>
        <v>0</v>
      </c>
      <c r="X40" s="27"/>
      <c r="Y40" s="27"/>
    </row>
    <row r="41" spans="2:25">
      <c r="B41" s="95">
        <v>0.5</v>
      </c>
      <c r="C41" s="96">
        <v>0.25</v>
      </c>
      <c r="D41" s="86">
        <v>288100</v>
      </c>
      <c r="E41" s="87">
        <v>217664</v>
      </c>
      <c r="F41" s="87">
        <v>219062</v>
      </c>
      <c r="G41" s="87">
        <v>211558</v>
      </c>
      <c r="H41" s="88">
        <v>249224</v>
      </c>
      <c r="J41" s="2">
        <v>40</v>
      </c>
      <c r="K41" s="1">
        <v>144050</v>
      </c>
      <c r="L41" s="1">
        <v>247298</v>
      </c>
      <c r="M41" s="1">
        <v>253221</v>
      </c>
      <c r="N41" s="92">
        <v>211203</v>
      </c>
      <c r="Q41" s="92">
        <f t="shared" si="13"/>
        <v>0</v>
      </c>
      <c r="R41" s="92">
        <f t="shared" si="13"/>
        <v>0</v>
      </c>
      <c r="S41" s="92">
        <f t="shared" si="13"/>
        <v>0</v>
      </c>
      <c r="T41" s="92">
        <f t="shared" si="13"/>
        <v>1</v>
      </c>
      <c r="U41" s="92">
        <f t="shared" si="13"/>
        <v>0</v>
      </c>
      <c r="X41" s="27"/>
      <c r="Y41" s="27"/>
    </row>
    <row r="42" spans="2:25">
      <c r="B42" s="95">
        <v>0.5</v>
      </c>
      <c r="C42" s="96">
        <v>0.5</v>
      </c>
      <c r="D42" s="86">
        <v>288100</v>
      </c>
      <c r="E42" s="87">
        <v>240163</v>
      </c>
      <c r="F42" s="87">
        <v>242399</v>
      </c>
      <c r="G42" s="87">
        <v>226126</v>
      </c>
      <c r="H42" s="88">
        <v>269364</v>
      </c>
      <c r="J42" s="2">
        <v>40</v>
      </c>
      <c r="K42" s="1">
        <v>144050</v>
      </c>
      <c r="L42" s="1">
        <v>267052</v>
      </c>
      <c r="M42" s="1">
        <v>274092</v>
      </c>
      <c r="N42" s="92">
        <v>225304</v>
      </c>
      <c r="Q42" s="92">
        <f t="shared" si="13"/>
        <v>0</v>
      </c>
      <c r="R42" s="92">
        <f t="shared" si="13"/>
        <v>0</v>
      </c>
      <c r="S42" s="92">
        <f t="shared" si="13"/>
        <v>0</v>
      </c>
      <c r="T42" s="92">
        <f t="shared" si="13"/>
        <v>1</v>
      </c>
      <c r="U42" s="92">
        <f t="shared" si="13"/>
        <v>0</v>
      </c>
      <c r="X42" s="27"/>
      <c r="Y42" s="27"/>
    </row>
    <row r="43" spans="2:25">
      <c r="B43" s="95">
        <v>0.5</v>
      </c>
      <c r="C43" s="96">
        <v>0.75</v>
      </c>
      <c r="D43" s="86">
        <v>288100</v>
      </c>
      <c r="E43" s="87">
        <v>262608</v>
      </c>
      <c r="F43" s="87">
        <v>265678</v>
      </c>
      <c r="G43" s="87">
        <v>239647</v>
      </c>
      <c r="H43" s="88">
        <v>288907</v>
      </c>
      <c r="J43" s="2">
        <v>40</v>
      </c>
      <c r="K43" s="1">
        <v>144050</v>
      </c>
      <c r="L43" s="1">
        <v>286243</v>
      </c>
      <c r="M43" s="1">
        <v>294360</v>
      </c>
      <c r="N43" s="92">
        <v>238322</v>
      </c>
      <c r="Q43" s="92">
        <f t="shared" si="13"/>
        <v>0</v>
      </c>
      <c r="R43" s="92">
        <f t="shared" si="13"/>
        <v>0</v>
      </c>
      <c r="S43" s="92">
        <f t="shared" si="13"/>
        <v>0</v>
      </c>
      <c r="T43" s="92">
        <f t="shared" si="13"/>
        <v>1</v>
      </c>
      <c r="U43" s="92">
        <f t="shared" si="13"/>
        <v>0</v>
      </c>
      <c r="X43" s="27"/>
      <c r="Y43" s="28"/>
    </row>
    <row r="44" spans="2:25">
      <c r="B44" s="95">
        <v>0.5</v>
      </c>
      <c r="C44" s="96">
        <v>1</v>
      </c>
      <c r="D44" s="86">
        <v>288100</v>
      </c>
      <c r="E44" s="87">
        <v>285066</v>
      </c>
      <c r="F44" s="87">
        <v>288976</v>
      </c>
      <c r="G44" s="87">
        <v>251345</v>
      </c>
      <c r="H44" s="88">
        <v>309128</v>
      </c>
      <c r="J44" s="2">
        <v>40</v>
      </c>
      <c r="K44" s="1">
        <v>144050</v>
      </c>
      <c r="L44" s="1">
        <v>306084</v>
      </c>
      <c r="M44" s="1">
        <v>315326</v>
      </c>
      <c r="N44" s="92">
        <v>251345</v>
      </c>
      <c r="Q44" s="92">
        <f t="shared" si="13"/>
        <v>0</v>
      </c>
      <c r="R44" s="92">
        <f t="shared" si="13"/>
        <v>0</v>
      </c>
      <c r="S44" s="92">
        <f t="shared" si="13"/>
        <v>0</v>
      </c>
      <c r="T44" s="92">
        <f t="shared" si="13"/>
        <v>1</v>
      </c>
      <c r="U44" s="92">
        <f t="shared" si="13"/>
        <v>0</v>
      </c>
      <c r="X44" s="27"/>
      <c r="Y44" s="28"/>
    </row>
    <row r="45" spans="2:25">
      <c r="B45" s="95">
        <v>0.75</v>
      </c>
      <c r="C45" s="96">
        <v>0</v>
      </c>
      <c r="D45" s="86">
        <v>288100</v>
      </c>
      <c r="E45" s="87">
        <v>287264</v>
      </c>
      <c r="F45" s="87">
        <v>288858</v>
      </c>
      <c r="G45" s="87">
        <v>280830</v>
      </c>
      <c r="H45" s="88">
        <v>341610</v>
      </c>
      <c r="J45" s="2">
        <v>40</v>
      </c>
      <c r="K45" s="1">
        <v>216075</v>
      </c>
      <c r="L45" s="1">
        <v>339330</v>
      </c>
      <c r="M45" s="1">
        <v>346375</v>
      </c>
      <c r="N45" s="92">
        <v>280778</v>
      </c>
      <c r="Q45" s="92">
        <f t="shared" si="13"/>
        <v>0</v>
      </c>
      <c r="R45" s="92">
        <f t="shared" si="13"/>
        <v>0</v>
      </c>
      <c r="S45" s="92">
        <f t="shared" si="13"/>
        <v>0</v>
      </c>
      <c r="T45" s="92">
        <f t="shared" si="13"/>
        <v>1</v>
      </c>
      <c r="U45" s="92">
        <f t="shared" si="13"/>
        <v>0</v>
      </c>
      <c r="X45" s="27"/>
      <c r="Y45" s="28"/>
    </row>
    <row r="46" spans="2:25">
      <c r="B46" s="95">
        <v>0.75</v>
      </c>
      <c r="C46" s="96">
        <v>0.25</v>
      </c>
      <c r="D46" s="86">
        <v>288100</v>
      </c>
      <c r="E46" s="87">
        <v>308864</v>
      </c>
      <c r="F46" s="87">
        <v>311987</v>
      </c>
      <c r="G46" s="87">
        <v>293887</v>
      </c>
      <c r="H46" s="88">
        <v>370365</v>
      </c>
      <c r="J46" s="2">
        <v>40</v>
      </c>
      <c r="K46" s="1">
        <v>216075</v>
      </c>
      <c r="L46" s="1">
        <v>367544</v>
      </c>
      <c r="M46" s="1">
        <v>376182</v>
      </c>
      <c r="N46" s="92">
        <v>293485</v>
      </c>
      <c r="Q46" s="92">
        <f t="shared" si="13"/>
        <v>1</v>
      </c>
      <c r="R46" s="92">
        <f t="shared" si="13"/>
        <v>0</v>
      </c>
      <c r="S46" s="92">
        <f t="shared" si="13"/>
        <v>0</v>
      </c>
      <c r="T46" s="92">
        <f t="shared" si="13"/>
        <v>0</v>
      </c>
      <c r="U46" s="92">
        <f t="shared" si="13"/>
        <v>0</v>
      </c>
      <c r="X46" s="27"/>
      <c r="Y46" s="28"/>
    </row>
    <row r="47" spans="2:25">
      <c r="B47" s="95">
        <v>0.75</v>
      </c>
      <c r="C47" s="96">
        <v>0.5</v>
      </c>
      <c r="D47" s="86">
        <v>288100</v>
      </c>
      <c r="E47" s="87">
        <v>331363</v>
      </c>
      <c r="F47" s="87">
        <v>335324</v>
      </c>
      <c r="G47" s="87">
        <v>306529</v>
      </c>
      <c r="H47" s="88">
        <v>400375</v>
      </c>
      <c r="J47" s="2">
        <v>40</v>
      </c>
      <c r="K47" s="1">
        <v>216075</v>
      </c>
      <c r="L47" s="1">
        <v>396993</v>
      </c>
      <c r="M47" s="1">
        <v>407285</v>
      </c>
      <c r="N47" s="92">
        <v>306529</v>
      </c>
      <c r="Q47" s="92">
        <f t="shared" si="13"/>
        <v>1</v>
      </c>
      <c r="R47" s="92">
        <f t="shared" si="13"/>
        <v>0</v>
      </c>
      <c r="S47" s="92">
        <f t="shared" si="13"/>
        <v>0</v>
      </c>
      <c r="T47" s="92">
        <f t="shared" si="13"/>
        <v>0</v>
      </c>
      <c r="U47" s="92">
        <f t="shared" si="13"/>
        <v>0</v>
      </c>
      <c r="X47" s="27"/>
      <c r="Y47" s="28"/>
    </row>
    <row r="48" spans="2:25">
      <c r="B48" s="95">
        <v>0.75</v>
      </c>
      <c r="C48" s="96">
        <v>0.75</v>
      </c>
      <c r="D48" s="86">
        <v>288100</v>
      </c>
      <c r="E48" s="87">
        <v>353808</v>
      </c>
      <c r="F48" s="87">
        <v>358603</v>
      </c>
      <c r="G48" s="87">
        <v>320310</v>
      </c>
      <c r="H48" s="88">
        <v>430279</v>
      </c>
      <c r="J48" s="2">
        <v>40</v>
      </c>
      <c r="K48" s="1">
        <v>216075</v>
      </c>
      <c r="L48" s="1">
        <v>426338</v>
      </c>
      <c r="M48" s="1">
        <v>438294</v>
      </c>
      <c r="N48" s="92">
        <v>319547</v>
      </c>
      <c r="Q48" s="92">
        <f t="shared" si="13"/>
        <v>1</v>
      </c>
      <c r="R48" s="92">
        <f t="shared" si="13"/>
        <v>0</v>
      </c>
      <c r="S48" s="92">
        <f t="shared" si="13"/>
        <v>0</v>
      </c>
      <c r="T48" s="92">
        <f t="shared" si="13"/>
        <v>0</v>
      </c>
      <c r="U48" s="92">
        <f t="shared" si="13"/>
        <v>0</v>
      </c>
      <c r="X48" s="27"/>
      <c r="Y48" s="28"/>
    </row>
    <row r="49" spans="1:25">
      <c r="B49" s="95">
        <v>0.75</v>
      </c>
      <c r="C49" s="96">
        <v>1</v>
      </c>
      <c r="D49" s="86">
        <v>288100</v>
      </c>
      <c r="E49" s="87">
        <v>376266</v>
      </c>
      <c r="F49" s="87">
        <v>381901</v>
      </c>
      <c r="G49" s="87">
        <v>332570</v>
      </c>
      <c r="H49" s="88">
        <v>460301</v>
      </c>
      <c r="J49" s="2">
        <v>40</v>
      </c>
      <c r="K49" s="1">
        <v>216075</v>
      </c>
      <c r="L49" s="1">
        <v>455801</v>
      </c>
      <c r="M49" s="1">
        <v>469398</v>
      </c>
      <c r="N49" s="92">
        <v>332570</v>
      </c>
      <c r="Q49" s="92">
        <f t="shared" si="13"/>
        <v>1</v>
      </c>
      <c r="R49" s="92">
        <f t="shared" si="13"/>
        <v>0</v>
      </c>
      <c r="S49" s="92">
        <f t="shared" si="13"/>
        <v>0</v>
      </c>
      <c r="T49" s="92">
        <f t="shared" si="13"/>
        <v>0</v>
      </c>
      <c r="U49" s="92">
        <f t="shared" si="13"/>
        <v>0</v>
      </c>
      <c r="X49" s="27"/>
      <c r="Y49" s="28"/>
    </row>
    <row r="50" spans="1:25">
      <c r="B50" s="95">
        <v>1</v>
      </c>
      <c r="C50" s="96">
        <v>0</v>
      </c>
      <c r="D50" s="86">
        <v>288100</v>
      </c>
      <c r="E50" s="87">
        <v>378464</v>
      </c>
      <c r="F50" s="87">
        <v>381783</v>
      </c>
      <c r="G50" s="87">
        <v>362168</v>
      </c>
      <c r="H50" s="88">
        <v>453078</v>
      </c>
      <c r="J50" s="2">
        <v>40</v>
      </c>
      <c r="K50" s="1">
        <v>288100</v>
      </c>
      <c r="L50" s="1">
        <v>450080</v>
      </c>
      <c r="M50" s="1">
        <v>459300</v>
      </c>
      <c r="N50" s="92">
        <v>362003</v>
      </c>
      <c r="Q50" s="92">
        <f t="shared" ref="Q50:U54" si="14">IF(Q24=$AC24,1,0)</f>
        <v>1</v>
      </c>
      <c r="R50" s="92">
        <f t="shared" si="14"/>
        <v>0</v>
      </c>
      <c r="S50" s="92">
        <f t="shared" si="14"/>
        <v>0</v>
      </c>
      <c r="T50" s="92">
        <f t="shared" si="14"/>
        <v>0</v>
      </c>
      <c r="U50" s="92">
        <f t="shared" si="14"/>
        <v>0</v>
      </c>
      <c r="X50" s="27"/>
      <c r="Y50" s="28"/>
    </row>
    <row r="51" spans="1:25">
      <c r="B51" s="95">
        <v>1</v>
      </c>
      <c r="C51" s="96">
        <v>0.25</v>
      </c>
      <c r="D51" s="86">
        <v>288100</v>
      </c>
      <c r="E51" s="87">
        <v>400064</v>
      </c>
      <c r="F51" s="87">
        <v>404912</v>
      </c>
      <c r="G51" s="87">
        <v>375004</v>
      </c>
      <c r="H51" s="88">
        <v>492299</v>
      </c>
      <c r="J51" s="2">
        <v>40</v>
      </c>
      <c r="K51" s="1">
        <v>288100</v>
      </c>
      <c r="L51" s="1">
        <v>488552</v>
      </c>
      <c r="M51" s="1">
        <v>499942</v>
      </c>
      <c r="N51" s="92">
        <v>374710</v>
      </c>
      <c r="Q51" s="92">
        <f t="shared" si="14"/>
        <v>1</v>
      </c>
      <c r="R51" s="92">
        <f t="shared" si="14"/>
        <v>0</v>
      </c>
      <c r="S51" s="92">
        <f t="shared" si="14"/>
        <v>0</v>
      </c>
      <c r="T51" s="92">
        <f t="shared" si="14"/>
        <v>0</v>
      </c>
      <c r="U51" s="92">
        <f t="shared" si="14"/>
        <v>0</v>
      </c>
      <c r="X51" s="27"/>
      <c r="Y51" s="28"/>
    </row>
    <row r="52" spans="1:25">
      <c r="B52" s="95">
        <v>1</v>
      </c>
      <c r="C52" s="96">
        <v>0.5</v>
      </c>
      <c r="D52" s="86">
        <v>288100</v>
      </c>
      <c r="E52" s="87">
        <v>422563</v>
      </c>
      <c r="F52" s="87">
        <v>428249</v>
      </c>
      <c r="G52" s="87">
        <v>387754</v>
      </c>
      <c r="H52" s="88">
        <v>532063</v>
      </c>
      <c r="J52" s="2">
        <v>40</v>
      </c>
      <c r="K52" s="1">
        <v>288100</v>
      </c>
      <c r="L52" s="1">
        <v>527584</v>
      </c>
      <c r="M52" s="1">
        <v>541176</v>
      </c>
      <c r="N52" s="92">
        <v>387754</v>
      </c>
      <c r="Q52" s="92">
        <f t="shared" si="14"/>
        <v>1</v>
      </c>
      <c r="R52" s="92">
        <f t="shared" si="14"/>
        <v>0</v>
      </c>
      <c r="S52" s="92">
        <f t="shared" si="14"/>
        <v>0</v>
      </c>
      <c r="T52" s="92">
        <f t="shared" si="14"/>
        <v>0</v>
      </c>
      <c r="U52" s="92">
        <f t="shared" si="14"/>
        <v>0</v>
      </c>
      <c r="X52" s="27"/>
      <c r="Y52" s="28"/>
    </row>
    <row r="53" spans="1:25">
      <c r="B53" s="95">
        <v>1</v>
      </c>
      <c r="C53" s="96">
        <v>0.75</v>
      </c>
      <c r="D53" s="86">
        <v>288100</v>
      </c>
      <c r="E53" s="87">
        <v>445008</v>
      </c>
      <c r="F53" s="87">
        <v>451528</v>
      </c>
      <c r="G53" s="87">
        <v>400772</v>
      </c>
      <c r="H53" s="88">
        <v>571768</v>
      </c>
      <c r="J53" s="2">
        <v>40</v>
      </c>
      <c r="K53" s="1">
        <v>288100</v>
      </c>
      <c r="L53" s="1">
        <v>566551</v>
      </c>
      <c r="M53" s="1">
        <v>582323</v>
      </c>
      <c r="N53" s="92">
        <v>400772</v>
      </c>
      <c r="Q53" s="92">
        <f t="shared" si="14"/>
        <v>1</v>
      </c>
      <c r="R53" s="92">
        <f t="shared" si="14"/>
        <v>0</v>
      </c>
      <c r="S53" s="92">
        <f t="shared" si="14"/>
        <v>0</v>
      </c>
      <c r="T53" s="92">
        <f t="shared" si="14"/>
        <v>0</v>
      </c>
      <c r="U53" s="92">
        <f t="shared" si="14"/>
        <v>0</v>
      </c>
      <c r="X53" s="27"/>
      <c r="Y53" s="28"/>
    </row>
    <row r="54" spans="1:25" ht="15.75" thickBot="1">
      <c r="B54" s="97">
        <v>1</v>
      </c>
      <c r="C54" s="98">
        <v>1</v>
      </c>
      <c r="D54" s="89">
        <v>288100</v>
      </c>
      <c r="E54" s="90">
        <v>467466</v>
      </c>
      <c r="F54" s="90">
        <v>474826</v>
      </c>
      <c r="G54" s="90">
        <v>413795</v>
      </c>
      <c r="H54" s="91">
        <v>611470</v>
      </c>
      <c r="J54" s="2">
        <v>40</v>
      </c>
      <c r="K54" s="1">
        <v>288100</v>
      </c>
      <c r="L54" s="1">
        <v>605503</v>
      </c>
      <c r="M54" s="1">
        <v>623499</v>
      </c>
      <c r="N54" s="92">
        <v>413795</v>
      </c>
      <c r="Q54" s="92">
        <f t="shared" si="14"/>
        <v>1</v>
      </c>
      <c r="R54" s="92">
        <f t="shared" si="14"/>
        <v>0</v>
      </c>
      <c r="S54" s="92">
        <f t="shared" si="14"/>
        <v>0</v>
      </c>
      <c r="T54" s="92">
        <f t="shared" si="14"/>
        <v>0</v>
      </c>
      <c r="U54" s="92">
        <f t="shared" si="14"/>
        <v>0</v>
      </c>
      <c r="X54" s="27"/>
      <c r="Y54" s="28"/>
    </row>
    <row r="55" spans="1:25" ht="15.75" thickBot="1">
      <c r="A55" s="12">
        <v>0.5</v>
      </c>
      <c r="Q55" s="25"/>
      <c r="R55" s="25" t="str">
        <f>IF( SUM(R56:R80)&lt;&gt;0, AVERAGEIF(R56:R80,"&gt;0"),"/")</f>
        <v>/</v>
      </c>
      <c r="S55" s="25" t="str">
        <f>IF( SUM(S56:S80)&lt;&gt;0, AVERAGEIF(S56:S80,"&gt;0"),"/")</f>
        <v>/</v>
      </c>
      <c r="T55" s="25">
        <f>IF( SUM(T56:T80)&lt;&gt;0, AVERAGEIF(T56:T80,"&gt;0"),"/")</f>
        <v>0.25074488024991326</v>
      </c>
      <c r="U55" s="25">
        <f>IF( SUM(U56:U80)&lt;&gt;0, AVERAGEIF(U56:U80,"&gt;0"),"/")</f>
        <v>0.11467710864283236</v>
      </c>
    </row>
    <row r="56" spans="1:25">
      <c r="B56" s="93">
        <v>0</v>
      </c>
      <c r="C56" s="94">
        <v>0</v>
      </c>
      <c r="D56" s="83">
        <v>288100</v>
      </c>
      <c r="E56" s="84">
        <v>15937</v>
      </c>
      <c r="F56" s="84">
        <v>10461</v>
      </c>
      <c r="G56" s="84">
        <v>10461</v>
      </c>
      <c r="H56" s="85">
        <v>7747</v>
      </c>
      <c r="J56" s="2">
        <v>0</v>
      </c>
      <c r="K56" s="1">
        <v>0</v>
      </c>
      <c r="L56" s="1">
        <v>7576</v>
      </c>
      <c r="M56" s="1">
        <v>8108</v>
      </c>
      <c r="N56" s="92">
        <v>10461</v>
      </c>
      <c r="Q56" s="104"/>
      <c r="R56" s="104">
        <f t="shared" ref="R56:U71" si="15">IF(R30=1,(R4-$X4)/$Q4,0)</f>
        <v>0</v>
      </c>
      <c r="S56" s="104">
        <f t="shared" si="15"/>
        <v>0</v>
      </c>
      <c r="T56" s="104">
        <f t="shared" si="15"/>
        <v>0</v>
      </c>
      <c r="U56" s="104">
        <f>IF(U30=1,(U4-$X4)/$Q4,0)</f>
        <v>2.6959389101006596E-2</v>
      </c>
    </row>
    <row r="57" spans="1:25">
      <c r="B57" s="95">
        <v>0</v>
      </c>
      <c r="C57" s="96">
        <v>0.25</v>
      </c>
      <c r="D57" s="86">
        <v>288100</v>
      </c>
      <c r="E57" s="87">
        <v>37536</v>
      </c>
      <c r="F57" s="87">
        <v>33552</v>
      </c>
      <c r="G57" s="87">
        <v>33700</v>
      </c>
      <c r="H57" s="88">
        <v>7747</v>
      </c>
      <c r="J57" s="2">
        <v>1</v>
      </c>
      <c r="K57" s="1">
        <v>0</v>
      </c>
      <c r="L57" s="1">
        <v>7576</v>
      </c>
      <c r="M57" s="1">
        <v>8108</v>
      </c>
      <c r="N57" s="92">
        <v>33552</v>
      </c>
      <c r="Q57" s="104"/>
      <c r="R57" s="104">
        <f t="shared" si="15"/>
        <v>0</v>
      </c>
      <c r="S57" s="104">
        <f t="shared" si="15"/>
        <v>0</v>
      </c>
      <c r="T57" s="104">
        <f t="shared" si="15"/>
        <v>0</v>
      </c>
      <c r="U57" s="104">
        <f t="shared" si="15"/>
        <v>2.6959389101006596E-2</v>
      </c>
    </row>
    <row r="58" spans="1:25">
      <c r="B58" s="120">
        <v>0</v>
      </c>
      <c r="C58" s="121">
        <v>0.5</v>
      </c>
      <c r="D58" s="86">
        <v>288100</v>
      </c>
      <c r="E58" s="87">
        <v>59939</v>
      </c>
      <c r="F58" s="87">
        <v>56754</v>
      </c>
      <c r="G58" s="87">
        <v>57085</v>
      </c>
      <c r="H58" s="88">
        <v>7747</v>
      </c>
      <c r="J58" s="2">
        <v>24</v>
      </c>
      <c r="K58" s="1">
        <v>0</v>
      </c>
      <c r="L58" s="1">
        <v>7576</v>
      </c>
      <c r="M58" s="1">
        <v>8108</v>
      </c>
      <c r="N58" s="92">
        <v>56929</v>
      </c>
      <c r="Q58" s="104"/>
      <c r="R58" s="104">
        <f t="shared" si="15"/>
        <v>0</v>
      </c>
      <c r="S58" s="104">
        <f t="shared" si="15"/>
        <v>0</v>
      </c>
      <c r="T58" s="104">
        <f t="shared" si="15"/>
        <v>0</v>
      </c>
      <c r="U58" s="104">
        <f t="shared" si="15"/>
        <v>2.6959389101006596E-2</v>
      </c>
    </row>
    <row r="59" spans="1:25">
      <c r="B59" s="120">
        <v>0</v>
      </c>
      <c r="C59" s="121">
        <v>0.75</v>
      </c>
      <c r="D59" s="86">
        <v>288100</v>
      </c>
      <c r="E59" s="87">
        <v>82223</v>
      </c>
      <c r="F59" s="87">
        <v>79963</v>
      </c>
      <c r="G59" s="87">
        <v>78011</v>
      </c>
      <c r="H59" s="88">
        <v>7747</v>
      </c>
      <c r="J59" s="2">
        <v>40</v>
      </c>
      <c r="K59" s="1">
        <v>0</v>
      </c>
      <c r="L59" s="1">
        <v>7576</v>
      </c>
      <c r="M59" s="1">
        <v>8108</v>
      </c>
      <c r="N59" s="92">
        <v>77361</v>
      </c>
      <c r="Q59" s="104"/>
      <c r="R59" s="104">
        <f t="shared" si="15"/>
        <v>0</v>
      </c>
      <c r="S59" s="104">
        <f t="shared" si="15"/>
        <v>0</v>
      </c>
      <c r="T59" s="104">
        <f t="shared" si="15"/>
        <v>0</v>
      </c>
      <c r="U59" s="104">
        <f t="shared" si="15"/>
        <v>2.6959389101006596E-2</v>
      </c>
    </row>
    <row r="60" spans="1:25">
      <c r="B60" s="120">
        <v>0</v>
      </c>
      <c r="C60" s="121">
        <v>1</v>
      </c>
      <c r="D60" s="86">
        <v>288100</v>
      </c>
      <c r="E60" s="87">
        <v>104406</v>
      </c>
      <c r="F60" s="87">
        <v>103160</v>
      </c>
      <c r="G60" s="87">
        <v>95988</v>
      </c>
      <c r="H60" s="88">
        <v>7747</v>
      </c>
      <c r="J60" s="2">
        <v>40</v>
      </c>
      <c r="K60" s="1">
        <v>0</v>
      </c>
      <c r="L60" s="1">
        <v>7576</v>
      </c>
      <c r="M60" s="1">
        <v>8108</v>
      </c>
      <c r="N60" s="92">
        <v>95424</v>
      </c>
      <c r="Q60" s="104"/>
      <c r="R60" s="104">
        <f t="shared" si="15"/>
        <v>0</v>
      </c>
      <c r="S60" s="104">
        <f t="shared" si="15"/>
        <v>0</v>
      </c>
      <c r="T60" s="104">
        <f t="shared" si="15"/>
        <v>0</v>
      </c>
      <c r="U60" s="104">
        <f t="shared" si="15"/>
        <v>2.6959389101006596E-2</v>
      </c>
    </row>
    <row r="61" spans="1:25">
      <c r="B61" s="120">
        <v>0.25</v>
      </c>
      <c r="C61" s="121">
        <v>0</v>
      </c>
      <c r="D61" s="86">
        <v>288100</v>
      </c>
      <c r="E61" s="87">
        <v>107137</v>
      </c>
      <c r="F61" s="87">
        <v>103386</v>
      </c>
      <c r="G61" s="87">
        <v>104098</v>
      </c>
      <c r="H61" s="88">
        <v>119215</v>
      </c>
      <c r="J61" s="2">
        <v>4</v>
      </c>
      <c r="K61" s="1">
        <v>72025</v>
      </c>
      <c r="L61" s="1">
        <v>118327</v>
      </c>
      <c r="M61" s="1">
        <v>121034</v>
      </c>
      <c r="N61" s="92">
        <v>103386</v>
      </c>
      <c r="Q61" s="104"/>
      <c r="R61" s="104">
        <f t="shared" si="15"/>
        <v>0</v>
      </c>
      <c r="S61" s="104">
        <f t="shared" si="15"/>
        <v>0</v>
      </c>
      <c r="T61" s="104">
        <f t="shared" si="15"/>
        <v>0.10764109684137453</v>
      </c>
      <c r="U61" s="104">
        <f t="shared" si="15"/>
        <v>0</v>
      </c>
    </row>
    <row r="62" spans="1:25">
      <c r="B62" s="120">
        <v>0.25</v>
      </c>
      <c r="C62" s="121">
        <v>0.25</v>
      </c>
      <c r="D62" s="86">
        <v>288100</v>
      </c>
      <c r="E62" s="87">
        <v>128736</v>
      </c>
      <c r="F62" s="87">
        <v>126477</v>
      </c>
      <c r="G62" s="87">
        <v>126745</v>
      </c>
      <c r="H62" s="88">
        <v>128228</v>
      </c>
      <c r="J62" s="2">
        <v>6</v>
      </c>
      <c r="K62" s="1">
        <v>72025</v>
      </c>
      <c r="L62" s="1">
        <v>127179</v>
      </c>
      <c r="M62" s="1">
        <v>130373</v>
      </c>
      <c r="N62" s="92">
        <v>126477</v>
      </c>
      <c r="Q62" s="104"/>
      <c r="R62" s="104">
        <f t="shared" si="15"/>
        <v>0</v>
      </c>
      <c r="S62" s="104">
        <f t="shared" si="15"/>
        <v>0</v>
      </c>
      <c r="T62" s="104">
        <f t="shared" si="15"/>
        <v>0.17992502603262756</v>
      </c>
      <c r="U62" s="104">
        <f t="shared" si="15"/>
        <v>0</v>
      </c>
    </row>
    <row r="63" spans="1:25">
      <c r="B63" s="95">
        <v>0.25</v>
      </c>
      <c r="C63" s="96">
        <v>0.5</v>
      </c>
      <c r="D63" s="86">
        <v>288100</v>
      </c>
      <c r="E63" s="87">
        <v>151139</v>
      </c>
      <c r="F63" s="87">
        <v>149679</v>
      </c>
      <c r="G63" s="87">
        <v>148015</v>
      </c>
      <c r="H63" s="88">
        <v>137574</v>
      </c>
      <c r="J63" s="2">
        <v>37</v>
      </c>
      <c r="K63" s="1">
        <v>72025</v>
      </c>
      <c r="L63" s="1">
        <v>136338</v>
      </c>
      <c r="M63" s="1">
        <v>140051</v>
      </c>
      <c r="N63" s="92">
        <v>147483</v>
      </c>
      <c r="Q63" s="104"/>
      <c r="R63" s="104">
        <f t="shared" si="15"/>
        <v>0</v>
      </c>
      <c r="S63" s="104">
        <f t="shared" si="15"/>
        <v>0</v>
      </c>
      <c r="T63" s="104">
        <f t="shared" si="15"/>
        <v>0</v>
      </c>
      <c r="U63" s="104">
        <f t="shared" si="15"/>
        <v>0.22748143005900731</v>
      </c>
    </row>
    <row r="64" spans="1:25">
      <c r="B64" s="95">
        <v>0.25</v>
      </c>
      <c r="C64" s="96">
        <v>0.75</v>
      </c>
      <c r="D64" s="86">
        <v>288100</v>
      </c>
      <c r="E64" s="87">
        <v>173423</v>
      </c>
      <c r="F64" s="87">
        <v>172888</v>
      </c>
      <c r="G64" s="87">
        <v>166134</v>
      </c>
      <c r="H64" s="88">
        <v>146899</v>
      </c>
      <c r="J64" s="2">
        <v>40</v>
      </c>
      <c r="K64" s="1">
        <v>72025</v>
      </c>
      <c r="L64" s="1">
        <v>145476</v>
      </c>
      <c r="M64" s="1">
        <v>149707</v>
      </c>
      <c r="N64" s="92">
        <v>165528</v>
      </c>
      <c r="Q64" s="104"/>
      <c r="R64" s="104">
        <f t="shared" si="15"/>
        <v>0</v>
      </c>
      <c r="S64" s="104">
        <f t="shared" si="15"/>
        <v>0</v>
      </c>
      <c r="T64" s="104">
        <f t="shared" si="15"/>
        <v>0</v>
      </c>
      <c r="U64" s="104">
        <f t="shared" si="15"/>
        <v>0.25973828531759813</v>
      </c>
    </row>
    <row r="65" spans="2:21">
      <c r="B65" s="95">
        <v>0.25</v>
      </c>
      <c r="C65" s="96">
        <v>1</v>
      </c>
      <c r="D65" s="86">
        <v>288100</v>
      </c>
      <c r="E65" s="87">
        <v>195606</v>
      </c>
      <c r="F65" s="87">
        <v>196085</v>
      </c>
      <c r="G65" s="87">
        <v>183556</v>
      </c>
      <c r="H65" s="88">
        <v>157037</v>
      </c>
      <c r="J65" s="2">
        <v>40</v>
      </c>
      <c r="K65" s="1">
        <v>72025</v>
      </c>
      <c r="L65" s="1">
        <v>155406</v>
      </c>
      <c r="M65" s="1">
        <v>160185</v>
      </c>
      <c r="N65" s="92">
        <v>183086</v>
      </c>
      <c r="Q65" s="104"/>
      <c r="R65" s="104">
        <f t="shared" si="15"/>
        <v>0</v>
      </c>
      <c r="S65" s="104">
        <f t="shared" si="15"/>
        <v>0</v>
      </c>
      <c r="T65" s="104">
        <f t="shared" si="15"/>
        <v>0</v>
      </c>
      <c r="U65" s="104">
        <f t="shared" si="15"/>
        <v>0.29540020826102042</v>
      </c>
    </row>
    <row r="66" spans="2:21">
      <c r="B66" s="95">
        <v>0.5</v>
      </c>
      <c r="C66" s="96">
        <v>0</v>
      </c>
      <c r="D66" s="86">
        <v>288100</v>
      </c>
      <c r="E66" s="87">
        <v>198337</v>
      </c>
      <c r="F66" s="87">
        <v>196311</v>
      </c>
      <c r="G66" s="87">
        <v>198183</v>
      </c>
      <c r="H66" s="88">
        <v>230683</v>
      </c>
      <c r="J66" s="2">
        <v>27</v>
      </c>
      <c r="K66" s="1">
        <v>144050</v>
      </c>
      <c r="L66" s="1">
        <v>229077</v>
      </c>
      <c r="M66" s="1">
        <v>233959</v>
      </c>
      <c r="N66" s="92">
        <v>196311</v>
      </c>
      <c r="Q66" s="104"/>
      <c r="R66" s="104">
        <f t="shared" si="15"/>
        <v>0</v>
      </c>
      <c r="S66" s="104">
        <f t="shared" si="15"/>
        <v>0</v>
      </c>
      <c r="T66" s="104">
        <f t="shared" si="15"/>
        <v>0.17152377646650466</v>
      </c>
      <c r="U66" s="104">
        <f t="shared" si="15"/>
        <v>0</v>
      </c>
    </row>
    <row r="67" spans="2:21">
      <c r="B67" s="118">
        <v>0.5</v>
      </c>
      <c r="C67" s="119">
        <v>0.25</v>
      </c>
      <c r="D67" s="86">
        <v>288100</v>
      </c>
      <c r="E67" s="87">
        <v>219936</v>
      </c>
      <c r="F67" s="87">
        <v>219402</v>
      </c>
      <c r="G67" s="87">
        <v>218094</v>
      </c>
      <c r="H67" s="88">
        <v>249042</v>
      </c>
      <c r="J67" s="2">
        <v>30</v>
      </c>
      <c r="K67" s="1">
        <v>144050</v>
      </c>
      <c r="L67" s="1">
        <v>247088</v>
      </c>
      <c r="M67" s="1">
        <v>252976</v>
      </c>
      <c r="N67" s="92">
        <v>217586</v>
      </c>
      <c r="Q67" s="104"/>
      <c r="R67" s="104">
        <f t="shared" si="15"/>
        <v>0</v>
      </c>
      <c r="S67" s="104">
        <f t="shared" si="15"/>
        <v>0</v>
      </c>
      <c r="T67" s="104">
        <f t="shared" si="15"/>
        <v>0.23896008330440821</v>
      </c>
      <c r="U67" s="104">
        <f t="shared" si="15"/>
        <v>0</v>
      </c>
    </row>
    <row r="68" spans="2:21">
      <c r="B68" s="95">
        <v>0.5</v>
      </c>
      <c r="C68" s="96">
        <v>0.5</v>
      </c>
      <c r="D68" s="86">
        <v>288100</v>
      </c>
      <c r="E68" s="87">
        <v>242339</v>
      </c>
      <c r="F68" s="87">
        <v>242604</v>
      </c>
      <c r="G68" s="87">
        <v>236222</v>
      </c>
      <c r="H68" s="88">
        <v>268505</v>
      </c>
      <c r="J68" s="2">
        <v>40</v>
      </c>
      <c r="K68" s="1">
        <v>144050</v>
      </c>
      <c r="L68" s="1">
        <v>266156</v>
      </c>
      <c r="M68" s="1">
        <v>273110</v>
      </c>
      <c r="N68" s="92">
        <v>235628</v>
      </c>
      <c r="Q68" s="104"/>
      <c r="R68" s="104">
        <f t="shared" si="15"/>
        <v>0</v>
      </c>
      <c r="S68" s="104">
        <f t="shared" si="15"/>
        <v>0</v>
      </c>
      <c r="T68" s="104">
        <f t="shared" si="15"/>
        <v>0.30272752516487328</v>
      </c>
      <c r="U68" s="104">
        <f t="shared" si="15"/>
        <v>0</v>
      </c>
    </row>
    <row r="69" spans="2:21">
      <c r="B69" s="95">
        <v>0.5</v>
      </c>
      <c r="C69" s="96">
        <v>0.75</v>
      </c>
      <c r="D69" s="86">
        <v>288100</v>
      </c>
      <c r="E69" s="87">
        <v>264623</v>
      </c>
      <c r="F69" s="87">
        <v>265813</v>
      </c>
      <c r="G69" s="87">
        <v>253727</v>
      </c>
      <c r="H69" s="88">
        <v>287221</v>
      </c>
      <c r="J69" s="2">
        <v>40</v>
      </c>
      <c r="K69" s="1">
        <v>144050</v>
      </c>
      <c r="L69" s="1">
        <v>284508</v>
      </c>
      <c r="M69" s="1">
        <v>292502</v>
      </c>
      <c r="N69" s="92">
        <v>253180</v>
      </c>
      <c r="Q69" s="104"/>
      <c r="R69" s="104">
        <f t="shared" si="15"/>
        <v>0</v>
      </c>
      <c r="S69" s="104">
        <f t="shared" si="15"/>
        <v>0</v>
      </c>
      <c r="T69" s="104">
        <f t="shared" si="15"/>
        <v>0.36064422075668179</v>
      </c>
      <c r="U69" s="104">
        <f t="shared" si="15"/>
        <v>0</v>
      </c>
    </row>
    <row r="70" spans="2:21">
      <c r="B70" s="95">
        <v>0.5</v>
      </c>
      <c r="C70" s="96">
        <v>1</v>
      </c>
      <c r="D70" s="86">
        <v>288100</v>
      </c>
      <c r="E70" s="87">
        <v>286806</v>
      </c>
      <c r="F70" s="87">
        <v>289010</v>
      </c>
      <c r="G70" s="87">
        <v>269746</v>
      </c>
      <c r="H70" s="88">
        <v>306749</v>
      </c>
      <c r="J70" s="2">
        <v>40</v>
      </c>
      <c r="K70" s="1">
        <v>144050</v>
      </c>
      <c r="L70" s="1">
        <v>303650</v>
      </c>
      <c r="M70" s="1">
        <v>312708</v>
      </c>
      <c r="N70" s="92">
        <v>268457</v>
      </c>
      <c r="Q70" s="104"/>
      <c r="R70" s="104">
        <f t="shared" si="15"/>
        <v>0</v>
      </c>
      <c r="S70" s="104">
        <f t="shared" si="15"/>
        <v>0</v>
      </c>
      <c r="T70" s="104">
        <f t="shared" si="15"/>
        <v>0.41385074626865681</v>
      </c>
      <c r="U70" s="104">
        <f t="shared" si="15"/>
        <v>0</v>
      </c>
    </row>
    <row r="71" spans="2:21">
      <c r="B71" s="95">
        <v>0.75</v>
      </c>
      <c r="C71" s="96">
        <v>0</v>
      </c>
      <c r="D71" s="86">
        <v>288100</v>
      </c>
      <c r="E71" s="87">
        <v>289537</v>
      </c>
      <c r="F71" s="87">
        <v>289236</v>
      </c>
      <c r="G71" s="87">
        <v>288502</v>
      </c>
      <c r="H71" s="88">
        <v>342150</v>
      </c>
      <c r="J71" s="2">
        <v>40</v>
      </c>
      <c r="K71" s="1">
        <v>216075</v>
      </c>
      <c r="L71" s="1">
        <v>339827</v>
      </c>
      <c r="M71" s="1">
        <v>346884</v>
      </c>
      <c r="N71" s="92">
        <v>287784</v>
      </c>
      <c r="Q71" s="104"/>
      <c r="R71" s="104">
        <f t="shared" si="15"/>
        <v>0</v>
      </c>
      <c r="S71" s="104">
        <f t="shared" si="15"/>
        <v>0</v>
      </c>
      <c r="T71" s="104">
        <f t="shared" si="15"/>
        <v>0.23068656716417915</v>
      </c>
      <c r="U71" s="104">
        <f t="shared" si="15"/>
        <v>0</v>
      </c>
    </row>
    <row r="72" spans="2:21">
      <c r="B72" s="95">
        <v>0.75</v>
      </c>
      <c r="C72" s="96">
        <v>0.25</v>
      </c>
      <c r="D72" s="86">
        <v>288100</v>
      </c>
      <c r="E72" s="87">
        <v>311136</v>
      </c>
      <c r="F72" s="87">
        <v>312327</v>
      </c>
      <c r="G72" s="87">
        <v>306444</v>
      </c>
      <c r="H72" s="88">
        <v>369834</v>
      </c>
      <c r="J72" s="2">
        <v>40</v>
      </c>
      <c r="K72" s="1">
        <v>216075</v>
      </c>
      <c r="L72" s="1">
        <v>366976</v>
      </c>
      <c r="M72" s="1">
        <v>375557</v>
      </c>
      <c r="N72" s="92">
        <v>305726</v>
      </c>
      <c r="Q72" s="104"/>
      <c r="R72" s="104">
        <f t="shared" ref="R72:U80" si="16">IF(R46=1,(R20-$X20)/$Q20,0)</f>
        <v>0</v>
      </c>
      <c r="S72" s="104">
        <f t="shared" si="16"/>
        <v>0</v>
      </c>
      <c r="T72" s="104">
        <f t="shared" si="16"/>
        <v>0</v>
      </c>
      <c r="U72" s="104">
        <f t="shared" si="16"/>
        <v>0</v>
      </c>
    </row>
    <row r="73" spans="2:21">
      <c r="B73" s="95">
        <v>0.75</v>
      </c>
      <c r="C73" s="96">
        <v>0.5</v>
      </c>
      <c r="D73" s="86">
        <v>288100</v>
      </c>
      <c r="E73" s="87">
        <v>333539</v>
      </c>
      <c r="F73" s="87">
        <v>335529</v>
      </c>
      <c r="G73" s="87">
        <v>324115</v>
      </c>
      <c r="H73" s="88">
        <v>398689</v>
      </c>
      <c r="J73" s="2">
        <v>39</v>
      </c>
      <c r="K73" s="1">
        <v>216075</v>
      </c>
      <c r="L73" s="1">
        <v>395258</v>
      </c>
      <c r="M73" s="1">
        <v>405427</v>
      </c>
      <c r="N73" s="92">
        <v>323278</v>
      </c>
      <c r="Q73" s="104"/>
      <c r="R73" s="104">
        <f t="shared" si="16"/>
        <v>0</v>
      </c>
      <c r="S73" s="104">
        <f t="shared" si="16"/>
        <v>0</v>
      </c>
      <c r="T73" s="104">
        <f t="shared" si="16"/>
        <v>0</v>
      </c>
      <c r="U73" s="104">
        <f t="shared" si="16"/>
        <v>0</v>
      </c>
    </row>
    <row r="74" spans="2:21">
      <c r="B74" s="95">
        <v>0.75</v>
      </c>
      <c r="C74" s="96">
        <v>0.75</v>
      </c>
      <c r="D74" s="86">
        <v>288100</v>
      </c>
      <c r="E74" s="87">
        <v>355823</v>
      </c>
      <c r="F74" s="87">
        <v>358738</v>
      </c>
      <c r="G74" s="87">
        <v>338777</v>
      </c>
      <c r="H74" s="88">
        <v>427537</v>
      </c>
      <c r="J74" s="2">
        <v>40</v>
      </c>
      <c r="K74" s="1">
        <v>216075</v>
      </c>
      <c r="L74" s="1">
        <v>423535</v>
      </c>
      <c r="M74" s="1">
        <v>435287</v>
      </c>
      <c r="N74" s="92">
        <v>337413</v>
      </c>
      <c r="Q74" s="104"/>
      <c r="R74" s="104">
        <f t="shared" si="16"/>
        <v>0</v>
      </c>
      <c r="S74" s="104">
        <f t="shared" si="16"/>
        <v>0</v>
      </c>
      <c r="T74" s="104">
        <f t="shared" si="16"/>
        <v>0</v>
      </c>
      <c r="U74" s="104">
        <f t="shared" si="16"/>
        <v>0</v>
      </c>
    </row>
    <row r="75" spans="2:21">
      <c r="B75" s="95">
        <v>0.75</v>
      </c>
      <c r="C75" s="96">
        <v>1</v>
      </c>
      <c r="D75" s="86">
        <v>288100</v>
      </c>
      <c r="E75" s="87">
        <v>378006</v>
      </c>
      <c r="F75" s="87">
        <v>381935</v>
      </c>
      <c r="G75" s="87">
        <v>350883</v>
      </c>
      <c r="H75" s="88">
        <v>456458</v>
      </c>
      <c r="J75" s="2">
        <v>40</v>
      </c>
      <c r="K75" s="1">
        <v>216075</v>
      </c>
      <c r="L75" s="1">
        <v>451900</v>
      </c>
      <c r="M75" s="1">
        <v>465217</v>
      </c>
      <c r="N75" s="92">
        <v>349682</v>
      </c>
      <c r="Q75" s="104"/>
      <c r="R75" s="104">
        <f t="shared" si="16"/>
        <v>0</v>
      </c>
      <c r="S75" s="104">
        <f t="shared" si="16"/>
        <v>0</v>
      </c>
      <c r="T75" s="104">
        <f t="shared" si="16"/>
        <v>0</v>
      </c>
      <c r="U75" s="104">
        <f t="shared" si="16"/>
        <v>0</v>
      </c>
    </row>
    <row r="76" spans="2:21">
      <c r="B76" s="95">
        <v>1</v>
      </c>
      <c r="C76" s="96">
        <v>0</v>
      </c>
      <c r="D76" s="86">
        <v>288100</v>
      </c>
      <c r="E76" s="87">
        <v>380737</v>
      </c>
      <c r="F76" s="87">
        <v>382161</v>
      </c>
      <c r="G76" s="87">
        <v>378234</v>
      </c>
      <c r="H76" s="88">
        <v>453618</v>
      </c>
      <c r="J76" s="2">
        <v>40</v>
      </c>
      <c r="K76" s="1">
        <v>288100</v>
      </c>
      <c r="L76" s="1">
        <v>450577</v>
      </c>
      <c r="M76" s="1">
        <v>459809</v>
      </c>
      <c r="N76" s="92">
        <v>375932</v>
      </c>
      <c r="Q76" s="104"/>
      <c r="R76" s="104">
        <f t="shared" si="16"/>
        <v>0</v>
      </c>
      <c r="S76" s="104">
        <f t="shared" si="16"/>
        <v>0</v>
      </c>
      <c r="T76" s="104">
        <f t="shared" si="16"/>
        <v>0</v>
      </c>
      <c r="U76" s="104">
        <f t="shared" si="16"/>
        <v>0</v>
      </c>
    </row>
    <row r="77" spans="2:21">
      <c r="B77" s="95">
        <v>1</v>
      </c>
      <c r="C77" s="96">
        <v>0.25</v>
      </c>
      <c r="D77" s="86">
        <v>288100</v>
      </c>
      <c r="E77" s="87">
        <v>402336</v>
      </c>
      <c r="F77" s="87">
        <v>405252</v>
      </c>
      <c r="G77" s="87">
        <v>394203</v>
      </c>
      <c r="H77" s="88">
        <v>491440</v>
      </c>
      <c r="J77" s="2">
        <v>39</v>
      </c>
      <c r="K77" s="1">
        <v>288100</v>
      </c>
      <c r="L77" s="1">
        <v>487656</v>
      </c>
      <c r="M77" s="1">
        <v>498960</v>
      </c>
      <c r="N77" s="92">
        <v>394131</v>
      </c>
      <c r="Q77" s="104"/>
      <c r="R77" s="104">
        <f t="shared" si="16"/>
        <v>0</v>
      </c>
      <c r="S77" s="104">
        <f t="shared" si="16"/>
        <v>0</v>
      </c>
      <c r="T77" s="104">
        <f t="shared" si="16"/>
        <v>0</v>
      </c>
      <c r="U77" s="104">
        <f t="shared" si="16"/>
        <v>0</v>
      </c>
    </row>
    <row r="78" spans="2:21">
      <c r="B78" s="95">
        <v>1</v>
      </c>
      <c r="C78" s="96">
        <v>0.5</v>
      </c>
      <c r="D78" s="86">
        <v>288100</v>
      </c>
      <c r="E78" s="87">
        <v>424739</v>
      </c>
      <c r="F78" s="87">
        <v>428454</v>
      </c>
      <c r="G78" s="87">
        <v>407076</v>
      </c>
      <c r="H78" s="88">
        <v>529684</v>
      </c>
      <c r="J78" s="2">
        <v>40</v>
      </c>
      <c r="K78" s="1">
        <v>288100</v>
      </c>
      <c r="L78" s="1">
        <v>525150</v>
      </c>
      <c r="M78" s="1">
        <v>538558</v>
      </c>
      <c r="N78" s="92">
        <v>406397</v>
      </c>
      <c r="Q78" s="104"/>
      <c r="R78" s="104">
        <f t="shared" si="16"/>
        <v>0</v>
      </c>
      <c r="S78" s="104">
        <f t="shared" si="16"/>
        <v>0</v>
      </c>
      <c r="T78" s="104">
        <f t="shared" si="16"/>
        <v>0</v>
      </c>
      <c r="U78" s="104">
        <f t="shared" si="16"/>
        <v>0</v>
      </c>
    </row>
    <row r="79" spans="2:21">
      <c r="B79" s="95">
        <v>1</v>
      </c>
      <c r="C79" s="96">
        <v>0.75</v>
      </c>
      <c r="D79" s="86">
        <v>288100</v>
      </c>
      <c r="E79" s="87">
        <v>447023</v>
      </c>
      <c r="F79" s="87">
        <v>451663</v>
      </c>
      <c r="G79" s="87">
        <v>418884</v>
      </c>
      <c r="H79" s="88">
        <v>567926</v>
      </c>
      <c r="J79" s="2">
        <v>40</v>
      </c>
      <c r="K79" s="1">
        <v>288100</v>
      </c>
      <c r="L79" s="1">
        <v>562650</v>
      </c>
      <c r="M79" s="1">
        <v>578142</v>
      </c>
      <c r="N79" s="92">
        <v>418638</v>
      </c>
      <c r="Q79" s="104"/>
      <c r="R79" s="104">
        <f t="shared" si="16"/>
        <v>0</v>
      </c>
      <c r="S79" s="104">
        <f t="shared" si="16"/>
        <v>0</v>
      </c>
      <c r="T79" s="104">
        <f t="shared" si="16"/>
        <v>0</v>
      </c>
      <c r="U79" s="104">
        <f t="shared" si="16"/>
        <v>0</v>
      </c>
    </row>
    <row r="80" spans="2:21" ht="15.75" thickBot="1">
      <c r="B80" s="97">
        <v>1</v>
      </c>
      <c r="C80" s="98">
        <v>1</v>
      </c>
      <c r="D80" s="89">
        <v>288100</v>
      </c>
      <c r="E80" s="90">
        <v>469206</v>
      </c>
      <c r="F80" s="90">
        <v>474860</v>
      </c>
      <c r="G80" s="90">
        <v>430907</v>
      </c>
      <c r="H80" s="91">
        <v>606157</v>
      </c>
      <c r="J80" s="2">
        <v>40</v>
      </c>
      <c r="K80" s="1">
        <v>288100</v>
      </c>
      <c r="L80" s="1">
        <v>600121</v>
      </c>
      <c r="M80" s="1">
        <v>617720</v>
      </c>
      <c r="N80" s="92">
        <v>430907</v>
      </c>
      <c r="Q80" s="104"/>
      <c r="R80" s="104">
        <f t="shared" si="16"/>
        <v>0</v>
      </c>
      <c r="S80" s="104">
        <f t="shared" si="16"/>
        <v>0</v>
      </c>
      <c r="T80" s="104">
        <f t="shared" si="16"/>
        <v>0</v>
      </c>
      <c r="U80" s="104">
        <f t="shared" si="16"/>
        <v>0</v>
      </c>
    </row>
    <row r="81" spans="1:14" ht="15.75" thickBot="1">
      <c r="A81" s="92">
        <v>0.25</v>
      </c>
    </row>
    <row r="82" spans="1:14">
      <c r="B82" s="93">
        <v>0</v>
      </c>
      <c r="C82" s="94">
        <v>0</v>
      </c>
      <c r="D82" s="83">
        <v>288100</v>
      </c>
      <c r="E82" s="84">
        <v>17855</v>
      </c>
      <c r="F82" s="84">
        <v>10811</v>
      </c>
      <c r="G82" s="84">
        <v>10811</v>
      </c>
      <c r="H82" s="85">
        <v>8250</v>
      </c>
      <c r="J82" s="2">
        <v>0</v>
      </c>
      <c r="K82" s="1">
        <v>0</v>
      </c>
      <c r="L82" s="1">
        <v>8028</v>
      </c>
      <c r="M82" s="1">
        <v>8589</v>
      </c>
      <c r="N82" s="92">
        <v>10811</v>
      </c>
    </row>
    <row r="83" spans="1:14">
      <c r="B83" s="95">
        <v>0</v>
      </c>
      <c r="C83" s="96">
        <v>0.25</v>
      </c>
      <c r="D83" s="86">
        <v>288100</v>
      </c>
      <c r="E83" s="87">
        <v>39399</v>
      </c>
      <c r="F83" s="87">
        <v>33806</v>
      </c>
      <c r="G83" s="87">
        <v>33806</v>
      </c>
      <c r="H83" s="88">
        <v>8250</v>
      </c>
      <c r="J83" s="2">
        <v>0</v>
      </c>
      <c r="K83" s="1">
        <v>0</v>
      </c>
      <c r="L83" s="1">
        <v>8028</v>
      </c>
      <c r="M83" s="1">
        <v>8589</v>
      </c>
      <c r="N83" s="92">
        <v>33806</v>
      </c>
    </row>
    <row r="84" spans="1:14">
      <c r="B84" s="95">
        <v>0</v>
      </c>
      <c r="C84" s="96">
        <v>0.5</v>
      </c>
      <c r="D84" s="86">
        <v>288100</v>
      </c>
      <c r="E84" s="87">
        <v>61641</v>
      </c>
      <c r="F84" s="87">
        <v>56938</v>
      </c>
      <c r="G84" s="87">
        <v>57053</v>
      </c>
      <c r="H84" s="88">
        <v>8250</v>
      </c>
      <c r="J84" s="2">
        <v>15</v>
      </c>
      <c r="K84" s="1">
        <v>0</v>
      </c>
      <c r="L84" s="1">
        <v>8028</v>
      </c>
      <c r="M84" s="1">
        <v>8589</v>
      </c>
      <c r="N84" s="92">
        <v>56938</v>
      </c>
    </row>
    <row r="85" spans="1:14">
      <c r="B85" s="95">
        <v>0</v>
      </c>
      <c r="C85" s="96">
        <v>0.75</v>
      </c>
      <c r="D85" s="86">
        <v>288100</v>
      </c>
      <c r="E85" s="87">
        <v>83636</v>
      </c>
      <c r="F85" s="87">
        <v>80035</v>
      </c>
      <c r="G85" s="87">
        <v>80329</v>
      </c>
      <c r="H85" s="88">
        <v>8250</v>
      </c>
      <c r="J85" s="2">
        <v>38</v>
      </c>
      <c r="K85" s="1">
        <v>0</v>
      </c>
      <c r="L85" s="1">
        <v>8028</v>
      </c>
      <c r="M85" s="1">
        <v>8589</v>
      </c>
      <c r="N85" s="92">
        <v>80168</v>
      </c>
    </row>
    <row r="86" spans="1:14">
      <c r="B86" s="95">
        <v>0</v>
      </c>
      <c r="C86" s="96">
        <v>1</v>
      </c>
      <c r="D86" s="86">
        <v>288100</v>
      </c>
      <c r="E86" s="87">
        <v>105640</v>
      </c>
      <c r="F86" s="87">
        <v>103166</v>
      </c>
      <c r="G86" s="87">
        <v>100505</v>
      </c>
      <c r="H86" s="88">
        <v>8250</v>
      </c>
      <c r="J86" s="2">
        <v>40</v>
      </c>
      <c r="K86" s="1">
        <v>0</v>
      </c>
      <c r="L86" s="1">
        <v>8028</v>
      </c>
      <c r="M86" s="1">
        <v>8589</v>
      </c>
      <c r="N86" s="92">
        <v>100048</v>
      </c>
    </row>
    <row r="87" spans="1:14">
      <c r="B87" s="95">
        <v>0.25</v>
      </c>
      <c r="C87" s="96">
        <v>0</v>
      </c>
      <c r="D87" s="86">
        <v>288100</v>
      </c>
      <c r="E87" s="87">
        <v>109055</v>
      </c>
      <c r="F87" s="87">
        <v>103736</v>
      </c>
      <c r="G87" s="87">
        <v>103736</v>
      </c>
      <c r="H87" s="88">
        <v>119717</v>
      </c>
      <c r="J87" s="2">
        <v>0</v>
      </c>
      <c r="K87" s="1">
        <v>72025</v>
      </c>
      <c r="L87" s="1">
        <v>118778</v>
      </c>
      <c r="M87" s="1">
        <v>121514</v>
      </c>
      <c r="N87" s="92">
        <v>103736</v>
      </c>
    </row>
    <row r="88" spans="1:14">
      <c r="B88" s="95">
        <v>0.25</v>
      </c>
      <c r="C88" s="96">
        <v>0.25</v>
      </c>
      <c r="D88" s="86">
        <v>288100</v>
      </c>
      <c r="E88" s="87">
        <v>130599</v>
      </c>
      <c r="F88" s="87">
        <v>126731</v>
      </c>
      <c r="G88" s="87">
        <v>126731</v>
      </c>
      <c r="H88" s="88">
        <v>128322</v>
      </c>
      <c r="J88" s="2">
        <v>0</v>
      </c>
      <c r="K88" s="1">
        <v>72025</v>
      </c>
      <c r="L88" s="1">
        <v>127206</v>
      </c>
      <c r="M88" s="1">
        <v>130400</v>
      </c>
      <c r="N88" s="92">
        <v>126731</v>
      </c>
    </row>
    <row r="89" spans="1:14">
      <c r="B89" s="95">
        <v>0.25</v>
      </c>
      <c r="C89" s="96">
        <v>0.5</v>
      </c>
      <c r="D89" s="86">
        <v>288100</v>
      </c>
      <c r="E89" s="87">
        <v>152841</v>
      </c>
      <c r="F89" s="87">
        <v>149863</v>
      </c>
      <c r="G89" s="87">
        <v>150190</v>
      </c>
      <c r="H89" s="88">
        <v>137319</v>
      </c>
      <c r="J89" s="2">
        <v>19</v>
      </c>
      <c r="K89" s="1">
        <v>72025</v>
      </c>
      <c r="L89" s="1">
        <v>136016</v>
      </c>
      <c r="M89" s="1">
        <v>139699</v>
      </c>
      <c r="N89" s="92">
        <v>150128</v>
      </c>
    </row>
    <row r="90" spans="1:14">
      <c r="B90" s="95">
        <v>0.25</v>
      </c>
      <c r="C90" s="96">
        <v>0.75</v>
      </c>
      <c r="D90" s="86">
        <v>288100</v>
      </c>
      <c r="E90" s="87">
        <v>174836</v>
      </c>
      <c r="F90" s="87">
        <v>172960</v>
      </c>
      <c r="G90" s="87">
        <v>171186</v>
      </c>
      <c r="H90" s="88">
        <v>146293</v>
      </c>
      <c r="J90" s="2">
        <v>40</v>
      </c>
      <c r="K90" s="1">
        <v>72025</v>
      </c>
      <c r="L90" s="1">
        <v>144813</v>
      </c>
      <c r="M90" s="1">
        <v>148992</v>
      </c>
      <c r="N90" s="92">
        <v>170541</v>
      </c>
    </row>
    <row r="91" spans="1:14">
      <c r="B91" s="95">
        <v>0.25</v>
      </c>
      <c r="C91" s="96">
        <v>1</v>
      </c>
      <c r="D91" s="86">
        <v>288100</v>
      </c>
      <c r="E91" s="87">
        <v>196840</v>
      </c>
      <c r="F91" s="87">
        <v>196091</v>
      </c>
      <c r="G91" s="87">
        <v>189262</v>
      </c>
      <c r="H91" s="88">
        <v>156082</v>
      </c>
      <c r="J91" s="2">
        <v>40</v>
      </c>
      <c r="K91" s="1">
        <v>72025</v>
      </c>
      <c r="L91" s="1">
        <v>154399</v>
      </c>
      <c r="M91" s="1">
        <v>159087</v>
      </c>
      <c r="N91" s="92">
        <v>189142</v>
      </c>
    </row>
    <row r="92" spans="1:14">
      <c r="B92" s="95">
        <v>0.5</v>
      </c>
      <c r="C92" s="96">
        <v>0</v>
      </c>
      <c r="D92" s="86">
        <v>288100</v>
      </c>
      <c r="E92" s="87">
        <v>200255</v>
      </c>
      <c r="F92" s="87">
        <v>196661</v>
      </c>
      <c r="G92" s="87">
        <v>196661</v>
      </c>
      <c r="H92" s="88">
        <v>231185</v>
      </c>
      <c r="J92" s="2">
        <v>0</v>
      </c>
      <c r="K92" s="1">
        <v>144050</v>
      </c>
      <c r="L92" s="1">
        <v>229528</v>
      </c>
      <c r="M92" s="1">
        <v>234439</v>
      </c>
      <c r="N92" s="92">
        <v>196661</v>
      </c>
    </row>
    <row r="93" spans="1:14">
      <c r="B93" s="95">
        <v>0.5</v>
      </c>
      <c r="C93" s="96">
        <v>0.25</v>
      </c>
      <c r="D93" s="86">
        <v>288100</v>
      </c>
      <c r="E93" s="87">
        <v>221799</v>
      </c>
      <c r="F93" s="87">
        <v>219656</v>
      </c>
      <c r="G93" s="87">
        <v>220014</v>
      </c>
      <c r="H93" s="88">
        <v>248787</v>
      </c>
      <c r="J93" s="2">
        <v>6</v>
      </c>
      <c r="K93" s="1">
        <v>144050</v>
      </c>
      <c r="L93" s="1">
        <v>246766</v>
      </c>
      <c r="M93" s="1">
        <v>252624</v>
      </c>
      <c r="N93" s="92">
        <v>219656</v>
      </c>
    </row>
    <row r="94" spans="1:14">
      <c r="B94" s="95">
        <v>0.5</v>
      </c>
      <c r="C94" s="96">
        <v>0.5</v>
      </c>
      <c r="D94" s="86">
        <v>288100</v>
      </c>
      <c r="E94" s="87">
        <v>244041</v>
      </c>
      <c r="F94" s="87">
        <v>242788</v>
      </c>
      <c r="G94" s="87">
        <v>242054</v>
      </c>
      <c r="H94" s="88">
        <v>267550</v>
      </c>
      <c r="J94" s="2">
        <v>35</v>
      </c>
      <c r="K94" s="1">
        <v>144050</v>
      </c>
      <c r="L94" s="1">
        <v>265149</v>
      </c>
      <c r="M94" s="1">
        <v>272012</v>
      </c>
      <c r="N94" s="92">
        <v>241013</v>
      </c>
    </row>
    <row r="95" spans="1:14">
      <c r="B95" s="95">
        <v>0.5</v>
      </c>
      <c r="C95" s="96">
        <v>0.75</v>
      </c>
      <c r="D95" s="86">
        <v>288100</v>
      </c>
      <c r="E95" s="87">
        <v>266036</v>
      </c>
      <c r="F95" s="87">
        <v>265885</v>
      </c>
      <c r="G95" s="87">
        <v>259861</v>
      </c>
      <c r="H95" s="88">
        <v>285509</v>
      </c>
      <c r="J95" s="2">
        <v>40</v>
      </c>
      <c r="K95" s="1">
        <v>144050</v>
      </c>
      <c r="L95" s="1">
        <v>282742</v>
      </c>
      <c r="M95" s="1">
        <v>290603</v>
      </c>
      <c r="N95" s="92">
        <v>259593</v>
      </c>
    </row>
    <row r="96" spans="1:14">
      <c r="B96" s="95">
        <v>0.5</v>
      </c>
      <c r="C96" s="96">
        <v>1</v>
      </c>
      <c r="D96" s="86">
        <v>288100</v>
      </c>
      <c r="E96" s="87">
        <v>288040</v>
      </c>
      <c r="F96" s="87">
        <v>289016</v>
      </c>
      <c r="G96" s="87">
        <v>277280</v>
      </c>
      <c r="H96" s="88">
        <v>304331</v>
      </c>
      <c r="J96" s="2">
        <v>40</v>
      </c>
      <c r="K96" s="1">
        <v>144050</v>
      </c>
      <c r="L96" s="1">
        <v>301176</v>
      </c>
      <c r="M96" s="1">
        <v>310047</v>
      </c>
      <c r="N96" s="92">
        <v>276304</v>
      </c>
    </row>
    <row r="97" spans="1:14">
      <c r="B97" s="95">
        <v>0.75</v>
      </c>
      <c r="C97" s="96">
        <v>0</v>
      </c>
      <c r="D97" s="86">
        <v>288100</v>
      </c>
      <c r="E97" s="87">
        <v>291455</v>
      </c>
      <c r="F97" s="87">
        <v>289586</v>
      </c>
      <c r="G97" s="87">
        <v>291136</v>
      </c>
      <c r="H97" s="88">
        <v>342652</v>
      </c>
      <c r="J97" s="2">
        <v>15</v>
      </c>
      <c r="K97" s="1">
        <v>216075</v>
      </c>
      <c r="L97" s="1">
        <v>340278</v>
      </c>
      <c r="M97" s="1">
        <v>347364</v>
      </c>
      <c r="N97" s="92">
        <v>289586</v>
      </c>
    </row>
    <row r="98" spans="1:14">
      <c r="B98" s="95">
        <v>0.75</v>
      </c>
      <c r="C98" s="96">
        <v>0.25</v>
      </c>
      <c r="D98" s="86">
        <v>288100</v>
      </c>
      <c r="E98" s="87">
        <v>312999</v>
      </c>
      <c r="F98" s="87">
        <v>312581</v>
      </c>
      <c r="G98" s="87">
        <v>312259</v>
      </c>
      <c r="H98" s="88">
        <v>369228</v>
      </c>
      <c r="J98" s="2">
        <v>17</v>
      </c>
      <c r="K98" s="1">
        <v>216075</v>
      </c>
      <c r="L98" s="1">
        <v>366313</v>
      </c>
      <c r="M98" s="1">
        <v>374842</v>
      </c>
      <c r="N98" s="92">
        <v>312581</v>
      </c>
    </row>
    <row r="99" spans="1:14">
      <c r="B99" s="95">
        <v>0.75</v>
      </c>
      <c r="C99" s="96">
        <v>0.5</v>
      </c>
      <c r="D99" s="86">
        <v>288100</v>
      </c>
      <c r="E99" s="87">
        <v>335241</v>
      </c>
      <c r="F99" s="87">
        <v>335713</v>
      </c>
      <c r="G99" s="87">
        <v>331064</v>
      </c>
      <c r="H99" s="88">
        <v>396976</v>
      </c>
      <c r="J99" s="2">
        <v>37</v>
      </c>
      <c r="K99" s="1">
        <v>216075</v>
      </c>
      <c r="L99" s="1">
        <v>393492</v>
      </c>
      <c r="M99" s="1">
        <v>403528</v>
      </c>
      <c r="N99" s="92">
        <v>330063</v>
      </c>
    </row>
    <row r="100" spans="1:14">
      <c r="B100" s="95">
        <v>0.75</v>
      </c>
      <c r="C100" s="96">
        <v>0.75</v>
      </c>
      <c r="D100" s="86">
        <v>288100</v>
      </c>
      <c r="E100" s="87">
        <v>357236</v>
      </c>
      <c r="F100" s="87">
        <v>358810</v>
      </c>
      <c r="G100" s="87">
        <v>347685</v>
      </c>
      <c r="H100" s="88">
        <v>424772</v>
      </c>
      <c r="J100" s="2">
        <v>40</v>
      </c>
      <c r="K100" s="1">
        <v>216075</v>
      </c>
      <c r="L100" s="1">
        <v>420712</v>
      </c>
      <c r="M100" s="1">
        <v>432254</v>
      </c>
      <c r="N100" s="92">
        <v>346814</v>
      </c>
    </row>
    <row r="101" spans="1:14">
      <c r="B101" s="95">
        <v>0.75</v>
      </c>
      <c r="C101" s="96">
        <v>1</v>
      </c>
      <c r="D101" s="86">
        <v>288100</v>
      </c>
      <c r="E101" s="87">
        <v>379240</v>
      </c>
      <c r="F101" s="87">
        <v>381941</v>
      </c>
      <c r="G101" s="87">
        <v>364457</v>
      </c>
      <c r="H101" s="88">
        <v>452522</v>
      </c>
      <c r="J101" s="2">
        <v>40</v>
      </c>
      <c r="K101" s="1">
        <v>216075</v>
      </c>
      <c r="L101" s="1">
        <v>447893</v>
      </c>
      <c r="M101" s="1">
        <v>460932</v>
      </c>
      <c r="N101" s="92">
        <v>363955</v>
      </c>
    </row>
    <row r="102" spans="1:14">
      <c r="B102" s="95">
        <v>1</v>
      </c>
      <c r="C102" s="96">
        <v>0</v>
      </c>
      <c r="D102" s="86">
        <v>288100</v>
      </c>
      <c r="E102" s="87">
        <v>382655</v>
      </c>
      <c r="F102" s="87">
        <v>382511</v>
      </c>
      <c r="G102" s="87">
        <v>382342</v>
      </c>
      <c r="H102" s="88">
        <v>454120</v>
      </c>
      <c r="J102" s="2">
        <v>35</v>
      </c>
      <c r="K102" s="1">
        <v>288100</v>
      </c>
      <c r="L102" s="1">
        <v>451028</v>
      </c>
      <c r="M102" s="1">
        <v>460289</v>
      </c>
      <c r="N102" s="92">
        <v>382511</v>
      </c>
    </row>
    <row r="103" spans="1:14">
      <c r="B103" s="95">
        <v>1</v>
      </c>
      <c r="C103" s="96">
        <v>0.25</v>
      </c>
      <c r="D103" s="86">
        <v>288100</v>
      </c>
      <c r="E103" s="87">
        <v>404199</v>
      </c>
      <c r="F103" s="87">
        <v>405506</v>
      </c>
      <c r="G103" s="87">
        <v>400962</v>
      </c>
      <c r="H103" s="88">
        <v>490485</v>
      </c>
      <c r="J103" s="2">
        <v>36</v>
      </c>
      <c r="K103" s="1">
        <v>288100</v>
      </c>
      <c r="L103" s="1">
        <v>486649</v>
      </c>
      <c r="M103" s="1">
        <v>497862</v>
      </c>
      <c r="N103" s="92">
        <v>400558</v>
      </c>
    </row>
    <row r="104" spans="1:14">
      <c r="B104" s="95">
        <v>1</v>
      </c>
      <c r="C104" s="96">
        <v>0.5</v>
      </c>
      <c r="D104" s="86">
        <v>288100</v>
      </c>
      <c r="E104" s="87">
        <v>426441</v>
      </c>
      <c r="F104" s="87">
        <v>428638</v>
      </c>
      <c r="G104" s="87">
        <v>418229</v>
      </c>
      <c r="H104" s="88">
        <v>527266</v>
      </c>
      <c r="J104" s="2">
        <v>40</v>
      </c>
      <c r="K104" s="1">
        <v>288100</v>
      </c>
      <c r="L104" s="1">
        <v>522676</v>
      </c>
      <c r="M104" s="1">
        <v>535897</v>
      </c>
      <c r="N104" s="92">
        <v>417336</v>
      </c>
    </row>
    <row r="105" spans="1:14">
      <c r="B105" s="95">
        <v>1</v>
      </c>
      <c r="C105" s="96">
        <v>0.75</v>
      </c>
      <c r="D105" s="86">
        <v>288100</v>
      </c>
      <c r="E105" s="87">
        <v>448436</v>
      </c>
      <c r="F105" s="87">
        <v>451735</v>
      </c>
      <c r="G105" s="87">
        <v>435396</v>
      </c>
      <c r="H105" s="88">
        <v>563989</v>
      </c>
      <c r="J105" s="2">
        <v>40</v>
      </c>
      <c r="K105" s="1">
        <v>288100</v>
      </c>
      <c r="L105" s="1">
        <v>558643</v>
      </c>
      <c r="M105" s="1">
        <v>573857</v>
      </c>
      <c r="N105" s="92">
        <v>434464</v>
      </c>
    </row>
    <row r="106" spans="1:14" ht="15.75" thickBot="1">
      <c r="B106" s="97">
        <v>1</v>
      </c>
      <c r="C106" s="98">
        <v>1</v>
      </c>
      <c r="D106" s="89">
        <v>288100</v>
      </c>
      <c r="E106" s="90">
        <v>470440</v>
      </c>
      <c r="F106" s="90">
        <v>474866</v>
      </c>
      <c r="G106" s="90">
        <v>448885</v>
      </c>
      <c r="H106" s="91">
        <v>600805</v>
      </c>
      <c r="J106" s="2">
        <v>40</v>
      </c>
      <c r="K106" s="1">
        <v>288100</v>
      </c>
      <c r="L106" s="1">
        <v>594708</v>
      </c>
      <c r="M106" s="1">
        <v>611921</v>
      </c>
      <c r="N106" s="92">
        <v>447979</v>
      </c>
    </row>
    <row r="107" spans="1:14" ht="15.75" thickBot="1">
      <c r="A107" s="92">
        <v>0</v>
      </c>
    </row>
    <row r="108" spans="1:14">
      <c r="B108" s="93">
        <v>0</v>
      </c>
      <c r="C108" s="94">
        <v>0</v>
      </c>
      <c r="D108" s="83">
        <v>288100</v>
      </c>
      <c r="E108" s="84">
        <v>19721</v>
      </c>
      <c r="F108" s="84">
        <v>11160</v>
      </c>
      <c r="G108" s="84">
        <v>11160</v>
      </c>
      <c r="H108" s="85">
        <v>8750</v>
      </c>
      <c r="J108" s="2">
        <v>0</v>
      </c>
      <c r="K108" s="1">
        <v>0</v>
      </c>
      <c r="L108" s="1">
        <v>8482</v>
      </c>
      <c r="M108" s="1">
        <v>9060</v>
      </c>
      <c r="N108" s="92">
        <v>11160</v>
      </c>
    </row>
    <row r="109" spans="1:14">
      <c r="B109" s="95">
        <v>0</v>
      </c>
      <c r="C109" s="96">
        <v>0.25</v>
      </c>
      <c r="D109" s="86">
        <v>288100</v>
      </c>
      <c r="E109" s="87">
        <v>41223</v>
      </c>
      <c r="F109" s="87">
        <v>34078</v>
      </c>
      <c r="G109" s="87">
        <v>34078</v>
      </c>
      <c r="H109" s="88">
        <v>8750</v>
      </c>
      <c r="J109" s="2">
        <v>0</v>
      </c>
      <c r="K109" s="1">
        <v>0</v>
      </c>
      <c r="L109" s="1">
        <v>8482</v>
      </c>
      <c r="M109" s="1">
        <v>9060</v>
      </c>
      <c r="N109" s="92">
        <v>34078</v>
      </c>
    </row>
    <row r="110" spans="1:14">
      <c r="B110" s="95">
        <v>0</v>
      </c>
      <c r="C110" s="96">
        <v>0.5</v>
      </c>
      <c r="D110" s="86">
        <v>288100</v>
      </c>
      <c r="E110" s="87">
        <v>63190</v>
      </c>
      <c r="F110" s="87">
        <v>57109</v>
      </c>
      <c r="G110" s="87">
        <v>57180</v>
      </c>
      <c r="H110" s="88">
        <v>8750</v>
      </c>
      <c r="J110" s="2">
        <v>7</v>
      </c>
      <c r="K110" s="1">
        <v>0</v>
      </c>
      <c r="L110" s="1">
        <v>8482</v>
      </c>
      <c r="M110" s="1">
        <v>9060</v>
      </c>
      <c r="N110" s="92">
        <v>57109</v>
      </c>
    </row>
    <row r="111" spans="1:14">
      <c r="B111" s="95">
        <v>0</v>
      </c>
      <c r="C111" s="96">
        <v>0.75</v>
      </c>
      <c r="D111" s="86">
        <v>288100</v>
      </c>
      <c r="E111" s="87">
        <v>85006</v>
      </c>
      <c r="F111" s="87">
        <v>80140</v>
      </c>
      <c r="G111" s="87">
        <v>80336</v>
      </c>
      <c r="H111" s="88">
        <v>8750</v>
      </c>
      <c r="J111" s="2">
        <v>39</v>
      </c>
      <c r="K111" s="1">
        <v>0</v>
      </c>
      <c r="L111" s="1">
        <v>8482</v>
      </c>
      <c r="M111" s="1">
        <v>9060</v>
      </c>
      <c r="N111" s="92">
        <v>80354</v>
      </c>
    </row>
    <row r="112" spans="1:14">
      <c r="B112" s="95">
        <v>0</v>
      </c>
      <c r="C112" s="96">
        <v>1</v>
      </c>
      <c r="D112" s="86">
        <v>288100</v>
      </c>
      <c r="E112" s="87">
        <v>107033</v>
      </c>
      <c r="F112" s="87">
        <v>103177</v>
      </c>
      <c r="G112" s="87">
        <v>102881</v>
      </c>
      <c r="H112" s="88">
        <v>8750</v>
      </c>
      <c r="J112" s="2">
        <v>40</v>
      </c>
      <c r="K112" s="1">
        <v>0</v>
      </c>
      <c r="L112" s="1">
        <v>8482</v>
      </c>
      <c r="M112" s="1">
        <v>9060</v>
      </c>
      <c r="N112" s="92">
        <v>102998</v>
      </c>
    </row>
    <row r="113" spans="2:14">
      <c r="B113" s="95">
        <v>0.25</v>
      </c>
      <c r="C113" s="96">
        <v>0</v>
      </c>
      <c r="D113" s="86">
        <v>288100</v>
      </c>
      <c r="E113" s="87">
        <v>110921</v>
      </c>
      <c r="F113" s="87">
        <v>104085</v>
      </c>
      <c r="G113" s="87">
        <v>104085</v>
      </c>
      <c r="H113" s="88">
        <v>120218</v>
      </c>
      <c r="J113" s="2">
        <v>0</v>
      </c>
      <c r="K113" s="1">
        <v>72025</v>
      </c>
      <c r="L113" s="1">
        <v>119232</v>
      </c>
      <c r="M113" s="1">
        <v>121986</v>
      </c>
      <c r="N113" s="92">
        <v>104085</v>
      </c>
    </row>
    <row r="114" spans="2:14">
      <c r="B114" s="95">
        <v>0.25</v>
      </c>
      <c r="C114" s="96">
        <v>0.25</v>
      </c>
      <c r="D114" s="86">
        <v>288100</v>
      </c>
      <c r="E114" s="87">
        <v>132423</v>
      </c>
      <c r="F114" s="87">
        <v>127003</v>
      </c>
      <c r="G114" s="87">
        <v>127003</v>
      </c>
      <c r="H114" s="88">
        <v>128419</v>
      </c>
      <c r="J114" s="2">
        <v>0</v>
      </c>
      <c r="K114" s="1">
        <v>72025</v>
      </c>
      <c r="L114" s="1">
        <v>127245</v>
      </c>
      <c r="M114" s="1">
        <v>130436</v>
      </c>
      <c r="N114" s="92">
        <v>127003</v>
      </c>
    </row>
    <row r="115" spans="2:14">
      <c r="B115" s="95">
        <v>0.25</v>
      </c>
      <c r="C115" s="96">
        <v>0.5</v>
      </c>
      <c r="D115" s="86">
        <v>288100</v>
      </c>
      <c r="E115" s="87">
        <v>154390</v>
      </c>
      <c r="F115" s="87">
        <v>150034</v>
      </c>
      <c r="G115" s="87">
        <v>150165</v>
      </c>
      <c r="H115" s="88">
        <v>137058</v>
      </c>
      <c r="J115" s="2">
        <v>11</v>
      </c>
      <c r="K115" s="1">
        <v>72025</v>
      </c>
      <c r="L115" s="1">
        <v>135705</v>
      </c>
      <c r="M115" s="1">
        <v>139367</v>
      </c>
      <c r="N115" s="92">
        <v>150034</v>
      </c>
    </row>
    <row r="116" spans="2:14">
      <c r="B116" s="95">
        <v>0.25</v>
      </c>
      <c r="C116" s="96">
        <v>0.75</v>
      </c>
      <c r="D116" s="86">
        <v>288100</v>
      </c>
      <c r="E116" s="87">
        <v>176206</v>
      </c>
      <c r="F116" s="87">
        <v>173065</v>
      </c>
      <c r="G116" s="87">
        <v>173374</v>
      </c>
      <c r="H116" s="88">
        <v>145672</v>
      </c>
      <c r="J116" s="2">
        <v>40</v>
      </c>
      <c r="K116" s="1">
        <v>72025</v>
      </c>
      <c r="L116" s="1">
        <v>144142</v>
      </c>
      <c r="M116" s="1">
        <v>148249</v>
      </c>
      <c r="N116" s="92">
        <v>173259</v>
      </c>
    </row>
    <row r="117" spans="2:14">
      <c r="B117" s="95">
        <v>0.25</v>
      </c>
      <c r="C117" s="96">
        <v>1</v>
      </c>
      <c r="D117" s="86">
        <v>288100</v>
      </c>
      <c r="E117" s="87">
        <v>198233</v>
      </c>
      <c r="F117" s="87">
        <v>196102</v>
      </c>
      <c r="G117" s="87">
        <v>193067</v>
      </c>
      <c r="H117" s="88">
        <v>155123</v>
      </c>
      <c r="J117" s="2">
        <v>40</v>
      </c>
      <c r="K117" s="1">
        <v>72025</v>
      </c>
      <c r="L117" s="1">
        <v>153380</v>
      </c>
      <c r="M117" s="1">
        <v>158010</v>
      </c>
      <c r="N117" s="92">
        <v>192693</v>
      </c>
    </row>
    <row r="118" spans="2:14">
      <c r="B118" s="95">
        <v>0.5</v>
      </c>
      <c r="C118" s="96">
        <v>0</v>
      </c>
      <c r="D118" s="86">
        <v>288100</v>
      </c>
      <c r="E118" s="87">
        <v>202121</v>
      </c>
      <c r="F118" s="87">
        <v>197010</v>
      </c>
      <c r="G118" s="87">
        <v>197010</v>
      </c>
      <c r="H118" s="88">
        <v>231686</v>
      </c>
      <c r="J118" s="2">
        <v>0</v>
      </c>
      <c r="K118" s="1">
        <v>144050</v>
      </c>
      <c r="L118" s="1">
        <v>229982</v>
      </c>
      <c r="M118" s="1">
        <v>234911</v>
      </c>
      <c r="N118" s="92">
        <v>197010</v>
      </c>
    </row>
    <row r="119" spans="2:14">
      <c r="B119" s="95">
        <v>0.5</v>
      </c>
      <c r="C119" s="96">
        <v>0.25</v>
      </c>
      <c r="D119" s="86">
        <v>288100</v>
      </c>
      <c r="E119" s="87">
        <v>223623</v>
      </c>
      <c r="F119" s="87">
        <v>219928</v>
      </c>
      <c r="G119" s="87">
        <v>219928</v>
      </c>
      <c r="H119" s="88">
        <v>248526</v>
      </c>
      <c r="J119" s="2">
        <v>0</v>
      </c>
      <c r="K119" s="1">
        <v>144050</v>
      </c>
      <c r="L119" s="1">
        <v>246455</v>
      </c>
      <c r="M119" s="1">
        <v>252292</v>
      </c>
      <c r="N119" s="92">
        <v>219928</v>
      </c>
    </row>
    <row r="120" spans="2:14">
      <c r="B120" s="95">
        <v>0.5</v>
      </c>
      <c r="C120" s="96">
        <v>0.5</v>
      </c>
      <c r="D120" s="86">
        <v>288100</v>
      </c>
      <c r="E120" s="87">
        <v>245590</v>
      </c>
      <c r="F120" s="87">
        <v>242959</v>
      </c>
      <c r="G120" s="87">
        <v>243255</v>
      </c>
      <c r="H120" s="88">
        <v>266590</v>
      </c>
      <c r="J120" s="2">
        <v>26</v>
      </c>
      <c r="K120" s="1">
        <v>144050</v>
      </c>
      <c r="L120" s="1">
        <v>264130</v>
      </c>
      <c r="M120" s="1">
        <v>270935</v>
      </c>
      <c r="N120" s="92">
        <v>242959</v>
      </c>
    </row>
    <row r="121" spans="2:14">
      <c r="B121" s="95">
        <v>0.5</v>
      </c>
      <c r="C121" s="96">
        <v>0.75</v>
      </c>
      <c r="D121" s="86">
        <v>288100</v>
      </c>
      <c r="E121" s="87">
        <v>267406</v>
      </c>
      <c r="F121" s="87">
        <v>265990</v>
      </c>
      <c r="G121" s="87">
        <v>264448</v>
      </c>
      <c r="H121" s="88">
        <v>283821</v>
      </c>
      <c r="J121" s="2">
        <v>40</v>
      </c>
      <c r="K121" s="1">
        <v>144050</v>
      </c>
      <c r="L121" s="1">
        <v>280993</v>
      </c>
      <c r="M121" s="1">
        <v>288718</v>
      </c>
      <c r="N121" s="92">
        <v>263722</v>
      </c>
    </row>
    <row r="122" spans="2:14">
      <c r="B122" s="95">
        <v>0.5</v>
      </c>
      <c r="C122" s="96">
        <v>1</v>
      </c>
      <c r="D122" s="86">
        <v>288100</v>
      </c>
      <c r="E122" s="87">
        <v>289433</v>
      </c>
      <c r="F122" s="87">
        <v>289027</v>
      </c>
      <c r="G122" s="87">
        <v>282181</v>
      </c>
      <c r="H122" s="88">
        <v>301900</v>
      </c>
      <c r="J122" s="2">
        <v>40</v>
      </c>
      <c r="K122" s="1">
        <v>144050</v>
      </c>
      <c r="L122" s="1">
        <v>298676</v>
      </c>
      <c r="M122" s="1">
        <v>307372</v>
      </c>
      <c r="N122" s="92">
        <v>281953</v>
      </c>
    </row>
    <row r="123" spans="2:14">
      <c r="B123" s="95">
        <v>0.75</v>
      </c>
      <c r="C123" s="96">
        <v>0</v>
      </c>
      <c r="D123" s="86">
        <v>288100</v>
      </c>
      <c r="E123" s="87">
        <v>293321</v>
      </c>
      <c r="F123" s="87">
        <v>289935</v>
      </c>
      <c r="G123" s="87">
        <v>289935</v>
      </c>
      <c r="H123" s="88">
        <v>343153</v>
      </c>
      <c r="J123" s="2">
        <v>0</v>
      </c>
      <c r="K123" s="1">
        <v>216075</v>
      </c>
      <c r="L123" s="1">
        <v>340732</v>
      </c>
      <c r="M123" s="1">
        <v>347836</v>
      </c>
      <c r="N123" s="92">
        <v>289935</v>
      </c>
    </row>
    <row r="124" spans="2:14">
      <c r="B124" s="95">
        <v>0.75</v>
      </c>
      <c r="C124" s="96">
        <v>0.25</v>
      </c>
      <c r="D124" s="86">
        <v>288100</v>
      </c>
      <c r="E124" s="87">
        <v>314823</v>
      </c>
      <c r="F124" s="87">
        <v>312853</v>
      </c>
      <c r="G124" s="87">
        <v>313025</v>
      </c>
      <c r="H124" s="88">
        <v>368607</v>
      </c>
      <c r="J124" s="2">
        <v>2</v>
      </c>
      <c r="K124" s="1">
        <v>216075</v>
      </c>
      <c r="L124" s="1">
        <v>365642</v>
      </c>
      <c r="M124" s="1">
        <v>374099</v>
      </c>
      <c r="N124" s="92">
        <v>312853</v>
      </c>
    </row>
    <row r="125" spans="2:14">
      <c r="B125" s="95">
        <v>0.75</v>
      </c>
      <c r="C125" s="96">
        <v>0.5</v>
      </c>
      <c r="D125" s="86">
        <v>288100</v>
      </c>
      <c r="E125" s="87">
        <v>336790</v>
      </c>
      <c r="F125" s="87">
        <v>335884</v>
      </c>
      <c r="G125" s="87">
        <v>335718</v>
      </c>
      <c r="H125" s="88">
        <v>395288</v>
      </c>
      <c r="J125" s="2">
        <v>34</v>
      </c>
      <c r="K125" s="1">
        <v>216075</v>
      </c>
      <c r="L125" s="1">
        <v>391743</v>
      </c>
      <c r="M125" s="1">
        <v>401643</v>
      </c>
      <c r="N125" s="92">
        <v>336224</v>
      </c>
    </row>
    <row r="126" spans="2:14">
      <c r="B126" s="95">
        <v>0.75</v>
      </c>
      <c r="C126" s="96">
        <v>0.75</v>
      </c>
      <c r="D126" s="86">
        <v>288100</v>
      </c>
      <c r="E126" s="87">
        <v>358606</v>
      </c>
      <c r="F126" s="87">
        <v>358915</v>
      </c>
      <c r="G126" s="87">
        <v>352963</v>
      </c>
      <c r="H126" s="88">
        <v>421984</v>
      </c>
      <c r="J126" s="2">
        <v>40</v>
      </c>
      <c r="K126" s="1">
        <v>216075</v>
      </c>
      <c r="L126" s="1">
        <v>417863</v>
      </c>
      <c r="M126" s="1">
        <v>429188</v>
      </c>
      <c r="N126" s="92">
        <v>352772</v>
      </c>
    </row>
    <row r="127" spans="2:14">
      <c r="B127" s="95">
        <v>0.75</v>
      </c>
      <c r="C127" s="96">
        <v>1</v>
      </c>
      <c r="D127" s="86">
        <v>288100</v>
      </c>
      <c r="E127" s="87">
        <v>380633</v>
      </c>
      <c r="F127" s="87">
        <v>381952</v>
      </c>
      <c r="G127" s="87">
        <v>370846</v>
      </c>
      <c r="H127" s="88">
        <v>448676</v>
      </c>
      <c r="J127" s="2">
        <v>40</v>
      </c>
      <c r="K127" s="1">
        <v>216075</v>
      </c>
      <c r="L127" s="1">
        <v>443987</v>
      </c>
      <c r="M127" s="1">
        <v>456743</v>
      </c>
      <c r="N127" s="92">
        <v>371042</v>
      </c>
    </row>
    <row r="128" spans="2:14">
      <c r="B128" s="95">
        <v>1</v>
      </c>
      <c r="C128" s="96">
        <v>0</v>
      </c>
      <c r="D128" s="86">
        <v>288100</v>
      </c>
      <c r="E128" s="87">
        <v>384521</v>
      </c>
      <c r="F128" s="87">
        <v>382860</v>
      </c>
      <c r="G128" s="87">
        <v>383185</v>
      </c>
      <c r="H128" s="88">
        <v>454621</v>
      </c>
      <c r="J128" s="2">
        <v>3</v>
      </c>
      <c r="K128" s="1">
        <v>288100</v>
      </c>
      <c r="L128" s="1">
        <v>451482</v>
      </c>
      <c r="M128" s="1">
        <v>460761</v>
      </c>
      <c r="N128" s="92">
        <v>382860</v>
      </c>
    </row>
    <row r="129" spans="2:14">
      <c r="B129" s="95">
        <v>1</v>
      </c>
      <c r="C129" s="96">
        <v>0.25</v>
      </c>
      <c r="D129" s="86">
        <v>288100</v>
      </c>
      <c r="E129" s="87">
        <v>406023</v>
      </c>
      <c r="F129" s="87">
        <v>405778</v>
      </c>
      <c r="G129" s="87">
        <v>405746</v>
      </c>
      <c r="H129" s="88">
        <v>489525</v>
      </c>
      <c r="J129" s="2">
        <v>3</v>
      </c>
      <c r="K129" s="1">
        <v>288100</v>
      </c>
      <c r="L129" s="1">
        <v>485630</v>
      </c>
      <c r="M129" s="1">
        <v>496785</v>
      </c>
      <c r="N129" s="92">
        <v>405778</v>
      </c>
    </row>
    <row r="130" spans="2:14">
      <c r="B130" s="95">
        <v>1</v>
      </c>
      <c r="C130" s="96">
        <v>0.5</v>
      </c>
      <c r="D130" s="86">
        <v>288100</v>
      </c>
      <c r="E130" s="87">
        <v>427990</v>
      </c>
      <c r="F130" s="87">
        <v>428809</v>
      </c>
      <c r="G130" s="87">
        <v>424274</v>
      </c>
      <c r="H130" s="88">
        <v>524835</v>
      </c>
      <c r="J130" s="2">
        <v>36</v>
      </c>
      <c r="K130" s="1">
        <v>288100</v>
      </c>
      <c r="L130" s="1">
        <v>520176</v>
      </c>
      <c r="M130" s="1">
        <v>533222</v>
      </c>
      <c r="N130" s="92">
        <v>423585</v>
      </c>
    </row>
    <row r="131" spans="2:14">
      <c r="B131" s="95">
        <v>1</v>
      </c>
      <c r="C131" s="96">
        <v>0.75</v>
      </c>
      <c r="D131" s="86">
        <v>288100</v>
      </c>
      <c r="E131" s="87">
        <v>449806</v>
      </c>
      <c r="F131" s="87">
        <v>451840</v>
      </c>
      <c r="G131" s="87">
        <v>441408</v>
      </c>
      <c r="H131" s="88">
        <v>560144</v>
      </c>
      <c r="J131" s="2">
        <v>40</v>
      </c>
      <c r="K131" s="1">
        <v>288100</v>
      </c>
      <c r="L131" s="1">
        <v>554737</v>
      </c>
      <c r="M131" s="1">
        <v>569668</v>
      </c>
      <c r="N131" s="92">
        <v>441795</v>
      </c>
    </row>
    <row r="132" spans="2:14" ht="15.75" thickBot="1">
      <c r="B132" s="97">
        <v>1</v>
      </c>
      <c r="C132" s="98">
        <v>1</v>
      </c>
      <c r="D132" s="89">
        <v>288100</v>
      </c>
      <c r="E132" s="90">
        <v>471833</v>
      </c>
      <c r="F132" s="90">
        <v>474877</v>
      </c>
      <c r="G132" s="90">
        <v>457997</v>
      </c>
      <c r="H132" s="91">
        <v>595452</v>
      </c>
      <c r="J132" s="2">
        <v>40</v>
      </c>
      <c r="K132" s="1">
        <v>288100</v>
      </c>
      <c r="L132" s="1">
        <v>589279</v>
      </c>
      <c r="M132" s="1">
        <v>606111</v>
      </c>
      <c r="N132" s="92">
        <v>457208</v>
      </c>
    </row>
  </sheetData>
  <conditionalFormatting sqref="Q4:U4">
    <cfRule type="top10" dxfId="899" priority="249" bottom="1" rank="1"/>
    <cfRule type="colorScale" priority="250">
      <colorScale>
        <cfvo type="min"/>
        <cfvo type="max"/>
        <color theme="7"/>
        <color rgb="FFFFF9E7"/>
      </colorScale>
    </cfRule>
  </conditionalFormatting>
  <conditionalFormatting sqref="Q5:U5">
    <cfRule type="top10" dxfId="898" priority="247" bottom="1" rank="1"/>
    <cfRule type="colorScale" priority="248">
      <colorScale>
        <cfvo type="min"/>
        <cfvo type="max"/>
        <color theme="7"/>
        <color rgb="FFFFF9E7"/>
      </colorScale>
    </cfRule>
  </conditionalFormatting>
  <conditionalFormatting sqref="Q6:U6">
    <cfRule type="top10" dxfId="897" priority="245" bottom="1" rank="1"/>
    <cfRule type="colorScale" priority="246">
      <colorScale>
        <cfvo type="min"/>
        <cfvo type="max"/>
        <color theme="7"/>
        <color rgb="FFFFF9E7"/>
      </colorScale>
    </cfRule>
  </conditionalFormatting>
  <conditionalFormatting sqref="Q7:U7">
    <cfRule type="top10" dxfId="896" priority="243" bottom="1" rank="1"/>
    <cfRule type="colorScale" priority="244">
      <colorScale>
        <cfvo type="min"/>
        <cfvo type="max"/>
        <color theme="7"/>
        <color rgb="FFFFF9E7"/>
      </colorScale>
    </cfRule>
  </conditionalFormatting>
  <conditionalFormatting sqref="Q8:U8">
    <cfRule type="top10" dxfId="895" priority="241" bottom="1" rank="1"/>
    <cfRule type="colorScale" priority="242">
      <colorScale>
        <cfvo type="min"/>
        <cfvo type="max"/>
        <color theme="7"/>
        <color rgb="FFFFF9E7"/>
      </colorScale>
    </cfRule>
  </conditionalFormatting>
  <conditionalFormatting sqref="Q9:U9">
    <cfRule type="top10" dxfId="894" priority="239" bottom="1" rank="1"/>
    <cfRule type="colorScale" priority="240">
      <colorScale>
        <cfvo type="min"/>
        <cfvo type="max"/>
        <color theme="7"/>
        <color rgb="FFFFF9E7"/>
      </colorScale>
    </cfRule>
  </conditionalFormatting>
  <conditionalFormatting sqref="Q10:U10">
    <cfRule type="top10" dxfId="893" priority="237" bottom="1" rank="1"/>
    <cfRule type="colorScale" priority="238">
      <colorScale>
        <cfvo type="min"/>
        <cfvo type="max"/>
        <color theme="7"/>
        <color rgb="FFFFF9E7"/>
      </colorScale>
    </cfRule>
  </conditionalFormatting>
  <conditionalFormatting sqref="Q11:U11">
    <cfRule type="top10" dxfId="892" priority="235" bottom="1" rank="1"/>
    <cfRule type="colorScale" priority="236">
      <colorScale>
        <cfvo type="min"/>
        <cfvo type="max"/>
        <color theme="7"/>
        <color rgb="FFFFF9E7"/>
      </colorScale>
    </cfRule>
  </conditionalFormatting>
  <conditionalFormatting sqref="Q12:U12">
    <cfRule type="top10" dxfId="891" priority="233" bottom="1" rank="1"/>
    <cfRule type="colorScale" priority="234">
      <colorScale>
        <cfvo type="min"/>
        <cfvo type="max"/>
        <color theme="7"/>
        <color rgb="FFFFF9E7"/>
      </colorScale>
    </cfRule>
  </conditionalFormatting>
  <conditionalFormatting sqref="Q13:U13">
    <cfRule type="top10" dxfId="890" priority="231" bottom="1" rank="1"/>
    <cfRule type="colorScale" priority="232">
      <colorScale>
        <cfvo type="min"/>
        <cfvo type="max"/>
        <color theme="7"/>
        <color rgb="FFFFF9E7"/>
      </colorScale>
    </cfRule>
  </conditionalFormatting>
  <conditionalFormatting sqref="Q14:U14">
    <cfRule type="top10" dxfId="889" priority="229" bottom="1" rank="1"/>
    <cfRule type="colorScale" priority="230">
      <colorScale>
        <cfvo type="min"/>
        <cfvo type="max"/>
        <color theme="7"/>
        <color rgb="FFFFF9E7"/>
      </colorScale>
    </cfRule>
  </conditionalFormatting>
  <conditionalFormatting sqref="Q15:U15">
    <cfRule type="top10" dxfId="888" priority="227" bottom="1" rank="1"/>
    <cfRule type="colorScale" priority="228">
      <colorScale>
        <cfvo type="min"/>
        <cfvo type="max"/>
        <color theme="7"/>
        <color rgb="FFFFF9E7"/>
      </colorScale>
    </cfRule>
  </conditionalFormatting>
  <conditionalFormatting sqref="Q16:U16">
    <cfRule type="top10" dxfId="887" priority="225" bottom="1" rank="1"/>
    <cfRule type="colorScale" priority="226">
      <colorScale>
        <cfvo type="min"/>
        <cfvo type="max"/>
        <color theme="7"/>
        <color rgb="FFFFF9E7"/>
      </colorScale>
    </cfRule>
  </conditionalFormatting>
  <conditionalFormatting sqref="Q17:U17">
    <cfRule type="top10" dxfId="886" priority="223" bottom="1" rank="1"/>
    <cfRule type="colorScale" priority="224">
      <colorScale>
        <cfvo type="min"/>
        <cfvo type="max"/>
        <color theme="7"/>
        <color rgb="FFFFF9E7"/>
      </colorScale>
    </cfRule>
  </conditionalFormatting>
  <conditionalFormatting sqref="Q18:U18">
    <cfRule type="top10" dxfId="885" priority="221" bottom="1" rank="1"/>
    <cfRule type="colorScale" priority="222">
      <colorScale>
        <cfvo type="min"/>
        <cfvo type="max"/>
        <color theme="7"/>
        <color rgb="FFFFF9E7"/>
      </colorScale>
    </cfRule>
  </conditionalFormatting>
  <conditionalFormatting sqref="Q19:U19">
    <cfRule type="top10" dxfId="884" priority="219" bottom="1" rank="1"/>
    <cfRule type="colorScale" priority="220">
      <colorScale>
        <cfvo type="min"/>
        <cfvo type="max"/>
        <color theme="7"/>
        <color rgb="FFFFF9E7"/>
      </colorScale>
    </cfRule>
  </conditionalFormatting>
  <conditionalFormatting sqref="Q20:U20">
    <cfRule type="top10" dxfId="883" priority="217" bottom="1" rank="1"/>
    <cfRule type="colorScale" priority="218">
      <colorScale>
        <cfvo type="min"/>
        <cfvo type="max"/>
        <color theme="7"/>
        <color rgb="FFFFF9E7"/>
      </colorScale>
    </cfRule>
  </conditionalFormatting>
  <conditionalFormatting sqref="Q21:U21">
    <cfRule type="top10" dxfId="882" priority="215" bottom="1" rank="1"/>
    <cfRule type="colorScale" priority="216">
      <colorScale>
        <cfvo type="min"/>
        <cfvo type="max"/>
        <color theme="7"/>
        <color rgb="FFFFF9E7"/>
      </colorScale>
    </cfRule>
  </conditionalFormatting>
  <conditionalFormatting sqref="Q22:U22">
    <cfRule type="top10" dxfId="881" priority="213" bottom="1" rank="1"/>
    <cfRule type="colorScale" priority="214">
      <colorScale>
        <cfvo type="min"/>
        <cfvo type="max"/>
        <color theme="7"/>
        <color rgb="FFFFF9E7"/>
      </colorScale>
    </cfRule>
  </conditionalFormatting>
  <conditionalFormatting sqref="Q23:U23">
    <cfRule type="top10" dxfId="880" priority="211" bottom="1" rank="1"/>
    <cfRule type="colorScale" priority="212">
      <colorScale>
        <cfvo type="min"/>
        <cfvo type="max"/>
        <color theme="7"/>
        <color rgb="FFFFF9E7"/>
      </colorScale>
    </cfRule>
  </conditionalFormatting>
  <conditionalFormatting sqref="Q24:U24">
    <cfRule type="top10" dxfId="879" priority="209" bottom="1" rank="1"/>
    <cfRule type="colorScale" priority="210">
      <colorScale>
        <cfvo type="min"/>
        <cfvo type="max"/>
        <color theme="7"/>
        <color rgb="FFFFF9E7"/>
      </colorScale>
    </cfRule>
  </conditionalFormatting>
  <conditionalFormatting sqref="Q25:U25">
    <cfRule type="top10" dxfId="878" priority="207" bottom="1" rank="1"/>
    <cfRule type="colorScale" priority="208">
      <colorScale>
        <cfvo type="min"/>
        <cfvo type="max"/>
        <color theme="7"/>
        <color rgb="FFFFF9E7"/>
      </colorScale>
    </cfRule>
  </conditionalFormatting>
  <conditionalFormatting sqref="Q26:U26">
    <cfRule type="top10" dxfId="877" priority="205" bottom="1" rank="1"/>
    <cfRule type="colorScale" priority="206">
      <colorScale>
        <cfvo type="min"/>
        <cfvo type="max"/>
        <color theme="7"/>
        <color rgb="FFFFF9E7"/>
      </colorScale>
    </cfRule>
  </conditionalFormatting>
  <conditionalFormatting sqref="Q27:U27">
    <cfRule type="top10" dxfId="876" priority="203" bottom="1" rank="1"/>
    <cfRule type="colorScale" priority="204">
      <colorScale>
        <cfvo type="min"/>
        <cfvo type="max"/>
        <color theme="7"/>
        <color rgb="FFFFF9E7"/>
      </colorScale>
    </cfRule>
  </conditionalFormatting>
  <conditionalFormatting sqref="Q28:U28">
    <cfRule type="top10" dxfId="875" priority="201" bottom="1" rank="1"/>
    <cfRule type="colorScale" priority="202">
      <colorScale>
        <cfvo type="min"/>
        <cfvo type="max"/>
        <color theme="7"/>
        <color rgb="FFFFF9E7"/>
      </colorScale>
    </cfRule>
  </conditionalFormatting>
  <conditionalFormatting sqref="D4:H4">
    <cfRule type="top10" dxfId="874" priority="251" bottom="1" rank="1"/>
    <cfRule type="colorScale" priority="252">
      <colorScale>
        <cfvo type="min"/>
        <cfvo type="max"/>
        <color theme="7"/>
        <color rgb="FFFFF9E7"/>
      </colorScale>
    </cfRule>
  </conditionalFormatting>
  <conditionalFormatting sqref="D5:H5">
    <cfRule type="top10" dxfId="873" priority="253" bottom="1" rank="1"/>
    <cfRule type="colorScale" priority="254">
      <colorScale>
        <cfvo type="min"/>
        <cfvo type="max"/>
        <color theme="7"/>
        <color rgb="FFFFF9E7"/>
      </colorScale>
    </cfRule>
  </conditionalFormatting>
  <conditionalFormatting sqref="D6:H6">
    <cfRule type="top10" dxfId="872" priority="255" bottom="1" rank="1"/>
    <cfRule type="colorScale" priority="256">
      <colorScale>
        <cfvo type="min"/>
        <cfvo type="max"/>
        <color theme="7"/>
        <color rgb="FFFFF9E7"/>
      </colorScale>
    </cfRule>
  </conditionalFormatting>
  <conditionalFormatting sqref="D7:H7">
    <cfRule type="top10" dxfId="871" priority="257" bottom="1" rank="1"/>
    <cfRule type="colorScale" priority="258">
      <colorScale>
        <cfvo type="min"/>
        <cfvo type="max"/>
        <color theme="7"/>
        <color rgb="FFFFF9E7"/>
      </colorScale>
    </cfRule>
  </conditionalFormatting>
  <conditionalFormatting sqref="D8:H8">
    <cfRule type="top10" dxfId="870" priority="259" bottom="1" rank="1"/>
    <cfRule type="colorScale" priority="260">
      <colorScale>
        <cfvo type="min"/>
        <cfvo type="max"/>
        <color theme="7"/>
        <color rgb="FFFFF9E7"/>
      </colorScale>
    </cfRule>
  </conditionalFormatting>
  <conditionalFormatting sqref="D9:H9">
    <cfRule type="top10" dxfId="869" priority="261" bottom="1" rank="1"/>
    <cfRule type="colorScale" priority="262">
      <colorScale>
        <cfvo type="min"/>
        <cfvo type="max"/>
        <color theme="7"/>
        <color rgb="FFFFF9E7"/>
      </colorScale>
    </cfRule>
  </conditionalFormatting>
  <conditionalFormatting sqref="D10:H10">
    <cfRule type="top10" dxfId="868" priority="263" bottom="1" rank="1"/>
    <cfRule type="colorScale" priority="264">
      <colorScale>
        <cfvo type="min"/>
        <cfvo type="max"/>
        <color theme="7"/>
        <color rgb="FFFFF9E7"/>
      </colorScale>
    </cfRule>
  </conditionalFormatting>
  <conditionalFormatting sqref="D11:H11">
    <cfRule type="top10" dxfId="867" priority="265" bottom="1" rank="1"/>
    <cfRule type="colorScale" priority="266">
      <colorScale>
        <cfvo type="min"/>
        <cfvo type="max"/>
        <color theme="7"/>
        <color rgb="FFFFF9E7"/>
      </colorScale>
    </cfRule>
  </conditionalFormatting>
  <conditionalFormatting sqref="D12:H12">
    <cfRule type="top10" dxfId="866" priority="267" bottom="1" rank="1"/>
    <cfRule type="colorScale" priority="268">
      <colorScale>
        <cfvo type="min"/>
        <cfvo type="max"/>
        <color theme="7"/>
        <color rgb="FFFFF9E7"/>
      </colorScale>
    </cfRule>
  </conditionalFormatting>
  <conditionalFormatting sqref="D13:H13">
    <cfRule type="top10" dxfId="865" priority="269" bottom="1" rank="1"/>
    <cfRule type="colorScale" priority="270">
      <colorScale>
        <cfvo type="min"/>
        <cfvo type="max"/>
        <color theme="7"/>
        <color rgb="FFFFF9E7"/>
      </colorScale>
    </cfRule>
  </conditionalFormatting>
  <conditionalFormatting sqref="D14:H14">
    <cfRule type="top10" dxfId="864" priority="271" bottom="1" rank="1"/>
    <cfRule type="colorScale" priority="272">
      <colorScale>
        <cfvo type="min"/>
        <cfvo type="max"/>
        <color theme="7"/>
        <color rgb="FFFFF9E7"/>
      </colorScale>
    </cfRule>
  </conditionalFormatting>
  <conditionalFormatting sqref="D15:H15">
    <cfRule type="top10" dxfId="863" priority="273" bottom="1" rank="1"/>
    <cfRule type="colorScale" priority="274">
      <colorScale>
        <cfvo type="min"/>
        <cfvo type="max"/>
        <color theme="7"/>
        <color rgb="FFFFF9E7"/>
      </colorScale>
    </cfRule>
  </conditionalFormatting>
  <conditionalFormatting sqref="D16:H16">
    <cfRule type="top10" dxfId="862" priority="275" bottom="1" rank="1"/>
    <cfRule type="colorScale" priority="276">
      <colorScale>
        <cfvo type="min"/>
        <cfvo type="max"/>
        <color theme="7"/>
        <color rgb="FFFFF9E7"/>
      </colorScale>
    </cfRule>
  </conditionalFormatting>
  <conditionalFormatting sqref="D17:H17">
    <cfRule type="top10" dxfId="861" priority="277" bottom="1" rank="1"/>
    <cfRule type="colorScale" priority="278">
      <colorScale>
        <cfvo type="min"/>
        <cfvo type="max"/>
        <color theme="7"/>
        <color rgb="FFFFF9E7"/>
      </colorScale>
    </cfRule>
  </conditionalFormatting>
  <conditionalFormatting sqref="D18:H18">
    <cfRule type="top10" dxfId="860" priority="279" bottom="1" rank="1"/>
    <cfRule type="colorScale" priority="280">
      <colorScale>
        <cfvo type="min"/>
        <cfvo type="max"/>
        <color theme="7"/>
        <color rgb="FFFFF9E7"/>
      </colorScale>
    </cfRule>
  </conditionalFormatting>
  <conditionalFormatting sqref="D19:H19">
    <cfRule type="top10" dxfId="859" priority="281" bottom="1" rank="1"/>
    <cfRule type="colorScale" priority="282">
      <colorScale>
        <cfvo type="min"/>
        <cfvo type="max"/>
        <color theme="7"/>
        <color rgb="FFFFF9E7"/>
      </colorScale>
    </cfRule>
  </conditionalFormatting>
  <conditionalFormatting sqref="D20:H20">
    <cfRule type="top10" dxfId="858" priority="283" bottom="1" rank="1"/>
    <cfRule type="colorScale" priority="284">
      <colorScale>
        <cfvo type="min"/>
        <cfvo type="max"/>
        <color theme="7"/>
        <color rgb="FFFFF9E7"/>
      </colorScale>
    </cfRule>
  </conditionalFormatting>
  <conditionalFormatting sqref="D21:H21">
    <cfRule type="top10" dxfId="857" priority="285" bottom="1" rank="1"/>
    <cfRule type="colorScale" priority="286">
      <colorScale>
        <cfvo type="min"/>
        <cfvo type="max"/>
        <color theme="7"/>
        <color rgb="FFFFF9E7"/>
      </colorScale>
    </cfRule>
  </conditionalFormatting>
  <conditionalFormatting sqref="D22:H22">
    <cfRule type="top10" dxfId="856" priority="287" bottom="1" rank="1"/>
    <cfRule type="colorScale" priority="288">
      <colorScale>
        <cfvo type="min"/>
        <cfvo type="max"/>
        <color theme="7"/>
        <color rgb="FFFFF9E7"/>
      </colorScale>
    </cfRule>
  </conditionalFormatting>
  <conditionalFormatting sqref="D23:H23">
    <cfRule type="top10" dxfId="855" priority="289" bottom="1" rank="1"/>
    <cfRule type="colorScale" priority="290">
      <colorScale>
        <cfvo type="min"/>
        <cfvo type="max"/>
        <color theme="7"/>
        <color rgb="FFFFF9E7"/>
      </colorScale>
    </cfRule>
  </conditionalFormatting>
  <conditionalFormatting sqref="D24:H24">
    <cfRule type="top10" dxfId="854" priority="291" bottom="1" rank="1"/>
    <cfRule type="colorScale" priority="292">
      <colorScale>
        <cfvo type="min"/>
        <cfvo type="max"/>
        <color theme="7"/>
        <color rgb="FFFFF9E7"/>
      </colorScale>
    </cfRule>
  </conditionalFormatting>
  <conditionalFormatting sqref="D25:H25">
    <cfRule type="top10" dxfId="853" priority="293" bottom="1" rank="1"/>
    <cfRule type="colorScale" priority="294">
      <colorScale>
        <cfvo type="min"/>
        <cfvo type="max"/>
        <color theme="7"/>
        <color rgb="FFFFF9E7"/>
      </colorScale>
    </cfRule>
  </conditionalFormatting>
  <conditionalFormatting sqref="D26:H26">
    <cfRule type="top10" dxfId="852" priority="295" bottom="1" rank="1"/>
    <cfRule type="colorScale" priority="296">
      <colorScale>
        <cfvo type="min"/>
        <cfvo type="max"/>
        <color theme="7"/>
        <color rgb="FFFFF9E7"/>
      </colorScale>
    </cfRule>
  </conditionalFormatting>
  <conditionalFormatting sqref="D27:H27">
    <cfRule type="top10" dxfId="851" priority="297" bottom="1" rank="1"/>
    <cfRule type="colorScale" priority="298">
      <colorScale>
        <cfvo type="min"/>
        <cfvo type="max"/>
        <color theme="7"/>
        <color rgb="FFFFF9E7"/>
      </colorScale>
    </cfRule>
  </conditionalFormatting>
  <conditionalFormatting sqref="D28:H28">
    <cfRule type="top10" dxfId="850" priority="299" bottom="1" rank="1"/>
    <cfRule type="colorScale" priority="300">
      <colorScale>
        <cfvo type="min"/>
        <cfvo type="max"/>
        <color theme="7"/>
        <color rgb="FFFFF9E7"/>
      </colorScale>
    </cfRule>
  </conditionalFormatting>
  <conditionalFormatting sqref="D30:H30">
    <cfRule type="top10" dxfId="849" priority="151" bottom="1" rank="1"/>
    <cfRule type="colorScale" priority="152">
      <colorScale>
        <cfvo type="min"/>
        <cfvo type="max"/>
        <color theme="7"/>
        <color rgb="FFFFF9E7"/>
      </colorScale>
    </cfRule>
  </conditionalFormatting>
  <conditionalFormatting sqref="D31:H31">
    <cfRule type="top10" dxfId="848" priority="153" bottom="1" rank="1"/>
    <cfRule type="colorScale" priority="154">
      <colorScale>
        <cfvo type="min"/>
        <cfvo type="max"/>
        <color theme="7"/>
        <color rgb="FFFFF9E7"/>
      </colorScale>
    </cfRule>
  </conditionalFormatting>
  <conditionalFormatting sqref="D32:H32">
    <cfRule type="top10" dxfId="847" priority="155" bottom="1" rank="1"/>
    <cfRule type="colorScale" priority="156">
      <colorScale>
        <cfvo type="min"/>
        <cfvo type="max"/>
        <color theme="7"/>
        <color rgb="FFFFF9E7"/>
      </colorScale>
    </cfRule>
  </conditionalFormatting>
  <conditionalFormatting sqref="D33:H33">
    <cfRule type="top10" dxfId="846" priority="157" bottom="1" rank="1"/>
    <cfRule type="colorScale" priority="158">
      <colorScale>
        <cfvo type="min"/>
        <cfvo type="max"/>
        <color theme="7"/>
        <color rgb="FFFFF9E7"/>
      </colorScale>
    </cfRule>
  </conditionalFormatting>
  <conditionalFormatting sqref="D34:H34">
    <cfRule type="top10" dxfId="845" priority="159" bottom="1" rank="1"/>
    <cfRule type="colorScale" priority="160">
      <colorScale>
        <cfvo type="min"/>
        <cfvo type="max"/>
        <color theme="7"/>
        <color rgb="FFFFF9E7"/>
      </colorScale>
    </cfRule>
  </conditionalFormatting>
  <conditionalFormatting sqref="D35:H35">
    <cfRule type="top10" dxfId="844" priority="161" bottom="1" rank="1"/>
    <cfRule type="colorScale" priority="162">
      <colorScale>
        <cfvo type="min"/>
        <cfvo type="max"/>
        <color theme="7"/>
        <color rgb="FFFFF9E7"/>
      </colorScale>
    </cfRule>
  </conditionalFormatting>
  <conditionalFormatting sqref="D36:H36">
    <cfRule type="top10" dxfId="843" priority="163" bottom="1" rank="1"/>
    <cfRule type="colorScale" priority="164">
      <colorScale>
        <cfvo type="min"/>
        <cfvo type="max"/>
        <color theme="7"/>
        <color rgb="FFFFF9E7"/>
      </colorScale>
    </cfRule>
  </conditionalFormatting>
  <conditionalFormatting sqref="D37:H37">
    <cfRule type="top10" dxfId="842" priority="165" bottom="1" rank="1"/>
    <cfRule type="colorScale" priority="166">
      <colorScale>
        <cfvo type="min"/>
        <cfvo type="max"/>
        <color theme="7"/>
        <color rgb="FFFFF9E7"/>
      </colorScale>
    </cfRule>
  </conditionalFormatting>
  <conditionalFormatting sqref="D38:H38">
    <cfRule type="top10" dxfId="841" priority="167" bottom="1" rank="1"/>
    <cfRule type="colorScale" priority="168">
      <colorScale>
        <cfvo type="min"/>
        <cfvo type="max"/>
        <color theme="7"/>
        <color rgb="FFFFF9E7"/>
      </colorScale>
    </cfRule>
  </conditionalFormatting>
  <conditionalFormatting sqref="D39:H39">
    <cfRule type="top10" dxfId="840" priority="169" bottom="1" rank="1"/>
    <cfRule type="colorScale" priority="170">
      <colorScale>
        <cfvo type="min"/>
        <cfvo type="max"/>
        <color theme="7"/>
        <color rgb="FFFFF9E7"/>
      </colorScale>
    </cfRule>
  </conditionalFormatting>
  <conditionalFormatting sqref="D40:H40">
    <cfRule type="top10" dxfId="839" priority="171" bottom="1" rank="1"/>
    <cfRule type="colorScale" priority="172">
      <colorScale>
        <cfvo type="min"/>
        <cfvo type="max"/>
        <color theme="7"/>
        <color rgb="FFFFF9E7"/>
      </colorScale>
    </cfRule>
  </conditionalFormatting>
  <conditionalFormatting sqref="D41:H41">
    <cfRule type="top10" dxfId="838" priority="173" bottom="1" rank="1"/>
    <cfRule type="colorScale" priority="174">
      <colorScale>
        <cfvo type="min"/>
        <cfvo type="max"/>
        <color theme="7"/>
        <color rgb="FFFFF9E7"/>
      </colorScale>
    </cfRule>
  </conditionalFormatting>
  <conditionalFormatting sqref="D42:H42">
    <cfRule type="top10" dxfId="837" priority="175" bottom="1" rank="1"/>
    <cfRule type="colorScale" priority="176">
      <colorScale>
        <cfvo type="min"/>
        <cfvo type="max"/>
        <color theme="7"/>
        <color rgb="FFFFF9E7"/>
      </colorScale>
    </cfRule>
  </conditionalFormatting>
  <conditionalFormatting sqref="D43:H43">
    <cfRule type="top10" dxfId="836" priority="177" bottom="1" rank="1"/>
    <cfRule type="colorScale" priority="178">
      <colorScale>
        <cfvo type="min"/>
        <cfvo type="max"/>
        <color theme="7"/>
        <color rgb="FFFFF9E7"/>
      </colorScale>
    </cfRule>
  </conditionalFormatting>
  <conditionalFormatting sqref="D44:H44">
    <cfRule type="top10" dxfId="835" priority="179" bottom="1" rank="1"/>
    <cfRule type="colorScale" priority="180">
      <colorScale>
        <cfvo type="min"/>
        <cfvo type="max"/>
        <color theme="7"/>
        <color rgb="FFFFF9E7"/>
      </colorScale>
    </cfRule>
  </conditionalFormatting>
  <conditionalFormatting sqref="D45:H45">
    <cfRule type="top10" dxfId="834" priority="181" bottom="1" rank="1"/>
    <cfRule type="colorScale" priority="182">
      <colorScale>
        <cfvo type="min"/>
        <cfvo type="max"/>
        <color theme="7"/>
        <color rgb="FFFFF9E7"/>
      </colorScale>
    </cfRule>
  </conditionalFormatting>
  <conditionalFormatting sqref="D46:H46">
    <cfRule type="top10" dxfId="833" priority="183" bottom="1" rank="1"/>
    <cfRule type="colorScale" priority="184">
      <colorScale>
        <cfvo type="min"/>
        <cfvo type="max"/>
        <color theme="7"/>
        <color rgb="FFFFF9E7"/>
      </colorScale>
    </cfRule>
  </conditionalFormatting>
  <conditionalFormatting sqref="D47:H47">
    <cfRule type="top10" dxfId="832" priority="185" bottom="1" rank="1"/>
    <cfRule type="colorScale" priority="186">
      <colorScale>
        <cfvo type="min"/>
        <cfvo type="max"/>
        <color theme="7"/>
        <color rgb="FFFFF9E7"/>
      </colorScale>
    </cfRule>
  </conditionalFormatting>
  <conditionalFormatting sqref="D48:H48">
    <cfRule type="top10" dxfId="831" priority="187" bottom="1" rank="1"/>
    <cfRule type="colorScale" priority="188">
      <colorScale>
        <cfvo type="min"/>
        <cfvo type="max"/>
        <color theme="7"/>
        <color rgb="FFFFF9E7"/>
      </colorScale>
    </cfRule>
  </conditionalFormatting>
  <conditionalFormatting sqref="D49:H49">
    <cfRule type="top10" dxfId="830" priority="189" bottom="1" rank="1"/>
    <cfRule type="colorScale" priority="190">
      <colorScale>
        <cfvo type="min"/>
        <cfvo type="max"/>
        <color theme="7"/>
        <color rgb="FFFFF9E7"/>
      </colorScale>
    </cfRule>
  </conditionalFormatting>
  <conditionalFormatting sqref="D50:H50">
    <cfRule type="top10" dxfId="829" priority="191" bottom="1" rank="1"/>
    <cfRule type="colorScale" priority="192">
      <colorScale>
        <cfvo type="min"/>
        <cfvo type="max"/>
        <color theme="7"/>
        <color rgb="FFFFF9E7"/>
      </colorScale>
    </cfRule>
  </conditionalFormatting>
  <conditionalFormatting sqref="D51:H51">
    <cfRule type="top10" dxfId="828" priority="193" bottom="1" rank="1"/>
    <cfRule type="colorScale" priority="194">
      <colorScale>
        <cfvo type="min"/>
        <cfvo type="max"/>
        <color theme="7"/>
        <color rgb="FFFFF9E7"/>
      </colorScale>
    </cfRule>
  </conditionalFormatting>
  <conditionalFormatting sqref="D52:H52">
    <cfRule type="top10" dxfId="827" priority="195" bottom="1" rank="1"/>
    <cfRule type="colorScale" priority="196">
      <colorScale>
        <cfvo type="min"/>
        <cfvo type="max"/>
        <color theme="7"/>
        <color rgb="FFFFF9E7"/>
      </colorScale>
    </cfRule>
  </conditionalFormatting>
  <conditionalFormatting sqref="D53:H53">
    <cfRule type="top10" dxfId="826" priority="197" bottom="1" rank="1"/>
    <cfRule type="colorScale" priority="198">
      <colorScale>
        <cfvo type="min"/>
        <cfvo type="max"/>
        <color theme="7"/>
        <color rgb="FFFFF9E7"/>
      </colorScale>
    </cfRule>
  </conditionalFormatting>
  <conditionalFormatting sqref="D54:H54">
    <cfRule type="top10" dxfId="825" priority="199" bottom="1" rank="1"/>
    <cfRule type="colorScale" priority="200">
      <colorScale>
        <cfvo type="min"/>
        <cfvo type="max"/>
        <color theme="7"/>
        <color rgb="FFFFF9E7"/>
      </colorScale>
    </cfRule>
  </conditionalFormatting>
  <conditionalFormatting sqref="D56:H56">
    <cfRule type="top10" dxfId="824" priority="101" bottom="1" rank="1"/>
    <cfRule type="colorScale" priority="102">
      <colorScale>
        <cfvo type="min"/>
        <cfvo type="max"/>
        <color theme="7"/>
        <color rgb="FFFFF9E7"/>
      </colorScale>
    </cfRule>
  </conditionalFormatting>
  <conditionalFormatting sqref="D57:H57">
    <cfRule type="top10" dxfId="823" priority="103" bottom="1" rank="1"/>
    <cfRule type="colorScale" priority="104">
      <colorScale>
        <cfvo type="min"/>
        <cfvo type="max"/>
        <color theme="7"/>
        <color rgb="FFFFF9E7"/>
      </colorScale>
    </cfRule>
  </conditionalFormatting>
  <conditionalFormatting sqref="D58:H58">
    <cfRule type="top10" dxfId="822" priority="105" bottom="1" rank="1"/>
    <cfRule type="colorScale" priority="106">
      <colorScale>
        <cfvo type="min"/>
        <cfvo type="max"/>
        <color theme="7"/>
        <color rgb="FFFFF9E7"/>
      </colorScale>
    </cfRule>
  </conditionalFormatting>
  <conditionalFormatting sqref="D59:H59">
    <cfRule type="top10" dxfId="821" priority="107" bottom="1" rank="1"/>
    <cfRule type="colorScale" priority="108">
      <colorScale>
        <cfvo type="min"/>
        <cfvo type="max"/>
        <color theme="7"/>
        <color rgb="FFFFF9E7"/>
      </colorScale>
    </cfRule>
  </conditionalFormatting>
  <conditionalFormatting sqref="D60:H60">
    <cfRule type="top10" dxfId="820" priority="109" bottom="1" rank="1"/>
    <cfRule type="colorScale" priority="110">
      <colorScale>
        <cfvo type="min"/>
        <cfvo type="max"/>
        <color theme="7"/>
        <color rgb="FFFFF9E7"/>
      </colorScale>
    </cfRule>
  </conditionalFormatting>
  <conditionalFormatting sqref="D61:H61">
    <cfRule type="top10" dxfId="819" priority="111" bottom="1" rank="1"/>
    <cfRule type="colorScale" priority="112">
      <colorScale>
        <cfvo type="min"/>
        <cfvo type="max"/>
        <color theme="7"/>
        <color rgb="FFFFF9E7"/>
      </colorScale>
    </cfRule>
  </conditionalFormatting>
  <conditionalFormatting sqref="D62:H62">
    <cfRule type="top10" dxfId="818" priority="113" bottom="1" rank="1"/>
    <cfRule type="colorScale" priority="114">
      <colorScale>
        <cfvo type="min"/>
        <cfvo type="max"/>
        <color theme="7"/>
        <color rgb="FFFFF9E7"/>
      </colorScale>
    </cfRule>
  </conditionalFormatting>
  <conditionalFormatting sqref="D63:H63">
    <cfRule type="top10" dxfId="817" priority="115" bottom="1" rank="1"/>
    <cfRule type="colorScale" priority="116">
      <colorScale>
        <cfvo type="min"/>
        <cfvo type="max"/>
        <color theme="7"/>
        <color rgb="FFFFF9E7"/>
      </colorScale>
    </cfRule>
  </conditionalFormatting>
  <conditionalFormatting sqref="D64:H64">
    <cfRule type="top10" dxfId="816" priority="117" bottom="1" rank="1"/>
    <cfRule type="colorScale" priority="118">
      <colorScale>
        <cfvo type="min"/>
        <cfvo type="max"/>
        <color theme="7"/>
        <color rgb="FFFFF9E7"/>
      </colorScale>
    </cfRule>
  </conditionalFormatting>
  <conditionalFormatting sqref="D65:H65">
    <cfRule type="top10" dxfId="815" priority="119" bottom="1" rank="1"/>
    <cfRule type="colorScale" priority="120">
      <colorScale>
        <cfvo type="min"/>
        <cfvo type="max"/>
        <color theme="7"/>
        <color rgb="FFFFF9E7"/>
      </colorScale>
    </cfRule>
  </conditionalFormatting>
  <conditionalFormatting sqref="D66:H66">
    <cfRule type="top10" dxfId="814" priority="121" bottom="1" rank="1"/>
    <cfRule type="colorScale" priority="122">
      <colorScale>
        <cfvo type="min"/>
        <cfvo type="max"/>
        <color theme="7"/>
        <color rgb="FFFFF9E7"/>
      </colorScale>
    </cfRule>
  </conditionalFormatting>
  <conditionalFormatting sqref="D67:H67">
    <cfRule type="top10" dxfId="813" priority="123" bottom="1" rank="1"/>
    <cfRule type="colorScale" priority="124">
      <colorScale>
        <cfvo type="min"/>
        <cfvo type="max"/>
        <color theme="7"/>
        <color rgb="FFFFF9E7"/>
      </colorScale>
    </cfRule>
  </conditionalFormatting>
  <conditionalFormatting sqref="D68:H68">
    <cfRule type="top10" dxfId="812" priority="125" bottom="1" rank="1"/>
    <cfRule type="colorScale" priority="126">
      <colorScale>
        <cfvo type="min"/>
        <cfvo type="max"/>
        <color theme="7"/>
        <color rgb="FFFFF9E7"/>
      </colorScale>
    </cfRule>
  </conditionalFormatting>
  <conditionalFormatting sqref="D69:H69">
    <cfRule type="top10" dxfId="811" priority="127" bottom="1" rank="1"/>
    <cfRule type="colorScale" priority="128">
      <colorScale>
        <cfvo type="min"/>
        <cfvo type="max"/>
        <color theme="7"/>
        <color rgb="FFFFF9E7"/>
      </colorScale>
    </cfRule>
  </conditionalFormatting>
  <conditionalFormatting sqref="D70:H70">
    <cfRule type="top10" dxfId="810" priority="129" bottom="1" rank="1"/>
    <cfRule type="colorScale" priority="130">
      <colorScale>
        <cfvo type="min"/>
        <cfvo type="max"/>
        <color theme="7"/>
        <color rgb="FFFFF9E7"/>
      </colorScale>
    </cfRule>
  </conditionalFormatting>
  <conditionalFormatting sqref="D71:H71">
    <cfRule type="top10" dxfId="809" priority="131" bottom="1" rank="1"/>
    <cfRule type="colorScale" priority="132">
      <colorScale>
        <cfvo type="min"/>
        <cfvo type="max"/>
        <color theme="7"/>
        <color rgb="FFFFF9E7"/>
      </colorScale>
    </cfRule>
  </conditionalFormatting>
  <conditionalFormatting sqref="D72:H72">
    <cfRule type="top10" dxfId="808" priority="133" bottom="1" rank="1"/>
    <cfRule type="colorScale" priority="134">
      <colorScale>
        <cfvo type="min"/>
        <cfvo type="max"/>
        <color theme="7"/>
        <color rgb="FFFFF9E7"/>
      </colorScale>
    </cfRule>
  </conditionalFormatting>
  <conditionalFormatting sqref="D73:H73">
    <cfRule type="top10" dxfId="807" priority="135" bottom="1" rank="1"/>
    <cfRule type="colorScale" priority="136">
      <colorScale>
        <cfvo type="min"/>
        <cfvo type="max"/>
        <color theme="7"/>
        <color rgb="FFFFF9E7"/>
      </colorScale>
    </cfRule>
  </conditionalFormatting>
  <conditionalFormatting sqref="D74:H74">
    <cfRule type="top10" dxfId="806" priority="137" bottom="1" rank="1"/>
    <cfRule type="colorScale" priority="138">
      <colorScale>
        <cfvo type="min"/>
        <cfvo type="max"/>
        <color theme="7"/>
        <color rgb="FFFFF9E7"/>
      </colorScale>
    </cfRule>
  </conditionalFormatting>
  <conditionalFormatting sqref="D75:H75">
    <cfRule type="top10" dxfId="805" priority="139" bottom="1" rank="1"/>
    <cfRule type="colorScale" priority="140">
      <colorScale>
        <cfvo type="min"/>
        <cfvo type="max"/>
        <color theme="7"/>
        <color rgb="FFFFF9E7"/>
      </colorScale>
    </cfRule>
  </conditionalFormatting>
  <conditionalFormatting sqref="D76:H76">
    <cfRule type="top10" dxfId="804" priority="141" bottom="1" rank="1"/>
    <cfRule type="colorScale" priority="142">
      <colorScale>
        <cfvo type="min"/>
        <cfvo type="max"/>
        <color theme="7"/>
        <color rgb="FFFFF9E7"/>
      </colorScale>
    </cfRule>
  </conditionalFormatting>
  <conditionalFormatting sqref="D77:H77">
    <cfRule type="top10" dxfId="803" priority="143" bottom="1" rank="1"/>
    <cfRule type="colorScale" priority="144">
      <colorScale>
        <cfvo type="min"/>
        <cfvo type="max"/>
        <color theme="7"/>
        <color rgb="FFFFF9E7"/>
      </colorScale>
    </cfRule>
  </conditionalFormatting>
  <conditionalFormatting sqref="D78:H78">
    <cfRule type="top10" dxfId="802" priority="145" bottom="1" rank="1"/>
    <cfRule type="colorScale" priority="146">
      <colorScale>
        <cfvo type="min"/>
        <cfvo type="max"/>
        <color theme="7"/>
        <color rgb="FFFFF9E7"/>
      </colorScale>
    </cfRule>
  </conditionalFormatting>
  <conditionalFormatting sqref="D79:H79">
    <cfRule type="top10" dxfId="801" priority="147" bottom="1" rank="1"/>
    <cfRule type="colorScale" priority="148">
      <colorScale>
        <cfvo type="min"/>
        <cfvo type="max"/>
        <color theme="7"/>
        <color rgb="FFFFF9E7"/>
      </colorScale>
    </cfRule>
  </conditionalFormatting>
  <conditionalFormatting sqref="D80:H80">
    <cfRule type="top10" dxfId="800" priority="149" bottom="1" rank="1"/>
    <cfRule type="colorScale" priority="150">
      <colorScale>
        <cfvo type="min"/>
        <cfvo type="max"/>
        <color theme="7"/>
        <color rgb="FFFFF9E7"/>
      </colorScale>
    </cfRule>
  </conditionalFormatting>
  <conditionalFormatting sqref="D82:H82">
    <cfRule type="top10" dxfId="799" priority="51" bottom="1" rank="1"/>
    <cfRule type="colorScale" priority="52">
      <colorScale>
        <cfvo type="min"/>
        <cfvo type="max"/>
        <color theme="7"/>
        <color rgb="FFFFF9E7"/>
      </colorScale>
    </cfRule>
  </conditionalFormatting>
  <conditionalFormatting sqref="D83:H83">
    <cfRule type="top10" dxfId="798" priority="53" bottom="1" rank="1"/>
    <cfRule type="colorScale" priority="54">
      <colorScale>
        <cfvo type="min"/>
        <cfvo type="max"/>
        <color theme="7"/>
        <color rgb="FFFFF9E7"/>
      </colorScale>
    </cfRule>
  </conditionalFormatting>
  <conditionalFormatting sqref="D84:H84">
    <cfRule type="top10" dxfId="797" priority="55" bottom="1" rank="1"/>
    <cfRule type="colorScale" priority="56">
      <colorScale>
        <cfvo type="min"/>
        <cfvo type="max"/>
        <color theme="7"/>
        <color rgb="FFFFF9E7"/>
      </colorScale>
    </cfRule>
  </conditionalFormatting>
  <conditionalFormatting sqref="D85:H85">
    <cfRule type="top10" dxfId="796" priority="57" bottom="1" rank="1"/>
    <cfRule type="colorScale" priority="58">
      <colorScale>
        <cfvo type="min"/>
        <cfvo type="max"/>
        <color theme="7"/>
        <color rgb="FFFFF9E7"/>
      </colorScale>
    </cfRule>
  </conditionalFormatting>
  <conditionalFormatting sqref="D86:H86">
    <cfRule type="top10" dxfId="795" priority="59" bottom="1" rank="1"/>
    <cfRule type="colorScale" priority="60">
      <colorScale>
        <cfvo type="min"/>
        <cfvo type="max"/>
        <color theme="7"/>
        <color rgb="FFFFF9E7"/>
      </colorScale>
    </cfRule>
  </conditionalFormatting>
  <conditionalFormatting sqref="D87:H87">
    <cfRule type="top10" dxfId="794" priority="61" bottom="1" rank="1"/>
    <cfRule type="colorScale" priority="62">
      <colorScale>
        <cfvo type="min"/>
        <cfvo type="max"/>
        <color theme="7"/>
        <color rgb="FFFFF9E7"/>
      </colorScale>
    </cfRule>
  </conditionalFormatting>
  <conditionalFormatting sqref="D88:H88">
    <cfRule type="top10" dxfId="793" priority="63" bottom="1" rank="1"/>
    <cfRule type="colorScale" priority="64">
      <colorScale>
        <cfvo type="min"/>
        <cfvo type="max"/>
        <color theme="7"/>
        <color rgb="FFFFF9E7"/>
      </colorScale>
    </cfRule>
  </conditionalFormatting>
  <conditionalFormatting sqref="D89:H89">
    <cfRule type="top10" dxfId="792" priority="65" bottom="1" rank="1"/>
    <cfRule type="colorScale" priority="66">
      <colorScale>
        <cfvo type="min"/>
        <cfvo type="max"/>
        <color theme="7"/>
        <color rgb="FFFFF9E7"/>
      </colorScale>
    </cfRule>
  </conditionalFormatting>
  <conditionalFormatting sqref="D90:H90">
    <cfRule type="top10" dxfId="791" priority="67" bottom="1" rank="1"/>
    <cfRule type="colorScale" priority="68">
      <colorScale>
        <cfvo type="min"/>
        <cfvo type="max"/>
        <color theme="7"/>
        <color rgb="FFFFF9E7"/>
      </colorScale>
    </cfRule>
  </conditionalFormatting>
  <conditionalFormatting sqref="D91:H91">
    <cfRule type="top10" dxfId="790" priority="69" bottom="1" rank="1"/>
    <cfRule type="colorScale" priority="70">
      <colorScale>
        <cfvo type="min"/>
        <cfvo type="max"/>
        <color theme="7"/>
        <color rgb="FFFFF9E7"/>
      </colorScale>
    </cfRule>
  </conditionalFormatting>
  <conditionalFormatting sqref="D92:H92">
    <cfRule type="top10" dxfId="789" priority="71" bottom="1" rank="1"/>
    <cfRule type="colorScale" priority="72">
      <colorScale>
        <cfvo type="min"/>
        <cfvo type="max"/>
        <color theme="7"/>
        <color rgb="FFFFF9E7"/>
      </colorScale>
    </cfRule>
  </conditionalFormatting>
  <conditionalFormatting sqref="D93:H93">
    <cfRule type="top10" dxfId="788" priority="73" bottom="1" rank="1"/>
    <cfRule type="colorScale" priority="74">
      <colorScale>
        <cfvo type="min"/>
        <cfvo type="max"/>
        <color theme="7"/>
        <color rgb="FFFFF9E7"/>
      </colorScale>
    </cfRule>
  </conditionalFormatting>
  <conditionalFormatting sqref="D94:H94">
    <cfRule type="top10" dxfId="787" priority="75" bottom="1" rank="1"/>
    <cfRule type="colorScale" priority="76">
      <colorScale>
        <cfvo type="min"/>
        <cfvo type="max"/>
        <color theme="7"/>
        <color rgb="FFFFF9E7"/>
      </colorScale>
    </cfRule>
  </conditionalFormatting>
  <conditionalFormatting sqref="D95:H95">
    <cfRule type="top10" dxfId="786" priority="77" bottom="1" rank="1"/>
    <cfRule type="colorScale" priority="78">
      <colorScale>
        <cfvo type="min"/>
        <cfvo type="max"/>
        <color theme="7"/>
        <color rgb="FFFFF9E7"/>
      </colorScale>
    </cfRule>
  </conditionalFormatting>
  <conditionalFormatting sqref="D96:H96">
    <cfRule type="top10" dxfId="785" priority="79" bottom="1" rank="1"/>
    <cfRule type="colorScale" priority="80">
      <colorScale>
        <cfvo type="min"/>
        <cfvo type="max"/>
        <color theme="7"/>
        <color rgb="FFFFF9E7"/>
      </colorScale>
    </cfRule>
  </conditionalFormatting>
  <conditionalFormatting sqref="D97:H97">
    <cfRule type="top10" dxfId="784" priority="81" bottom="1" rank="1"/>
    <cfRule type="colorScale" priority="82">
      <colorScale>
        <cfvo type="min"/>
        <cfvo type="max"/>
        <color theme="7"/>
        <color rgb="FFFFF9E7"/>
      </colorScale>
    </cfRule>
  </conditionalFormatting>
  <conditionalFormatting sqref="D98:H98">
    <cfRule type="top10" dxfId="783" priority="83" bottom="1" rank="1"/>
    <cfRule type="colorScale" priority="84">
      <colorScale>
        <cfvo type="min"/>
        <cfvo type="max"/>
        <color theme="7"/>
        <color rgb="FFFFF9E7"/>
      </colorScale>
    </cfRule>
  </conditionalFormatting>
  <conditionalFormatting sqref="D99:H99">
    <cfRule type="top10" dxfId="782" priority="85" bottom="1" rank="1"/>
    <cfRule type="colorScale" priority="86">
      <colorScale>
        <cfvo type="min"/>
        <cfvo type="max"/>
        <color theme="7"/>
        <color rgb="FFFFF9E7"/>
      </colorScale>
    </cfRule>
  </conditionalFormatting>
  <conditionalFormatting sqref="D100:H100">
    <cfRule type="top10" dxfId="781" priority="87" bottom="1" rank="1"/>
    <cfRule type="colorScale" priority="88">
      <colorScale>
        <cfvo type="min"/>
        <cfvo type="max"/>
        <color theme="7"/>
        <color rgb="FFFFF9E7"/>
      </colorScale>
    </cfRule>
  </conditionalFormatting>
  <conditionalFormatting sqref="D101:H101">
    <cfRule type="top10" dxfId="780" priority="89" bottom="1" rank="1"/>
    <cfRule type="colorScale" priority="90">
      <colorScale>
        <cfvo type="min"/>
        <cfvo type="max"/>
        <color theme="7"/>
        <color rgb="FFFFF9E7"/>
      </colorScale>
    </cfRule>
  </conditionalFormatting>
  <conditionalFormatting sqref="D102:H102">
    <cfRule type="top10" dxfId="779" priority="91" bottom="1" rank="1"/>
    <cfRule type="colorScale" priority="92">
      <colorScale>
        <cfvo type="min"/>
        <cfvo type="max"/>
        <color theme="7"/>
        <color rgb="FFFFF9E7"/>
      </colorScale>
    </cfRule>
  </conditionalFormatting>
  <conditionalFormatting sqref="D103:H103">
    <cfRule type="top10" dxfId="778" priority="93" bottom="1" rank="1"/>
    <cfRule type="colorScale" priority="94">
      <colorScale>
        <cfvo type="min"/>
        <cfvo type="max"/>
        <color theme="7"/>
        <color rgb="FFFFF9E7"/>
      </colorScale>
    </cfRule>
  </conditionalFormatting>
  <conditionalFormatting sqref="D104:H104">
    <cfRule type="top10" dxfId="777" priority="95" bottom="1" rank="1"/>
    <cfRule type="colorScale" priority="96">
      <colorScale>
        <cfvo type="min"/>
        <cfvo type="max"/>
        <color theme="7"/>
        <color rgb="FFFFF9E7"/>
      </colorScale>
    </cfRule>
  </conditionalFormatting>
  <conditionalFormatting sqref="D105:H105">
    <cfRule type="top10" dxfId="776" priority="97" bottom="1" rank="1"/>
    <cfRule type="colorScale" priority="98">
      <colorScale>
        <cfvo type="min"/>
        <cfvo type="max"/>
        <color theme="7"/>
        <color rgb="FFFFF9E7"/>
      </colorScale>
    </cfRule>
  </conditionalFormatting>
  <conditionalFormatting sqref="D106:H106">
    <cfRule type="top10" dxfId="775" priority="99" bottom="1" rank="1"/>
    <cfRule type="colorScale" priority="100">
      <colorScale>
        <cfvo type="min"/>
        <cfvo type="max"/>
        <color theme="7"/>
        <color rgb="FFFFF9E7"/>
      </colorScale>
    </cfRule>
  </conditionalFormatting>
  <conditionalFormatting sqref="D108:H108">
    <cfRule type="top10" dxfId="774" priority="1" bottom="1" rank="1"/>
    <cfRule type="colorScale" priority="2">
      <colorScale>
        <cfvo type="min"/>
        <cfvo type="max"/>
        <color theme="7"/>
        <color rgb="FFFFF9E7"/>
      </colorScale>
    </cfRule>
  </conditionalFormatting>
  <conditionalFormatting sqref="D109:H109">
    <cfRule type="top10" dxfId="773" priority="3" bottom="1" rank="1"/>
    <cfRule type="colorScale" priority="4">
      <colorScale>
        <cfvo type="min"/>
        <cfvo type="max"/>
        <color theme="7"/>
        <color rgb="FFFFF9E7"/>
      </colorScale>
    </cfRule>
  </conditionalFormatting>
  <conditionalFormatting sqref="D110:H110">
    <cfRule type="top10" dxfId="772" priority="5" bottom="1" rank="1"/>
    <cfRule type="colorScale" priority="6">
      <colorScale>
        <cfvo type="min"/>
        <cfvo type="max"/>
        <color theme="7"/>
        <color rgb="FFFFF9E7"/>
      </colorScale>
    </cfRule>
  </conditionalFormatting>
  <conditionalFormatting sqref="D111:H111">
    <cfRule type="top10" dxfId="771" priority="7" bottom="1" rank="1"/>
    <cfRule type="colorScale" priority="8">
      <colorScale>
        <cfvo type="min"/>
        <cfvo type="max"/>
        <color theme="7"/>
        <color rgb="FFFFF9E7"/>
      </colorScale>
    </cfRule>
  </conditionalFormatting>
  <conditionalFormatting sqref="D112:H112">
    <cfRule type="top10" dxfId="770" priority="9" bottom="1" rank="1"/>
    <cfRule type="colorScale" priority="10">
      <colorScale>
        <cfvo type="min"/>
        <cfvo type="max"/>
        <color theme="7"/>
        <color rgb="FFFFF9E7"/>
      </colorScale>
    </cfRule>
  </conditionalFormatting>
  <conditionalFormatting sqref="D113:H113">
    <cfRule type="top10" dxfId="769" priority="11" bottom="1" rank="1"/>
    <cfRule type="colorScale" priority="12">
      <colorScale>
        <cfvo type="min"/>
        <cfvo type="max"/>
        <color theme="7"/>
        <color rgb="FFFFF9E7"/>
      </colorScale>
    </cfRule>
  </conditionalFormatting>
  <conditionalFormatting sqref="D114:H114">
    <cfRule type="top10" dxfId="768" priority="13" bottom="1" rank="1"/>
    <cfRule type="colorScale" priority="14">
      <colorScale>
        <cfvo type="min"/>
        <cfvo type="max"/>
        <color theme="7"/>
        <color rgb="FFFFF9E7"/>
      </colorScale>
    </cfRule>
  </conditionalFormatting>
  <conditionalFormatting sqref="D115:H115">
    <cfRule type="top10" dxfId="767" priority="15" bottom="1" rank="1"/>
    <cfRule type="colorScale" priority="16">
      <colorScale>
        <cfvo type="min"/>
        <cfvo type="max"/>
        <color theme="7"/>
        <color rgb="FFFFF9E7"/>
      </colorScale>
    </cfRule>
  </conditionalFormatting>
  <conditionalFormatting sqref="D116:H116">
    <cfRule type="top10" dxfId="766" priority="17" bottom="1" rank="1"/>
    <cfRule type="colorScale" priority="18">
      <colorScale>
        <cfvo type="min"/>
        <cfvo type="max"/>
        <color theme="7"/>
        <color rgb="FFFFF9E7"/>
      </colorScale>
    </cfRule>
  </conditionalFormatting>
  <conditionalFormatting sqref="D117:H117">
    <cfRule type="top10" dxfId="765" priority="19" bottom="1" rank="1"/>
    <cfRule type="colorScale" priority="20">
      <colorScale>
        <cfvo type="min"/>
        <cfvo type="max"/>
        <color theme="7"/>
        <color rgb="FFFFF9E7"/>
      </colorScale>
    </cfRule>
  </conditionalFormatting>
  <conditionalFormatting sqref="D118:H118">
    <cfRule type="top10" dxfId="764" priority="21" bottom="1" rank="1"/>
    <cfRule type="colorScale" priority="22">
      <colorScale>
        <cfvo type="min"/>
        <cfvo type="max"/>
        <color theme="7"/>
        <color rgb="FFFFF9E7"/>
      </colorScale>
    </cfRule>
  </conditionalFormatting>
  <conditionalFormatting sqref="D119:H119">
    <cfRule type="top10" dxfId="763" priority="23" bottom="1" rank="1"/>
    <cfRule type="colorScale" priority="24">
      <colorScale>
        <cfvo type="min"/>
        <cfvo type="max"/>
        <color theme="7"/>
        <color rgb="FFFFF9E7"/>
      </colorScale>
    </cfRule>
  </conditionalFormatting>
  <conditionalFormatting sqref="D120:H120">
    <cfRule type="top10" dxfId="762" priority="25" bottom="1" rank="1"/>
    <cfRule type="colorScale" priority="26">
      <colorScale>
        <cfvo type="min"/>
        <cfvo type="max"/>
        <color theme="7"/>
        <color rgb="FFFFF9E7"/>
      </colorScale>
    </cfRule>
  </conditionalFormatting>
  <conditionalFormatting sqref="D121:H121">
    <cfRule type="top10" dxfId="761" priority="27" bottom="1" rank="1"/>
    <cfRule type="colorScale" priority="28">
      <colorScale>
        <cfvo type="min"/>
        <cfvo type="max"/>
        <color theme="7"/>
        <color rgb="FFFFF9E7"/>
      </colorScale>
    </cfRule>
  </conditionalFormatting>
  <conditionalFormatting sqref="D122:H122">
    <cfRule type="top10" dxfId="760" priority="29" bottom="1" rank="1"/>
    <cfRule type="colorScale" priority="30">
      <colorScale>
        <cfvo type="min"/>
        <cfvo type="max"/>
        <color theme="7"/>
        <color rgb="FFFFF9E7"/>
      </colorScale>
    </cfRule>
  </conditionalFormatting>
  <conditionalFormatting sqref="D123:H123">
    <cfRule type="top10" dxfId="759" priority="31" bottom="1" rank="1"/>
    <cfRule type="colorScale" priority="32">
      <colorScale>
        <cfvo type="min"/>
        <cfvo type="max"/>
        <color theme="7"/>
        <color rgb="FFFFF9E7"/>
      </colorScale>
    </cfRule>
  </conditionalFormatting>
  <conditionalFormatting sqref="D124:H124">
    <cfRule type="top10" dxfId="758" priority="33" bottom="1" rank="1"/>
    <cfRule type="colorScale" priority="34">
      <colorScale>
        <cfvo type="min"/>
        <cfvo type="max"/>
        <color theme="7"/>
        <color rgb="FFFFF9E7"/>
      </colorScale>
    </cfRule>
  </conditionalFormatting>
  <conditionalFormatting sqref="D125:H125">
    <cfRule type="top10" dxfId="757" priority="35" bottom="1" rank="1"/>
    <cfRule type="colorScale" priority="36">
      <colorScale>
        <cfvo type="min"/>
        <cfvo type="max"/>
        <color theme="7"/>
        <color rgb="FFFFF9E7"/>
      </colorScale>
    </cfRule>
  </conditionalFormatting>
  <conditionalFormatting sqref="D126:H126">
    <cfRule type="top10" dxfId="756" priority="37" bottom="1" rank="1"/>
    <cfRule type="colorScale" priority="38">
      <colorScale>
        <cfvo type="min"/>
        <cfvo type="max"/>
        <color theme="7"/>
        <color rgb="FFFFF9E7"/>
      </colorScale>
    </cfRule>
  </conditionalFormatting>
  <conditionalFormatting sqref="D127:H127">
    <cfRule type="top10" dxfId="755" priority="39" bottom="1" rank="1"/>
    <cfRule type="colorScale" priority="40">
      <colorScale>
        <cfvo type="min"/>
        <cfvo type="max"/>
        <color theme="7"/>
        <color rgb="FFFFF9E7"/>
      </colorScale>
    </cfRule>
  </conditionalFormatting>
  <conditionalFormatting sqref="D128:H128">
    <cfRule type="top10" dxfId="754" priority="41" bottom="1" rank="1"/>
    <cfRule type="colorScale" priority="42">
      <colorScale>
        <cfvo type="min"/>
        <cfvo type="max"/>
        <color theme="7"/>
        <color rgb="FFFFF9E7"/>
      </colorScale>
    </cfRule>
  </conditionalFormatting>
  <conditionalFormatting sqref="D129:H129">
    <cfRule type="top10" dxfId="753" priority="43" bottom="1" rank="1"/>
    <cfRule type="colorScale" priority="44">
      <colorScale>
        <cfvo type="min"/>
        <cfvo type="max"/>
        <color theme="7"/>
        <color rgb="FFFFF9E7"/>
      </colorScale>
    </cfRule>
  </conditionalFormatting>
  <conditionalFormatting sqref="D130:H130">
    <cfRule type="top10" dxfId="752" priority="45" bottom="1" rank="1"/>
    <cfRule type="colorScale" priority="46">
      <colorScale>
        <cfvo type="min"/>
        <cfvo type="max"/>
        <color theme="7"/>
        <color rgb="FFFFF9E7"/>
      </colorScale>
    </cfRule>
  </conditionalFormatting>
  <conditionalFormatting sqref="D131:H131">
    <cfRule type="top10" dxfId="751" priority="47" bottom="1" rank="1"/>
    <cfRule type="colorScale" priority="48">
      <colorScale>
        <cfvo type="min"/>
        <cfvo type="max"/>
        <color theme="7"/>
        <color rgb="FFFFF9E7"/>
      </colorScale>
    </cfRule>
  </conditionalFormatting>
  <conditionalFormatting sqref="D132:H132">
    <cfRule type="top10" dxfId="750" priority="49" bottom="1" rank="1"/>
    <cfRule type="colorScale" priority="50">
      <colorScale>
        <cfvo type="min"/>
        <cfvo type="max"/>
        <color theme="7"/>
        <color rgb="FFFFF9E7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EA34-8188-4A78-83AA-D12D442B5AAC}">
  <dimension ref="A1:AC13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:F1"/>
    </sheetView>
  </sheetViews>
  <sheetFormatPr baseColWidth="10" defaultRowHeight="15"/>
  <cols>
    <col min="1" max="1" width="12.7109375" style="92" customWidth="1"/>
    <col min="2" max="3" width="5.140625" style="92" bestFit="1" customWidth="1"/>
    <col min="4" max="6" width="11.42578125" style="54"/>
    <col min="7" max="7" width="14.28515625" style="54" customWidth="1"/>
    <col min="8" max="8" width="11.42578125" style="54"/>
    <col min="9" max="9" width="11.42578125" style="92"/>
    <col min="10" max="10" width="11.42578125" style="2"/>
    <col min="11" max="13" width="11.42578125" style="92"/>
    <col min="14" max="14" width="16" style="92" customWidth="1"/>
    <col min="15" max="15" width="9.140625" style="92" customWidth="1"/>
    <col min="16" max="16" width="6.7109375" style="92" customWidth="1"/>
    <col min="17" max="21" width="8.85546875" style="92" customWidth="1"/>
    <col min="22" max="23" width="11.42578125" style="92"/>
    <col min="24" max="24" width="18.7109375" style="92" bestFit="1" customWidth="1"/>
    <col min="25" max="16384" width="11.42578125" style="92"/>
  </cols>
  <sheetData>
    <row r="1" spans="1:29" ht="15.75" thickBot="1">
      <c r="A1" s="92" t="s">
        <v>15</v>
      </c>
      <c r="D1" s="80" t="s">
        <v>70</v>
      </c>
      <c r="E1" s="129"/>
      <c r="F1" s="129"/>
      <c r="Q1" s="3" t="s">
        <v>33</v>
      </c>
      <c r="R1" s="54">
        <f>'RQ1'!D7</f>
        <v>4362</v>
      </c>
      <c r="W1" s="2"/>
    </row>
    <row r="2" spans="1:29" ht="18.75" thickBot="1">
      <c r="A2" s="99" t="s">
        <v>60</v>
      </c>
      <c r="B2" s="55" t="s">
        <v>45</v>
      </c>
      <c r="C2" s="58" t="s">
        <v>44</v>
      </c>
      <c r="D2" s="59" t="s">
        <v>0</v>
      </c>
      <c r="E2" s="60" t="s">
        <v>16</v>
      </c>
      <c r="F2" s="60" t="s">
        <v>1</v>
      </c>
      <c r="G2" s="60" t="s">
        <v>8</v>
      </c>
      <c r="H2" s="61" t="s">
        <v>3</v>
      </c>
      <c r="J2" s="2" t="s">
        <v>11</v>
      </c>
      <c r="K2" s="92" t="s">
        <v>4</v>
      </c>
      <c r="L2" s="92" t="s">
        <v>5</v>
      </c>
      <c r="M2" s="92" t="s">
        <v>6</v>
      </c>
      <c r="N2" s="92" t="s">
        <v>7</v>
      </c>
      <c r="Q2" s="44"/>
      <c r="R2" s="44"/>
      <c r="S2" s="44"/>
      <c r="T2" s="44"/>
      <c r="U2" s="44"/>
      <c r="W2" s="2" t="s">
        <v>11</v>
      </c>
      <c r="X2" s="3" t="s">
        <v>4</v>
      </c>
      <c r="Y2" s="92" t="s">
        <v>5</v>
      </c>
      <c r="Z2" s="92" t="s">
        <v>6</v>
      </c>
      <c r="AA2" s="92" t="s">
        <v>7</v>
      </c>
    </row>
    <row r="3" spans="1:29" ht="15.75" thickBot="1">
      <c r="A3" s="92">
        <v>1</v>
      </c>
      <c r="Q3" s="59" t="s">
        <v>49</v>
      </c>
      <c r="R3" s="60" t="s">
        <v>46</v>
      </c>
      <c r="S3" s="60" t="s">
        <v>47</v>
      </c>
      <c r="T3" s="60" t="s">
        <v>48</v>
      </c>
      <c r="U3" s="61" t="s">
        <v>59</v>
      </c>
      <c r="X3" s="3"/>
    </row>
    <row r="4" spans="1:29">
      <c r="B4" s="93">
        <v>0</v>
      </c>
      <c r="C4" s="94">
        <v>0</v>
      </c>
      <c r="D4" s="83">
        <v>288000</v>
      </c>
      <c r="E4" s="84">
        <v>14000</v>
      </c>
      <c r="F4" s="84">
        <v>10200</v>
      </c>
      <c r="G4" s="84">
        <v>11882</v>
      </c>
      <c r="H4" s="85">
        <v>30580</v>
      </c>
      <c r="J4" s="2">
        <v>40</v>
      </c>
      <c r="K4" s="1">
        <v>0</v>
      </c>
      <c r="L4" s="1">
        <v>30500</v>
      </c>
      <c r="M4" s="1">
        <v>30100</v>
      </c>
      <c r="N4" s="92">
        <v>10200</v>
      </c>
      <c r="Q4" s="46">
        <f t="shared" ref="Q4:Q28" si="0">AVERAGE(D4,D30,D56,D82,D108)/$R$1</f>
        <v>66.024759284731772</v>
      </c>
      <c r="R4" s="47">
        <f t="shared" ref="R4:R28" si="1">AVERAGE(E4,E30,E56,E82,E108)/$R$1</f>
        <v>3.209536909674461</v>
      </c>
      <c r="S4" s="47">
        <f t="shared" ref="S4:S28" si="2">AVERAGE(F4,F30,F56,F82,F108)/$R$1</f>
        <v>2.3872077028885834</v>
      </c>
      <c r="T4" s="47">
        <f t="shared" ref="T4:T28" si="3">AVERAGE(G4,G30,G56,G82,G108)/$R$1</f>
        <v>2.5779458963778081</v>
      </c>
      <c r="U4" s="48">
        <f t="shared" ref="U4:U28" si="4">AVERAGE(H4,H30,H56,H82,H108)/$R$1</f>
        <v>7.5476386978450263</v>
      </c>
      <c r="W4" s="2">
        <f t="shared" ref="W4:W19" si="5">AVERAGE(J4,J30,J56,J82,J108)</f>
        <v>40</v>
      </c>
      <c r="X4" s="26">
        <f>AVERAGE(K4,K30,K56,K82,K108)/$R$1</f>
        <v>0</v>
      </c>
      <c r="Y4" s="1">
        <f t="shared" ref="Y4:Y28" si="6">AVERAGE(L4,L30,L56,L82,L108)</f>
        <v>32194.6</v>
      </c>
      <c r="Z4" s="1">
        <f t="shared" ref="Z4:Z28" si="7">AVERAGE(M4,M30,M56,M82,M108)</f>
        <v>33086.6</v>
      </c>
      <c r="AA4" s="92">
        <f t="shared" ref="AA4:AA28" si="8">AVERAGE(N4,N30,N56,N82,N108)</f>
        <v>10413</v>
      </c>
      <c r="AC4" s="1">
        <f t="shared" ref="AC4:AC28" si="9">MIN(Q4:U4)</f>
        <v>2.3872077028885834</v>
      </c>
    </row>
    <row r="5" spans="1:29">
      <c r="B5" s="95">
        <v>0</v>
      </c>
      <c r="C5" s="96">
        <v>0.25</v>
      </c>
      <c r="D5" s="86">
        <v>288000</v>
      </c>
      <c r="E5" s="87">
        <v>36050</v>
      </c>
      <c r="F5" s="87">
        <v>33325</v>
      </c>
      <c r="G5" s="87">
        <v>31865</v>
      </c>
      <c r="H5" s="88">
        <v>30580</v>
      </c>
      <c r="J5" s="2">
        <v>40</v>
      </c>
      <c r="K5" s="1">
        <v>0</v>
      </c>
      <c r="L5" s="1">
        <v>30500</v>
      </c>
      <c r="M5" s="1">
        <v>30100</v>
      </c>
      <c r="N5" s="92">
        <v>31400</v>
      </c>
      <c r="Q5" s="45">
        <f t="shared" si="0"/>
        <v>66.024759284731772</v>
      </c>
      <c r="R5" s="49">
        <f t="shared" si="1"/>
        <v>8.2645575424117386</v>
      </c>
      <c r="S5" s="49">
        <f t="shared" si="2"/>
        <v>7.6677212287941305</v>
      </c>
      <c r="T5" s="49">
        <f t="shared" si="3"/>
        <v>7.6605226960110038</v>
      </c>
      <c r="U5" s="50">
        <f t="shared" si="4"/>
        <v>7.5476386978450263</v>
      </c>
      <c r="W5" s="2">
        <f t="shared" si="5"/>
        <v>40</v>
      </c>
      <c r="X5" s="26">
        <f t="shared" ref="X5:X28" si="10">AVERAGE(K5,K31,K57,K83,K109)/$R$1</f>
        <v>0</v>
      </c>
      <c r="Y5" s="1">
        <f t="shared" si="6"/>
        <v>32194.6</v>
      </c>
      <c r="Z5" s="1">
        <f t="shared" si="7"/>
        <v>33086.6</v>
      </c>
      <c r="AA5" s="92">
        <f t="shared" si="8"/>
        <v>33017.4</v>
      </c>
      <c r="AC5" s="1">
        <f t="shared" si="9"/>
        <v>7.5476386978450263</v>
      </c>
    </row>
    <row r="6" spans="1:29">
      <c r="B6" s="95">
        <v>0</v>
      </c>
      <c r="C6" s="96">
        <v>0.5</v>
      </c>
      <c r="D6" s="86">
        <v>288000</v>
      </c>
      <c r="E6" s="87">
        <v>58100</v>
      </c>
      <c r="F6" s="87">
        <v>56450</v>
      </c>
      <c r="G6" s="87">
        <v>49795</v>
      </c>
      <c r="H6" s="88">
        <v>30580</v>
      </c>
      <c r="J6" s="2">
        <v>40</v>
      </c>
      <c r="K6" s="1">
        <v>0</v>
      </c>
      <c r="L6" s="1">
        <v>30500</v>
      </c>
      <c r="M6" s="1">
        <v>30100</v>
      </c>
      <c r="N6" s="92">
        <v>49100</v>
      </c>
      <c r="Q6" s="45">
        <f t="shared" si="0"/>
        <v>66.024759284731772</v>
      </c>
      <c r="R6" s="49">
        <f t="shared" si="1"/>
        <v>13.319578175149013</v>
      </c>
      <c r="S6" s="49">
        <f t="shared" si="2"/>
        <v>12.952773956900504</v>
      </c>
      <c r="T6" s="49">
        <f t="shared" si="3"/>
        <v>12.609766162310867</v>
      </c>
      <c r="U6" s="50">
        <f t="shared" si="4"/>
        <v>7.5476386978450263</v>
      </c>
      <c r="W6" s="2">
        <f t="shared" si="5"/>
        <v>40</v>
      </c>
      <c r="X6" s="26">
        <f t="shared" si="10"/>
        <v>0</v>
      </c>
      <c r="Y6" s="1">
        <f t="shared" si="6"/>
        <v>32194.6</v>
      </c>
      <c r="Z6" s="1">
        <f t="shared" si="7"/>
        <v>33086.6</v>
      </c>
      <c r="AA6" s="92">
        <f t="shared" si="8"/>
        <v>54579</v>
      </c>
      <c r="AC6" s="1">
        <f t="shared" si="9"/>
        <v>7.5476386978450263</v>
      </c>
    </row>
    <row r="7" spans="1:29">
      <c r="B7" s="95">
        <v>0</v>
      </c>
      <c r="C7" s="96">
        <v>0.75</v>
      </c>
      <c r="D7" s="86">
        <v>288000</v>
      </c>
      <c r="E7" s="87">
        <v>80150</v>
      </c>
      <c r="F7" s="87">
        <v>79575</v>
      </c>
      <c r="G7" s="87">
        <v>64250</v>
      </c>
      <c r="H7" s="88">
        <v>30580</v>
      </c>
      <c r="J7" s="2">
        <v>40</v>
      </c>
      <c r="K7" s="1">
        <v>0</v>
      </c>
      <c r="L7" s="1">
        <v>30500</v>
      </c>
      <c r="M7" s="1">
        <v>30100</v>
      </c>
      <c r="N7" s="92">
        <v>64250</v>
      </c>
      <c r="Q7" s="45">
        <f t="shared" si="0"/>
        <v>66.024759284731772</v>
      </c>
      <c r="R7" s="49">
        <f t="shared" si="1"/>
        <v>18.37459880788629</v>
      </c>
      <c r="S7" s="49">
        <f t="shared" si="2"/>
        <v>18.237368179734066</v>
      </c>
      <c r="T7" s="49">
        <f t="shared" si="3"/>
        <v>17.254149472718936</v>
      </c>
      <c r="U7" s="50">
        <f t="shared" si="4"/>
        <v>7.5476386978450263</v>
      </c>
      <c r="W7" s="2">
        <f t="shared" si="5"/>
        <v>40</v>
      </c>
      <c r="X7" s="26">
        <f t="shared" si="10"/>
        <v>0</v>
      </c>
      <c r="Y7" s="1">
        <f t="shared" si="6"/>
        <v>32194.6</v>
      </c>
      <c r="Z7" s="1">
        <f t="shared" si="7"/>
        <v>33086.6</v>
      </c>
      <c r="AA7" s="92">
        <f t="shared" si="8"/>
        <v>74995.199999999997</v>
      </c>
      <c r="AC7" s="1">
        <f t="shared" si="9"/>
        <v>7.5476386978450263</v>
      </c>
    </row>
    <row r="8" spans="1:29">
      <c r="B8" s="95">
        <v>0</v>
      </c>
      <c r="C8" s="96">
        <v>1</v>
      </c>
      <c r="D8" s="86">
        <v>288000</v>
      </c>
      <c r="E8" s="87">
        <v>102200</v>
      </c>
      <c r="F8" s="87">
        <v>102700</v>
      </c>
      <c r="G8" s="87">
        <v>75305</v>
      </c>
      <c r="H8" s="88">
        <v>30580</v>
      </c>
      <c r="J8" s="2">
        <v>40</v>
      </c>
      <c r="K8" s="1">
        <v>0</v>
      </c>
      <c r="L8" s="1">
        <v>30500</v>
      </c>
      <c r="M8" s="1">
        <v>30100</v>
      </c>
      <c r="N8" s="92">
        <v>74600</v>
      </c>
      <c r="Q8" s="45">
        <f t="shared" si="0"/>
        <v>66.024759284731772</v>
      </c>
      <c r="R8" s="49">
        <f t="shared" si="1"/>
        <v>23.429619440623568</v>
      </c>
      <c r="S8" s="49">
        <f t="shared" si="2"/>
        <v>23.522512608895003</v>
      </c>
      <c r="T8" s="49">
        <f t="shared" si="3"/>
        <v>21.447730398899587</v>
      </c>
      <c r="U8" s="50">
        <f t="shared" si="4"/>
        <v>7.5476386978450263</v>
      </c>
      <c r="W8" s="2">
        <f t="shared" si="5"/>
        <v>40</v>
      </c>
      <c r="X8" s="26">
        <f t="shared" si="10"/>
        <v>0</v>
      </c>
      <c r="Y8" s="1">
        <f t="shared" si="6"/>
        <v>32194.6</v>
      </c>
      <c r="Z8" s="1">
        <f t="shared" si="7"/>
        <v>33086.6</v>
      </c>
      <c r="AA8" s="92">
        <f t="shared" si="8"/>
        <v>92686.2</v>
      </c>
      <c r="AC8" s="1">
        <f t="shared" si="9"/>
        <v>7.5476386978450263</v>
      </c>
    </row>
    <row r="9" spans="1:29">
      <c r="B9" s="95">
        <v>0.25</v>
      </c>
      <c r="C9" s="96">
        <v>0</v>
      </c>
      <c r="D9" s="86">
        <v>288000</v>
      </c>
      <c r="E9" s="87">
        <v>104550</v>
      </c>
      <c r="F9" s="87">
        <v>102775</v>
      </c>
      <c r="G9" s="87">
        <v>103667</v>
      </c>
      <c r="H9" s="88">
        <v>115832</v>
      </c>
      <c r="J9" s="2">
        <v>40</v>
      </c>
      <c r="K9" s="1">
        <v>72000</v>
      </c>
      <c r="L9" s="1">
        <v>114825</v>
      </c>
      <c r="M9" s="1">
        <v>116250</v>
      </c>
      <c r="N9" s="92">
        <v>100450</v>
      </c>
      <c r="Q9" s="45">
        <f t="shared" si="0"/>
        <v>66.024759284731772</v>
      </c>
      <c r="R9" s="49">
        <f t="shared" si="1"/>
        <v>23.968363136176066</v>
      </c>
      <c r="S9" s="49">
        <f t="shared" si="2"/>
        <v>23.610408069692802</v>
      </c>
      <c r="T9" s="49">
        <f t="shared" si="3"/>
        <v>23.8481889041724</v>
      </c>
      <c r="U9" s="50">
        <f t="shared" si="4"/>
        <v>27.09307657038056</v>
      </c>
      <c r="W9" s="2">
        <f t="shared" si="5"/>
        <v>40</v>
      </c>
      <c r="X9" s="26">
        <f t="shared" si="10"/>
        <v>16.506189821182943</v>
      </c>
      <c r="Y9" s="1">
        <f t="shared" si="6"/>
        <v>116522.8</v>
      </c>
      <c r="Z9" s="1">
        <f t="shared" si="7"/>
        <v>119243.4</v>
      </c>
      <c r="AA9" s="92">
        <f t="shared" si="8"/>
        <v>102511.4</v>
      </c>
      <c r="AC9" s="1">
        <f t="shared" si="9"/>
        <v>23.610408069692802</v>
      </c>
    </row>
    <row r="10" spans="1:29">
      <c r="B10" s="95">
        <v>0.25</v>
      </c>
      <c r="C10" s="96">
        <v>0.25</v>
      </c>
      <c r="D10" s="86">
        <v>288000</v>
      </c>
      <c r="E10" s="87">
        <v>126600</v>
      </c>
      <c r="F10" s="87">
        <v>125900</v>
      </c>
      <c r="G10" s="87">
        <v>117982</v>
      </c>
      <c r="H10" s="88">
        <v>120847</v>
      </c>
      <c r="J10" s="2">
        <v>40</v>
      </c>
      <c r="K10" s="1">
        <v>72000</v>
      </c>
      <c r="L10" s="1">
        <v>119613</v>
      </c>
      <c r="M10" s="1">
        <v>121452</v>
      </c>
      <c r="N10" s="92">
        <v>117600</v>
      </c>
      <c r="Q10" s="45">
        <f t="shared" si="0"/>
        <v>66.024759284731772</v>
      </c>
      <c r="R10" s="49">
        <f t="shared" si="1"/>
        <v>29.023383768913341</v>
      </c>
      <c r="S10" s="49">
        <f t="shared" si="2"/>
        <v>28.89092159559835</v>
      </c>
      <c r="T10" s="49">
        <f t="shared" si="3"/>
        <v>28.508574048601556</v>
      </c>
      <c r="U10" s="50">
        <f t="shared" si="4"/>
        <v>28.224117377349842</v>
      </c>
      <c r="W10" s="2">
        <f t="shared" si="5"/>
        <v>40</v>
      </c>
      <c r="X10" s="26">
        <f t="shared" si="10"/>
        <v>16.506189821182943</v>
      </c>
      <c r="Y10" s="1">
        <f t="shared" si="6"/>
        <v>121255</v>
      </c>
      <c r="Z10" s="1">
        <f t="shared" si="7"/>
        <v>124342.39999999999</v>
      </c>
      <c r="AA10" s="92">
        <f t="shared" si="8"/>
        <v>123964.4</v>
      </c>
      <c r="AC10" s="1">
        <f t="shared" si="9"/>
        <v>28.224117377349842</v>
      </c>
    </row>
    <row r="11" spans="1:29">
      <c r="B11" s="95">
        <v>0.25</v>
      </c>
      <c r="C11" s="96">
        <v>0.5</v>
      </c>
      <c r="D11" s="86">
        <v>288000</v>
      </c>
      <c r="E11" s="87">
        <v>148650</v>
      </c>
      <c r="F11" s="87">
        <v>149025</v>
      </c>
      <c r="G11" s="87">
        <v>130033</v>
      </c>
      <c r="H11" s="88">
        <v>125863</v>
      </c>
      <c r="J11" s="2">
        <v>40</v>
      </c>
      <c r="K11" s="1">
        <v>72000</v>
      </c>
      <c r="L11" s="1">
        <v>124401</v>
      </c>
      <c r="M11" s="1">
        <v>126654</v>
      </c>
      <c r="N11" s="92">
        <v>127950</v>
      </c>
      <c r="Q11" s="45">
        <f t="shared" si="0"/>
        <v>66.024759284731772</v>
      </c>
      <c r="R11" s="49">
        <f t="shared" si="1"/>
        <v>34.078404401650616</v>
      </c>
      <c r="S11" s="49">
        <f t="shared" si="2"/>
        <v>34.175974323704722</v>
      </c>
      <c r="T11" s="49">
        <f t="shared" si="3"/>
        <v>33.086795048143053</v>
      </c>
      <c r="U11" s="50">
        <f t="shared" si="4"/>
        <v>29.36891334250344</v>
      </c>
      <c r="W11" s="2">
        <f t="shared" si="5"/>
        <v>40</v>
      </c>
      <c r="X11" s="26">
        <f t="shared" si="10"/>
        <v>16.506189821182943</v>
      </c>
      <c r="Y11" s="1">
        <f t="shared" si="6"/>
        <v>126030</v>
      </c>
      <c r="Z11" s="1">
        <f t="shared" si="7"/>
        <v>129511.4</v>
      </c>
      <c r="AA11" s="92">
        <f t="shared" si="8"/>
        <v>143259.4</v>
      </c>
      <c r="AC11" s="1">
        <f t="shared" si="9"/>
        <v>29.36891334250344</v>
      </c>
    </row>
    <row r="12" spans="1:29">
      <c r="B12" s="95">
        <v>0.25</v>
      </c>
      <c r="C12" s="96">
        <v>0.75</v>
      </c>
      <c r="D12" s="86">
        <v>288000</v>
      </c>
      <c r="E12" s="87">
        <v>170700</v>
      </c>
      <c r="F12" s="87">
        <v>172150</v>
      </c>
      <c r="G12" s="87">
        <v>139832</v>
      </c>
      <c r="H12" s="88">
        <v>130878</v>
      </c>
      <c r="J12" s="2">
        <v>40</v>
      </c>
      <c r="K12" s="1">
        <v>72000</v>
      </c>
      <c r="L12" s="1">
        <v>129189</v>
      </c>
      <c r="M12" s="1">
        <v>131856</v>
      </c>
      <c r="N12" s="92">
        <v>139400</v>
      </c>
      <c r="Q12" s="45">
        <f t="shared" si="0"/>
        <v>66.024759284731772</v>
      </c>
      <c r="R12" s="49">
        <f t="shared" si="1"/>
        <v>39.133425034387898</v>
      </c>
      <c r="S12" s="49">
        <f t="shared" si="2"/>
        <v>39.460568546538283</v>
      </c>
      <c r="T12" s="49">
        <f t="shared" si="3"/>
        <v>37.13081155433288</v>
      </c>
      <c r="U12" s="50">
        <f t="shared" si="4"/>
        <v>30.512792297111414</v>
      </c>
      <c r="W12" s="2">
        <f t="shared" si="5"/>
        <v>40</v>
      </c>
      <c r="X12" s="26">
        <f t="shared" si="10"/>
        <v>16.506189821182943</v>
      </c>
      <c r="Y12" s="1">
        <f t="shared" si="6"/>
        <v>130803.4</v>
      </c>
      <c r="Z12" s="1">
        <f t="shared" si="7"/>
        <v>134676.4</v>
      </c>
      <c r="AA12" s="92">
        <f t="shared" si="8"/>
        <v>161137</v>
      </c>
      <c r="AC12" s="1">
        <f t="shared" si="9"/>
        <v>30.512792297111414</v>
      </c>
    </row>
    <row r="13" spans="1:29">
      <c r="B13" s="95">
        <v>0.25</v>
      </c>
      <c r="C13" s="96">
        <v>1</v>
      </c>
      <c r="D13" s="86">
        <v>288000</v>
      </c>
      <c r="E13" s="87">
        <v>192750</v>
      </c>
      <c r="F13" s="87">
        <v>195275</v>
      </c>
      <c r="G13" s="87">
        <v>149486</v>
      </c>
      <c r="H13" s="88">
        <v>136730</v>
      </c>
      <c r="J13" s="2">
        <v>40</v>
      </c>
      <c r="K13" s="1">
        <v>72000</v>
      </c>
      <c r="L13" s="1">
        <v>134775</v>
      </c>
      <c r="M13" s="1">
        <v>137925</v>
      </c>
      <c r="N13" s="92">
        <v>155800</v>
      </c>
      <c r="Q13" s="45">
        <f t="shared" si="0"/>
        <v>66.024759284731772</v>
      </c>
      <c r="R13" s="49">
        <f t="shared" si="1"/>
        <v>44.188445667125173</v>
      </c>
      <c r="S13" s="49">
        <f t="shared" si="2"/>
        <v>44.74571297569922</v>
      </c>
      <c r="T13" s="49">
        <f t="shared" si="3"/>
        <v>40.78927097661623</v>
      </c>
      <c r="U13" s="50">
        <f t="shared" si="4"/>
        <v>31.795873452544704</v>
      </c>
      <c r="W13" s="2">
        <f t="shared" si="5"/>
        <v>40</v>
      </c>
      <c r="X13" s="26">
        <f t="shared" si="10"/>
        <v>16.506189821182943</v>
      </c>
      <c r="Y13" s="1">
        <f t="shared" si="6"/>
        <v>136182.6</v>
      </c>
      <c r="Z13" s="1">
        <f t="shared" si="7"/>
        <v>140455.6</v>
      </c>
      <c r="AA13" s="92">
        <f t="shared" si="8"/>
        <v>177572</v>
      </c>
      <c r="AC13" s="1">
        <f t="shared" si="9"/>
        <v>31.795873452544704</v>
      </c>
    </row>
    <row r="14" spans="1:29">
      <c r="B14" s="95">
        <v>0.5</v>
      </c>
      <c r="C14" s="96">
        <v>0</v>
      </c>
      <c r="D14" s="86">
        <v>288000</v>
      </c>
      <c r="E14" s="87">
        <v>195100</v>
      </c>
      <c r="F14" s="87">
        <v>195350</v>
      </c>
      <c r="G14" s="87">
        <v>186033</v>
      </c>
      <c r="H14" s="88">
        <v>201085</v>
      </c>
      <c r="J14" s="2">
        <v>40</v>
      </c>
      <c r="K14" s="1">
        <v>144000</v>
      </c>
      <c r="L14" s="1">
        <v>199150</v>
      </c>
      <c r="M14" s="1">
        <v>202400</v>
      </c>
      <c r="N14" s="92">
        <v>181300</v>
      </c>
      <c r="Q14" s="45">
        <f t="shared" si="0"/>
        <v>66.024759284731772</v>
      </c>
      <c r="R14" s="49">
        <f t="shared" si="1"/>
        <v>44.72718936267767</v>
      </c>
      <c r="S14" s="49">
        <f t="shared" si="2"/>
        <v>44.83347088491518</v>
      </c>
      <c r="T14" s="49">
        <f t="shared" si="3"/>
        <v>44.999770747363591</v>
      </c>
      <c r="U14" s="50">
        <f t="shared" si="4"/>
        <v>46.637505731315905</v>
      </c>
      <c r="W14" s="2">
        <f t="shared" si="5"/>
        <v>40</v>
      </c>
      <c r="X14" s="26">
        <f t="shared" si="10"/>
        <v>33.012379642365886</v>
      </c>
      <c r="Y14" s="1">
        <f t="shared" si="6"/>
        <v>200848</v>
      </c>
      <c r="Z14" s="1">
        <f t="shared" si="7"/>
        <v>205393.4</v>
      </c>
      <c r="AA14" s="92">
        <f t="shared" si="8"/>
        <v>192353.4</v>
      </c>
      <c r="AC14" s="1">
        <f t="shared" si="9"/>
        <v>44.72718936267767</v>
      </c>
    </row>
    <row r="15" spans="1:29">
      <c r="B15" s="95">
        <v>0.5</v>
      </c>
      <c r="C15" s="96">
        <v>0.25</v>
      </c>
      <c r="D15" s="86">
        <v>288000</v>
      </c>
      <c r="E15" s="87">
        <v>217150</v>
      </c>
      <c r="F15" s="87">
        <v>218475</v>
      </c>
      <c r="G15" s="87">
        <v>193615</v>
      </c>
      <c r="H15" s="88">
        <v>211115</v>
      </c>
      <c r="J15" s="2">
        <v>40</v>
      </c>
      <c r="K15" s="1">
        <v>144000</v>
      </c>
      <c r="L15" s="1">
        <v>208726</v>
      </c>
      <c r="M15" s="1">
        <v>212804</v>
      </c>
      <c r="N15" s="92">
        <v>191025</v>
      </c>
      <c r="Q15" s="45">
        <f t="shared" si="0"/>
        <v>66.024759284731772</v>
      </c>
      <c r="R15" s="49">
        <f t="shared" si="1"/>
        <v>49.782209995414945</v>
      </c>
      <c r="S15" s="49">
        <f t="shared" si="2"/>
        <v>50.113984410820727</v>
      </c>
      <c r="T15" s="49">
        <f t="shared" si="3"/>
        <v>48.917698303530493</v>
      </c>
      <c r="U15" s="50">
        <f t="shared" si="4"/>
        <v>48.913296652911505</v>
      </c>
      <c r="W15" s="2">
        <f t="shared" si="5"/>
        <v>40</v>
      </c>
      <c r="X15" s="26">
        <f t="shared" si="10"/>
        <v>33.012379642365886</v>
      </c>
      <c r="Y15" s="1">
        <f t="shared" si="6"/>
        <v>210355.20000000001</v>
      </c>
      <c r="Z15" s="1">
        <f t="shared" si="7"/>
        <v>215661.4</v>
      </c>
      <c r="AA15" s="92">
        <f t="shared" si="8"/>
        <v>211322.4</v>
      </c>
      <c r="AC15" s="1">
        <f t="shared" si="9"/>
        <v>48.913296652911505</v>
      </c>
    </row>
    <row r="16" spans="1:29">
      <c r="B16" s="95">
        <v>0.5</v>
      </c>
      <c r="C16" s="96">
        <v>0.5</v>
      </c>
      <c r="D16" s="86">
        <v>288000</v>
      </c>
      <c r="E16" s="87">
        <v>239200</v>
      </c>
      <c r="F16" s="87">
        <v>241600</v>
      </c>
      <c r="G16" s="87">
        <v>202343</v>
      </c>
      <c r="H16" s="88">
        <v>221982</v>
      </c>
      <c r="J16" s="2">
        <v>40</v>
      </c>
      <c r="K16" s="1">
        <v>144000</v>
      </c>
      <c r="L16" s="1">
        <v>219100</v>
      </c>
      <c r="M16" s="1">
        <v>224075</v>
      </c>
      <c r="N16" s="92">
        <v>202800</v>
      </c>
      <c r="Q16" s="45">
        <f t="shared" si="0"/>
        <v>66.024759284731772</v>
      </c>
      <c r="R16" s="49">
        <f t="shared" si="1"/>
        <v>54.837230628152227</v>
      </c>
      <c r="S16" s="49">
        <f t="shared" si="2"/>
        <v>55.399037138927099</v>
      </c>
      <c r="T16" s="49">
        <f t="shared" si="3"/>
        <v>52.97056396148556</v>
      </c>
      <c r="U16" s="50">
        <f t="shared" si="4"/>
        <v>51.340165061898212</v>
      </c>
      <c r="W16" s="2">
        <f t="shared" si="5"/>
        <v>40</v>
      </c>
      <c r="X16" s="26">
        <f t="shared" si="10"/>
        <v>33.012379642365886</v>
      </c>
      <c r="Y16" s="1">
        <f t="shared" si="6"/>
        <v>220507.8</v>
      </c>
      <c r="Z16" s="1">
        <f t="shared" si="7"/>
        <v>226605.6</v>
      </c>
      <c r="AA16" s="92">
        <f t="shared" si="8"/>
        <v>228672.2</v>
      </c>
      <c r="AC16" s="1">
        <f t="shared" si="9"/>
        <v>51.340165061898212</v>
      </c>
    </row>
    <row r="17" spans="1:29">
      <c r="B17" s="95">
        <v>0.5</v>
      </c>
      <c r="C17" s="96">
        <v>0.75</v>
      </c>
      <c r="D17" s="86">
        <v>288000</v>
      </c>
      <c r="E17" s="87">
        <v>261250</v>
      </c>
      <c r="F17" s="87">
        <v>264725</v>
      </c>
      <c r="G17" s="87">
        <v>208483</v>
      </c>
      <c r="H17" s="88">
        <v>232013</v>
      </c>
      <c r="J17" s="2">
        <v>40</v>
      </c>
      <c r="K17" s="1">
        <v>144000</v>
      </c>
      <c r="L17" s="1">
        <v>228676</v>
      </c>
      <c r="M17" s="1">
        <v>234479</v>
      </c>
      <c r="N17" s="92">
        <v>207200</v>
      </c>
      <c r="Q17" s="45">
        <f t="shared" si="0"/>
        <v>66.024759284731772</v>
      </c>
      <c r="R17" s="49">
        <f t="shared" si="1"/>
        <v>59.892251260889502</v>
      </c>
      <c r="S17" s="49">
        <f t="shared" si="2"/>
        <v>60.683631361760661</v>
      </c>
      <c r="T17" s="49">
        <f t="shared" si="3"/>
        <v>56.20027510316369</v>
      </c>
      <c r="U17" s="50">
        <f t="shared" si="4"/>
        <v>53.64108207244383</v>
      </c>
      <c r="W17" s="2">
        <f t="shared" si="5"/>
        <v>40</v>
      </c>
      <c r="X17" s="26">
        <f t="shared" si="10"/>
        <v>33.012379642365886</v>
      </c>
      <c r="Y17" s="1">
        <f t="shared" si="6"/>
        <v>230106.2</v>
      </c>
      <c r="Z17" s="1">
        <f t="shared" si="7"/>
        <v>236992</v>
      </c>
      <c r="AA17" s="92">
        <f t="shared" si="8"/>
        <v>242541.6</v>
      </c>
      <c r="AC17" s="1">
        <f t="shared" si="9"/>
        <v>53.64108207244383</v>
      </c>
    </row>
    <row r="18" spans="1:29">
      <c r="B18" s="95">
        <v>0.5</v>
      </c>
      <c r="C18" s="96">
        <v>1</v>
      </c>
      <c r="D18" s="86">
        <v>288000</v>
      </c>
      <c r="E18" s="87">
        <v>283300</v>
      </c>
      <c r="F18" s="87">
        <v>287850</v>
      </c>
      <c r="G18" s="87">
        <v>214210</v>
      </c>
      <c r="H18" s="88">
        <v>242880</v>
      </c>
      <c r="J18" s="2">
        <v>40</v>
      </c>
      <c r="K18" s="1">
        <v>144000</v>
      </c>
      <c r="L18" s="1">
        <v>239050</v>
      </c>
      <c r="M18" s="1">
        <v>245750</v>
      </c>
      <c r="N18" s="92">
        <v>212650</v>
      </c>
      <c r="Q18" s="45">
        <f t="shared" si="0"/>
        <v>66.024759284731772</v>
      </c>
      <c r="R18" s="49">
        <f t="shared" si="1"/>
        <v>64.947271893626777</v>
      </c>
      <c r="S18" s="49">
        <f t="shared" si="2"/>
        <v>65.968775790921597</v>
      </c>
      <c r="T18" s="49">
        <f t="shared" si="3"/>
        <v>58.808803301237965</v>
      </c>
      <c r="U18" s="50">
        <f t="shared" si="4"/>
        <v>56.076249426868408</v>
      </c>
      <c r="W18" s="2">
        <f t="shared" si="5"/>
        <v>40</v>
      </c>
      <c r="X18" s="26">
        <f t="shared" si="10"/>
        <v>33.012379642365886</v>
      </c>
      <c r="Y18" s="1">
        <f t="shared" si="6"/>
        <v>240292.8</v>
      </c>
      <c r="Z18" s="1">
        <f t="shared" si="7"/>
        <v>247973.2</v>
      </c>
      <c r="AA18" s="92">
        <f t="shared" si="8"/>
        <v>254219.2</v>
      </c>
      <c r="AC18" s="1">
        <f t="shared" si="9"/>
        <v>56.076249426868408</v>
      </c>
    </row>
    <row r="19" spans="1:29">
      <c r="B19" s="95">
        <v>0.75</v>
      </c>
      <c r="C19" s="96">
        <v>0</v>
      </c>
      <c r="D19" s="86">
        <v>288000</v>
      </c>
      <c r="E19" s="87">
        <v>285650</v>
      </c>
      <c r="F19" s="87">
        <v>287925</v>
      </c>
      <c r="G19" s="87">
        <v>255130</v>
      </c>
      <c r="H19" s="88">
        <v>286337</v>
      </c>
      <c r="J19" s="2">
        <v>40</v>
      </c>
      <c r="K19" s="1">
        <v>216000</v>
      </c>
      <c r="L19" s="1">
        <v>283475</v>
      </c>
      <c r="M19" s="1">
        <v>288550</v>
      </c>
      <c r="N19" s="92">
        <v>250325</v>
      </c>
      <c r="Q19" s="45">
        <f t="shared" si="0"/>
        <v>66.024759284731772</v>
      </c>
      <c r="R19" s="49">
        <f t="shared" si="1"/>
        <v>65.486015589179274</v>
      </c>
      <c r="S19" s="49">
        <f t="shared" si="2"/>
        <v>66.05653370013755</v>
      </c>
      <c r="T19" s="49">
        <f t="shared" si="3"/>
        <v>64.262677670793209</v>
      </c>
      <c r="U19" s="50">
        <f t="shared" si="4"/>
        <v>66.181797340669419</v>
      </c>
      <c r="W19" s="2">
        <f t="shared" si="5"/>
        <v>40</v>
      </c>
      <c r="X19" s="26">
        <f t="shared" si="10"/>
        <v>49.518569463548829</v>
      </c>
      <c r="Y19" s="1">
        <f t="shared" si="6"/>
        <v>285173</v>
      </c>
      <c r="Z19" s="1">
        <f t="shared" si="7"/>
        <v>291543.40000000002</v>
      </c>
      <c r="AA19" s="92">
        <f t="shared" si="8"/>
        <v>277955</v>
      </c>
      <c r="AC19" s="1">
        <f t="shared" si="9"/>
        <v>64.262677670793209</v>
      </c>
    </row>
    <row r="20" spans="1:29">
      <c r="B20" s="95">
        <v>0.75</v>
      </c>
      <c r="C20" s="96">
        <v>0.25</v>
      </c>
      <c r="D20" s="86">
        <v>288000</v>
      </c>
      <c r="E20" s="87">
        <v>307700</v>
      </c>
      <c r="F20" s="87">
        <v>311050</v>
      </c>
      <c r="G20" s="87">
        <v>256965</v>
      </c>
      <c r="H20" s="88">
        <v>301383</v>
      </c>
      <c r="J20" s="2">
        <v>40</v>
      </c>
      <c r="K20" s="1">
        <v>216000</v>
      </c>
      <c r="L20" s="1">
        <v>297839</v>
      </c>
      <c r="M20" s="1">
        <v>304156</v>
      </c>
      <c r="N20" s="92">
        <v>255725</v>
      </c>
      <c r="Q20" s="45">
        <f t="shared" si="0"/>
        <v>66.024759284731772</v>
      </c>
      <c r="R20" s="49">
        <f t="shared" si="1"/>
        <v>70.541036221916556</v>
      </c>
      <c r="S20" s="49">
        <f t="shared" si="2"/>
        <v>71.337047226043097</v>
      </c>
      <c r="T20" s="49">
        <f t="shared" si="3"/>
        <v>65.420082530949117</v>
      </c>
      <c r="U20" s="50">
        <f t="shared" si="4"/>
        <v>69.601558917927562</v>
      </c>
      <c r="W20" s="2">
        <f t="shared" ref="W20:W28" si="11">AVERAGE(J20,J46,J72,J98,J124)</f>
        <v>40</v>
      </c>
      <c r="X20" s="26">
        <f t="shared" si="10"/>
        <v>49.518569463548829</v>
      </c>
      <c r="Y20" s="1">
        <f t="shared" si="6"/>
        <v>299453.59999999998</v>
      </c>
      <c r="Z20" s="1">
        <f t="shared" si="7"/>
        <v>306976.40000000002</v>
      </c>
      <c r="AA20" s="92">
        <f t="shared" si="8"/>
        <v>280434.2</v>
      </c>
      <c r="AC20" s="1">
        <f t="shared" si="9"/>
        <v>65.420082530949117</v>
      </c>
    </row>
    <row r="21" spans="1:29">
      <c r="B21" s="95">
        <v>0.75</v>
      </c>
      <c r="C21" s="96">
        <v>0.5</v>
      </c>
      <c r="D21" s="86">
        <v>288000</v>
      </c>
      <c r="E21" s="87">
        <v>329750</v>
      </c>
      <c r="F21" s="87">
        <v>334175</v>
      </c>
      <c r="G21" s="87">
        <v>260607</v>
      </c>
      <c r="H21" s="88">
        <v>317265</v>
      </c>
      <c r="J21" s="2">
        <v>40</v>
      </c>
      <c r="K21" s="1">
        <v>216000</v>
      </c>
      <c r="L21" s="1">
        <v>313001</v>
      </c>
      <c r="M21" s="1">
        <v>320629</v>
      </c>
      <c r="N21" s="92">
        <v>259500</v>
      </c>
      <c r="Q21" s="45">
        <f t="shared" si="0"/>
        <v>66.024759284731772</v>
      </c>
      <c r="R21" s="49">
        <f t="shared" si="1"/>
        <v>75.596056854653824</v>
      </c>
      <c r="S21" s="49">
        <f t="shared" si="2"/>
        <v>76.622099954149462</v>
      </c>
      <c r="T21" s="49">
        <f t="shared" si="3"/>
        <v>65.400596056854653</v>
      </c>
      <c r="U21" s="50">
        <f t="shared" si="4"/>
        <v>73.185511233379188</v>
      </c>
      <c r="W21" s="2">
        <f t="shared" si="11"/>
        <v>40</v>
      </c>
      <c r="X21" s="26">
        <f t="shared" si="10"/>
        <v>49.518569463548829</v>
      </c>
      <c r="Y21" s="1">
        <f t="shared" si="6"/>
        <v>314431.2</v>
      </c>
      <c r="Z21" s="1">
        <f t="shared" si="7"/>
        <v>323142</v>
      </c>
      <c r="AA21" s="92">
        <f t="shared" si="8"/>
        <v>281564</v>
      </c>
      <c r="AC21" s="1">
        <f t="shared" si="9"/>
        <v>65.400596056854653</v>
      </c>
    </row>
    <row r="22" spans="1:29">
      <c r="B22" s="95">
        <v>0.75</v>
      </c>
      <c r="C22" s="96">
        <v>0.75</v>
      </c>
      <c r="D22" s="86">
        <v>288000</v>
      </c>
      <c r="E22" s="87">
        <v>351800</v>
      </c>
      <c r="F22" s="87">
        <v>357300</v>
      </c>
      <c r="G22" s="87">
        <v>262031</v>
      </c>
      <c r="H22" s="88">
        <v>333147</v>
      </c>
      <c r="J22" s="2">
        <v>40</v>
      </c>
      <c r="K22" s="1">
        <v>216000</v>
      </c>
      <c r="L22" s="1">
        <v>328163</v>
      </c>
      <c r="M22" s="1">
        <v>337102</v>
      </c>
      <c r="N22" s="92">
        <v>261575</v>
      </c>
      <c r="Q22" s="45">
        <f t="shared" si="0"/>
        <v>66.024759284731772</v>
      </c>
      <c r="R22" s="49">
        <f t="shared" si="1"/>
        <v>80.651077487391106</v>
      </c>
      <c r="S22" s="49">
        <f t="shared" si="2"/>
        <v>81.906694176983038</v>
      </c>
      <c r="T22" s="49">
        <f t="shared" si="3"/>
        <v>65.411921137093074</v>
      </c>
      <c r="U22" s="50">
        <f t="shared" si="4"/>
        <v>76.768271435121505</v>
      </c>
      <c r="W22" s="2">
        <f t="shared" si="11"/>
        <v>40</v>
      </c>
      <c r="X22" s="26">
        <f t="shared" si="10"/>
        <v>49.518569463548829</v>
      </c>
      <c r="Y22" s="1">
        <f t="shared" si="6"/>
        <v>329404</v>
      </c>
      <c r="Z22" s="1">
        <f t="shared" si="7"/>
        <v>339302.40000000002</v>
      </c>
      <c r="AA22" s="92">
        <f t="shared" si="8"/>
        <v>282355</v>
      </c>
      <c r="AC22" s="1">
        <f t="shared" si="9"/>
        <v>65.411921137093074</v>
      </c>
    </row>
    <row r="23" spans="1:29">
      <c r="B23" s="95">
        <v>0.75</v>
      </c>
      <c r="C23" s="96">
        <v>1</v>
      </c>
      <c r="D23" s="86">
        <v>288000</v>
      </c>
      <c r="E23" s="87">
        <v>373850</v>
      </c>
      <c r="F23" s="87">
        <v>380425</v>
      </c>
      <c r="G23" s="87">
        <v>266430</v>
      </c>
      <c r="H23" s="88">
        <v>349030</v>
      </c>
      <c r="J23" s="2">
        <v>40</v>
      </c>
      <c r="K23" s="1">
        <v>216000</v>
      </c>
      <c r="L23" s="1">
        <v>343325</v>
      </c>
      <c r="M23" s="1">
        <v>353575</v>
      </c>
      <c r="N23" s="92">
        <v>263650</v>
      </c>
      <c r="Q23" s="45">
        <f t="shared" si="0"/>
        <v>66.024759284731772</v>
      </c>
      <c r="R23" s="49">
        <f t="shared" si="1"/>
        <v>85.706098120128388</v>
      </c>
      <c r="S23" s="49">
        <f t="shared" si="2"/>
        <v>87.191838606143975</v>
      </c>
      <c r="T23" s="49">
        <f t="shared" si="3"/>
        <v>65.358872077028892</v>
      </c>
      <c r="U23" s="50">
        <f t="shared" si="4"/>
        <v>80.352453003209547</v>
      </c>
      <c r="W23" s="2">
        <f t="shared" si="11"/>
        <v>40</v>
      </c>
      <c r="X23" s="26">
        <f t="shared" si="10"/>
        <v>49.518569463548829</v>
      </c>
      <c r="Y23" s="1">
        <f t="shared" si="6"/>
        <v>344383.4</v>
      </c>
      <c r="Z23" s="1">
        <f t="shared" si="7"/>
        <v>355470.2</v>
      </c>
      <c r="AA23" s="92">
        <f t="shared" si="8"/>
        <v>282963</v>
      </c>
      <c r="AC23" s="1">
        <f t="shared" si="9"/>
        <v>65.358872077028892</v>
      </c>
    </row>
    <row r="24" spans="1:29">
      <c r="B24" s="95">
        <v>1</v>
      </c>
      <c r="C24" s="96">
        <v>0</v>
      </c>
      <c r="D24" s="86">
        <v>288000</v>
      </c>
      <c r="E24" s="87">
        <v>376200</v>
      </c>
      <c r="F24" s="87">
        <v>380500</v>
      </c>
      <c r="G24" s="87">
        <v>288827</v>
      </c>
      <c r="H24" s="88">
        <v>371590</v>
      </c>
      <c r="J24" s="2">
        <v>40</v>
      </c>
      <c r="K24" s="1">
        <v>288000</v>
      </c>
      <c r="L24" s="1">
        <v>367800</v>
      </c>
      <c r="M24" s="1">
        <v>374700</v>
      </c>
      <c r="N24" s="92">
        <v>288000</v>
      </c>
      <c r="Q24" s="45">
        <f t="shared" si="0"/>
        <v>66.024759284731772</v>
      </c>
      <c r="R24" s="49">
        <f t="shared" si="1"/>
        <v>86.244841815680886</v>
      </c>
      <c r="S24" s="49">
        <f t="shared" si="2"/>
        <v>87.279596515359927</v>
      </c>
      <c r="T24" s="49">
        <f t="shared" si="3"/>
        <v>66.300183402109127</v>
      </c>
      <c r="U24" s="50">
        <f t="shared" si="4"/>
        <v>85.726226501604771</v>
      </c>
      <c r="W24" s="2">
        <f t="shared" si="11"/>
        <v>40</v>
      </c>
      <c r="X24" s="26">
        <f t="shared" si="10"/>
        <v>66.024759284731772</v>
      </c>
      <c r="Y24" s="1">
        <f t="shared" si="6"/>
        <v>369498</v>
      </c>
      <c r="Z24" s="1">
        <f t="shared" si="7"/>
        <v>377693.4</v>
      </c>
      <c r="AA24" s="92">
        <f t="shared" si="8"/>
        <v>288776</v>
      </c>
      <c r="AC24" s="1">
        <f t="shared" si="9"/>
        <v>66.024759284731772</v>
      </c>
    </row>
    <row r="25" spans="1:29">
      <c r="B25" s="95">
        <v>1</v>
      </c>
      <c r="C25" s="96">
        <v>0.25</v>
      </c>
      <c r="D25" s="86">
        <v>288000</v>
      </c>
      <c r="E25" s="87">
        <v>398250</v>
      </c>
      <c r="F25" s="87">
        <v>403625</v>
      </c>
      <c r="G25" s="87">
        <v>288800</v>
      </c>
      <c r="H25" s="88">
        <v>392487</v>
      </c>
      <c r="J25" s="2">
        <v>40</v>
      </c>
      <c r="K25" s="1">
        <v>288000</v>
      </c>
      <c r="L25" s="1">
        <v>387750</v>
      </c>
      <c r="M25" s="1">
        <v>396375</v>
      </c>
      <c r="N25" s="92">
        <v>288000</v>
      </c>
      <c r="Q25" s="45">
        <f t="shared" si="0"/>
        <v>66.024759284731772</v>
      </c>
      <c r="R25" s="49">
        <f t="shared" si="1"/>
        <v>91.299862448418153</v>
      </c>
      <c r="S25" s="49">
        <f t="shared" si="2"/>
        <v>92.560110041265474</v>
      </c>
      <c r="T25" s="49">
        <f t="shared" si="3"/>
        <v>66.279779917469057</v>
      </c>
      <c r="U25" s="50">
        <f t="shared" si="4"/>
        <v>90.428885832187063</v>
      </c>
      <c r="W25" s="2">
        <f t="shared" si="11"/>
        <v>40</v>
      </c>
      <c r="X25" s="26">
        <f t="shared" si="10"/>
        <v>66.024759284731772</v>
      </c>
      <c r="Y25" s="1">
        <f t="shared" si="6"/>
        <v>389157.8</v>
      </c>
      <c r="Z25" s="1">
        <f t="shared" si="7"/>
        <v>398905.59999999998</v>
      </c>
      <c r="AA25" s="92">
        <f t="shared" si="8"/>
        <v>288776</v>
      </c>
      <c r="AC25" s="1">
        <f t="shared" si="9"/>
        <v>66.024759284731772</v>
      </c>
    </row>
    <row r="26" spans="1:29">
      <c r="B26" s="95">
        <v>1</v>
      </c>
      <c r="C26" s="96">
        <v>0.5</v>
      </c>
      <c r="D26" s="86">
        <v>288000</v>
      </c>
      <c r="E26" s="87">
        <v>420300</v>
      </c>
      <c r="F26" s="87">
        <v>426750</v>
      </c>
      <c r="G26" s="87">
        <v>289203</v>
      </c>
      <c r="H26" s="88">
        <v>413385</v>
      </c>
      <c r="J26" s="2">
        <v>40</v>
      </c>
      <c r="K26" s="1">
        <v>288000</v>
      </c>
      <c r="L26" s="1">
        <v>407700</v>
      </c>
      <c r="M26" s="1">
        <v>418050</v>
      </c>
      <c r="N26" s="92">
        <v>288000</v>
      </c>
      <c r="Q26" s="45">
        <f t="shared" si="0"/>
        <v>66.024759284731772</v>
      </c>
      <c r="R26" s="49">
        <f t="shared" si="1"/>
        <v>96.354883081155435</v>
      </c>
      <c r="S26" s="49">
        <f t="shared" si="2"/>
        <v>97.845162769371839</v>
      </c>
      <c r="T26" s="49">
        <f t="shared" si="3"/>
        <v>66.297615772581381</v>
      </c>
      <c r="U26" s="50">
        <f t="shared" si="4"/>
        <v>95.16497019715726</v>
      </c>
      <c r="W26" s="2">
        <f t="shared" si="11"/>
        <v>40</v>
      </c>
      <c r="X26" s="26">
        <f t="shared" si="10"/>
        <v>66.024759284731772</v>
      </c>
      <c r="Y26" s="1">
        <f t="shared" si="6"/>
        <v>408942.8</v>
      </c>
      <c r="Z26" s="1">
        <f t="shared" si="7"/>
        <v>420273.2</v>
      </c>
      <c r="AA26" s="92">
        <f t="shared" si="8"/>
        <v>288776</v>
      </c>
      <c r="AC26" s="1">
        <f t="shared" si="9"/>
        <v>66.024759284731772</v>
      </c>
    </row>
    <row r="27" spans="1:29">
      <c r="B27" s="95">
        <v>1</v>
      </c>
      <c r="C27" s="96">
        <v>0.75</v>
      </c>
      <c r="D27" s="86">
        <v>288000</v>
      </c>
      <c r="E27" s="87">
        <v>442350</v>
      </c>
      <c r="F27" s="87">
        <v>449875</v>
      </c>
      <c r="G27" s="87">
        <v>290082</v>
      </c>
      <c r="H27" s="88">
        <v>434282</v>
      </c>
      <c r="J27" s="2">
        <v>40</v>
      </c>
      <c r="K27" s="1">
        <v>288000</v>
      </c>
      <c r="L27" s="1">
        <v>427650</v>
      </c>
      <c r="M27" s="1">
        <v>439725</v>
      </c>
      <c r="N27" s="92">
        <v>288000</v>
      </c>
      <c r="Q27" s="45">
        <f t="shared" si="0"/>
        <v>66.024759284731772</v>
      </c>
      <c r="R27" s="49">
        <f t="shared" si="1"/>
        <v>101.4099037138927</v>
      </c>
      <c r="S27" s="49">
        <f t="shared" si="2"/>
        <v>103.12975699220542</v>
      </c>
      <c r="T27" s="49">
        <f t="shared" si="3"/>
        <v>66.333287482806043</v>
      </c>
      <c r="U27" s="50">
        <f t="shared" si="4"/>
        <v>99.896790463090326</v>
      </c>
      <c r="W27" s="2">
        <f t="shared" si="11"/>
        <v>40</v>
      </c>
      <c r="X27" s="26">
        <f t="shared" si="10"/>
        <v>66.024759284731772</v>
      </c>
      <c r="Y27" s="1">
        <f t="shared" si="6"/>
        <v>428708.4</v>
      </c>
      <c r="Z27" s="1">
        <f t="shared" si="7"/>
        <v>441620.2</v>
      </c>
      <c r="AA27" s="92">
        <f t="shared" si="8"/>
        <v>288776</v>
      </c>
      <c r="AC27" s="1">
        <f t="shared" si="9"/>
        <v>66.024759284731772</v>
      </c>
    </row>
    <row r="28" spans="1:29" ht="15.75" thickBot="1">
      <c r="B28" s="97">
        <v>1</v>
      </c>
      <c r="C28" s="98">
        <v>1</v>
      </c>
      <c r="D28" s="89">
        <v>288000</v>
      </c>
      <c r="E28" s="90">
        <v>464400</v>
      </c>
      <c r="F28" s="90">
        <v>473000</v>
      </c>
      <c r="G28" s="90">
        <v>289155</v>
      </c>
      <c r="H28" s="91">
        <v>455180</v>
      </c>
      <c r="J28" s="2">
        <v>40</v>
      </c>
      <c r="K28" s="1">
        <v>288000</v>
      </c>
      <c r="L28" s="1">
        <v>447600</v>
      </c>
      <c r="M28" s="1">
        <v>461400</v>
      </c>
      <c r="N28" s="92">
        <v>288000</v>
      </c>
      <c r="Q28" s="51">
        <f t="shared" si="0"/>
        <v>66.024759284731772</v>
      </c>
      <c r="R28" s="52">
        <f t="shared" si="1"/>
        <v>106.46492434662999</v>
      </c>
      <c r="S28" s="52">
        <f t="shared" si="2"/>
        <v>108.41490142136634</v>
      </c>
      <c r="T28" s="52">
        <f t="shared" si="3"/>
        <v>66.32122879413113</v>
      </c>
      <c r="U28" s="53">
        <f t="shared" si="4"/>
        <v>104.63012379642366</v>
      </c>
      <c r="W28" s="2">
        <f t="shared" si="11"/>
        <v>40</v>
      </c>
      <c r="X28" s="26">
        <f t="shared" si="10"/>
        <v>66.024759284731772</v>
      </c>
      <c r="Y28" s="1">
        <f t="shared" si="6"/>
        <v>448483.6</v>
      </c>
      <c r="Z28" s="1">
        <f t="shared" si="7"/>
        <v>462979.8</v>
      </c>
      <c r="AA28" s="92">
        <f t="shared" si="8"/>
        <v>288776</v>
      </c>
      <c r="AC28" s="1">
        <f t="shared" si="9"/>
        <v>66.024759284731772</v>
      </c>
    </row>
    <row r="29" spans="1:29" ht="15.75" thickBot="1">
      <c r="A29" s="92">
        <v>0.75</v>
      </c>
      <c r="Q29" s="25"/>
      <c r="R29" s="25">
        <f>SUM(R30:R54)/(COUNTA(R30:R54)-SUM($Q30:$Q54))</f>
        <v>0.05</v>
      </c>
      <c r="S29" s="25">
        <f t="shared" ref="S29:U29" si="12">SUM(S30:S54)/(COUNTA(S30:S54)-SUM($Q30:$Q54))</f>
        <v>0.1</v>
      </c>
      <c r="T29" s="25">
        <f>SUM(T30:T54)/(COUNTA(T30:T54)-SUM($Q30:$Q54))</f>
        <v>0.25</v>
      </c>
      <c r="U29" s="25">
        <f t="shared" si="12"/>
        <v>0.6</v>
      </c>
      <c r="W29" s="100">
        <f>AVERAGE(W19:W23)</f>
        <v>40</v>
      </c>
    </row>
    <row r="30" spans="1:29">
      <c r="B30" s="93">
        <v>0</v>
      </c>
      <c r="C30" s="94">
        <v>0</v>
      </c>
      <c r="D30" s="83">
        <v>288000</v>
      </c>
      <c r="E30" s="84">
        <v>14000</v>
      </c>
      <c r="F30" s="84">
        <v>10293</v>
      </c>
      <c r="G30" s="84">
        <v>11845</v>
      </c>
      <c r="H30" s="85">
        <v>31520</v>
      </c>
      <c r="J30" s="2">
        <v>40</v>
      </c>
      <c r="K30" s="1">
        <v>0</v>
      </c>
      <c r="L30" s="1">
        <v>31161</v>
      </c>
      <c r="M30" s="1">
        <v>31328</v>
      </c>
      <c r="N30" s="92">
        <v>10293</v>
      </c>
      <c r="Q30" s="92">
        <f>IF(Q4=$AC4,1,0)</f>
        <v>0</v>
      </c>
      <c r="R30" s="92">
        <f t="shared" ref="R30:U30" si="13">IF(R4=$AC4,1,0)</f>
        <v>0</v>
      </c>
      <c r="S30" s="92">
        <f t="shared" si="13"/>
        <v>1</v>
      </c>
      <c r="T30" s="92">
        <f t="shared" ref="T30:T54" si="14">IF(T4=$AC4,1,0)</f>
        <v>0</v>
      </c>
      <c r="U30" s="92">
        <f t="shared" si="13"/>
        <v>0</v>
      </c>
    </row>
    <row r="31" spans="1:29">
      <c r="B31" s="95">
        <v>0</v>
      </c>
      <c r="C31" s="96">
        <v>0.25</v>
      </c>
      <c r="D31" s="86">
        <v>288000</v>
      </c>
      <c r="E31" s="87">
        <v>36050</v>
      </c>
      <c r="F31" s="87">
        <v>33356</v>
      </c>
      <c r="G31" s="87">
        <v>34194</v>
      </c>
      <c r="H31" s="88">
        <v>31520</v>
      </c>
      <c r="J31" s="2">
        <v>40</v>
      </c>
      <c r="K31" s="1">
        <v>0</v>
      </c>
      <c r="L31" s="1">
        <v>31161</v>
      </c>
      <c r="M31" s="1">
        <v>31328</v>
      </c>
      <c r="N31" s="92">
        <v>33072</v>
      </c>
      <c r="Q31" s="92">
        <f t="shared" ref="Q31:U46" si="15">IF(Q5=$AC5,1,0)</f>
        <v>0</v>
      </c>
      <c r="R31" s="92">
        <f t="shared" si="15"/>
        <v>0</v>
      </c>
      <c r="S31" s="92">
        <f t="shared" si="15"/>
        <v>0</v>
      </c>
      <c r="T31" s="92">
        <f t="shared" si="14"/>
        <v>0</v>
      </c>
      <c r="U31" s="92">
        <f t="shared" si="15"/>
        <v>1</v>
      </c>
      <c r="X31" s="27"/>
      <c r="Y31" s="27"/>
    </row>
    <row r="32" spans="1:29">
      <c r="B32" s="95">
        <v>0</v>
      </c>
      <c r="C32" s="96">
        <v>0.5</v>
      </c>
      <c r="D32" s="86">
        <v>288000</v>
      </c>
      <c r="E32" s="87">
        <v>58100</v>
      </c>
      <c r="F32" s="87">
        <v>56447</v>
      </c>
      <c r="G32" s="87">
        <v>55472</v>
      </c>
      <c r="H32" s="88">
        <v>31520</v>
      </c>
      <c r="J32" s="2">
        <v>40</v>
      </c>
      <c r="K32" s="1">
        <v>0</v>
      </c>
      <c r="L32" s="1">
        <v>31161</v>
      </c>
      <c r="M32" s="1">
        <v>31328</v>
      </c>
      <c r="N32" s="92">
        <v>54799</v>
      </c>
      <c r="Q32" s="92">
        <f t="shared" si="15"/>
        <v>0</v>
      </c>
      <c r="R32" s="92">
        <f t="shared" si="15"/>
        <v>0</v>
      </c>
      <c r="S32" s="92">
        <f t="shared" si="15"/>
        <v>0</v>
      </c>
      <c r="T32" s="92">
        <f t="shared" si="14"/>
        <v>0</v>
      </c>
      <c r="U32" s="92">
        <f t="shared" si="15"/>
        <v>1</v>
      </c>
      <c r="X32" s="27"/>
      <c r="Y32" s="27"/>
    </row>
    <row r="33" spans="2:25">
      <c r="B33" s="95">
        <v>0</v>
      </c>
      <c r="C33" s="96">
        <v>0.75</v>
      </c>
      <c r="D33" s="86">
        <v>288000</v>
      </c>
      <c r="E33" s="87">
        <v>80150</v>
      </c>
      <c r="F33" s="87">
        <v>79536</v>
      </c>
      <c r="G33" s="87">
        <v>74922</v>
      </c>
      <c r="H33" s="88">
        <v>31520</v>
      </c>
      <c r="J33" s="2">
        <v>40</v>
      </c>
      <c r="K33" s="1">
        <v>0</v>
      </c>
      <c r="L33" s="1">
        <v>31161</v>
      </c>
      <c r="M33" s="1">
        <v>31328</v>
      </c>
      <c r="N33" s="92">
        <v>74068</v>
      </c>
      <c r="Q33" s="92">
        <f t="shared" si="15"/>
        <v>0</v>
      </c>
      <c r="R33" s="92">
        <f t="shared" si="15"/>
        <v>0</v>
      </c>
      <c r="S33" s="92">
        <f t="shared" si="15"/>
        <v>0</v>
      </c>
      <c r="T33" s="92">
        <f t="shared" si="14"/>
        <v>0</v>
      </c>
      <c r="U33" s="92">
        <f t="shared" si="15"/>
        <v>1</v>
      </c>
      <c r="X33" s="27"/>
      <c r="Y33" s="27"/>
    </row>
    <row r="34" spans="2:25">
      <c r="B34" s="95">
        <v>0</v>
      </c>
      <c r="C34" s="96">
        <v>1</v>
      </c>
      <c r="D34" s="86">
        <v>288000</v>
      </c>
      <c r="E34" s="87">
        <v>102200</v>
      </c>
      <c r="F34" s="87">
        <v>102626</v>
      </c>
      <c r="G34" s="87">
        <v>91060</v>
      </c>
      <c r="H34" s="88">
        <v>31520</v>
      </c>
      <c r="J34" s="2">
        <v>40</v>
      </c>
      <c r="K34" s="1">
        <v>0</v>
      </c>
      <c r="L34" s="1">
        <v>31161</v>
      </c>
      <c r="M34" s="1">
        <v>31328</v>
      </c>
      <c r="N34" s="92">
        <v>89471</v>
      </c>
      <c r="Q34" s="92">
        <f t="shared" si="15"/>
        <v>0</v>
      </c>
      <c r="R34" s="92">
        <f t="shared" si="15"/>
        <v>0</v>
      </c>
      <c r="S34" s="92">
        <f t="shared" si="15"/>
        <v>0</v>
      </c>
      <c r="T34" s="92">
        <f t="shared" si="14"/>
        <v>0</v>
      </c>
      <c r="U34" s="92">
        <f t="shared" si="15"/>
        <v>1</v>
      </c>
      <c r="X34" s="27"/>
      <c r="Y34" s="27"/>
    </row>
    <row r="35" spans="2:25">
      <c r="B35" s="95">
        <v>0.25</v>
      </c>
      <c r="C35" s="96">
        <v>0</v>
      </c>
      <c r="D35" s="86">
        <v>288000</v>
      </c>
      <c r="E35" s="87">
        <v>104550</v>
      </c>
      <c r="F35" s="87">
        <v>102868</v>
      </c>
      <c r="G35" s="87">
        <v>105782</v>
      </c>
      <c r="H35" s="88">
        <v>116773</v>
      </c>
      <c r="J35" s="2">
        <v>40</v>
      </c>
      <c r="K35" s="1">
        <v>72000</v>
      </c>
      <c r="L35" s="1">
        <v>115487</v>
      </c>
      <c r="M35" s="1">
        <v>117478</v>
      </c>
      <c r="N35" s="92">
        <v>102766</v>
      </c>
      <c r="Q35" s="92">
        <f t="shared" si="15"/>
        <v>0</v>
      </c>
      <c r="R35" s="92">
        <f t="shared" si="15"/>
        <v>0</v>
      </c>
      <c r="S35" s="92">
        <f t="shared" si="15"/>
        <v>1</v>
      </c>
      <c r="T35" s="92">
        <f t="shared" si="14"/>
        <v>0</v>
      </c>
      <c r="U35" s="92">
        <f t="shared" si="15"/>
        <v>0</v>
      </c>
      <c r="X35" s="27"/>
      <c r="Y35" s="27"/>
    </row>
    <row r="36" spans="2:25">
      <c r="B36" s="95">
        <v>0.25</v>
      </c>
      <c r="C36" s="96">
        <v>0.25</v>
      </c>
      <c r="D36" s="86">
        <v>288000</v>
      </c>
      <c r="E36" s="87">
        <v>126600</v>
      </c>
      <c r="F36" s="87">
        <v>125931</v>
      </c>
      <c r="G36" s="87">
        <v>125269</v>
      </c>
      <c r="H36" s="88">
        <v>121757</v>
      </c>
      <c r="J36" s="2">
        <v>40</v>
      </c>
      <c r="K36" s="1">
        <v>72000</v>
      </c>
      <c r="L36" s="1">
        <v>120254</v>
      </c>
      <c r="M36" s="1">
        <v>122637</v>
      </c>
      <c r="N36" s="92">
        <v>124176</v>
      </c>
      <c r="Q36" s="92">
        <f t="shared" si="15"/>
        <v>0</v>
      </c>
      <c r="R36" s="92">
        <f t="shared" si="15"/>
        <v>0</v>
      </c>
      <c r="S36" s="92">
        <f t="shared" si="15"/>
        <v>0</v>
      </c>
      <c r="T36" s="92">
        <f t="shared" si="14"/>
        <v>0</v>
      </c>
      <c r="U36" s="92">
        <f t="shared" si="15"/>
        <v>1</v>
      </c>
      <c r="X36" s="27"/>
      <c r="Y36" s="27"/>
    </row>
    <row r="37" spans="2:25">
      <c r="B37" s="95">
        <v>0.25</v>
      </c>
      <c r="C37" s="96">
        <v>0.5</v>
      </c>
      <c r="D37" s="86">
        <v>288000</v>
      </c>
      <c r="E37" s="87">
        <v>148650</v>
      </c>
      <c r="F37" s="87">
        <v>149022</v>
      </c>
      <c r="G37" s="87">
        <v>144366</v>
      </c>
      <c r="H37" s="88">
        <v>126771</v>
      </c>
      <c r="J37" s="2">
        <v>40</v>
      </c>
      <c r="K37" s="1">
        <v>72000</v>
      </c>
      <c r="L37" s="1">
        <v>125042</v>
      </c>
      <c r="M37" s="1">
        <v>127835</v>
      </c>
      <c r="N37" s="92">
        <v>142164</v>
      </c>
      <c r="Q37" s="92">
        <f t="shared" si="15"/>
        <v>0</v>
      </c>
      <c r="R37" s="92">
        <f t="shared" si="15"/>
        <v>0</v>
      </c>
      <c r="S37" s="92">
        <f t="shared" si="15"/>
        <v>0</v>
      </c>
      <c r="T37" s="92">
        <f t="shared" si="14"/>
        <v>0</v>
      </c>
      <c r="U37" s="92">
        <f t="shared" si="15"/>
        <v>1</v>
      </c>
      <c r="X37" s="27"/>
      <c r="Y37" s="27"/>
    </row>
    <row r="38" spans="2:25">
      <c r="B38" s="95">
        <v>0.25</v>
      </c>
      <c r="C38" s="96">
        <v>0.75</v>
      </c>
      <c r="D38" s="86">
        <v>288000</v>
      </c>
      <c r="E38" s="87">
        <v>170700</v>
      </c>
      <c r="F38" s="87">
        <v>172111</v>
      </c>
      <c r="G38" s="87">
        <v>158307</v>
      </c>
      <c r="H38" s="88">
        <v>131784</v>
      </c>
      <c r="J38" s="2">
        <v>40</v>
      </c>
      <c r="K38" s="1">
        <v>72000</v>
      </c>
      <c r="L38" s="1">
        <v>129830</v>
      </c>
      <c r="M38" s="1">
        <v>133033</v>
      </c>
      <c r="N38" s="92">
        <v>156881</v>
      </c>
      <c r="Q38" s="92">
        <f t="shared" si="15"/>
        <v>0</v>
      </c>
      <c r="R38" s="92">
        <f t="shared" si="15"/>
        <v>0</v>
      </c>
      <c r="S38" s="92">
        <f t="shared" si="15"/>
        <v>0</v>
      </c>
      <c r="T38" s="92">
        <f t="shared" si="14"/>
        <v>0</v>
      </c>
      <c r="U38" s="92">
        <f t="shared" si="15"/>
        <v>1</v>
      </c>
      <c r="X38" s="27"/>
      <c r="Y38" s="27"/>
    </row>
    <row r="39" spans="2:25">
      <c r="B39" s="95">
        <v>0.25</v>
      </c>
      <c r="C39" s="96">
        <v>1</v>
      </c>
      <c r="D39" s="86">
        <v>288000</v>
      </c>
      <c r="E39" s="87">
        <v>192750</v>
      </c>
      <c r="F39" s="87">
        <v>195201</v>
      </c>
      <c r="G39" s="87">
        <v>170320</v>
      </c>
      <c r="H39" s="88">
        <v>137346</v>
      </c>
      <c r="J39" s="2">
        <v>40</v>
      </c>
      <c r="K39" s="1">
        <v>72000</v>
      </c>
      <c r="L39" s="1">
        <v>135176</v>
      </c>
      <c r="M39" s="1">
        <v>138781</v>
      </c>
      <c r="N39" s="92">
        <v>166719</v>
      </c>
      <c r="Q39" s="92">
        <f t="shared" si="15"/>
        <v>0</v>
      </c>
      <c r="R39" s="92">
        <f t="shared" si="15"/>
        <v>0</v>
      </c>
      <c r="S39" s="92">
        <f t="shared" si="15"/>
        <v>0</v>
      </c>
      <c r="T39" s="92">
        <f t="shared" si="14"/>
        <v>0</v>
      </c>
      <c r="U39" s="92">
        <f t="shared" si="15"/>
        <v>1</v>
      </c>
      <c r="X39" s="27"/>
      <c r="Y39" s="27"/>
    </row>
    <row r="40" spans="2:25">
      <c r="B40" s="95">
        <v>0.5</v>
      </c>
      <c r="C40" s="96">
        <v>0</v>
      </c>
      <c r="D40" s="86">
        <v>288000</v>
      </c>
      <c r="E40" s="87">
        <v>195100</v>
      </c>
      <c r="F40" s="87">
        <v>195443</v>
      </c>
      <c r="G40" s="87">
        <v>202719</v>
      </c>
      <c r="H40" s="88">
        <v>202025</v>
      </c>
      <c r="J40" s="2">
        <v>40</v>
      </c>
      <c r="K40" s="1">
        <v>144000</v>
      </c>
      <c r="L40" s="1">
        <v>199812</v>
      </c>
      <c r="M40" s="1">
        <v>203628</v>
      </c>
      <c r="N40" s="92">
        <v>193737</v>
      </c>
      <c r="Q40" s="92">
        <f t="shared" si="15"/>
        <v>0</v>
      </c>
      <c r="R40" s="92">
        <f t="shared" si="15"/>
        <v>1</v>
      </c>
      <c r="S40" s="92">
        <f t="shared" si="15"/>
        <v>0</v>
      </c>
      <c r="T40" s="92">
        <f t="shared" si="14"/>
        <v>0</v>
      </c>
      <c r="U40" s="92">
        <f t="shared" si="15"/>
        <v>0</v>
      </c>
      <c r="X40" s="27"/>
      <c r="Y40" s="27"/>
    </row>
    <row r="41" spans="2:25">
      <c r="B41" s="95">
        <v>0.5</v>
      </c>
      <c r="C41" s="96">
        <v>0.25</v>
      </c>
      <c r="D41" s="86">
        <v>288000</v>
      </c>
      <c r="E41" s="87">
        <v>217150</v>
      </c>
      <c r="F41" s="87">
        <v>218506</v>
      </c>
      <c r="G41" s="87">
        <v>213345</v>
      </c>
      <c r="H41" s="88">
        <v>212024</v>
      </c>
      <c r="J41" s="2">
        <v>40</v>
      </c>
      <c r="K41" s="1">
        <v>144000</v>
      </c>
      <c r="L41" s="1">
        <v>209367</v>
      </c>
      <c r="M41" s="1">
        <v>213985</v>
      </c>
      <c r="N41" s="92">
        <v>211264</v>
      </c>
      <c r="Q41" s="92">
        <f t="shared" si="15"/>
        <v>0</v>
      </c>
      <c r="R41" s="92">
        <f t="shared" si="15"/>
        <v>0</v>
      </c>
      <c r="S41" s="92">
        <f t="shared" si="15"/>
        <v>0</v>
      </c>
      <c r="T41" s="92">
        <f t="shared" si="14"/>
        <v>0</v>
      </c>
      <c r="U41" s="92">
        <f t="shared" si="15"/>
        <v>1</v>
      </c>
      <c r="X41" s="27"/>
      <c r="Y41" s="27"/>
    </row>
    <row r="42" spans="2:25">
      <c r="B42" s="95">
        <v>0.5</v>
      </c>
      <c r="C42" s="96">
        <v>0.5</v>
      </c>
      <c r="D42" s="86">
        <v>288000</v>
      </c>
      <c r="E42" s="87">
        <v>239200</v>
      </c>
      <c r="F42" s="87">
        <v>241597</v>
      </c>
      <c r="G42" s="87">
        <v>225097</v>
      </c>
      <c r="H42" s="88">
        <v>222598</v>
      </c>
      <c r="J42" s="2">
        <v>40</v>
      </c>
      <c r="K42" s="1">
        <v>144000</v>
      </c>
      <c r="L42" s="1">
        <v>219501</v>
      </c>
      <c r="M42" s="1">
        <v>224931</v>
      </c>
      <c r="N42" s="92">
        <v>221115</v>
      </c>
      <c r="Q42" s="92">
        <f t="shared" si="15"/>
        <v>0</v>
      </c>
      <c r="R42" s="92">
        <f t="shared" si="15"/>
        <v>0</v>
      </c>
      <c r="S42" s="92">
        <f t="shared" si="15"/>
        <v>0</v>
      </c>
      <c r="T42" s="92">
        <f t="shared" si="14"/>
        <v>0</v>
      </c>
      <c r="U42" s="92">
        <f t="shared" si="15"/>
        <v>1</v>
      </c>
      <c r="X42" s="27"/>
      <c r="Y42" s="27"/>
    </row>
    <row r="43" spans="2:25">
      <c r="B43" s="95">
        <v>0.5</v>
      </c>
      <c r="C43" s="96">
        <v>0.75</v>
      </c>
      <c r="D43" s="86">
        <v>288000</v>
      </c>
      <c r="E43" s="87">
        <v>261250</v>
      </c>
      <c r="F43" s="87">
        <v>264686</v>
      </c>
      <c r="G43" s="87">
        <v>233238</v>
      </c>
      <c r="H43" s="88">
        <v>232793</v>
      </c>
      <c r="J43" s="2">
        <v>40</v>
      </c>
      <c r="K43" s="1">
        <v>144000</v>
      </c>
      <c r="L43" s="1">
        <v>229228</v>
      </c>
      <c r="M43" s="1">
        <v>235498</v>
      </c>
      <c r="N43" s="92">
        <v>232191</v>
      </c>
      <c r="Q43" s="92">
        <f t="shared" si="15"/>
        <v>0</v>
      </c>
      <c r="R43" s="92">
        <f t="shared" si="15"/>
        <v>0</v>
      </c>
      <c r="S43" s="92">
        <f t="shared" si="15"/>
        <v>0</v>
      </c>
      <c r="T43" s="92">
        <f t="shared" si="14"/>
        <v>0</v>
      </c>
      <c r="U43" s="92">
        <f t="shared" si="15"/>
        <v>1</v>
      </c>
      <c r="X43" s="27"/>
      <c r="Y43" s="28"/>
    </row>
    <row r="44" spans="2:25">
      <c r="B44" s="95">
        <v>0.5</v>
      </c>
      <c r="C44" s="96">
        <v>1</v>
      </c>
      <c r="D44" s="86">
        <v>288000</v>
      </c>
      <c r="E44" s="87">
        <v>283300</v>
      </c>
      <c r="F44" s="87">
        <v>287776</v>
      </c>
      <c r="G44" s="87">
        <v>238597</v>
      </c>
      <c r="H44" s="88">
        <v>243404</v>
      </c>
      <c r="J44" s="2">
        <v>40</v>
      </c>
      <c r="K44" s="1">
        <v>144000</v>
      </c>
      <c r="L44" s="1">
        <v>239394</v>
      </c>
      <c r="M44" s="1">
        <v>246480</v>
      </c>
      <c r="N44" s="92">
        <v>236256</v>
      </c>
      <c r="Q44" s="92">
        <f t="shared" si="15"/>
        <v>0</v>
      </c>
      <c r="R44" s="92">
        <f t="shared" si="15"/>
        <v>0</v>
      </c>
      <c r="S44" s="92">
        <f t="shared" si="15"/>
        <v>0</v>
      </c>
      <c r="T44" s="92">
        <f t="shared" si="14"/>
        <v>0</v>
      </c>
      <c r="U44" s="92">
        <f t="shared" si="15"/>
        <v>1</v>
      </c>
      <c r="X44" s="27"/>
      <c r="Y44" s="28"/>
    </row>
    <row r="45" spans="2:25">
      <c r="B45" s="95">
        <v>0.75</v>
      </c>
      <c r="C45" s="96">
        <v>0</v>
      </c>
      <c r="D45" s="86">
        <v>288000</v>
      </c>
      <c r="E45" s="87">
        <v>285650</v>
      </c>
      <c r="F45" s="87">
        <v>288018</v>
      </c>
      <c r="G45" s="87">
        <v>279683</v>
      </c>
      <c r="H45" s="88">
        <v>287278</v>
      </c>
      <c r="J45" s="2">
        <v>40</v>
      </c>
      <c r="K45" s="1">
        <v>216000</v>
      </c>
      <c r="L45" s="1">
        <v>284137</v>
      </c>
      <c r="M45" s="1">
        <v>289778</v>
      </c>
      <c r="N45" s="92">
        <v>275892</v>
      </c>
      <c r="Q45" s="92">
        <f t="shared" si="15"/>
        <v>0</v>
      </c>
      <c r="R45" s="92">
        <f t="shared" si="15"/>
        <v>0</v>
      </c>
      <c r="S45" s="92">
        <f t="shared" si="15"/>
        <v>0</v>
      </c>
      <c r="T45" s="92">
        <f t="shared" si="14"/>
        <v>1</v>
      </c>
      <c r="U45" s="92">
        <f t="shared" si="15"/>
        <v>0</v>
      </c>
      <c r="X45" s="27"/>
      <c r="Y45" s="28"/>
    </row>
    <row r="46" spans="2:25">
      <c r="B46" s="95">
        <v>0.75</v>
      </c>
      <c r="C46" s="96">
        <v>0.25</v>
      </c>
      <c r="D46" s="86">
        <v>288000</v>
      </c>
      <c r="E46" s="87">
        <v>307700</v>
      </c>
      <c r="F46" s="87">
        <v>311081</v>
      </c>
      <c r="G46" s="87">
        <v>281860</v>
      </c>
      <c r="H46" s="88">
        <v>302289</v>
      </c>
      <c r="J46" s="2">
        <v>40</v>
      </c>
      <c r="K46" s="1">
        <v>216000</v>
      </c>
      <c r="L46" s="1">
        <v>298480</v>
      </c>
      <c r="M46" s="1">
        <v>305333</v>
      </c>
      <c r="N46" s="92">
        <v>280296</v>
      </c>
      <c r="Q46" s="92">
        <f t="shared" si="15"/>
        <v>0</v>
      </c>
      <c r="R46" s="92">
        <f t="shared" si="15"/>
        <v>0</v>
      </c>
      <c r="S46" s="92">
        <f t="shared" si="15"/>
        <v>0</v>
      </c>
      <c r="T46" s="92">
        <f t="shared" si="14"/>
        <v>1</v>
      </c>
      <c r="U46" s="92">
        <f t="shared" si="15"/>
        <v>0</v>
      </c>
      <c r="X46" s="27"/>
      <c r="Y46" s="28"/>
    </row>
    <row r="47" spans="2:25">
      <c r="B47" s="95">
        <v>0.75</v>
      </c>
      <c r="C47" s="96">
        <v>0.5</v>
      </c>
      <c r="D47" s="86">
        <v>288000</v>
      </c>
      <c r="E47" s="87">
        <v>329750</v>
      </c>
      <c r="F47" s="87">
        <v>334172</v>
      </c>
      <c r="G47" s="87">
        <v>283972</v>
      </c>
      <c r="H47" s="88">
        <v>318046</v>
      </c>
      <c r="J47" s="2">
        <v>40</v>
      </c>
      <c r="K47" s="1">
        <v>216000</v>
      </c>
      <c r="L47" s="1">
        <v>313553</v>
      </c>
      <c r="M47" s="1">
        <v>321648</v>
      </c>
      <c r="N47" s="92">
        <v>282170</v>
      </c>
      <c r="Q47" s="92">
        <f t="shared" ref="Q47:U54" si="16">IF(Q21=$AC21,1,0)</f>
        <v>0</v>
      </c>
      <c r="R47" s="92">
        <f t="shared" si="16"/>
        <v>0</v>
      </c>
      <c r="S47" s="92">
        <f t="shared" si="16"/>
        <v>0</v>
      </c>
      <c r="T47" s="92">
        <f t="shared" si="14"/>
        <v>1</v>
      </c>
      <c r="U47" s="92">
        <f t="shared" si="16"/>
        <v>0</v>
      </c>
      <c r="X47" s="27"/>
      <c r="Y47" s="28"/>
    </row>
    <row r="48" spans="2:25">
      <c r="B48" s="95">
        <v>0.75</v>
      </c>
      <c r="C48" s="96">
        <v>0.75</v>
      </c>
      <c r="D48" s="86">
        <v>288000</v>
      </c>
      <c r="E48" s="87">
        <v>351800</v>
      </c>
      <c r="F48" s="87">
        <v>357261</v>
      </c>
      <c r="G48" s="87">
        <v>285521</v>
      </c>
      <c r="H48" s="88">
        <v>333716</v>
      </c>
      <c r="J48" s="2">
        <v>40</v>
      </c>
      <c r="K48" s="1">
        <v>216000</v>
      </c>
      <c r="L48" s="1">
        <v>328544</v>
      </c>
      <c r="M48" s="1">
        <v>337863</v>
      </c>
      <c r="N48" s="92">
        <v>284050</v>
      </c>
      <c r="Q48" s="92">
        <f t="shared" si="16"/>
        <v>0</v>
      </c>
      <c r="R48" s="92">
        <f t="shared" si="16"/>
        <v>0</v>
      </c>
      <c r="S48" s="92">
        <f t="shared" si="16"/>
        <v>0</v>
      </c>
      <c r="T48" s="92">
        <f t="shared" si="14"/>
        <v>1</v>
      </c>
      <c r="U48" s="92">
        <f t="shared" si="16"/>
        <v>0</v>
      </c>
      <c r="X48" s="27"/>
      <c r="Y48" s="28"/>
    </row>
    <row r="49" spans="1:25">
      <c r="B49" s="95">
        <v>0.75</v>
      </c>
      <c r="C49" s="96">
        <v>1</v>
      </c>
      <c r="D49" s="86">
        <v>288000</v>
      </c>
      <c r="E49" s="87">
        <v>373850</v>
      </c>
      <c r="F49" s="87">
        <v>380351</v>
      </c>
      <c r="G49" s="87">
        <v>286777</v>
      </c>
      <c r="H49" s="88">
        <v>349441</v>
      </c>
      <c r="J49" s="2">
        <v>40</v>
      </c>
      <c r="K49" s="1">
        <v>216000</v>
      </c>
      <c r="L49" s="1">
        <v>343589</v>
      </c>
      <c r="M49" s="1">
        <v>354155</v>
      </c>
      <c r="N49" s="92">
        <v>285015</v>
      </c>
      <c r="Q49" s="92">
        <f t="shared" si="16"/>
        <v>0</v>
      </c>
      <c r="R49" s="92">
        <f t="shared" si="16"/>
        <v>0</v>
      </c>
      <c r="S49" s="92">
        <f t="shared" si="16"/>
        <v>0</v>
      </c>
      <c r="T49" s="92">
        <f t="shared" si="14"/>
        <v>1</v>
      </c>
      <c r="U49" s="92">
        <f t="shared" si="16"/>
        <v>0</v>
      </c>
      <c r="X49" s="27"/>
      <c r="Y49" s="28"/>
    </row>
    <row r="50" spans="1:25">
      <c r="B50" s="95">
        <v>1</v>
      </c>
      <c r="C50" s="96">
        <v>0</v>
      </c>
      <c r="D50" s="86">
        <v>288000</v>
      </c>
      <c r="E50" s="87">
        <v>376200</v>
      </c>
      <c r="F50" s="87">
        <v>380593</v>
      </c>
      <c r="G50" s="87">
        <v>289680</v>
      </c>
      <c r="H50" s="88">
        <v>372530</v>
      </c>
      <c r="J50" s="2">
        <v>40</v>
      </c>
      <c r="K50" s="1">
        <v>288000</v>
      </c>
      <c r="L50" s="1">
        <v>368462</v>
      </c>
      <c r="M50" s="1">
        <v>375928</v>
      </c>
      <c r="N50" s="92">
        <v>288380</v>
      </c>
      <c r="Q50" s="92">
        <f t="shared" si="16"/>
        <v>1</v>
      </c>
      <c r="R50" s="92">
        <f t="shared" si="16"/>
        <v>0</v>
      </c>
      <c r="S50" s="92">
        <f t="shared" si="16"/>
        <v>0</v>
      </c>
      <c r="T50" s="92">
        <f t="shared" si="14"/>
        <v>0</v>
      </c>
      <c r="U50" s="92">
        <f t="shared" si="16"/>
        <v>0</v>
      </c>
      <c r="X50" s="27"/>
      <c r="Y50" s="28"/>
    </row>
    <row r="51" spans="1:25">
      <c r="B51" s="95">
        <v>1</v>
      </c>
      <c r="C51" s="96">
        <v>0.25</v>
      </c>
      <c r="D51" s="86">
        <v>288000</v>
      </c>
      <c r="E51" s="87">
        <v>398250</v>
      </c>
      <c r="F51" s="87">
        <v>403656</v>
      </c>
      <c r="G51" s="87">
        <v>289262</v>
      </c>
      <c r="H51" s="88">
        <v>393103</v>
      </c>
      <c r="J51" s="2">
        <v>40</v>
      </c>
      <c r="K51" s="1">
        <v>288000</v>
      </c>
      <c r="L51" s="1">
        <v>388151</v>
      </c>
      <c r="M51" s="1">
        <v>397231</v>
      </c>
      <c r="N51" s="92">
        <v>288380</v>
      </c>
      <c r="Q51" s="92">
        <f t="shared" si="16"/>
        <v>1</v>
      </c>
      <c r="R51" s="92">
        <f t="shared" si="16"/>
        <v>0</v>
      </c>
      <c r="S51" s="92">
        <f t="shared" si="16"/>
        <v>0</v>
      </c>
      <c r="T51" s="92">
        <f t="shared" si="14"/>
        <v>0</v>
      </c>
      <c r="U51" s="92">
        <f t="shared" si="16"/>
        <v>0</v>
      </c>
      <c r="X51" s="27"/>
      <c r="Y51" s="28"/>
    </row>
    <row r="52" spans="1:25">
      <c r="B52" s="95">
        <v>1</v>
      </c>
      <c r="C52" s="96">
        <v>0.5</v>
      </c>
      <c r="D52" s="86">
        <v>288000</v>
      </c>
      <c r="E52" s="87">
        <v>420300</v>
      </c>
      <c r="F52" s="87">
        <v>426747</v>
      </c>
      <c r="G52" s="87">
        <v>289248</v>
      </c>
      <c r="H52" s="88">
        <v>413909</v>
      </c>
      <c r="J52" s="2">
        <v>40</v>
      </c>
      <c r="K52" s="1">
        <v>288000</v>
      </c>
      <c r="L52" s="1">
        <v>408044</v>
      </c>
      <c r="M52" s="1">
        <v>418780</v>
      </c>
      <c r="N52" s="92">
        <v>288380</v>
      </c>
      <c r="Q52" s="92">
        <f t="shared" si="16"/>
        <v>1</v>
      </c>
      <c r="R52" s="92">
        <f t="shared" si="16"/>
        <v>0</v>
      </c>
      <c r="S52" s="92">
        <f t="shared" si="16"/>
        <v>0</v>
      </c>
      <c r="T52" s="92">
        <f t="shared" si="14"/>
        <v>0</v>
      </c>
      <c r="U52" s="92">
        <f t="shared" si="16"/>
        <v>0</v>
      </c>
      <c r="X52" s="27"/>
      <c r="Y52" s="28"/>
    </row>
    <row r="53" spans="1:25">
      <c r="B53" s="95">
        <v>1</v>
      </c>
      <c r="C53" s="96">
        <v>0.75</v>
      </c>
      <c r="D53" s="86">
        <v>288000</v>
      </c>
      <c r="E53" s="87">
        <v>442350</v>
      </c>
      <c r="F53" s="87">
        <v>449836</v>
      </c>
      <c r="G53" s="87">
        <v>289147</v>
      </c>
      <c r="H53" s="88">
        <v>434693</v>
      </c>
      <c r="J53" s="2">
        <v>40</v>
      </c>
      <c r="K53" s="1">
        <v>288000</v>
      </c>
      <c r="L53" s="1">
        <v>427914</v>
      </c>
      <c r="M53" s="1">
        <v>440305</v>
      </c>
      <c r="N53" s="92">
        <v>288380</v>
      </c>
      <c r="Q53" s="92">
        <f t="shared" si="16"/>
        <v>1</v>
      </c>
      <c r="R53" s="92">
        <f t="shared" si="16"/>
        <v>0</v>
      </c>
      <c r="S53" s="92">
        <f t="shared" si="16"/>
        <v>0</v>
      </c>
      <c r="T53" s="92">
        <f t="shared" si="14"/>
        <v>0</v>
      </c>
      <c r="U53" s="92">
        <f t="shared" si="16"/>
        <v>0</v>
      </c>
      <c r="X53" s="27"/>
      <c r="Y53" s="28"/>
    </row>
    <row r="54" spans="1:25" ht="15.75" thickBot="1">
      <c r="B54" s="97">
        <v>1</v>
      </c>
      <c r="C54" s="98">
        <v>1</v>
      </c>
      <c r="D54" s="89">
        <v>288000</v>
      </c>
      <c r="E54" s="90">
        <v>464400</v>
      </c>
      <c r="F54" s="90">
        <v>472926</v>
      </c>
      <c r="G54" s="90">
        <v>289811</v>
      </c>
      <c r="H54" s="91">
        <v>455471</v>
      </c>
      <c r="J54" s="2">
        <v>40</v>
      </c>
      <c r="K54" s="1">
        <v>288000</v>
      </c>
      <c r="L54" s="1">
        <v>447788</v>
      </c>
      <c r="M54" s="1">
        <v>461832</v>
      </c>
      <c r="N54" s="92">
        <v>288380</v>
      </c>
      <c r="Q54" s="92">
        <f t="shared" si="16"/>
        <v>1</v>
      </c>
      <c r="R54" s="92">
        <f t="shared" si="16"/>
        <v>0</v>
      </c>
      <c r="S54" s="92">
        <f t="shared" si="16"/>
        <v>0</v>
      </c>
      <c r="T54" s="92">
        <f t="shared" si="14"/>
        <v>0</v>
      </c>
      <c r="U54" s="92">
        <f t="shared" si="16"/>
        <v>0</v>
      </c>
      <c r="X54" s="27"/>
      <c r="Y54" s="28"/>
    </row>
    <row r="55" spans="1:25" ht="15.75" thickBot="1">
      <c r="A55" s="12">
        <v>0.5</v>
      </c>
      <c r="Q55" s="25"/>
      <c r="R55" s="25">
        <f>IF( SUM(R56:R80)&lt;&gt;0, AVERAGEIF(R56:R80,"&gt;0"),"/")</f>
        <v>0.17743055555555556</v>
      </c>
      <c r="S55" s="25">
        <f>IF( SUM(S56:S80)&lt;&gt;0, AVERAGEIF(S56:S80,"&gt;0"),"/")</f>
        <v>7.187777777777779E-2</v>
      </c>
      <c r="T55" s="25">
        <f>IF( SUM(T56:T80)&lt;&gt;0, AVERAGEIF(T56:T80,"&gt;0"),"/")</f>
        <v>0.23706652777777784</v>
      </c>
      <c r="U55" s="25">
        <f>IF( SUM(U56:U80)&lt;&gt;0, AVERAGEIF(U56:U80,"&gt;0"),"/")</f>
        <v>0.20445457175925927</v>
      </c>
    </row>
    <row r="56" spans="1:25">
      <c r="B56" s="93">
        <v>0</v>
      </c>
      <c r="C56" s="94">
        <v>0</v>
      </c>
      <c r="D56" s="83">
        <v>288000</v>
      </c>
      <c r="E56" s="84">
        <v>14000</v>
      </c>
      <c r="F56" s="84">
        <v>10407</v>
      </c>
      <c r="G56" s="84">
        <v>10832</v>
      </c>
      <c r="H56" s="85">
        <v>32861</v>
      </c>
      <c r="J56" s="2">
        <v>40</v>
      </c>
      <c r="K56" s="1">
        <v>0</v>
      </c>
      <c r="L56" s="1">
        <v>32147</v>
      </c>
      <c r="M56" s="1">
        <v>33014</v>
      </c>
      <c r="N56" s="92">
        <v>10407</v>
      </c>
      <c r="Q56" s="104"/>
      <c r="R56" s="104">
        <f t="shared" ref="R56:U71" si="17">IF(R30=1,(R4-$X4)/$Q4,0)</f>
        <v>0</v>
      </c>
      <c r="S56" s="104">
        <f t="shared" si="17"/>
        <v>3.6156250000000001E-2</v>
      </c>
      <c r="T56" s="104">
        <f t="shared" si="17"/>
        <v>0</v>
      </c>
      <c r="U56" s="104">
        <f>IF(U30=1,(U4-$X4)/$Q4,0)</f>
        <v>0</v>
      </c>
    </row>
    <row r="57" spans="1:25">
      <c r="B57" s="95">
        <v>0</v>
      </c>
      <c r="C57" s="96">
        <v>0.25</v>
      </c>
      <c r="D57" s="86">
        <v>288000</v>
      </c>
      <c r="E57" s="87">
        <v>36050</v>
      </c>
      <c r="F57" s="87">
        <v>33436</v>
      </c>
      <c r="G57" s="87">
        <v>33577</v>
      </c>
      <c r="H57" s="88">
        <v>32861</v>
      </c>
      <c r="J57" s="2">
        <v>40</v>
      </c>
      <c r="K57" s="1">
        <v>0</v>
      </c>
      <c r="L57" s="1">
        <v>32147</v>
      </c>
      <c r="M57" s="1">
        <v>33014</v>
      </c>
      <c r="N57" s="92">
        <v>33446</v>
      </c>
      <c r="Q57" s="104"/>
      <c r="R57" s="104">
        <f t="shared" si="17"/>
        <v>0</v>
      </c>
      <c r="S57" s="104">
        <f t="shared" si="17"/>
        <v>0</v>
      </c>
      <c r="T57" s="104">
        <f t="shared" si="17"/>
        <v>0</v>
      </c>
      <c r="U57" s="104">
        <f t="shared" si="17"/>
        <v>0.11431527777777779</v>
      </c>
    </row>
    <row r="58" spans="1:25">
      <c r="B58" s="120">
        <v>0</v>
      </c>
      <c r="C58" s="121">
        <v>0.5</v>
      </c>
      <c r="D58" s="86">
        <v>288000</v>
      </c>
      <c r="E58" s="87">
        <v>58100</v>
      </c>
      <c r="F58" s="87">
        <v>56490</v>
      </c>
      <c r="G58" s="87">
        <v>56342</v>
      </c>
      <c r="H58" s="88">
        <v>32861</v>
      </c>
      <c r="J58" s="2">
        <v>40</v>
      </c>
      <c r="K58" s="1">
        <v>0</v>
      </c>
      <c r="L58" s="1">
        <v>32147</v>
      </c>
      <c r="M58" s="1">
        <v>33014</v>
      </c>
      <c r="N58" s="92">
        <v>55983</v>
      </c>
      <c r="Q58" s="104"/>
      <c r="R58" s="104">
        <f t="shared" si="17"/>
        <v>0</v>
      </c>
      <c r="S58" s="104">
        <f t="shared" si="17"/>
        <v>0</v>
      </c>
      <c r="T58" s="104">
        <f t="shared" si="17"/>
        <v>0</v>
      </c>
      <c r="U58" s="104">
        <f t="shared" si="17"/>
        <v>0.11431527777777779</v>
      </c>
    </row>
    <row r="59" spans="1:25">
      <c r="B59" s="120">
        <v>0</v>
      </c>
      <c r="C59" s="121">
        <v>0.75</v>
      </c>
      <c r="D59" s="86">
        <v>288000</v>
      </c>
      <c r="E59" s="87">
        <v>80150</v>
      </c>
      <c r="F59" s="87">
        <v>79541</v>
      </c>
      <c r="G59" s="87">
        <v>77911</v>
      </c>
      <c r="H59" s="88">
        <v>32861</v>
      </c>
      <c r="J59" s="2">
        <v>40</v>
      </c>
      <c r="K59" s="1">
        <v>0</v>
      </c>
      <c r="L59" s="1">
        <v>32147</v>
      </c>
      <c r="M59" s="1">
        <v>33014</v>
      </c>
      <c r="N59" s="92">
        <v>77743</v>
      </c>
      <c r="Q59" s="104"/>
      <c r="R59" s="104">
        <f t="shared" si="17"/>
        <v>0</v>
      </c>
      <c r="S59" s="104">
        <f t="shared" si="17"/>
        <v>0</v>
      </c>
      <c r="T59" s="104">
        <f t="shared" si="17"/>
        <v>0</v>
      </c>
      <c r="U59" s="104">
        <f t="shared" si="17"/>
        <v>0.11431527777777779</v>
      </c>
    </row>
    <row r="60" spans="1:25">
      <c r="B60" s="120">
        <v>0</v>
      </c>
      <c r="C60" s="121">
        <v>1</v>
      </c>
      <c r="D60" s="86">
        <v>288000</v>
      </c>
      <c r="E60" s="87">
        <v>102200</v>
      </c>
      <c r="F60" s="87">
        <v>102596</v>
      </c>
      <c r="G60" s="87">
        <v>98869</v>
      </c>
      <c r="H60" s="88">
        <v>32861</v>
      </c>
      <c r="J60" s="2">
        <v>40</v>
      </c>
      <c r="K60" s="1">
        <v>0</v>
      </c>
      <c r="L60" s="1">
        <v>32147</v>
      </c>
      <c r="M60" s="1">
        <v>33014</v>
      </c>
      <c r="N60" s="92">
        <v>97186</v>
      </c>
      <c r="Q60" s="104"/>
      <c r="R60" s="104">
        <f t="shared" si="17"/>
        <v>0</v>
      </c>
      <c r="S60" s="104">
        <f t="shared" si="17"/>
        <v>0</v>
      </c>
      <c r="T60" s="104">
        <f t="shared" si="17"/>
        <v>0</v>
      </c>
      <c r="U60" s="104">
        <f t="shared" si="17"/>
        <v>0.11431527777777779</v>
      </c>
    </row>
    <row r="61" spans="1:25">
      <c r="B61" s="120">
        <v>0.25</v>
      </c>
      <c r="C61" s="121">
        <v>0</v>
      </c>
      <c r="D61" s="86">
        <v>288000</v>
      </c>
      <c r="E61" s="87">
        <v>104550</v>
      </c>
      <c r="F61" s="87">
        <v>102983</v>
      </c>
      <c r="G61" s="87">
        <v>103730</v>
      </c>
      <c r="H61" s="88">
        <v>118118</v>
      </c>
      <c r="J61" s="2">
        <v>40</v>
      </c>
      <c r="K61" s="1">
        <v>72000</v>
      </c>
      <c r="L61" s="1">
        <v>116475</v>
      </c>
      <c r="M61" s="1">
        <v>119173</v>
      </c>
      <c r="N61" s="92">
        <v>102937</v>
      </c>
      <c r="Q61" s="104"/>
      <c r="R61" s="104">
        <f t="shared" si="17"/>
        <v>0</v>
      </c>
      <c r="S61" s="104">
        <f t="shared" si="17"/>
        <v>0.10759930555555558</v>
      </c>
      <c r="T61" s="104">
        <f t="shared" si="17"/>
        <v>0</v>
      </c>
      <c r="U61" s="104">
        <f t="shared" si="17"/>
        <v>0</v>
      </c>
    </row>
    <row r="62" spans="1:25">
      <c r="B62" s="118">
        <v>0.25</v>
      </c>
      <c r="C62" s="119">
        <v>0.25</v>
      </c>
      <c r="D62" s="86">
        <v>288000</v>
      </c>
      <c r="E62" s="87">
        <v>126600</v>
      </c>
      <c r="F62" s="87">
        <v>126012</v>
      </c>
      <c r="G62" s="87">
        <v>126123</v>
      </c>
      <c r="H62" s="88">
        <v>123055</v>
      </c>
      <c r="J62" s="2">
        <v>40</v>
      </c>
      <c r="K62" s="1">
        <v>72000</v>
      </c>
      <c r="L62" s="1">
        <v>121213</v>
      </c>
      <c r="M62" s="1">
        <v>124272</v>
      </c>
      <c r="N62" s="92">
        <v>125797</v>
      </c>
      <c r="Q62" s="104"/>
      <c r="R62" s="104">
        <f t="shared" si="17"/>
        <v>0</v>
      </c>
      <c r="S62" s="104">
        <f t="shared" si="17"/>
        <v>0</v>
      </c>
      <c r="T62" s="104">
        <f t="shared" si="17"/>
        <v>0</v>
      </c>
      <c r="U62" s="104">
        <f t="shared" si="17"/>
        <v>0.17747777777777782</v>
      </c>
    </row>
    <row r="63" spans="1:25">
      <c r="B63" s="95">
        <v>0.25</v>
      </c>
      <c r="C63" s="96">
        <v>0.5</v>
      </c>
      <c r="D63" s="86">
        <v>288000</v>
      </c>
      <c r="E63" s="87">
        <v>148650</v>
      </c>
      <c r="F63" s="87">
        <v>149066</v>
      </c>
      <c r="G63" s="87">
        <v>148935</v>
      </c>
      <c r="H63" s="88">
        <v>128057</v>
      </c>
      <c r="J63" s="2">
        <v>40</v>
      </c>
      <c r="K63" s="1">
        <v>72000</v>
      </c>
      <c r="L63" s="1">
        <v>125994</v>
      </c>
      <c r="M63" s="1">
        <v>129451</v>
      </c>
      <c r="N63" s="92">
        <v>147559</v>
      </c>
      <c r="Q63" s="104"/>
      <c r="R63" s="104">
        <f t="shared" si="17"/>
        <v>0</v>
      </c>
      <c r="S63" s="104">
        <f t="shared" si="17"/>
        <v>0</v>
      </c>
      <c r="T63" s="104">
        <f t="shared" si="17"/>
        <v>0</v>
      </c>
      <c r="U63" s="104">
        <f t="shared" si="17"/>
        <v>0.19481666666666669</v>
      </c>
    </row>
    <row r="64" spans="1:25">
      <c r="B64" s="95">
        <v>0.25</v>
      </c>
      <c r="C64" s="96">
        <v>0.75</v>
      </c>
      <c r="D64" s="86">
        <v>288000</v>
      </c>
      <c r="E64" s="87">
        <v>170700</v>
      </c>
      <c r="F64" s="87">
        <v>172117</v>
      </c>
      <c r="G64" s="87">
        <v>168832</v>
      </c>
      <c r="H64" s="88">
        <v>133054</v>
      </c>
      <c r="J64" s="2">
        <v>40</v>
      </c>
      <c r="K64" s="1">
        <v>72000</v>
      </c>
      <c r="L64" s="1">
        <v>130769</v>
      </c>
      <c r="M64" s="1">
        <v>134628</v>
      </c>
      <c r="N64" s="92">
        <v>166920</v>
      </c>
      <c r="Q64" s="104"/>
      <c r="R64" s="104">
        <f t="shared" si="17"/>
        <v>0</v>
      </c>
      <c r="S64" s="104">
        <f t="shared" si="17"/>
        <v>0</v>
      </c>
      <c r="T64" s="104">
        <f t="shared" si="17"/>
        <v>0</v>
      </c>
      <c r="U64" s="104">
        <f t="shared" si="17"/>
        <v>0.21214166666666665</v>
      </c>
    </row>
    <row r="65" spans="2:21">
      <c r="B65" s="95">
        <v>0.25</v>
      </c>
      <c r="C65" s="96">
        <v>1</v>
      </c>
      <c r="D65" s="86">
        <v>288000</v>
      </c>
      <c r="E65" s="87">
        <v>192750</v>
      </c>
      <c r="F65" s="87">
        <v>195172</v>
      </c>
      <c r="G65" s="87">
        <v>186085</v>
      </c>
      <c r="H65" s="88">
        <v>138599</v>
      </c>
      <c r="J65" s="2">
        <v>40</v>
      </c>
      <c r="K65" s="1">
        <v>72000</v>
      </c>
      <c r="L65" s="1">
        <v>136107</v>
      </c>
      <c r="M65" s="1">
        <v>140350</v>
      </c>
      <c r="N65" s="92">
        <v>183102</v>
      </c>
      <c r="Q65" s="104"/>
      <c r="R65" s="104">
        <f t="shared" si="17"/>
        <v>0</v>
      </c>
      <c r="S65" s="104">
        <f t="shared" si="17"/>
        <v>0</v>
      </c>
      <c r="T65" s="104">
        <f t="shared" si="17"/>
        <v>0</v>
      </c>
      <c r="U65" s="104">
        <f t="shared" si="17"/>
        <v>0.23157500000000003</v>
      </c>
    </row>
    <row r="66" spans="2:21">
      <c r="B66" s="95">
        <v>0.5</v>
      </c>
      <c r="C66" s="96">
        <v>0</v>
      </c>
      <c r="D66" s="86">
        <v>288000</v>
      </c>
      <c r="E66" s="87">
        <v>195100</v>
      </c>
      <c r="F66" s="87">
        <v>195558</v>
      </c>
      <c r="G66" s="87">
        <v>198286</v>
      </c>
      <c r="H66" s="88">
        <v>203371</v>
      </c>
      <c r="J66" s="2">
        <v>40</v>
      </c>
      <c r="K66" s="1">
        <v>144000</v>
      </c>
      <c r="L66" s="1">
        <v>200800</v>
      </c>
      <c r="M66" s="1">
        <v>205323</v>
      </c>
      <c r="N66" s="92">
        <v>195380</v>
      </c>
      <c r="Q66" s="104"/>
      <c r="R66" s="104">
        <f t="shared" si="17"/>
        <v>0.17743055555555556</v>
      </c>
      <c r="S66" s="104">
        <f t="shared" si="17"/>
        <v>0</v>
      </c>
      <c r="T66" s="104">
        <f t="shared" si="17"/>
        <v>0</v>
      </c>
      <c r="U66" s="104">
        <f t="shared" si="17"/>
        <v>0</v>
      </c>
    </row>
    <row r="67" spans="2:21">
      <c r="B67" s="95">
        <v>0.5</v>
      </c>
      <c r="C67" s="96">
        <v>0.25</v>
      </c>
      <c r="D67" s="86">
        <v>288000</v>
      </c>
      <c r="E67" s="87">
        <v>217150</v>
      </c>
      <c r="F67" s="87">
        <v>218587</v>
      </c>
      <c r="G67" s="87">
        <v>220781</v>
      </c>
      <c r="H67" s="88">
        <v>213310</v>
      </c>
      <c r="J67" s="2">
        <v>40</v>
      </c>
      <c r="K67" s="1">
        <v>144000</v>
      </c>
      <c r="L67" s="1">
        <v>210319</v>
      </c>
      <c r="M67" s="1">
        <v>215601</v>
      </c>
      <c r="N67" s="92">
        <v>217374</v>
      </c>
      <c r="Q67" s="104"/>
      <c r="R67" s="104">
        <f t="shared" si="17"/>
        <v>0</v>
      </c>
      <c r="S67" s="104">
        <f t="shared" si="17"/>
        <v>0</v>
      </c>
      <c r="T67" s="104">
        <f t="shared" si="17"/>
        <v>0</v>
      </c>
      <c r="U67" s="104">
        <f t="shared" si="17"/>
        <v>0.24083263888888887</v>
      </c>
    </row>
    <row r="68" spans="2:21">
      <c r="B68" s="95">
        <v>0.5</v>
      </c>
      <c r="C68" s="96">
        <v>0.5</v>
      </c>
      <c r="D68" s="86">
        <v>288000</v>
      </c>
      <c r="E68" s="87">
        <v>239200</v>
      </c>
      <c r="F68" s="87">
        <v>241641</v>
      </c>
      <c r="G68" s="87">
        <v>238255</v>
      </c>
      <c r="H68" s="88">
        <v>223852</v>
      </c>
      <c r="J68" s="2">
        <v>40</v>
      </c>
      <c r="K68" s="1">
        <v>144000</v>
      </c>
      <c r="L68" s="1">
        <v>220432</v>
      </c>
      <c r="M68" s="1">
        <v>226500</v>
      </c>
      <c r="N68" s="92">
        <v>236639</v>
      </c>
      <c r="Q68" s="104"/>
      <c r="R68" s="104">
        <f t="shared" si="17"/>
        <v>0</v>
      </c>
      <c r="S68" s="104">
        <f t="shared" si="17"/>
        <v>0</v>
      </c>
      <c r="T68" s="104">
        <f t="shared" si="17"/>
        <v>0</v>
      </c>
      <c r="U68" s="104">
        <f t="shared" si="17"/>
        <v>0.27758958333333333</v>
      </c>
    </row>
    <row r="69" spans="2:21">
      <c r="B69" s="95">
        <v>0.5</v>
      </c>
      <c r="C69" s="96">
        <v>0.75</v>
      </c>
      <c r="D69" s="86">
        <v>288000</v>
      </c>
      <c r="E69" s="87">
        <v>261250</v>
      </c>
      <c r="F69" s="87">
        <v>264692</v>
      </c>
      <c r="G69" s="87">
        <v>253206</v>
      </c>
      <c r="H69" s="88">
        <v>233930</v>
      </c>
      <c r="J69" s="2">
        <v>40</v>
      </c>
      <c r="K69" s="1">
        <v>144000</v>
      </c>
      <c r="L69" s="1">
        <v>230070</v>
      </c>
      <c r="M69" s="1">
        <v>236930</v>
      </c>
      <c r="N69" s="92">
        <v>250755</v>
      </c>
      <c r="Q69" s="104"/>
      <c r="R69" s="104">
        <f t="shared" si="17"/>
        <v>0</v>
      </c>
      <c r="S69" s="104">
        <f t="shared" si="17"/>
        <v>0</v>
      </c>
      <c r="T69" s="104">
        <f t="shared" si="17"/>
        <v>0</v>
      </c>
      <c r="U69" s="104">
        <f t="shared" si="17"/>
        <v>0.31243888888888888</v>
      </c>
    </row>
    <row r="70" spans="2:21">
      <c r="B70" s="95">
        <v>0.5</v>
      </c>
      <c r="C70" s="96">
        <v>1</v>
      </c>
      <c r="D70" s="86">
        <v>288000</v>
      </c>
      <c r="E70" s="87">
        <v>283300</v>
      </c>
      <c r="F70" s="87">
        <v>287747</v>
      </c>
      <c r="G70" s="87">
        <v>265047</v>
      </c>
      <c r="H70" s="88">
        <v>244516</v>
      </c>
      <c r="J70" s="2">
        <v>40</v>
      </c>
      <c r="K70" s="1">
        <v>144000</v>
      </c>
      <c r="L70" s="1">
        <v>240226</v>
      </c>
      <c r="M70" s="1">
        <v>247877</v>
      </c>
      <c r="N70" s="92">
        <v>261899</v>
      </c>
      <c r="Q70" s="104"/>
      <c r="R70" s="104">
        <f t="shared" si="17"/>
        <v>0</v>
      </c>
      <c r="S70" s="104">
        <f t="shared" si="17"/>
        <v>0</v>
      </c>
      <c r="T70" s="104">
        <f t="shared" si="17"/>
        <v>0</v>
      </c>
      <c r="U70" s="104">
        <f t="shared" si="17"/>
        <v>0.34932152777777781</v>
      </c>
    </row>
    <row r="71" spans="2:21">
      <c r="B71" s="95">
        <v>0.75</v>
      </c>
      <c r="C71" s="96">
        <v>0</v>
      </c>
      <c r="D71" s="86">
        <v>288000</v>
      </c>
      <c r="E71" s="87">
        <v>285650</v>
      </c>
      <c r="F71" s="87">
        <v>288133</v>
      </c>
      <c r="G71" s="87">
        <v>288883</v>
      </c>
      <c r="H71" s="88">
        <v>288623</v>
      </c>
      <c r="J71" s="2">
        <v>40</v>
      </c>
      <c r="K71" s="1">
        <v>216000</v>
      </c>
      <c r="L71" s="1">
        <v>285125</v>
      </c>
      <c r="M71" s="1">
        <v>291473</v>
      </c>
      <c r="N71" s="92">
        <v>287303</v>
      </c>
      <c r="Q71" s="104"/>
      <c r="R71" s="104">
        <f t="shared" si="17"/>
        <v>0</v>
      </c>
      <c r="S71" s="104">
        <f t="shared" si="17"/>
        <v>0</v>
      </c>
      <c r="T71" s="104">
        <f t="shared" si="17"/>
        <v>0.22331180555555552</v>
      </c>
      <c r="U71" s="104">
        <f t="shared" si="17"/>
        <v>0</v>
      </c>
    </row>
    <row r="72" spans="2:21">
      <c r="B72" s="95">
        <v>0.75</v>
      </c>
      <c r="C72" s="96">
        <v>0.25</v>
      </c>
      <c r="D72" s="86">
        <v>288000</v>
      </c>
      <c r="E72" s="87">
        <v>307700</v>
      </c>
      <c r="F72" s="87">
        <v>311162</v>
      </c>
      <c r="G72" s="87">
        <v>294896</v>
      </c>
      <c r="H72" s="88">
        <v>303559</v>
      </c>
      <c r="J72" s="2">
        <v>40</v>
      </c>
      <c r="K72" s="1">
        <v>216000</v>
      </c>
      <c r="L72" s="1">
        <v>299419</v>
      </c>
      <c r="M72" s="1">
        <v>306928</v>
      </c>
      <c r="N72" s="92">
        <v>288323</v>
      </c>
      <c r="Q72" s="104"/>
      <c r="R72" s="104">
        <f t="shared" ref="R72:U80" si="18">IF(R46=1,(R20-$X20)/$Q20,0)</f>
        <v>0</v>
      </c>
      <c r="S72" s="104">
        <f t="shared" si="18"/>
        <v>0</v>
      </c>
      <c r="T72" s="104">
        <f t="shared" si="18"/>
        <v>0.24084166666666687</v>
      </c>
      <c r="U72" s="104">
        <f t="shared" si="18"/>
        <v>0</v>
      </c>
    </row>
    <row r="73" spans="2:21">
      <c r="B73" s="95">
        <v>0.75</v>
      </c>
      <c r="C73" s="96">
        <v>0.5</v>
      </c>
      <c r="D73" s="86">
        <v>288000</v>
      </c>
      <c r="E73" s="87">
        <v>329750</v>
      </c>
      <c r="F73" s="87">
        <v>334216</v>
      </c>
      <c r="G73" s="87">
        <v>295370</v>
      </c>
      <c r="H73" s="88">
        <v>319183</v>
      </c>
      <c r="J73" s="2">
        <v>40</v>
      </c>
      <c r="K73" s="1">
        <v>216000</v>
      </c>
      <c r="L73" s="1">
        <v>314395</v>
      </c>
      <c r="M73" s="1">
        <v>323080</v>
      </c>
      <c r="N73" s="92">
        <v>288323</v>
      </c>
      <c r="Q73" s="104"/>
      <c r="R73" s="104">
        <f t="shared" si="18"/>
        <v>0</v>
      </c>
      <c r="S73" s="104">
        <f t="shared" si="18"/>
        <v>0</v>
      </c>
      <c r="T73" s="104">
        <f t="shared" si="18"/>
        <v>0.2405465277777778</v>
      </c>
      <c r="U73" s="104">
        <f t="shared" si="18"/>
        <v>0</v>
      </c>
    </row>
    <row r="74" spans="2:21">
      <c r="B74" s="95">
        <v>0.75</v>
      </c>
      <c r="C74" s="96">
        <v>0.75</v>
      </c>
      <c r="D74" s="86">
        <v>288000</v>
      </c>
      <c r="E74" s="87">
        <v>351800</v>
      </c>
      <c r="F74" s="87">
        <v>357267</v>
      </c>
      <c r="G74" s="87">
        <v>291942</v>
      </c>
      <c r="H74" s="88">
        <v>334778</v>
      </c>
      <c r="J74" s="2">
        <v>40</v>
      </c>
      <c r="K74" s="1">
        <v>216000</v>
      </c>
      <c r="L74" s="1">
        <v>329332</v>
      </c>
      <c r="M74" s="1">
        <v>339210</v>
      </c>
      <c r="N74" s="92">
        <v>288323</v>
      </c>
      <c r="Q74" s="104"/>
      <c r="R74" s="104">
        <f t="shared" si="18"/>
        <v>0</v>
      </c>
      <c r="S74" s="104">
        <f t="shared" si="18"/>
        <v>0</v>
      </c>
      <c r="T74" s="104">
        <f t="shared" si="18"/>
        <v>0.24071805555555556</v>
      </c>
      <c r="U74" s="104">
        <f t="shared" si="18"/>
        <v>0</v>
      </c>
    </row>
    <row r="75" spans="2:21">
      <c r="B75" s="95">
        <v>0.75</v>
      </c>
      <c r="C75" s="96">
        <v>1</v>
      </c>
      <c r="D75" s="86">
        <v>288000</v>
      </c>
      <c r="E75" s="87">
        <v>373850</v>
      </c>
      <c r="F75" s="87">
        <v>380322</v>
      </c>
      <c r="G75" s="87">
        <v>292402</v>
      </c>
      <c r="H75" s="88">
        <v>350417</v>
      </c>
      <c r="J75" s="2">
        <v>40</v>
      </c>
      <c r="K75" s="1">
        <v>216000</v>
      </c>
      <c r="L75" s="1">
        <v>344321</v>
      </c>
      <c r="M75" s="1">
        <v>355378</v>
      </c>
      <c r="N75" s="92">
        <v>288323</v>
      </c>
      <c r="Q75" s="104"/>
      <c r="R75" s="104">
        <f t="shared" si="18"/>
        <v>0</v>
      </c>
      <c r="S75" s="104">
        <f t="shared" si="18"/>
        <v>0</v>
      </c>
      <c r="T75" s="104">
        <f t="shared" si="18"/>
        <v>0.23991458333333346</v>
      </c>
      <c r="U75" s="104">
        <f t="shared" si="18"/>
        <v>0</v>
      </c>
    </row>
    <row r="76" spans="2:21">
      <c r="B76" s="95">
        <v>1</v>
      </c>
      <c r="C76" s="96">
        <v>0</v>
      </c>
      <c r="D76" s="86">
        <v>288000</v>
      </c>
      <c r="E76" s="87">
        <v>376200</v>
      </c>
      <c r="F76" s="87">
        <v>380708</v>
      </c>
      <c r="G76" s="87">
        <v>288773</v>
      </c>
      <c r="H76" s="88">
        <v>373876</v>
      </c>
      <c r="J76" s="2">
        <v>40</v>
      </c>
      <c r="K76" s="1">
        <v>288000</v>
      </c>
      <c r="L76" s="1">
        <v>369450</v>
      </c>
      <c r="M76" s="1">
        <v>377623</v>
      </c>
      <c r="N76" s="92">
        <v>288773</v>
      </c>
      <c r="Q76" s="104"/>
      <c r="R76" s="104">
        <f t="shared" si="18"/>
        <v>0</v>
      </c>
      <c r="S76" s="104">
        <f t="shared" si="18"/>
        <v>0</v>
      </c>
      <c r="T76" s="104">
        <f t="shared" si="18"/>
        <v>0</v>
      </c>
      <c r="U76" s="104">
        <f t="shared" si="18"/>
        <v>0</v>
      </c>
    </row>
    <row r="77" spans="2:21">
      <c r="B77" s="95">
        <v>1</v>
      </c>
      <c r="C77" s="96">
        <v>0.25</v>
      </c>
      <c r="D77" s="86">
        <v>288000</v>
      </c>
      <c r="E77" s="87">
        <v>398250</v>
      </c>
      <c r="F77" s="87">
        <v>403737</v>
      </c>
      <c r="G77" s="87">
        <v>288773</v>
      </c>
      <c r="H77" s="88">
        <v>394357</v>
      </c>
      <c r="J77" s="2">
        <v>40</v>
      </c>
      <c r="K77" s="1">
        <v>288000</v>
      </c>
      <c r="L77" s="1">
        <v>389082</v>
      </c>
      <c r="M77" s="1">
        <v>398800</v>
      </c>
      <c r="N77" s="92">
        <v>288773</v>
      </c>
      <c r="Q77" s="104"/>
      <c r="R77" s="104">
        <f t="shared" si="18"/>
        <v>0</v>
      </c>
      <c r="S77" s="104">
        <f t="shared" si="18"/>
        <v>0</v>
      </c>
      <c r="T77" s="104">
        <f t="shared" si="18"/>
        <v>0</v>
      </c>
      <c r="U77" s="104">
        <f t="shared" si="18"/>
        <v>0</v>
      </c>
    </row>
    <row r="78" spans="2:21">
      <c r="B78" s="95">
        <v>1</v>
      </c>
      <c r="C78" s="96">
        <v>0.5</v>
      </c>
      <c r="D78" s="86">
        <v>288000</v>
      </c>
      <c r="E78" s="87">
        <v>420300</v>
      </c>
      <c r="F78" s="87">
        <v>426791</v>
      </c>
      <c r="G78" s="87">
        <v>288773</v>
      </c>
      <c r="H78" s="88">
        <v>415021</v>
      </c>
      <c r="J78" s="2">
        <v>40</v>
      </c>
      <c r="K78" s="1">
        <v>288000</v>
      </c>
      <c r="L78" s="1">
        <v>408876</v>
      </c>
      <c r="M78" s="1">
        <v>420177</v>
      </c>
      <c r="N78" s="92">
        <v>288773</v>
      </c>
      <c r="Q78" s="104"/>
      <c r="R78" s="104">
        <f t="shared" si="18"/>
        <v>0</v>
      </c>
      <c r="S78" s="104">
        <f t="shared" si="18"/>
        <v>0</v>
      </c>
      <c r="T78" s="104">
        <f t="shared" si="18"/>
        <v>0</v>
      </c>
      <c r="U78" s="104">
        <f t="shared" si="18"/>
        <v>0</v>
      </c>
    </row>
    <row r="79" spans="2:21">
      <c r="B79" s="95">
        <v>1</v>
      </c>
      <c r="C79" s="96">
        <v>0.75</v>
      </c>
      <c r="D79" s="86">
        <v>288000</v>
      </c>
      <c r="E79" s="87">
        <v>442350</v>
      </c>
      <c r="F79" s="87">
        <v>449842</v>
      </c>
      <c r="G79" s="87">
        <v>288773</v>
      </c>
      <c r="H79" s="88">
        <v>435670</v>
      </c>
      <c r="J79" s="2">
        <v>40</v>
      </c>
      <c r="K79" s="1">
        <v>288000</v>
      </c>
      <c r="L79" s="1">
        <v>428646</v>
      </c>
      <c r="M79" s="1">
        <v>441528</v>
      </c>
      <c r="N79" s="92">
        <v>288773</v>
      </c>
      <c r="Q79" s="104"/>
      <c r="R79" s="104">
        <f t="shared" si="18"/>
        <v>0</v>
      </c>
      <c r="S79" s="104">
        <f t="shared" si="18"/>
        <v>0</v>
      </c>
      <c r="T79" s="104">
        <f t="shared" si="18"/>
        <v>0</v>
      </c>
      <c r="U79" s="104">
        <f t="shared" si="18"/>
        <v>0</v>
      </c>
    </row>
    <row r="80" spans="2:21" ht="15.75" thickBot="1">
      <c r="B80" s="97">
        <v>1</v>
      </c>
      <c r="C80" s="98">
        <v>1</v>
      </c>
      <c r="D80" s="89">
        <v>288000</v>
      </c>
      <c r="E80" s="90">
        <v>464400</v>
      </c>
      <c r="F80" s="90">
        <v>472897</v>
      </c>
      <c r="G80" s="90">
        <v>288773</v>
      </c>
      <c r="H80" s="91">
        <v>456316</v>
      </c>
      <c r="J80" s="2">
        <v>40</v>
      </c>
      <c r="K80" s="1">
        <v>288000</v>
      </c>
      <c r="L80" s="1">
        <v>448420</v>
      </c>
      <c r="M80" s="1">
        <v>462886</v>
      </c>
      <c r="N80" s="92">
        <v>288773</v>
      </c>
      <c r="Q80" s="104"/>
      <c r="R80" s="104">
        <f t="shared" si="18"/>
        <v>0</v>
      </c>
      <c r="S80" s="104">
        <f t="shared" si="18"/>
        <v>0</v>
      </c>
      <c r="T80" s="104">
        <f t="shared" si="18"/>
        <v>0</v>
      </c>
      <c r="U80" s="104">
        <f t="shared" si="18"/>
        <v>0</v>
      </c>
    </row>
    <row r="81" spans="1:14" ht="15.75" thickBot="1">
      <c r="A81" s="92">
        <v>0.25</v>
      </c>
    </row>
    <row r="82" spans="1:14">
      <c r="B82" s="93">
        <v>0</v>
      </c>
      <c r="C82" s="94">
        <v>0</v>
      </c>
      <c r="D82" s="83">
        <v>288000</v>
      </c>
      <c r="E82" s="84">
        <v>14000</v>
      </c>
      <c r="F82" s="84">
        <v>10527</v>
      </c>
      <c r="G82" s="84">
        <v>10807</v>
      </c>
      <c r="H82" s="85">
        <v>34184</v>
      </c>
      <c r="J82" s="2">
        <v>40</v>
      </c>
      <c r="K82" s="1">
        <v>0</v>
      </c>
      <c r="L82" s="1">
        <v>33109</v>
      </c>
      <c r="M82" s="1">
        <v>34680</v>
      </c>
      <c r="N82" s="92">
        <v>10527</v>
      </c>
    </row>
    <row r="83" spans="1:14">
      <c r="B83" s="95">
        <v>0</v>
      </c>
      <c r="C83" s="96">
        <v>0.25</v>
      </c>
      <c r="D83" s="86">
        <v>288000</v>
      </c>
      <c r="E83" s="87">
        <v>36050</v>
      </c>
      <c r="F83" s="87">
        <v>33520</v>
      </c>
      <c r="G83" s="87">
        <v>33735</v>
      </c>
      <c r="H83" s="88">
        <v>34184</v>
      </c>
      <c r="J83" s="2">
        <v>40</v>
      </c>
      <c r="K83" s="1">
        <v>0</v>
      </c>
      <c r="L83" s="1">
        <v>33109</v>
      </c>
      <c r="M83" s="1">
        <v>34680</v>
      </c>
      <c r="N83" s="92">
        <v>33533</v>
      </c>
    </row>
    <row r="84" spans="1:14">
      <c r="B84" s="95">
        <v>0</v>
      </c>
      <c r="C84" s="96">
        <v>0.5</v>
      </c>
      <c r="D84" s="86">
        <v>288000</v>
      </c>
      <c r="E84" s="87">
        <v>58100</v>
      </c>
      <c r="F84" s="87">
        <v>56536</v>
      </c>
      <c r="G84" s="87">
        <v>56711</v>
      </c>
      <c r="H84" s="88">
        <v>34184</v>
      </c>
      <c r="J84" s="2">
        <v>40</v>
      </c>
      <c r="K84" s="1">
        <v>0</v>
      </c>
      <c r="L84" s="1">
        <v>33109</v>
      </c>
      <c r="M84" s="1">
        <v>34680</v>
      </c>
      <c r="N84" s="92">
        <v>56426</v>
      </c>
    </row>
    <row r="85" spans="1:14">
      <c r="B85" s="95">
        <v>0</v>
      </c>
      <c r="C85" s="96">
        <v>0.75</v>
      </c>
      <c r="D85" s="86">
        <v>288000</v>
      </c>
      <c r="E85" s="87">
        <v>80150</v>
      </c>
      <c r="F85" s="87">
        <v>79551</v>
      </c>
      <c r="G85" s="87">
        <v>79535</v>
      </c>
      <c r="H85" s="88">
        <v>34184</v>
      </c>
      <c r="J85" s="2">
        <v>40</v>
      </c>
      <c r="K85" s="1">
        <v>0</v>
      </c>
      <c r="L85" s="1">
        <v>33109</v>
      </c>
      <c r="M85" s="1">
        <v>34680</v>
      </c>
      <c r="N85" s="92">
        <v>79628</v>
      </c>
    </row>
    <row r="86" spans="1:14">
      <c r="B86" s="95">
        <v>0</v>
      </c>
      <c r="C86" s="96">
        <v>1</v>
      </c>
      <c r="D86" s="86">
        <v>288000</v>
      </c>
      <c r="E86" s="87">
        <v>102200</v>
      </c>
      <c r="F86" s="87">
        <v>102568</v>
      </c>
      <c r="G86" s="87">
        <v>100515</v>
      </c>
      <c r="H86" s="88">
        <v>34184</v>
      </c>
      <c r="J86" s="2">
        <v>40</v>
      </c>
      <c r="K86" s="1">
        <v>0</v>
      </c>
      <c r="L86" s="1">
        <v>33109</v>
      </c>
      <c r="M86" s="1">
        <v>34680</v>
      </c>
      <c r="N86" s="92">
        <v>100235</v>
      </c>
    </row>
    <row r="87" spans="1:14">
      <c r="B87" s="95">
        <v>0.25</v>
      </c>
      <c r="C87" s="96">
        <v>0</v>
      </c>
      <c r="D87" s="86">
        <v>288000</v>
      </c>
      <c r="E87" s="87">
        <v>104550</v>
      </c>
      <c r="F87" s="87">
        <v>103102</v>
      </c>
      <c r="G87" s="87">
        <v>103425</v>
      </c>
      <c r="H87" s="88">
        <v>119441</v>
      </c>
      <c r="J87" s="2">
        <v>40</v>
      </c>
      <c r="K87" s="1">
        <v>72000</v>
      </c>
      <c r="L87" s="1">
        <v>117436</v>
      </c>
      <c r="M87" s="1">
        <v>120841</v>
      </c>
      <c r="N87" s="92">
        <v>103134</v>
      </c>
    </row>
    <row r="88" spans="1:14">
      <c r="B88" s="95">
        <v>0.25</v>
      </c>
      <c r="C88" s="96">
        <v>0.25</v>
      </c>
      <c r="D88" s="86">
        <v>288000</v>
      </c>
      <c r="E88" s="87">
        <v>126600</v>
      </c>
      <c r="F88" s="87">
        <v>126095</v>
      </c>
      <c r="G88" s="87">
        <v>126169</v>
      </c>
      <c r="H88" s="88">
        <v>124331</v>
      </c>
      <c r="J88" s="2">
        <v>40</v>
      </c>
      <c r="K88" s="1">
        <v>72000</v>
      </c>
      <c r="L88" s="1">
        <v>122135</v>
      </c>
      <c r="M88" s="1">
        <v>125885</v>
      </c>
      <c r="N88" s="92">
        <v>126017</v>
      </c>
    </row>
    <row r="89" spans="1:14">
      <c r="B89" s="95">
        <v>0.25</v>
      </c>
      <c r="C89" s="96">
        <v>0.5</v>
      </c>
      <c r="D89" s="86">
        <v>288000</v>
      </c>
      <c r="E89" s="87">
        <v>148650</v>
      </c>
      <c r="F89" s="87">
        <v>149111</v>
      </c>
      <c r="G89" s="87">
        <v>149136</v>
      </c>
      <c r="H89" s="88">
        <v>129311</v>
      </c>
      <c r="J89" s="2">
        <v>40</v>
      </c>
      <c r="K89" s="1">
        <v>72000</v>
      </c>
      <c r="L89" s="1">
        <v>126902</v>
      </c>
      <c r="M89" s="1">
        <v>131036</v>
      </c>
      <c r="N89" s="92">
        <v>149684</v>
      </c>
    </row>
    <row r="90" spans="1:14">
      <c r="B90" s="95">
        <v>0.25</v>
      </c>
      <c r="C90" s="96">
        <v>0.75</v>
      </c>
      <c r="D90" s="86">
        <v>288000</v>
      </c>
      <c r="E90" s="87">
        <v>170700</v>
      </c>
      <c r="F90" s="87">
        <v>172126</v>
      </c>
      <c r="G90" s="87">
        <v>170846</v>
      </c>
      <c r="H90" s="88">
        <v>134284</v>
      </c>
      <c r="J90" s="2">
        <v>40</v>
      </c>
      <c r="K90" s="1">
        <v>72000</v>
      </c>
      <c r="L90" s="1">
        <v>131668</v>
      </c>
      <c r="M90" s="1">
        <v>136180</v>
      </c>
      <c r="N90" s="92">
        <v>170286</v>
      </c>
    </row>
    <row r="91" spans="1:14">
      <c r="B91" s="95">
        <v>0.25</v>
      </c>
      <c r="C91" s="96">
        <v>1</v>
      </c>
      <c r="D91" s="86">
        <v>288000</v>
      </c>
      <c r="E91" s="87">
        <v>192750</v>
      </c>
      <c r="F91" s="87">
        <v>195143</v>
      </c>
      <c r="G91" s="87">
        <v>190773</v>
      </c>
      <c r="H91" s="88">
        <v>139809</v>
      </c>
      <c r="J91" s="2">
        <v>40</v>
      </c>
      <c r="K91" s="1">
        <v>72000</v>
      </c>
      <c r="L91" s="1">
        <v>136988</v>
      </c>
      <c r="M91" s="1">
        <v>141868</v>
      </c>
      <c r="N91" s="92">
        <v>189638</v>
      </c>
    </row>
    <row r="92" spans="1:14">
      <c r="B92" s="95">
        <v>0.5</v>
      </c>
      <c r="C92" s="96">
        <v>0</v>
      </c>
      <c r="D92" s="86">
        <v>288000</v>
      </c>
      <c r="E92" s="87">
        <v>195100</v>
      </c>
      <c r="F92" s="87">
        <v>195677</v>
      </c>
      <c r="G92" s="87">
        <v>196182</v>
      </c>
      <c r="H92" s="88">
        <v>204694</v>
      </c>
      <c r="J92" s="2">
        <v>40</v>
      </c>
      <c r="K92" s="1">
        <v>144000</v>
      </c>
      <c r="L92" s="1">
        <v>201762</v>
      </c>
      <c r="M92" s="1">
        <v>206991</v>
      </c>
      <c r="N92" s="92">
        <v>195648</v>
      </c>
    </row>
    <row r="93" spans="1:14">
      <c r="B93" s="95">
        <v>0.5</v>
      </c>
      <c r="C93" s="96">
        <v>0.25</v>
      </c>
      <c r="D93" s="86">
        <v>288000</v>
      </c>
      <c r="E93" s="87">
        <v>217150</v>
      </c>
      <c r="F93" s="87">
        <v>218670</v>
      </c>
      <c r="G93" s="87">
        <v>220485</v>
      </c>
      <c r="H93" s="88">
        <v>214564</v>
      </c>
      <c r="J93" s="2">
        <v>40</v>
      </c>
      <c r="K93" s="1">
        <v>144000</v>
      </c>
      <c r="L93" s="1">
        <v>211228</v>
      </c>
      <c r="M93" s="1">
        <v>217186</v>
      </c>
      <c r="N93" s="92">
        <v>218367</v>
      </c>
    </row>
    <row r="94" spans="1:14">
      <c r="B94" s="95">
        <v>0.5</v>
      </c>
      <c r="C94" s="96">
        <v>0.5</v>
      </c>
      <c r="D94" s="86">
        <v>288000</v>
      </c>
      <c r="E94" s="87">
        <v>239200</v>
      </c>
      <c r="F94" s="87">
        <v>241686</v>
      </c>
      <c r="G94" s="87">
        <v>245404</v>
      </c>
      <c r="H94" s="88">
        <v>225061</v>
      </c>
      <c r="J94" s="2">
        <v>40</v>
      </c>
      <c r="K94" s="1">
        <v>144000</v>
      </c>
      <c r="L94" s="1">
        <v>221314</v>
      </c>
      <c r="M94" s="1">
        <v>228018</v>
      </c>
      <c r="N94" s="92">
        <v>240336</v>
      </c>
    </row>
    <row r="95" spans="1:14">
      <c r="B95" s="95">
        <v>0.5</v>
      </c>
      <c r="C95" s="96">
        <v>0.75</v>
      </c>
      <c r="D95" s="86">
        <v>288000</v>
      </c>
      <c r="E95" s="87">
        <v>261250</v>
      </c>
      <c r="F95" s="87">
        <v>264701</v>
      </c>
      <c r="G95" s="87">
        <v>264498</v>
      </c>
      <c r="H95" s="88">
        <v>235047</v>
      </c>
      <c r="J95" s="2">
        <v>40</v>
      </c>
      <c r="K95" s="1">
        <v>144000</v>
      </c>
      <c r="L95" s="1">
        <v>230875</v>
      </c>
      <c r="M95" s="1">
        <v>238336</v>
      </c>
      <c r="N95" s="92">
        <v>259714</v>
      </c>
    </row>
    <row r="96" spans="1:14">
      <c r="B96" s="95">
        <v>0.5</v>
      </c>
      <c r="C96" s="96">
        <v>1</v>
      </c>
      <c r="D96" s="86">
        <v>288000</v>
      </c>
      <c r="E96" s="87">
        <v>283300</v>
      </c>
      <c r="F96" s="87">
        <v>287718</v>
      </c>
      <c r="G96" s="87">
        <v>280170</v>
      </c>
      <c r="H96" s="88">
        <v>245590</v>
      </c>
      <c r="J96" s="2">
        <v>40</v>
      </c>
      <c r="K96" s="1">
        <v>144000</v>
      </c>
      <c r="L96" s="1">
        <v>241008</v>
      </c>
      <c r="M96" s="1">
        <v>249221</v>
      </c>
      <c r="N96" s="92">
        <v>276679</v>
      </c>
    </row>
    <row r="97" spans="1:14">
      <c r="B97" s="95">
        <v>0.75</v>
      </c>
      <c r="C97" s="96">
        <v>0</v>
      </c>
      <c r="D97" s="86">
        <v>288000</v>
      </c>
      <c r="E97" s="87">
        <v>285650</v>
      </c>
      <c r="F97" s="87">
        <v>288252</v>
      </c>
      <c r="G97" s="87">
        <v>288938</v>
      </c>
      <c r="H97" s="88">
        <v>289946</v>
      </c>
      <c r="J97" s="2">
        <v>40</v>
      </c>
      <c r="K97" s="1">
        <v>216000</v>
      </c>
      <c r="L97" s="1">
        <v>286087</v>
      </c>
      <c r="M97" s="1">
        <v>293141</v>
      </c>
      <c r="N97" s="92">
        <v>287998</v>
      </c>
    </row>
    <row r="98" spans="1:14">
      <c r="B98" s="95">
        <v>0.75</v>
      </c>
      <c r="C98" s="96">
        <v>0.25</v>
      </c>
      <c r="D98" s="86">
        <v>288000</v>
      </c>
      <c r="E98" s="87">
        <v>307700</v>
      </c>
      <c r="F98" s="87">
        <v>311245</v>
      </c>
      <c r="G98" s="87">
        <v>295253</v>
      </c>
      <c r="H98" s="88">
        <v>304790</v>
      </c>
      <c r="J98" s="2">
        <v>40</v>
      </c>
      <c r="K98" s="1">
        <v>216000</v>
      </c>
      <c r="L98" s="1">
        <v>300319</v>
      </c>
      <c r="M98" s="1">
        <v>308480</v>
      </c>
      <c r="N98" s="92">
        <v>288717</v>
      </c>
    </row>
    <row r="99" spans="1:14">
      <c r="B99" s="95">
        <v>0.75</v>
      </c>
      <c r="C99" s="96">
        <v>0.5</v>
      </c>
      <c r="D99" s="86">
        <v>288000</v>
      </c>
      <c r="E99" s="87">
        <v>329750</v>
      </c>
      <c r="F99" s="87">
        <v>334261</v>
      </c>
      <c r="G99" s="87">
        <v>294002</v>
      </c>
      <c r="H99" s="88">
        <v>320300</v>
      </c>
      <c r="J99" s="2">
        <v>40</v>
      </c>
      <c r="K99" s="1">
        <v>216000</v>
      </c>
      <c r="L99" s="1">
        <v>315200</v>
      </c>
      <c r="M99" s="1">
        <v>324486</v>
      </c>
      <c r="N99" s="92">
        <v>288717</v>
      </c>
    </row>
    <row r="100" spans="1:14">
      <c r="B100" s="95">
        <v>0.75</v>
      </c>
      <c r="C100" s="96">
        <v>0.75</v>
      </c>
      <c r="D100" s="86">
        <v>288000</v>
      </c>
      <c r="E100" s="87">
        <v>351800</v>
      </c>
      <c r="F100" s="87">
        <v>357276</v>
      </c>
      <c r="G100" s="87">
        <v>293190</v>
      </c>
      <c r="H100" s="88">
        <v>335833</v>
      </c>
      <c r="J100" s="2">
        <v>40</v>
      </c>
      <c r="K100" s="1">
        <v>216000</v>
      </c>
      <c r="L100" s="1">
        <v>330119</v>
      </c>
      <c r="M100" s="1">
        <v>340537</v>
      </c>
      <c r="N100" s="92">
        <v>288717</v>
      </c>
    </row>
    <row r="101" spans="1:14">
      <c r="B101" s="95">
        <v>0.75</v>
      </c>
      <c r="C101" s="96">
        <v>1</v>
      </c>
      <c r="D101" s="86">
        <v>288000</v>
      </c>
      <c r="E101" s="87">
        <v>373850</v>
      </c>
      <c r="F101" s="87">
        <v>380293</v>
      </c>
      <c r="G101" s="87">
        <v>288717</v>
      </c>
      <c r="H101" s="88">
        <v>351352</v>
      </c>
      <c r="J101" s="2">
        <v>40</v>
      </c>
      <c r="K101" s="1">
        <v>216000</v>
      </c>
      <c r="L101" s="1">
        <v>345005</v>
      </c>
      <c r="M101" s="1">
        <v>356550</v>
      </c>
      <c r="N101" s="92">
        <v>288717</v>
      </c>
    </row>
    <row r="102" spans="1:14">
      <c r="B102" s="95">
        <v>1</v>
      </c>
      <c r="C102" s="96">
        <v>0</v>
      </c>
      <c r="D102" s="86">
        <v>288000</v>
      </c>
      <c r="E102" s="87">
        <v>376200</v>
      </c>
      <c r="F102" s="87">
        <v>380827</v>
      </c>
      <c r="G102" s="87">
        <v>289167</v>
      </c>
      <c r="H102" s="88">
        <v>375199</v>
      </c>
      <c r="J102" s="2">
        <v>40</v>
      </c>
      <c r="K102" s="1">
        <v>288000</v>
      </c>
      <c r="L102" s="1">
        <v>370412</v>
      </c>
      <c r="M102" s="1">
        <v>379291</v>
      </c>
      <c r="N102" s="92">
        <v>289167</v>
      </c>
    </row>
    <row r="103" spans="1:14">
      <c r="B103" s="95">
        <v>1</v>
      </c>
      <c r="C103" s="96">
        <v>0.25</v>
      </c>
      <c r="D103" s="86">
        <v>288000</v>
      </c>
      <c r="E103" s="87">
        <v>398250</v>
      </c>
      <c r="F103" s="87">
        <v>403820</v>
      </c>
      <c r="G103" s="87">
        <v>289167</v>
      </c>
      <c r="H103" s="88">
        <v>395566</v>
      </c>
      <c r="J103" s="2">
        <v>40</v>
      </c>
      <c r="K103" s="1">
        <v>288000</v>
      </c>
      <c r="L103" s="1">
        <v>389964</v>
      </c>
      <c r="M103" s="1">
        <v>400318</v>
      </c>
      <c r="N103" s="92">
        <v>289167</v>
      </c>
    </row>
    <row r="104" spans="1:14">
      <c r="B104" s="95">
        <v>1</v>
      </c>
      <c r="C104" s="96">
        <v>0.5</v>
      </c>
      <c r="D104" s="86">
        <v>288000</v>
      </c>
      <c r="E104" s="87">
        <v>420300</v>
      </c>
      <c r="F104" s="87">
        <v>426836</v>
      </c>
      <c r="G104" s="87">
        <v>289167</v>
      </c>
      <c r="H104" s="88">
        <v>416095</v>
      </c>
      <c r="J104" s="2">
        <v>40</v>
      </c>
      <c r="K104" s="1">
        <v>288000</v>
      </c>
      <c r="L104" s="1">
        <v>409658</v>
      </c>
      <c r="M104" s="1">
        <v>421521</v>
      </c>
      <c r="N104" s="92">
        <v>289167</v>
      </c>
    </row>
    <row r="105" spans="1:14">
      <c r="B105" s="95">
        <v>1</v>
      </c>
      <c r="C105" s="96">
        <v>0.75</v>
      </c>
      <c r="D105" s="86">
        <v>288000</v>
      </c>
      <c r="E105" s="87">
        <v>442350</v>
      </c>
      <c r="F105" s="87">
        <v>449851</v>
      </c>
      <c r="G105" s="87">
        <v>289167</v>
      </c>
      <c r="H105" s="88">
        <v>436604</v>
      </c>
      <c r="J105" s="2">
        <v>40</v>
      </c>
      <c r="K105" s="1">
        <v>288000</v>
      </c>
      <c r="L105" s="1">
        <v>429330</v>
      </c>
      <c r="M105" s="1">
        <v>442700</v>
      </c>
      <c r="N105" s="92">
        <v>289167</v>
      </c>
    </row>
    <row r="106" spans="1:14" ht="15.75" thickBot="1">
      <c r="B106" s="97">
        <v>1</v>
      </c>
      <c r="C106" s="98">
        <v>1</v>
      </c>
      <c r="D106" s="89">
        <v>288000</v>
      </c>
      <c r="E106" s="90">
        <v>464400</v>
      </c>
      <c r="F106" s="90">
        <v>472868</v>
      </c>
      <c r="G106" s="90">
        <v>289167</v>
      </c>
      <c r="H106" s="91">
        <v>457102</v>
      </c>
      <c r="J106" s="2">
        <v>40</v>
      </c>
      <c r="K106" s="1">
        <v>288000</v>
      </c>
      <c r="L106" s="1">
        <v>448998</v>
      </c>
      <c r="M106" s="1">
        <v>463884</v>
      </c>
      <c r="N106" s="92">
        <v>289167</v>
      </c>
    </row>
    <row r="107" spans="1:14" ht="15.75" thickBot="1">
      <c r="A107" s="92">
        <v>0</v>
      </c>
    </row>
    <row r="108" spans="1:14">
      <c r="B108" s="93">
        <v>0</v>
      </c>
      <c r="C108" s="94">
        <v>0</v>
      </c>
      <c r="D108" s="83">
        <v>288000</v>
      </c>
      <c r="E108" s="84">
        <v>14000</v>
      </c>
      <c r="F108" s="84">
        <v>10638</v>
      </c>
      <c r="G108" s="84">
        <v>10859</v>
      </c>
      <c r="H108" s="85">
        <v>35469</v>
      </c>
      <c r="J108" s="2">
        <v>40</v>
      </c>
      <c r="K108" s="1">
        <v>0</v>
      </c>
      <c r="L108" s="1">
        <v>34056</v>
      </c>
      <c r="M108" s="1">
        <v>36311</v>
      </c>
      <c r="N108" s="92">
        <v>10638</v>
      </c>
    </row>
    <row r="109" spans="1:14">
      <c r="B109" s="95">
        <v>0</v>
      </c>
      <c r="C109" s="96">
        <v>0.25</v>
      </c>
      <c r="D109" s="86">
        <v>288000</v>
      </c>
      <c r="E109" s="87">
        <v>36050</v>
      </c>
      <c r="F109" s="87">
        <v>33596</v>
      </c>
      <c r="G109" s="87">
        <v>33705</v>
      </c>
      <c r="H109" s="88">
        <v>35469</v>
      </c>
      <c r="J109" s="2">
        <v>40</v>
      </c>
      <c r="K109" s="1">
        <v>0</v>
      </c>
      <c r="L109" s="1">
        <v>34056</v>
      </c>
      <c r="M109" s="1">
        <v>36311</v>
      </c>
      <c r="N109" s="92">
        <v>33636</v>
      </c>
    </row>
    <row r="110" spans="1:14">
      <c r="B110" s="95">
        <v>0</v>
      </c>
      <c r="C110" s="96">
        <v>0.5</v>
      </c>
      <c r="D110" s="86">
        <v>288000</v>
      </c>
      <c r="E110" s="87">
        <v>58100</v>
      </c>
      <c r="F110" s="87">
        <v>56577</v>
      </c>
      <c r="G110" s="87">
        <v>56699</v>
      </c>
      <c r="H110" s="88">
        <v>35469</v>
      </c>
      <c r="J110" s="2">
        <v>40</v>
      </c>
      <c r="K110" s="1">
        <v>0</v>
      </c>
      <c r="L110" s="1">
        <v>34056</v>
      </c>
      <c r="M110" s="1">
        <v>36311</v>
      </c>
      <c r="N110" s="92">
        <v>56587</v>
      </c>
    </row>
    <row r="111" spans="1:14">
      <c r="B111" s="95">
        <v>0</v>
      </c>
      <c r="C111" s="96">
        <v>0.75</v>
      </c>
      <c r="D111" s="86">
        <v>288000</v>
      </c>
      <c r="E111" s="87">
        <v>80150</v>
      </c>
      <c r="F111" s="87">
        <v>79554</v>
      </c>
      <c r="G111" s="87">
        <v>79695</v>
      </c>
      <c r="H111" s="88">
        <v>35469</v>
      </c>
      <c r="J111" s="2">
        <v>40</v>
      </c>
      <c r="K111" s="1">
        <v>0</v>
      </c>
      <c r="L111" s="1">
        <v>34056</v>
      </c>
      <c r="M111" s="1">
        <v>36311</v>
      </c>
      <c r="N111" s="92">
        <v>79287</v>
      </c>
    </row>
    <row r="112" spans="1:14">
      <c r="B112" s="95">
        <v>0</v>
      </c>
      <c r="C112" s="96">
        <v>1</v>
      </c>
      <c r="D112" s="86">
        <v>288000</v>
      </c>
      <c r="E112" s="87">
        <v>102200</v>
      </c>
      <c r="F112" s="87">
        <v>102536</v>
      </c>
      <c r="G112" s="87">
        <v>102026</v>
      </c>
      <c r="H112" s="88">
        <v>35469</v>
      </c>
      <c r="J112" s="2">
        <v>40</v>
      </c>
      <c r="K112" s="1">
        <v>0</v>
      </c>
      <c r="L112" s="1">
        <v>34056</v>
      </c>
      <c r="M112" s="1">
        <v>36311</v>
      </c>
      <c r="N112" s="92">
        <v>101939</v>
      </c>
    </row>
    <row r="113" spans="2:14">
      <c r="B113" s="95">
        <v>0.25</v>
      </c>
      <c r="C113" s="96">
        <v>0</v>
      </c>
      <c r="D113" s="86">
        <v>288000</v>
      </c>
      <c r="E113" s="87">
        <v>104550</v>
      </c>
      <c r="F113" s="87">
        <v>103215</v>
      </c>
      <c r="G113" s="87">
        <v>103525</v>
      </c>
      <c r="H113" s="88">
        <v>120736</v>
      </c>
      <c r="J113" s="2">
        <v>40</v>
      </c>
      <c r="K113" s="1">
        <v>72000</v>
      </c>
      <c r="L113" s="1">
        <v>118391</v>
      </c>
      <c r="M113" s="1">
        <v>122475</v>
      </c>
      <c r="N113" s="92">
        <v>103270</v>
      </c>
    </row>
    <row r="114" spans="2:14">
      <c r="B114" s="95">
        <v>0.25</v>
      </c>
      <c r="C114" s="96">
        <v>0.25</v>
      </c>
      <c r="D114" s="86">
        <v>288000</v>
      </c>
      <c r="E114" s="87">
        <v>126600</v>
      </c>
      <c r="F114" s="87">
        <v>126173</v>
      </c>
      <c r="G114" s="87">
        <v>126229</v>
      </c>
      <c r="H114" s="88">
        <v>125578</v>
      </c>
      <c r="J114" s="2">
        <v>40</v>
      </c>
      <c r="K114" s="1">
        <v>72000</v>
      </c>
      <c r="L114" s="1">
        <v>123060</v>
      </c>
      <c r="M114" s="1">
        <v>127466</v>
      </c>
      <c r="N114" s="92">
        <v>126232</v>
      </c>
    </row>
    <row r="115" spans="2:14">
      <c r="B115" s="95">
        <v>0.25</v>
      </c>
      <c r="C115" s="96">
        <v>0.5</v>
      </c>
      <c r="D115" s="86">
        <v>288000</v>
      </c>
      <c r="E115" s="87">
        <v>148650</v>
      </c>
      <c r="F115" s="87">
        <v>149154</v>
      </c>
      <c r="G115" s="87">
        <v>149153</v>
      </c>
      <c r="H115" s="88">
        <v>130534</v>
      </c>
      <c r="J115" s="2">
        <v>40</v>
      </c>
      <c r="K115" s="1">
        <v>72000</v>
      </c>
      <c r="L115" s="1">
        <v>127811</v>
      </c>
      <c r="M115" s="1">
        <v>132581</v>
      </c>
      <c r="N115" s="92">
        <v>148940</v>
      </c>
    </row>
    <row r="116" spans="2:14">
      <c r="B116" s="95">
        <v>0.25</v>
      </c>
      <c r="C116" s="96">
        <v>0.75</v>
      </c>
      <c r="D116" s="86">
        <v>288000</v>
      </c>
      <c r="E116" s="87">
        <v>170700</v>
      </c>
      <c r="F116" s="87">
        <v>172131</v>
      </c>
      <c r="G116" s="87">
        <v>172006</v>
      </c>
      <c r="H116" s="88">
        <v>135484</v>
      </c>
      <c r="J116" s="2">
        <v>40</v>
      </c>
      <c r="K116" s="1">
        <v>72000</v>
      </c>
      <c r="L116" s="1">
        <v>132561</v>
      </c>
      <c r="M116" s="1">
        <v>137685</v>
      </c>
      <c r="N116" s="92">
        <v>172198</v>
      </c>
    </row>
    <row r="117" spans="2:14">
      <c r="B117" s="95">
        <v>0.25</v>
      </c>
      <c r="C117" s="96">
        <v>1</v>
      </c>
      <c r="D117" s="86">
        <v>288000</v>
      </c>
      <c r="E117" s="87">
        <v>192750</v>
      </c>
      <c r="F117" s="87">
        <v>195113</v>
      </c>
      <c r="G117" s="87">
        <v>192950</v>
      </c>
      <c r="H117" s="88">
        <v>140984</v>
      </c>
      <c r="J117" s="2">
        <v>40</v>
      </c>
      <c r="K117" s="1">
        <v>72000</v>
      </c>
      <c r="L117" s="1">
        <v>137867</v>
      </c>
      <c r="M117" s="1">
        <v>143354</v>
      </c>
      <c r="N117" s="92">
        <v>192601</v>
      </c>
    </row>
    <row r="118" spans="2:14">
      <c r="B118" s="95">
        <v>0.5</v>
      </c>
      <c r="C118" s="96">
        <v>0</v>
      </c>
      <c r="D118" s="86">
        <v>288000</v>
      </c>
      <c r="E118" s="87">
        <v>195100</v>
      </c>
      <c r="F118" s="87">
        <v>195790</v>
      </c>
      <c r="G118" s="87">
        <v>198225</v>
      </c>
      <c r="H118" s="88">
        <v>205989</v>
      </c>
      <c r="J118" s="2">
        <v>40</v>
      </c>
      <c r="K118" s="1">
        <v>144000</v>
      </c>
      <c r="L118" s="1">
        <v>202716</v>
      </c>
      <c r="M118" s="1">
        <v>208625</v>
      </c>
      <c r="N118" s="92">
        <v>195702</v>
      </c>
    </row>
    <row r="119" spans="2:14">
      <c r="B119" s="95">
        <v>0.5</v>
      </c>
      <c r="C119" s="96">
        <v>0.25</v>
      </c>
      <c r="D119" s="86">
        <v>288000</v>
      </c>
      <c r="E119" s="87">
        <v>217150</v>
      </c>
      <c r="F119" s="87">
        <v>218748</v>
      </c>
      <c r="G119" s="87">
        <v>218669</v>
      </c>
      <c r="H119" s="88">
        <v>215786</v>
      </c>
      <c r="J119" s="2">
        <v>40</v>
      </c>
      <c r="K119" s="1">
        <v>144000</v>
      </c>
      <c r="L119" s="1">
        <v>212136</v>
      </c>
      <c r="M119" s="1">
        <v>218731</v>
      </c>
      <c r="N119" s="92">
        <v>218582</v>
      </c>
    </row>
    <row r="120" spans="2:14">
      <c r="B120" s="95">
        <v>0.5</v>
      </c>
      <c r="C120" s="96">
        <v>0.5</v>
      </c>
      <c r="D120" s="86">
        <v>288000</v>
      </c>
      <c r="E120" s="87">
        <v>239200</v>
      </c>
      <c r="F120" s="87">
        <v>241729</v>
      </c>
      <c r="G120" s="87">
        <v>244189</v>
      </c>
      <c r="H120" s="88">
        <v>226236</v>
      </c>
      <c r="J120" s="2">
        <v>40</v>
      </c>
      <c r="K120" s="1">
        <v>144000</v>
      </c>
      <c r="L120" s="1">
        <v>222192</v>
      </c>
      <c r="M120" s="1">
        <v>229504</v>
      </c>
      <c r="N120" s="92">
        <v>242471</v>
      </c>
    </row>
    <row r="121" spans="2:14">
      <c r="B121" s="95">
        <v>0.5</v>
      </c>
      <c r="C121" s="96">
        <v>0.75</v>
      </c>
      <c r="D121" s="86">
        <v>288000</v>
      </c>
      <c r="E121" s="87">
        <v>261250</v>
      </c>
      <c r="F121" s="87">
        <v>264706</v>
      </c>
      <c r="G121" s="87">
        <v>266303</v>
      </c>
      <c r="H121" s="88">
        <v>236129</v>
      </c>
      <c r="J121" s="2">
        <v>40</v>
      </c>
      <c r="K121" s="1">
        <v>144000</v>
      </c>
      <c r="L121" s="1">
        <v>231682</v>
      </c>
      <c r="M121" s="1">
        <v>239717</v>
      </c>
      <c r="N121" s="92">
        <v>262848</v>
      </c>
    </row>
    <row r="122" spans="2:14">
      <c r="B122" s="95">
        <v>0.5</v>
      </c>
      <c r="C122" s="96">
        <v>1</v>
      </c>
      <c r="D122" s="86">
        <v>288000</v>
      </c>
      <c r="E122" s="87">
        <v>283300</v>
      </c>
      <c r="F122" s="87">
        <v>287688</v>
      </c>
      <c r="G122" s="87">
        <v>284596</v>
      </c>
      <c r="H122" s="88">
        <v>246633</v>
      </c>
      <c r="J122" s="2">
        <v>40</v>
      </c>
      <c r="K122" s="1">
        <v>144000</v>
      </c>
      <c r="L122" s="1">
        <v>241786</v>
      </c>
      <c r="M122" s="1">
        <v>250538</v>
      </c>
      <c r="N122" s="92">
        <v>283612</v>
      </c>
    </row>
    <row r="123" spans="2:14">
      <c r="B123" s="95">
        <v>0.75</v>
      </c>
      <c r="C123" s="96">
        <v>0</v>
      </c>
      <c r="D123" s="86">
        <v>288000</v>
      </c>
      <c r="E123" s="87">
        <v>285650</v>
      </c>
      <c r="F123" s="87">
        <v>288365</v>
      </c>
      <c r="G123" s="87">
        <v>288935</v>
      </c>
      <c r="H123" s="88">
        <v>291241</v>
      </c>
      <c r="J123" s="2">
        <v>40</v>
      </c>
      <c r="K123" s="1">
        <v>216000</v>
      </c>
      <c r="L123" s="1">
        <v>287041</v>
      </c>
      <c r="M123" s="1">
        <v>294775</v>
      </c>
      <c r="N123" s="92">
        <v>288257</v>
      </c>
    </row>
    <row r="124" spans="2:14">
      <c r="B124" s="95">
        <v>0.75</v>
      </c>
      <c r="C124" s="96">
        <v>0.25</v>
      </c>
      <c r="D124" s="86">
        <v>288000</v>
      </c>
      <c r="E124" s="87">
        <v>307700</v>
      </c>
      <c r="F124" s="87">
        <v>311323</v>
      </c>
      <c r="G124" s="87">
        <v>297838</v>
      </c>
      <c r="H124" s="88">
        <v>305989</v>
      </c>
      <c r="J124" s="2">
        <v>40</v>
      </c>
      <c r="K124" s="1">
        <v>216000</v>
      </c>
      <c r="L124" s="1">
        <v>301211</v>
      </c>
      <c r="M124" s="1">
        <v>309985</v>
      </c>
      <c r="N124" s="92">
        <v>289110</v>
      </c>
    </row>
    <row r="125" spans="2:14">
      <c r="B125" s="95">
        <v>0.75</v>
      </c>
      <c r="C125" s="96">
        <v>0.5</v>
      </c>
      <c r="D125" s="86">
        <v>288000</v>
      </c>
      <c r="E125" s="87">
        <v>329750</v>
      </c>
      <c r="F125" s="87">
        <v>334304</v>
      </c>
      <c r="G125" s="87">
        <v>292436</v>
      </c>
      <c r="H125" s="88">
        <v>321382</v>
      </c>
      <c r="J125" s="2">
        <v>40</v>
      </c>
      <c r="K125" s="1">
        <v>216000</v>
      </c>
      <c r="L125" s="1">
        <v>316007</v>
      </c>
      <c r="M125" s="1">
        <v>325867</v>
      </c>
      <c r="N125" s="92">
        <v>289110</v>
      </c>
    </row>
    <row r="126" spans="2:14">
      <c r="B126" s="95">
        <v>0.75</v>
      </c>
      <c r="C126" s="96">
        <v>0.75</v>
      </c>
      <c r="D126" s="86">
        <v>288000</v>
      </c>
      <c r="E126" s="87">
        <v>351800</v>
      </c>
      <c r="F126" s="87">
        <v>357281</v>
      </c>
      <c r="G126" s="87">
        <v>293950</v>
      </c>
      <c r="H126" s="88">
        <v>336842</v>
      </c>
      <c r="J126" s="2">
        <v>40</v>
      </c>
      <c r="K126" s="1">
        <v>216000</v>
      </c>
      <c r="L126" s="1">
        <v>330862</v>
      </c>
      <c r="M126" s="1">
        <v>341800</v>
      </c>
      <c r="N126" s="92">
        <v>289110</v>
      </c>
    </row>
    <row r="127" spans="2:14">
      <c r="B127" s="95">
        <v>0.75</v>
      </c>
      <c r="C127" s="96">
        <v>1</v>
      </c>
      <c r="D127" s="86">
        <v>288000</v>
      </c>
      <c r="E127" s="87">
        <v>373850</v>
      </c>
      <c r="F127" s="87">
        <v>380263</v>
      </c>
      <c r="G127" s="87">
        <v>291151</v>
      </c>
      <c r="H127" s="88">
        <v>352247</v>
      </c>
      <c r="J127" s="2">
        <v>40</v>
      </c>
      <c r="K127" s="1">
        <v>216000</v>
      </c>
      <c r="L127" s="1">
        <v>345677</v>
      </c>
      <c r="M127" s="1">
        <v>357693</v>
      </c>
      <c r="N127" s="92">
        <v>289110</v>
      </c>
    </row>
    <row r="128" spans="2:14">
      <c r="B128" s="95">
        <v>1</v>
      </c>
      <c r="C128" s="96">
        <v>0</v>
      </c>
      <c r="D128" s="86">
        <v>288000</v>
      </c>
      <c r="E128" s="87">
        <v>376200</v>
      </c>
      <c r="F128" s="87">
        <v>380940</v>
      </c>
      <c r="G128" s="87">
        <v>289560</v>
      </c>
      <c r="H128" s="88">
        <v>376494</v>
      </c>
      <c r="J128" s="2">
        <v>40</v>
      </c>
      <c r="K128" s="1">
        <v>288000</v>
      </c>
      <c r="L128" s="1">
        <v>371366</v>
      </c>
      <c r="M128" s="1">
        <v>380925</v>
      </c>
      <c r="N128" s="92">
        <v>289560</v>
      </c>
    </row>
    <row r="129" spans="2:14">
      <c r="B129" s="95">
        <v>1</v>
      </c>
      <c r="C129" s="96">
        <v>0.25</v>
      </c>
      <c r="D129" s="86">
        <v>288000</v>
      </c>
      <c r="E129" s="87">
        <v>398250</v>
      </c>
      <c r="F129" s="87">
        <v>403898</v>
      </c>
      <c r="G129" s="87">
        <v>289560</v>
      </c>
      <c r="H129" s="88">
        <v>396741</v>
      </c>
      <c r="J129" s="2">
        <v>40</v>
      </c>
      <c r="K129" s="1">
        <v>288000</v>
      </c>
      <c r="L129" s="1">
        <v>390842</v>
      </c>
      <c r="M129" s="1">
        <v>401804</v>
      </c>
      <c r="N129" s="92">
        <v>289560</v>
      </c>
    </row>
    <row r="130" spans="2:14">
      <c r="B130" s="95">
        <v>1</v>
      </c>
      <c r="C130" s="96">
        <v>0.5</v>
      </c>
      <c r="D130" s="86">
        <v>288000</v>
      </c>
      <c r="E130" s="87">
        <v>420300</v>
      </c>
      <c r="F130" s="87">
        <v>426879</v>
      </c>
      <c r="G130" s="87">
        <v>289560</v>
      </c>
      <c r="H130" s="88">
        <v>417138</v>
      </c>
      <c r="J130" s="2">
        <v>40</v>
      </c>
      <c r="K130" s="1">
        <v>288000</v>
      </c>
      <c r="L130" s="1">
        <v>410436</v>
      </c>
      <c r="M130" s="1">
        <v>422838</v>
      </c>
      <c r="N130" s="92">
        <v>289560</v>
      </c>
    </row>
    <row r="131" spans="2:14">
      <c r="B131" s="95">
        <v>1</v>
      </c>
      <c r="C131" s="96">
        <v>0.75</v>
      </c>
      <c r="D131" s="86">
        <v>288000</v>
      </c>
      <c r="E131" s="87">
        <v>442350</v>
      </c>
      <c r="F131" s="87">
        <v>449856</v>
      </c>
      <c r="G131" s="87">
        <v>289560</v>
      </c>
      <c r="H131" s="88">
        <v>437500</v>
      </c>
      <c r="J131" s="2">
        <v>40</v>
      </c>
      <c r="K131" s="1">
        <v>288000</v>
      </c>
      <c r="L131" s="1">
        <v>430002</v>
      </c>
      <c r="M131" s="1">
        <v>443843</v>
      </c>
      <c r="N131" s="92">
        <v>289560</v>
      </c>
    </row>
    <row r="132" spans="2:14" ht="15.75" thickBot="1">
      <c r="B132" s="97">
        <v>1</v>
      </c>
      <c r="C132" s="98">
        <v>1</v>
      </c>
      <c r="D132" s="89">
        <v>288000</v>
      </c>
      <c r="E132" s="90">
        <v>464400</v>
      </c>
      <c r="F132" s="90">
        <v>472838</v>
      </c>
      <c r="G132" s="90">
        <v>289560</v>
      </c>
      <c r="H132" s="91">
        <v>457914</v>
      </c>
      <c r="J132" s="2">
        <v>40</v>
      </c>
      <c r="K132" s="1">
        <v>288000</v>
      </c>
      <c r="L132" s="1">
        <v>449612</v>
      </c>
      <c r="M132" s="1">
        <v>464897</v>
      </c>
      <c r="N132" s="92">
        <v>289560</v>
      </c>
    </row>
  </sheetData>
  <conditionalFormatting sqref="Q4:U4">
    <cfRule type="top10" dxfId="749" priority="249" bottom="1" rank="1"/>
    <cfRule type="colorScale" priority="250">
      <colorScale>
        <cfvo type="min"/>
        <cfvo type="max"/>
        <color theme="7"/>
        <color rgb="FFFFF9E7"/>
      </colorScale>
    </cfRule>
  </conditionalFormatting>
  <conditionalFormatting sqref="Q5:U5">
    <cfRule type="top10" dxfId="748" priority="247" bottom="1" rank="1"/>
    <cfRule type="colorScale" priority="248">
      <colorScale>
        <cfvo type="min"/>
        <cfvo type="max"/>
        <color theme="7"/>
        <color rgb="FFFFF9E7"/>
      </colorScale>
    </cfRule>
  </conditionalFormatting>
  <conditionalFormatting sqref="Q6:U6">
    <cfRule type="top10" dxfId="747" priority="245" bottom="1" rank="1"/>
    <cfRule type="colorScale" priority="246">
      <colorScale>
        <cfvo type="min"/>
        <cfvo type="max"/>
        <color theme="7"/>
        <color rgb="FFFFF9E7"/>
      </colorScale>
    </cfRule>
  </conditionalFormatting>
  <conditionalFormatting sqref="Q7:U7">
    <cfRule type="top10" dxfId="746" priority="243" bottom="1" rank="1"/>
    <cfRule type="colorScale" priority="244">
      <colorScale>
        <cfvo type="min"/>
        <cfvo type="max"/>
        <color theme="7"/>
        <color rgb="FFFFF9E7"/>
      </colorScale>
    </cfRule>
  </conditionalFormatting>
  <conditionalFormatting sqref="Q8:U8">
    <cfRule type="top10" dxfId="745" priority="241" bottom="1" rank="1"/>
    <cfRule type="colorScale" priority="242">
      <colorScale>
        <cfvo type="min"/>
        <cfvo type="max"/>
        <color theme="7"/>
        <color rgb="FFFFF9E7"/>
      </colorScale>
    </cfRule>
  </conditionalFormatting>
  <conditionalFormatting sqref="Q9:U9">
    <cfRule type="top10" dxfId="744" priority="239" bottom="1" rank="1"/>
    <cfRule type="colorScale" priority="240">
      <colorScale>
        <cfvo type="min"/>
        <cfvo type="max"/>
        <color theme="7"/>
        <color rgb="FFFFF9E7"/>
      </colorScale>
    </cfRule>
  </conditionalFormatting>
  <conditionalFormatting sqref="Q10:U10">
    <cfRule type="top10" dxfId="743" priority="237" bottom="1" rank="1"/>
    <cfRule type="colorScale" priority="238">
      <colorScale>
        <cfvo type="min"/>
        <cfvo type="max"/>
        <color theme="7"/>
        <color rgb="FFFFF9E7"/>
      </colorScale>
    </cfRule>
  </conditionalFormatting>
  <conditionalFormatting sqref="Q11:U11">
    <cfRule type="top10" dxfId="742" priority="235" bottom="1" rank="1"/>
    <cfRule type="colorScale" priority="236">
      <colorScale>
        <cfvo type="min"/>
        <cfvo type="max"/>
        <color theme="7"/>
        <color rgb="FFFFF9E7"/>
      </colorScale>
    </cfRule>
  </conditionalFormatting>
  <conditionalFormatting sqref="Q12:U12">
    <cfRule type="top10" dxfId="741" priority="233" bottom="1" rank="1"/>
    <cfRule type="colorScale" priority="234">
      <colorScale>
        <cfvo type="min"/>
        <cfvo type="max"/>
        <color theme="7"/>
        <color rgb="FFFFF9E7"/>
      </colorScale>
    </cfRule>
  </conditionalFormatting>
  <conditionalFormatting sqref="Q13:U13">
    <cfRule type="top10" dxfId="740" priority="231" bottom="1" rank="1"/>
    <cfRule type="colorScale" priority="232">
      <colorScale>
        <cfvo type="min"/>
        <cfvo type="max"/>
        <color theme="7"/>
        <color rgb="FFFFF9E7"/>
      </colorScale>
    </cfRule>
  </conditionalFormatting>
  <conditionalFormatting sqref="Q14:U14">
    <cfRule type="top10" dxfId="739" priority="229" bottom="1" rank="1"/>
    <cfRule type="colorScale" priority="230">
      <colorScale>
        <cfvo type="min"/>
        <cfvo type="max"/>
        <color theme="7"/>
        <color rgb="FFFFF9E7"/>
      </colorScale>
    </cfRule>
  </conditionalFormatting>
  <conditionalFormatting sqref="Q15:U15">
    <cfRule type="top10" dxfId="738" priority="227" bottom="1" rank="1"/>
    <cfRule type="colorScale" priority="228">
      <colorScale>
        <cfvo type="min"/>
        <cfvo type="max"/>
        <color theme="7"/>
        <color rgb="FFFFF9E7"/>
      </colorScale>
    </cfRule>
  </conditionalFormatting>
  <conditionalFormatting sqref="Q16:U16">
    <cfRule type="top10" dxfId="737" priority="225" bottom="1" rank="1"/>
    <cfRule type="colorScale" priority="226">
      <colorScale>
        <cfvo type="min"/>
        <cfvo type="max"/>
        <color theme="7"/>
        <color rgb="FFFFF9E7"/>
      </colorScale>
    </cfRule>
  </conditionalFormatting>
  <conditionalFormatting sqref="Q17:U17">
    <cfRule type="top10" dxfId="736" priority="223" bottom="1" rank="1"/>
    <cfRule type="colorScale" priority="224">
      <colorScale>
        <cfvo type="min"/>
        <cfvo type="max"/>
        <color theme="7"/>
        <color rgb="FFFFF9E7"/>
      </colorScale>
    </cfRule>
  </conditionalFormatting>
  <conditionalFormatting sqref="Q18:U18">
    <cfRule type="top10" dxfId="735" priority="221" bottom="1" rank="1"/>
    <cfRule type="colorScale" priority="222">
      <colorScale>
        <cfvo type="min"/>
        <cfvo type="max"/>
        <color theme="7"/>
        <color rgb="FFFFF9E7"/>
      </colorScale>
    </cfRule>
  </conditionalFormatting>
  <conditionalFormatting sqref="Q19:U19">
    <cfRule type="top10" dxfId="734" priority="219" bottom="1" rank="1"/>
    <cfRule type="colorScale" priority="220">
      <colorScale>
        <cfvo type="min"/>
        <cfvo type="max"/>
        <color theme="7"/>
        <color rgb="FFFFF9E7"/>
      </colorScale>
    </cfRule>
  </conditionalFormatting>
  <conditionalFormatting sqref="Q20:U20">
    <cfRule type="top10" dxfId="733" priority="217" bottom="1" rank="1"/>
    <cfRule type="colorScale" priority="218">
      <colorScale>
        <cfvo type="min"/>
        <cfvo type="max"/>
        <color theme="7"/>
        <color rgb="FFFFF9E7"/>
      </colorScale>
    </cfRule>
  </conditionalFormatting>
  <conditionalFormatting sqref="Q21:U21">
    <cfRule type="top10" dxfId="732" priority="215" bottom="1" rank="1"/>
    <cfRule type="colorScale" priority="216">
      <colorScale>
        <cfvo type="min"/>
        <cfvo type="max"/>
        <color theme="7"/>
        <color rgb="FFFFF9E7"/>
      </colorScale>
    </cfRule>
  </conditionalFormatting>
  <conditionalFormatting sqref="Q22:U22">
    <cfRule type="top10" dxfId="731" priority="213" bottom="1" rank="1"/>
    <cfRule type="colorScale" priority="214">
      <colorScale>
        <cfvo type="min"/>
        <cfvo type="max"/>
        <color theme="7"/>
        <color rgb="FFFFF9E7"/>
      </colorScale>
    </cfRule>
  </conditionalFormatting>
  <conditionalFormatting sqref="Q23:U23">
    <cfRule type="top10" dxfId="730" priority="211" bottom="1" rank="1"/>
    <cfRule type="colorScale" priority="212">
      <colorScale>
        <cfvo type="min"/>
        <cfvo type="max"/>
        <color theme="7"/>
        <color rgb="FFFFF9E7"/>
      </colorScale>
    </cfRule>
  </conditionalFormatting>
  <conditionalFormatting sqref="Q24:U24">
    <cfRule type="top10" dxfId="729" priority="209" bottom="1" rank="1"/>
    <cfRule type="colorScale" priority="210">
      <colorScale>
        <cfvo type="min"/>
        <cfvo type="max"/>
        <color theme="7"/>
        <color rgb="FFFFF9E7"/>
      </colorScale>
    </cfRule>
  </conditionalFormatting>
  <conditionalFormatting sqref="Q25:U25">
    <cfRule type="top10" dxfId="728" priority="207" bottom="1" rank="1"/>
    <cfRule type="colorScale" priority="208">
      <colorScale>
        <cfvo type="min"/>
        <cfvo type="max"/>
        <color theme="7"/>
        <color rgb="FFFFF9E7"/>
      </colorScale>
    </cfRule>
  </conditionalFormatting>
  <conditionalFormatting sqref="Q26:U26">
    <cfRule type="top10" dxfId="727" priority="205" bottom="1" rank="1"/>
    <cfRule type="colorScale" priority="206">
      <colorScale>
        <cfvo type="min"/>
        <cfvo type="max"/>
        <color theme="7"/>
        <color rgb="FFFFF9E7"/>
      </colorScale>
    </cfRule>
  </conditionalFormatting>
  <conditionalFormatting sqref="Q27:U27">
    <cfRule type="top10" dxfId="726" priority="203" bottom="1" rank="1"/>
    <cfRule type="colorScale" priority="204">
      <colorScale>
        <cfvo type="min"/>
        <cfvo type="max"/>
        <color theme="7"/>
        <color rgb="FFFFF9E7"/>
      </colorScale>
    </cfRule>
  </conditionalFormatting>
  <conditionalFormatting sqref="Q28:U28">
    <cfRule type="top10" dxfId="725" priority="201" bottom="1" rank="1"/>
    <cfRule type="colorScale" priority="202">
      <colorScale>
        <cfvo type="min"/>
        <cfvo type="max"/>
        <color theme="7"/>
        <color rgb="FFFFF9E7"/>
      </colorScale>
    </cfRule>
  </conditionalFormatting>
  <conditionalFormatting sqref="D4:H4">
    <cfRule type="top10" dxfId="724" priority="251" bottom="1" rank="1"/>
    <cfRule type="colorScale" priority="252">
      <colorScale>
        <cfvo type="min"/>
        <cfvo type="max"/>
        <color theme="7"/>
        <color rgb="FFFFF9E7"/>
      </colorScale>
    </cfRule>
  </conditionalFormatting>
  <conditionalFormatting sqref="D5:H5">
    <cfRule type="top10" dxfId="723" priority="253" bottom="1" rank="1"/>
    <cfRule type="colorScale" priority="254">
      <colorScale>
        <cfvo type="min"/>
        <cfvo type="max"/>
        <color theme="7"/>
        <color rgb="FFFFF9E7"/>
      </colorScale>
    </cfRule>
  </conditionalFormatting>
  <conditionalFormatting sqref="D6:H6">
    <cfRule type="top10" dxfId="722" priority="255" bottom="1" rank="1"/>
    <cfRule type="colorScale" priority="256">
      <colorScale>
        <cfvo type="min"/>
        <cfvo type="max"/>
        <color theme="7"/>
        <color rgb="FFFFF9E7"/>
      </colorScale>
    </cfRule>
  </conditionalFormatting>
  <conditionalFormatting sqref="D7:H7">
    <cfRule type="top10" dxfId="721" priority="257" bottom="1" rank="1"/>
    <cfRule type="colorScale" priority="258">
      <colorScale>
        <cfvo type="min"/>
        <cfvo type="max"/>
        <color theme="7"/>
        <color rgb="FFFFF9E7"/>
      </colorScale>
    </cfRule>
  </conditionalFormatting>
  <conditionalFormatting sqref="D8:H8">
    <cfRule type="top10" dxfId="720" priority="259" bottom="1" rank="1"/>
    <cfRule type="colorScale" priority="260">
      <colorScale>
        <cfvo type="min"/>
        <cfvo type="max"/>
        <color theme="7"/>
        <color rgb="FFFFF9E7"/>
      </colorScale>
    </cfRule>
  </conditionalFormatting>
  <conditionalFormatting sqref="D9:H9">
    <cfRule type="top10" dxfId="719" priority="261" bottom="1" rank="1"/>
    <cfRule type="colorScale" priority="262">
      <colorScale>
        <cfvo type="min"/>
        <cfvo type="max"/>
        <color theme="7"/>
        <color rgb="FFFFF9E7"/>
      </colorScale>
    </cfRule>
  </conditionalFormatting>
  <conditionalFormatting sqref="D10:H10">
    <cfRule type="top10" dxfId="718" priority="263" bottom="1" rank="1"/>
    <cfRule type="colorScale" priority="264">
      <colorScale>
        <cfvo type="min"/>
        <cfvo type="max"/>
        <color theme="7"/>
        <color rgb="FFFFF9E7"/>
      </colorScale>
    </cfRule>
  </conditionalFormatting>
  <conditionalFormatting sqref="D11:H11">
    <cfRule type="top10" dxfId="717" priority="265" bottom="1" rank="1"/>
    <cfRule type="colorScale" priority="266">
      <colorScale>
        <cfvo type="min"/>
        <cfvo type="max"/>
        <color theme="7"/>
        <color rgb="FFFFF9E7"/>
      </colorScale>
    </cfRule>
  </conditionalFormatting>
  <conditionalFormatting sqref="D12:H12">
    <cfRule type="top10" dxfId="716" priority="267" bottom="1" rank="1"/>
    <cfRule type="colorScale" priority="268">
      <colorScale>
        <cfvo type="min"/>
        <cfvo type="max"/>
        <color theme="7"/>
        <color rgb="FFFFF9E7"/>
      </colorScale>
    </cfRule>
  </conditionalFormatting>
  <conditionalFormatting sqref="D13:H13">
    <cfRule type="top10" dxfId="715" priority="269" bottom="1" rank="1"/>
    <cfRule type="colorScale" priority="270">
      <colorScale>
        <cfvo type="min"/>
        <cfvo type="max"/>
        <color theme="7"/>
        <color rgb="FFFFF9E7"/>
      </colorScale>
    </cfRule>
  </conditionalFormatting>
  <conditionalFormatting sqref="D14:H14">
    <cfRule type="top10" dxfId="714" priority="271" bottom="1" rank="1"/>
    <cfRule type="colorScale" priority="272">
      <colorScale>
        <cfvo type="min"/>
        <cfvo type="max"/>
        <color theme="7"/>
        <color rgb="FFFFF9E7"/>
      </colorScale>
    </cfRule>
  </conditionalFormatting>
  <conditionalFormatting sqref="D15:H15">
    <cfRule type="top10" dxfId="713" priority="273" bottom="1" rank="1"/>
    <cfRule type="colorScale" priority="274">
      <colorScale>
        <cfvo type="min"/>
        <cfvo type="max"/>
        <color theme="7"/>
        <color rgb="FFFFF9E7"/>
      </colorScale>
    </cfRule>
  </conditionalFormatting>
  <conditionalFormatting sqref="D16:H16">
    <cfRule type="top10" dxfId="712" priority="275" bottom="1" rank="1"/>
    <cfRule type="colorScale" priority="276">
      <colorScale>
        <cfvo type="min"/>
        <cfvo type="max"/>
        <color theme="7"/>
        <color rgb="FFFFF9E7"/>
      </colorScale>
    </cfRule>
  </conditionalFormatting>
  <conditionalFormatting sqref="D17:H17">
    <cfRule type="top10" dxfId="711" priority="277" bottom="1" rank="1"/>
    <cfRule type="colorScale" priority="278">
      <colorScale>
        <cfvo type="min"/>
        <cfvo type="max"/>
        <color theme="7"/>
        <color rgb="FFFFF9E7"/>
      </colorScale>
    </cfRule>
  </conditionalFormatting>
  <conditionalFormatting sqref="D18:H18">
    <cfRule type="top10" dxfId="710" priority="279" bottom="1" rank="1"/>
    <cfRule type="colorScale" priority="280">
      <colorScale>
        <cfvo type="min"/>
        <cfvo type="max"/>
        <color theme="7"/>
        <color rgb="FFFFF9E7"/>
      </colorScale>
    </cfRule>
  </conditionalFormatting>
  <conditionalFormatting sqref="D19:H19">
    <cfRule type="top10" dxfId="709" priority="281" bottom="1" rank="1"/>
    <cfRule type="colorScale" priority="282">
      <colorScale>
        <cfvo type="min"/>
        <cfvo type="max"/>
        <color theme="7"/>
        <color rgb="FFFFF9E7"/>
      </colorScale>
    </cfRule>
  </conditionalFormatting>
  <conditionalFormatting sqref="D20:H20">
    <cfRule type="top10" dxfId="708" priority="283" bottom="1" rank="1"/>
    <cfRule type="colorScale" priority="284">
      <colorScale>
        <cfvo type="min"/>
        <cfvo type="max"/>
        <color theme="7"/>
        <color rgb="FFFFF9E7"/>
      </colorScale>
    </cfRule>
  </conditionalFormatting>
  <conditionalFormatting sqref="D21:H21">
    <cfRule type="top10" dxfId="707" priority="285" bottom="1" rank="1"/>
    <cfRule type="colorScale" priority="286">
      <colorScale>
        <cfvo type="min"/>
        <cfvo type="max"/>
        <color theme="7"/>
        <color rgb="FFFFF9E7"/>
      </colorScale>
    </cfRule>
  </conditionalFormatting>
  <conditionalFormatting sqref="D22:H22">
    <cfRule type="top10" dxfId="706" priority="287" bottom="1" rank="1"/>
    <cfRule type="colorScale" priority="288">
      <colorScale>
        <cfvo type="min"/>
        <cfvo type="max"/>
        <color theme="7"/>
        <color rgb="FFFFF9E7"/>
      </colorScale>
    </cfRule>
  </conditionalFormatting>
  <conditionalFormatting sqref="D23:H23">
    <cfRule type="top10" dxfId="705" priority="289" bottom="1" rank="1"/>
    <cfRule type="colorScale" priority="290">
      <colorScale>
        <cfvo type="min"/>
        <cfvo type="max"/>
        <color theme="7"/>
        <color rgb="FFFFF9E7"/>
      </colorScale>
    </cfRule>
  </conditionalFormatting>
  <conditionalFormatting sqref="D24:H24">
    <cfRule type="top10" dxfId="704" priority="291" bottom="1" rank="1"/>
    <cfRule type="colorScale" priority="292">
      <colorScale>
        <cfvo type="min"/>
        <cfvo type="max"/>
        <color theme="7"/>
        <color rgb="FFFFF9E7"/>
      </colorScale>
    </cfRule>
  </conditionalFormatting>
  <conditionalFormatting sqref="D25:H25">
    <cfRule type="top10" dxfId="703" priority="293" bottom="1" rank="1"/>
    <cfRule type="colorScale" priority="294">
      <colorScale>
        <cfvo type="min"/>
        <cfvo type="max"/>
        <color theme="7"/>
        <color rgb="FFFFF9E7"/>
      </colorScale>
    </cfRule>
  </conditionalFormatting>
  <conditionalFormatting sqref="D26:H26">
    <cfRule type="top10" dxfId="702" priority="295" bottom="1" rank="1"/>
    <cfRule type="colorScale" priority="296">
      <colorScale>
        <cfvo type="min"/>
        <cfvo type="max"/>
        <color theme="7"/>
        <color rgb="FFFFF9E7"/>
      </colorScale>
    </cfRule>
  </conditionalFormatting>
  <conditionalFormatting sqref="D27:H27">
    <cfRule type="top10" dxfId="701" priority="297" bottom="1" rank="1"/>
    <cfRule type="colorScale" priority="298">
      <colorScale>
        <cfvo type="min"/>
        <cfvo type="max"/>
        <color theme="7"/>
        <color rgb="FFFFF9E7"/>
      </colorScale>
    </cfRule>
  </conditionalFormatting>
  <conditionalFormatting sqref="D28:H28">
    <cfRule type="top10" dxfId="700" priority="299" bottom="1" rank="1"/>
    <cfRule type="colorScale" priority="300">
      <colorScale>
        <cfvo type="min"/>
        <cfvo type="max"/>
        <color theme="7"/>
        <color rgb="FFFFF9E7"/>
      </colorScale>
    </cfRule>
  </conditionalFormatting>
  <conditionalFormatting sqref="D30:H30">
    <cfRule type="top10" dxfId="699" priority="151" bottom="1" rank="1"/>
    <cfRule type="colorScale" priority="152">
      <colorScale>
        <cfvo type="min"/>
        <cfvo type="max"/>
        <color theme="7"/>
        <color rgb="FFFFF9E7"/>
      </colorScale>
    </cfRule>
  </conditionalFormatting>
  <conditionalFormatting sqref="D31:H31">
    <cfRule type="top10" dxfId="698" priority="153" bottom="1" rank="1"/>
    <cfRule type="colorScale" priority="154">
      <colorScale>
        <cfvo type="min"/>
        <cfvo type="max"/>
        <color theme="7"/>
        <color rgb="FFFFF9E7"/>
      </colorScale>
    </cfRule>
  </conditionalFormatting>
  <conditionalFormatting sqref="D32:H32">
    <cfRule type="top10" dxfId="697" priority="155" bottom="1" rank="1"/>
    <cfRule type="colorScale" priority="156">
      <colorScale>
        <cfvo type="min"/>
        <cfvo type="max"/>
        <color theme="7"/>
        <color rgb="FFFFF9E7"/>
      </colorScale>
    </cfRule>
  </conditionalFormatting>
  <conditionalFormatting sqref="D33:H33">
    <cfRule type="top10" dxfId="696" priority="157" bottom="1" rank="1"/>
    <cfRule type="colorScale" priority="158">
      <colorScale>
        <cfvo type="min"/>
        <cfvo type="max"/>
        <color theme="7"/>
        <color rgb="FFFFF9E7"/>
      </colorScale>
    </cfRule>
  </conditionalFormatting>
  <conditionalFormatting sqref="D34:H34">
    <cfRule type="top10" dxfId="695" priority="159" bottom="1" rank="1"/>
    <cfRule type="colorScale" priority="160">
      <colorScale>
        <cfvo type="min"/>
        <cfvo type="max"/>
        <color theme="7"/>
        <color rgb="FFFFF9E7"/>
      </colorScale>
    </cfRule>
  </conditionalFormatting>
  <conditionalFormatting sqref="D35:H35">
    <cfRule type="top10" dxfId="694" priority="161" bottom="1" rank="1"/>
    <cfRule type="colorScale" priority="162">
      <colorScale>
        <cfvo type="min"/>
        <cfvo type="max"/>
        <color theme="7"/>
        <color rgb="FFFFF9E7"/>
      </colorScale>
    </cfRule>
  </conditionalFormatting>
  <conditionalFormatting sqref="D36:H36">
    <cfRule type="top10" dxfId="693" priority="163" bottom="1" rank="1"/>
    <cfRule type="colorScale" priority="164">
      <colorScale>
        <cfvo type="min"/>
        <cfvo type="max"/>
        <color theme="7"/>
        <color rgb="FFFFF9E7"/>
      </colorScale>
    </cfRule>
  </conditionalFormatting>
  <conditionalFormatting sqref="D37:H37">
    <cfRule type="top10" dxfId="692" priority="165" bottom="1" rank="1"/>
    <cfRule type="colorScale" priority="166">
      <colorScale>
        <cfvo type="min"/>
        <cfvo type="max"/>
        <color theme="7"/>
        <color rgb="FFFFF9E7"/>
      </colorScale>
    </cfRule>
  </conditionalFormatting>
  <conditionalFormatting sqref="D38:H38">
    <cfRule type="top10" dxfId="691" priority="167" bottom="1" rank="1"/>
    <cfRule type="colorScale" priority="168">
      <colorScale>
        <cfvo type="min"/>
        <cfvo type="max"/>
        <color theme="7"/>
        <color rgb="FFFFF9E7"/>
      </colorScale>
    </cfRule>
  </conditionalFormatting>
  <conditionalFormatting sqref="D39:H39">
    <cfRule type="top10" dxfId="690" priority="169" bottom="1" rank="1"/>
    <cfRule type="colorScale" priority="170">
      <colorScale>
        <cfvo type="min"/>
        <cfvo type="max"/>
        <color theme="7"/>
        <color rgb="FFFFF9E7"/>
      </colorScale>
    </cfRule>
  </conditionalFormatting>
  <conditionalFormatting sqref="D40:H40">
    <cfRule type="top10" dxfId="689" priority="171" bottom="1" rank="1"/>
    <cfRule type="colorScale" priority="172">
      <colorScale>
        <cfvo type="min"/>
        <cfvo type="max"/>
        <color theme="7"/>
        <color rgb="FFFFF9E7"/>
      </colorScale>
    </cfRule>
  </conditionalFormatting>
  <conditionalFormatting sqref="D41:H41">
    <cfRule type="top10" dxfId="688" priority="173" bottom="1" rank="1"/>
    <cfRule type="colorScale" priority="174">
      <colorScale>
        <cfvo type="min"/>
        <cfvo type="max"/>
        <color theme="7"/>
        <color rgb="FFFFF9E7"/>
      </colorScale>
    </cfRule>
  </conditionalFormatting>
  <conditionalFormatting sqref="D42:H42">
    <cfRule type="top10" dxfId="687" priority="175" bottom="1" rank="1"/>
    <cfRule type="colorScale" priority="176">
      <colorScale>
        <cfvo type="min"/>
        <cfvo type="max"/>
        <color theme="7"/>
        <color rgb="FFFFF9E7"/>
      </colorScale>
    </cfRule>
  </conditionalFormatting>
  <conditionalFormatting sqref="D43:H43">
    <cfRule type="top10" dxfId="686" priority="177" bottom="1" rank="1"/>
    <cfRule type="colorScale" priority="178">
      <colorScale>
        <cfvo type="min"/>
        <cfvo type="max"/>
        <color theme="7"/>
        <color rgb="FFFFF9E7"/>
      </colorScale>
    </cfRule>
  </conditionalFormatting>
  <conditionalFormatting sqref="D44:H44">
    <cfRule type="top10" dxfId="685" priority="179" bottom="1" rank="1"/>
    <cfRule type="colorScale" priority="180">
      <colorScale>
        <cfvo type="min"/>
        <cfvo type="max"/>
        <color theme="7"/>
        <color rgb="FFFFF9E7"/>
      </colorScale>
    </cfRule>
  </conditionalFormatting>
  <conditionalFormatting sqref="D45:H45">
    <cfRule type="top10" dxfId="684" priority="181" bottom="1" rank="1"/>
    <cfRule type="colorScale" priority="182">
      <colorScale>
        <cfvo type="min"/>
        <cfvo type="max"/>
        <color theme="7"/>
        <color rgb="FFFFF9E7"/>
      </colorScale>
    </cfRule>
  </conditionalFormatting>
  <conditionalFormatting sqref="D46:H46">
    <cfRule type="top10" dxfId="683" priority="183" bottom="1" rank="1"/>
    <cfRule type="colorScale" priority="184">
      <colorScale>
        <cfvo type="min"/>
        <cfvo type="max"/>
        <color theme="7"/>
        <color rgb="FFFFF9E7"/>
      </colorScale>
    </cfRule>
  </conditionalFormatting>
  <conditionalFormatting sqref="D47:H47">
    <cfRule type="top10" dxfId="682" priority="185" bottom="1" rank="1"/>
    <cfRule type="colorScale" priority="186">
      <colorScale>
        <cfvo type="min"/>
        <cfvo type="max"/>
        <color theme="7"/>
        <color rgb="FFFFF9E7"/>
      </colorScale>
    </cfRule>
  </conditionalFormatting>
  <conditionalFormatting sqref="D48:H48">
    <cfRule type="top10" dxfId="681" priority="187" bottom="1" rank="1"/>
    <cfRule type="colorScale" priority="188">
      <colorScale>
        <cfvo type="min"/>
        <cfvo type="max"/>
        <color theme="7"/>
        <color rgb="FFFFF9E7"/>
      </colorScale>
    </cfRule>
  </conditionalFormatting>
  <conditionalFormatting sqref="D49:H49">
    <cfRule type="top10" dxfId="680" priority="189" bottom="1" rank="1"/>
    <cfRule type="colorScale" priority="190">
      <colorScale>
        <cfvo type="min"/>
        <cfvo type="max"/>
        <color theme="7"/>
        <color rgb="FFFFF9E7"/>
      </colorScale>
    </cfRule>
  </conditionalFormatting>
  <conditionalFormatting sqref="D50:H50">
    <cfRule type="top10" dxfId="679" priority="191" bottom="1" rank="1"/>
    <cfRule type="colorScale" priority="192">
      <colorScale>
        <cfvo type="min"/>
        <cfvo type="max"/>
        <color theme="7"/>
        <color rgb="FFFFF9E7"/>
      </colorScale>
    </cfRule>
  </conditionalFormatting>
  <conditionalFormatting sqref="D51:H51">
    <cfRule type="top10" dxfId="678" priority="193" bottom="1" rank="1"/>
    <cfRule type="colorScale" priority="194">
      <colorScale>
        <cfvo type="min"/>
        <cfvo type="max"/>
        <color theme="7"/>
        <color rgb="FFFFF9E7"/>
      </colorScale>
    </cfRule>
  </conditionalFormatting>
  <conditionalFormatting sqref="D52:H52">
    <cfRule type="top10" dxfId="677" priority="195" bottom="1" rank="1"/>
    <cfRule type="colorScale" priority="196">
      <colorScale>
        <cfvo type="min"/>
        <cfvo type="max"/>
        <color theme="7"/>
        <color rgb="FFFFF9E7"/>
      </colorScale>
    </cfRule>
  </conditionalFormatting>
  <conditionalFormatting sqref="D53:H53">
    <cfRule type="top10" dxfId="676" priority="197" bottom="1" rank="1"/>
    <cfRule type="colorScale" priority="198">
      <colorScale>
        <cfvo type="min"/>
        <cfvo type="max"/>
        <color theme="7"/>
        <color rgb="FFFFF9E7"/>
      </colorScale>
    </cfRule>
  </conditionalFormatting>
  <conditionalFormatting sqref="D54:H54">
    <cfRule type="top10" dxfId="675" priority="199" bottom="1" rank="1"/>
    <cfRule type="colorScale" priority="200">
      <colorScale>
        <cfvo type="min"/>
        <cfvo type="max"/>
        <color theme="7"/>
        <color rgb="FFFFF9E7"/>
      </colorScale>
    </cfRule>
  </conditionalFormatting>
  <conditionalFormatting sqref="D56:H56">
    <cfRule type="top10" dxfId="674" priority="101" bottom="1" rank="1"/>
    <cfRule type="colorScale" priority="102">
      <colorScale>
        <cfvo type="min"/>
        <cfvo type="max"/>
        <color theme="7"/>
        <color rgb="FFFFF9E7"/>
      </colorScale>
    </cfRule>
  </conditionalFormatting>
  <conditionalFormatting sqref="D57:H57">
    <cfRule type="top10" dxfId="673" priority="103" bottom="1" rank="1"/>
    <cfRule type="colorScale" priority="104">
      <colorScale>
        <cfvo type="min"/>
        <cfvo type="max"/>
        <color theme="7"/>
        <color rgb="FFFFF9E7"/>
      </colorScale>
    </cfRule>
  </conditionalFormatting>
  <conditionalFormatting sqref="D58:H58">
    <cfRule type="top10" dxfId="672" priority="105" bottom="1" rank="1"/>
    <cfRule type="colorScale" priority="106">
      <colorScale>
        <cfvo type="min"/>
        <cfvo type="max"/>
        <color theme="7"/>
        <color rgb="FFFFF9E7"/>
      </colorScale>
    </cfRule>
  </conditionalFormatting>
  <conditionalFormatting sqref="D59:H59">
    <cfRule type="top10" dxfId="671" priority="107" bottom="1" rank="1"/>
    <cfRule type="colorScale" priority="108">
      <colorScale>
        <cfvo type="min"/>
        <cfvo type="max"/>
        <color theme="7"/>
        <color rgb="FFFFF9E7"/>
      </colorScale>
    </cfRule>
  </conditionalFormatting>
  <conditionalFormatting sqref="D60:H60">
    <cfRule type="top10" dxfId="670" priority="109" bottom="1" rank="1"/>
    <cfRule type="colorScale" priority="110">
      <colorScale>
        <cfvo type="min"/>
        <cfvo type="max"/>
        <color theme="7"/>
        <color rgb="FFFFF9E7"/>
      </colorScale>
    </cfRule>
  </conditionalFormatting>
  <conditionalFormatting sqref="D61:H61">
    <cfRule type="top10" dxfId="669" priority="111" bottom="1" rank="1"/>
    <cfRule type="colorScale" priority="112">
      <colorScale>
        <cfvo type="min"/>
        <cfvo type="max"/>
        <color theme="7"/>
        <color rgb="FFFFF9E7"/>
      </colorScale>
    </cfRule>
  </conditionalFormatting>
  <conditionalFormatting sqref="D62:H62">
    <cfRule type="top10" dxfId="668" priority="113" bottom="1" rank="1"/>
    <cfRule type="colorScale" priority="114">
      <colorScale>
        <cfvo type="min"/>
        <cfvo type="max"/>
        <color theme="7"/>
        <color rgb="FFFFF9E7"/>
      </colorScale>
    </cfRule>
  </conditionalFormatting>
  <conditionalFormatting sqref="D63:H63">
    <cfRule type="top10" dxfId="667" priority="115" bottom="1" rank="1"/>
    <cfRule type="colorScale" priority="116">
      <colorScale>
        <cfvo type="min"/>
        <cfvo type="max"/>
        <color theme="7"/>
        <color rgb="FFFFF9E7"/>
      </colorScale>
    </cfRule>
  </conditionalFormatting>
  <conditionalFormatting sqref="D64:H64">
    <cfRule type="top10" dxfId="666" priority="117" bottom="1" rank="1"/>
    <cfRule type="colorScale" priority="118">
      <colorScale>
        <cfvo type="min"/>
        <cfvo type="max"/>
        <color theme="7"/>
        <color rgb="FFFFF9E7"/>
      </colorScale>
    </cfRule>
  </conditionalFormatting>
  <conditionalFormatting sqref="D65:H65">
    <cfRule type="top10" dxfId="665" priority="119" bottom="1" rank="1"/>
    <cfRule type="colorScale" priority="120">
      <colorScale>
        <cfvo type="min"/>
        <cfvo type="max"/>
        <color theme="7"/>
        <color rgb="FFFFF9E7"/>
      </colorScale>
    </cfRule>
  </conditionalFormatting>
  <conditionalFormatting sqref="D66:H66">
    <cfRule type="top10" dxfId="664" priority="121" bottom="1" rank="1"/>
    <cfRule type="colorScale" priority="122">
      <colorScale>
        <cfvo type="min"/>
        <cfvo type="max"/>
        <color theme="7"/>
        <color rgb="FFFFF9E7"/>
      </colorScale>
    </cfRule>
  </conditionalFormatting>
  <conditionalFormatting sqref="D67:H67">
    <cfRule type="top10" dxfId="663" priority="123" bottom="1" rank="1"/>
    <cfRule type="colorScale" priority="124">
      <colorScale>
        <cfvo type="min"/>
        <cfvo type="max"/>
        <color theme="7"/>
        <color rgb="FFFFF9E7"/>
      </colorScale>
    </cfRule>
  </conditionalFormatting>
  <conditionalFormatting sqref="D68:H68">
    <cfRule type="top10" dxfId="662" priority="125" bottom="1" rank="1"/>
    <cfRule type="colorScale" priority="126">
      <colorScale>
        <cfvo type="min"/>
        <cfvo type="max"/>
        <color theme="7"/>
        <color rgb="FFFFF9E7"/>
      </colorScale>
    </cfRule>
  </conditionalFormatting>
  <conditionalFormatting sqref="D69:H69">
    <cfRule type="top10" dxfId="661" priority="127" bottom="1" rank="1"/>
    <cfRule type="colorScale" priority="128">
      <colorScale>
        <cfvo type="min"/>
        <cfvo type="max"/>
        <color theme="7"/>
        <color rgb="FFFFF9E7"/>
      </colorScale>
    </cfRule>
  </conditionalFormatting>
  <conditionalFormatting sqref="D70:H70">
    <cfRule type="top10" dxfId="660" priority="129" bottom="1" rank="1"/>
    <cfRule type="colorScale" priority="130">
      <colorScale>
        <cfvo type="min"/>
        <cfvo type="max"/>
        <color theme="7"/>
        <color rgb="FFFFF9E7"/>
      </colorScale>
    </cfRule>
  </conditionalFormatting>
  <conditionalFormatting sqref="D71:H71">
    <cfRule type="top10" dxfId="659" priority="131" bottom="1" rank="1"/>
    <cfRule type="colorScale" priority="132">
      <colorScale>
        <cfvo type="min"/>
        <cfvo type="max"/>
        <color theme="7"/>
        <color rgb="FFFFF9E7"/>
      </colorScale>
    </cfRule>
  </conditionalFormatting>
  <conditionalFormatting sqref="D72:H72">
    <cfRule type="top10" dxfId="658" priority="133" bottom="1" rank="1"/>
    <cfRule type="colorScale" priority="134">
      <colorScale>
        <cfvo type="min"/>
        <cfvo type="max"/>
        <color theme="7"/>
        <color rgb="FFFFF9E7"/>
      </colorScale>
    </cfRule>
  </conditionalFormatting>
  <conditionalFormatting sqref="D73:H73">
    <cfRule type="top10" dxfId="657" priority="135" bottom="1" rank="1"/>
    <cfRule type="colorScale" priority="136">
      <colorScale>
        <cfvo type="min"/>
        <cfvo type="max"/>
        <color theme="7"/>
        <color rgb="FFFFF9E7"/>
      </colorScale>
    </cfRule>
  </conditionalFormatting>
  <conditionalFormatting sqref="D74:H74">
    <cfRule type="top10" dxfId="656" priority="137" bottom="1" rank="1"/>
    <cfRule type="colorScale" priority="138">
      <colorScale>
        <cfvo type="min"/>
        <cfvo type="max"/>
        <color theme="7"/>
        <color rgb="FFFFF9E7"/>
      </colorScale>
    </cfRule>
  </conditionalFormatting>
  <conditionalFormatting sqref="D75:H75">
    <cfRule type="top10" dxfId="655" priority="139" bottom="1" rank="1"/>
    <cfRule type="colorScale" priority="140">
      <colorScale>
        <cfvo type="min"/>
        <cfvo type="max"/>
        <color theme="7"/>
        <color rgb="FFFFF9E7"/>
      </colorScale>
    </cfRule>
  </conditionalFormatting>
  <conditionalFormatting sqref="D76:H76">
    <cfRule type="top10" dxfId="654" priority="141" bottom="1" rank="1"/>
    <cfRule type="colorScale" priority="142">
      <colorScale>
        <cfvo type="min"/>
        <cfvo type="max"/>
        <color theme="7"/>
        <color rgb="FFFFF9E7"/>
      </colorScale>
    </cfRule>
  </conditionalFormatting>
  <conditionalFormatting sqref="D77:H77">
    <cfRule type="top10" dxfId="653" priority="143" bottom="1" rank="1"/>
    <cfRule type="colorScale" priority="144">
      <colorScale>
        <cfvo type="min"/>
        <cfvo type="max"/>
        <color theme="7"/>
        <color rgb="FFFFF9E7"/>
      </colorScale>
    </cfRule>
  </conditionalFormatting>
  <conditionalFormatting sqref="D78:H78">
    <cfRule type="top10" dxfId="652" priority="145" bottom="1" rank="1"/>
    <cfRule type="colorScale" priority="146">
      <colorScale>
        <cfvo type="min"/>
        <cfvo type="max"/>
        <color theme="7"/>
        <color rgb="FFFFF9E7"/>
      </colorScale>
    </cfRule>
  </conditionalFormatting>
  <conditionalFormatting sqref="D79:H79">
    <cfRule type="top10" dxfId="651" priority="147" bottom="1" rank="1"/>
    <cfRule type="colorScale" priority="148">
      <colorScale>
        <cfvo type="min"/>
        <cfvo type="max"/>
        <color theme="7"/>
        <color rgb="FFFFF9E7"/>
      </colorScale>
    </cfRule>
  </conditionalFormatting>
  <conditionalFormatting sqref="D80:H80">
    <cfRule type="top10" dxfId="650" priority="149" bottom="1" rank="1"/>
    <cfRule type="colorScale" priority="150">
      <colorScale>
        <cfvo type="min"/>
        <cfvo type="max"/>
        <color theme="7"/>
        <color rgb="FFFFF9E7"/>
      </colorScale>
    </cfRule>
  </conditionalFormatting>
  <conditionalFormatting sqref="D82:H82">
    <cfRule type="top10" dxfId="649" priority="51" bottom="1" rank="1"/>
    <cfRule type="colorScale" priority="52">
      <colorScale>
        <cfvo type="min"/>
        <cfvo type="max"/>
        <color theme="7"/>
        <color rgb="FFFFF9E7"/>
      </colorScale>
    </cfRule>
  </conditionalFormatting>
  <conditionalFormatting sqref="D83:H83">
    <cfRule type="top10" dxfId="648" priority="53" bottom="1" rank="1"/>
    <cfRule type="colorScale" priority="54">
      <colorScale>
        <cfvo type="min"/>
        <cfvo type="max"/>
        <color theme="7"/>
        <color rgb="FFFFF9E7"/>
      </colorScale>
    </cfRule>
  </conditionalFormatting>
  <conditionalFormatting sqref="D84:H84">
    <cfRule type="top10" dxfId="647" priority="55" bottom="1" rank="1"/>
    <cfRule type="colorScale" priority="56">
      <colorScale>
        <cfvo type="min"/>
        <cfvo type="max"/>
        <color theme="7"/>
        <color rgb="FFFFF9E7"/>
      </colorScale>
    </cfRule>
  </conditionalFormatting>
  <conditionalFormatting sqref="D85:H85">
    <cfRule type="top10" dxfId="646" priority="57" bottom="1" rank="1"/>
    <cfRule type="colorScale" priority="58">
      <colorScale>
        <cfvo type="min"/>
        <cfvo type="max"/>
        <color theme="7"/>
        <color rgb="FFFFF9E7"/>
      </colorScale>
    </cfRule>
  </conditionalFormatting>
  <conditionalFormatting sqref="D86:H86">
    <cfRule type="top10" dxfId="645" priority="59" bottom="1" rank="1"/>
    <cfRule type="colorScale" priority="60">
      <colorScale>
        <cfvo type="min"/>
        <cfvo type="max"/>
        <color theme="7"/>
        <color rgb="FFFFF9E7"/>
      </colorScale>
    </cfRule>
  </conditionalFormatting>
  <conditionalFormatting sqref="D87:H87">
    <cfRule type="top10" dxfId="644" priority="61" bottom="1" rank="1"/>
    <cfRule type="colorScale" priority="62">
      <colorScale>
        <cfvo type="min"/>
        <cfvo type="max"/>
        <color theme="7"/>
        <color rgb="FFFFF9E7"/>
      </colorScale>
    </cfRule>
  </conditionalFormatting>
  <conditionalFormatting sqref="D88:H88">
    <cfRule type="top10" dxfId="643" priority="63" bottom="1" rank="1"/>
    <cfRule type="colorScale" priority="64">
      <colorScale>
        <cfvo type="min"/>
        <cfvo type="max"/>
        <color theme="7"/>
        <color rgb="FFFFF9E7"/>
      </colorScale>
    </cfRule>
  </conditionalFormatting>
  <conditionalFormatting sqref="D89:H89">
    <cfRule type="top10" dxfId="642" priority="65" bottom="1" rank="1"/>
    <cfRule type="colorScale" priority="66">
      <colorScale>
        <cfvo type="min"/>
        <cfvo type="max"/>
        <color theme="7"/>
        <color rgb="FFFFF9E7"/>
      </colorScale>
    </cfRule>
  </conditionalFormatting>
  <conditionalFormatting sqref="D90:H90">
    <cfRule type="top10" dxfId="641" priority="67" bottom="1" rank="1"/>
    <cfRule type="colorScale" priority="68">
      <colorScale>
        <cfvo type="min"/>
        <cfvo type="max"/>
        <color theme="7"/>
        <color rgb="FFFFF9E7"/>
      </colorScale>
    </cfRule>
  </conditionalFormatting>
  <conditionalFormatting sqref="D91:H91">
    <cfRule type="top10" dxfId="640" priority="69" bottom="1" rank="1"/>
    <cfRule type="colorScale" priority="70">
      <colorScale>
        <cfvo type="min"/>
        <cfvo type="max"/>
        <color theme="7"/>
        <color rgb="FFFFF9E7"/>
      </colorScale>
    </cfRule>
  </conditionalFormatting>
  <conditionalFormatting sqref="D92:H92">
    <cfRule type="top10" dxfId="639" priority="71" bottom="1" rank="1"/>
    <cfRule type="colorScale" priority="72">
      <colorScale>
        <cfvo type="min"/>
        <cfvo type="max"/>
        <color theme="7"/>
        <color rgb="FFFFF9E7"/>
      </colorScale>
    </cfRule>
  </conditionalFormatting>
  <conditionalFormatting sqref="D93:H93">
    <cfRule type="top10" dxfId="638" priority="73" bottom="1" rank="1"/>
    <cfRule type="colorScale" priority="74">
      <colorScale>
        <cfvo type="min"/>
        <cfvo type="max"/>
        <color theme="7"/>
        <color rgb="FFFFF9E7"/>
      </colorScale>
    </cfRule>
  </conditionalFormatting>
  <conditionalFormatting sqref="D94:H94">
    <cfRule type="top10" dxfId="637" priority="75" bottom="1" rank="1"/>
    <cfRule type="colorScale" priority="76">
      <colorScale>
        <cfvo type="min"/>
        <cfvo type="max"/>
        <color theme="7"/>
        <color rgb="FFFFF9E7"/>
      </colorScale>
    </cfRule>
  </conditionalFormatting>
  <conditionalFormatting sqref="D95:H95">
    <cfRule type="top10" dxfId="636" priority="77" bottom="1" rank="1"/>
    <cfRule type="colorScale" priority="78">
      <colorScale>
        <cfvo type="min"/>
        <cfvo type="max"/>
        <color theme="7"/>
        <color rgb="FFFFF9E7"/>
      </colorScale>
    </cfRule>
  </conditionalFormatting>
  <conditionalFormatting sqref="D96:H96">
    <cfRule type="top10" dxfId="635" priority="79" bottom="1" rank="1"/>
    <cfRule type="colorScale" priority="80">
      <colorScale>
        <cfvo type="min"/>
        <cfvo type="max"/>
        <color theme="7"/>
        <color rgb="FFFFF9E7"/>
      </colorScale>
    </cfRule>
  </conditionalFormatting>
  <conditionalFormatting sqref="D97:H97">
    <cfRule type="top10" dxfId="634" priority="81" bottom="1" rank="1"/>
    <cfRule type="colorScale" priority="82">
      <colorScale>
        <cfvo type="min"/>
        <cfvo type="max"/>
        <color theme="7"/>
        <color rgb="FFFFF9E7"/>
      </colorScale>
    </cfRule>
  </conditionalFormatting>
  <conditionalFormatting sqref="D98:H98">
    <cfRule type="top10" dxfId="633" priority="83" bottom="1" rank="1"/>
    <cfRule type="colorScale" priority="84">
      <colorScale>
        <cfvo type="min"/>
        <cfvo type="max"/>
        <color theme="7"/>
        <color rgb="FFFFF9E7"/>
      </colorScale>
    </cfRule>
  </conditionalFormatting>
  <conditionalFormatting sqref="D99:H99">
    <cfRule type="top10" dxfId="632" priority="85" bottom="1" rank="1"/>
    <cfRule type="colorScale" priority="86">
      <colorScale>
        <cfvo type="min"/>
        <cfvo type="max"/>
        <color theme="7"/>
        <color rgb="FFFFF9E7"/>
      </colorScale>
    </cfRule>
  </conditionalFormatting>
  <conditionalFormatting sqref="D100:H100">
    <cfRule type="top10" dxfId="631" priority="87" bottom="1" rank="1"/>
    <cfRule type="colorScale" priority="88">
      <colorScale>
        <cfvo type="min"/>
        <cfvo type="max"/>
        <color theme="7"/>
        <color rgb="FFFFF9E7"/>
      </colorScale>
    </cfRule>
  </conditionalFormatting>
  <conditionalFormatting sqref="D101:H101">
    <cfRule type="top10" dxfId="630" priority="89" bottom="1" rank="1"/>
    <cfRule type="colorScale" priority="90">
      <colorScale>
        <cfvo type="min"/>
        <cfvo type="max"/>
        <color theme="7"/>
        <color rgb="FFFFF9E7"/>
      </colorScale>
    </cfRule>
  </conditionalFormatting>
  <conditionalFormatting sqref="D102:H102">
    <cfRule type="top10" dxfId="629" priority="91" bottom="1" rank="1"/>
    <cfRule type="colorScale" priority="92">
      <colorScale>
        <cfvo type="min"/>
        <cfvo type="max"/>
        <color theme="7"/>
        <color rgb="FFFFF9E7"/>
      </colorScale>
    </cfRule>
  </conditionalFormatting>
  <conditionalFormatting sqref="D103:H103">
    <cfRule type="top10" dxfId="628" priority="93" bottom="1" rank="1"/>
    <cfRule type="colorScale" priority="94">
      <colorScale>
        <cfvo type="min"/>
        <cfvo type="max"/>
        <color theme="7"/>
        <color rgb="FFFFF9E7"/>
      </colorScale>
    </cfRule>
  </conditionalFormatting>
  <conditionalFormatting sqref="D104:H104">
    <cfRule type="top10" dxfId="627" priority="95" bottom="1" rank="1"/>
    <cfRule type="colorScale" priority="96">
      <colorScale>
        <cfvo type="min"/>
        <cfvo type="max"/>
        <color theme="7"/>
        <color rgb="FFFFF9E7"/>
      </colorScale>
    </cfRule>
  </conditionalFormatting>
  <conditionalFormatting sqref="D105:H105">
    <cfRule type="top10" dxfId="626" priority="97" bottom="1" rank="1"/>
    <cfRule type="colorScale" priority="98">
      <colorScale>
        <cfvo type="min"/>
        <cfvo type="max"/>
        <color theme="7"/>
        <color rgb="FFFFF9E7"/>
      </colorScale>
    </cfRule>
  </conditionalFormatting>
  <conditionalFormatting sqref="D106:H106">
    <cfRule type="top10" dxfId="625" priority="99" bottom="1" rank="1"/>
    <cfRule type="colorScale" priority="100">
      <colorScale>
        <cfvo type="min"/>
        <cfvo type="max"/>
        <color theme="7"/>
        <color rgb="FFFFF9E7"/>
      </colorScale>
    </cfRule>
  </conditionalFormatting>
  <conditionalFormatting sqref="D108:H108">
    <cfRule type="top10" dxfId="624" priority="1" bottom="1" rank="1"/>
    <cfRule type="colorScale" priority="2">
      <colorScale>
        <cfvo type="min"/>
        <cfvo type="max"/>
        <color theme="7"/>
        <color rgb="FFFFF9E7"/>
      </colorScale>
    </cfRule>
  </conditionalFormatting>
  <conditionalFormatting sqref="D109:H109">
    <cfRule type="top10" dxfId="623" priority="3" bottom="1" rank="1"/>
    <cfRule type="colorScale" priority="4">
      <colorScale>
        <cfvo type="min"/>
        <cfvo type="max"/>
        <color theme="7"/>
        <color rgb="FFFFF9E7"/>
      </colorScale>
    </cfRule>
  </conditionalFormatting>
  <conditionalFormatting sqref="D110:H110">
    <cfRule type="top10" dxfId="622" priority="5" bottom="1" rank="1"/>
    <cfRule type="colorScale" priority="6">
      <colorScale>
        <cfvo type="min"/>
        <cfvo type="max"/>
        <color theme="7"/>
        <color rgb="FFFFF9E7"/>
      </colorScale>
    </cfRule>
  </conditionalFormatting>
  <conditionalFormatting sqref="D111:H111">
    <cfRule type="top10" dxfId="621" priority="7" bottom="1" rank="1"/>
    <cfRule type="colorScale" priority="8">
      <colorScale>
        <cfvo type="min"/>
        <cfvo type="max"/>
        <color theme="7"/>
        <color rgb="FFFFF9E7"/>
      </colorScale>
    </cfRule>
  </conditionalFormatting>
  <conditionalFormatting sqref="D112:H112">
    <cfRule type="top10" dxfId="620" priority="9" bottom="1" rank="1"/>
    <cfRule type="colorScale" priority="10">
      <colorScale>
        <cfvo type="min"/>
        <cfvo type="max"/>
        <color theme="7"/>
        <color rgb="FFFFF9E7"/>
      </colorScale>
    </cfRule>
  </conditionalFormatting>
  <conditionalFormatting sqref="D113:H113">
    <cfRule type="top10" dxfId="619" priority="11" bottom="1" rank="1"/>
    <cfRule type="colorScale" priority="12">
      <colorScale>
        <cfvo type="min"/>
        <cfvo type="max"/>
        <color theme="7"/>
        <color rgb="FFFFF9E7"/>
      </colorScale>
    </cfRule>
  </conditionalFormatting>
  <conditionalFormatting sqref="D114:H114">
    <cfRule type="top10" dxfId="618" priority="13" bottom="1" rank="1"/>
    <cfRule type="colorScale" priority="14">
      <colorScale>
        <cfvo type="min"/>
        <cfvo type="max"/>
        <color theme="7"/>
        <color rgb="FFFFF9E7"/>
      </colorScale>
    </cfRule>
  </conditionalFormatting>
  <conditionalFormatting sqref="D115:H115">
    <cfRule type="top10" dxfId="617" priority="15" bottom="1" rank="1"/>
    <cfRule type="colorScale" priority="16">
      <colorScale>
        <cfvo type="min"/>
        <cfvo type="max"/>
        <color theme="7"/>
        <color rgb="FFFFF9E7"/>
      </colorScale>
    </cfRule>
  </conditionalFormatting>
  <conditionalFormatting sqref="D116:H116">
    <cfRule type="top10" dxfId="616" priority="17" bottom="1" rank="1"/>
    <cfRule type="colorScale" priority="18">
      <colorScale>
        <cfvo type="min"/>
        <cfvo type="max"/>
        <color theme="7"/>
        <color rgb="FFFFF9E7"/>
      </colorScale>
    </cfRule>
  </conditionalFormatting>
  <conditionalFormatting sqref="D117:H117">
    <cfRule type="top10" dxfId="615" priority="19" bottom="1" rank="1"/>
    <cfRule type="colorScale" priority="20">
      <colorScale>
        <cfvo type="min"/>
        <cfvo type="max"/>
        <color theme="7"/>
        <color rgb="FFFFF9E7"/>
      </colorScale>
    </cfRule>
  </conditionalFormatting>
  <conditionalFormatting sqref="D118:H118">
    <cfRule type="top10" dxfId="614" priority="21" bottom="1" rank="1"/>
    <cfRule type="colorScale" priority="22">
      <colorScale>
        <cfvo type="min"/>
        <cfvo type="max"/>
        <color theme="7"/>
        <color rgb="FFFFF9E7"/>
      </colorScale>
    </cfRule>
  </conditionalFormatting>
  <conditionalFormatting sqref="D119:H119">
    <cfRule type="top10" dxfId="613" priority="23" bottom="1" rank="1"/>
    <cfRule type="colorScale" priority="24">
      <colorScale>
        <cfvo type="min"/>
        <cfvo type="max"/>
        <color theme="7"/>
        <color rgb="FFFFF9E7"/>
      </colorScale>
    </cfRule>
  </conditionalFormatting>
  <conditionalFormatting sqref="D120:H120">
    <cfRule type="top10" dxfId="612" priority="25" bottom="1" rank="1"/>
    <cfRule type="colorScale" priority="26">
      <colorScale>
        <cfvo type="min"/>
        <cfvo type="max"/>
        <color theme="7"/>
        <color rgb="FFFFF9E7"/>
      </colorScale>
    </cfRule>
  </conditionalFormatting>
  <conditionalFormatting sqref="D121:H121">
    <cfRule type="top10" dxfId="611" priority="27" bottom="1" rank="1"/>
    <cfRule type="colorScale" priority="28">
      <colorScale>
        <cfvo type="min"/>
        <cfvo type="max"/>
        <color theme="7"/>
        <color rgb="FFFFF9E7"/>
      </colorScale>
    </cfRule>
  </conditionalFormatting>
  <conditionalFormatting sqref="D122:H122">
    <cfRule type="top10" dxfId="610" priority="29" bottom="1" rank="1"/>
    <cfRule type="colorScale" priority="30">
      <colorScale>
        <cfvo type="min"/>
        <cfvo type="max"/>
        <color theme="7"/>
        <color rgb="FFFFF9E7"/>
      </colorScale>
    </cfRule>
  </conditionalFormatting>
  <conditionalFormatting sqref="D123:H123">
    <cfRule type="top10" dxfId="609" priority="31" bottom="1" rank="1"/>
    <cfRule type="colorScale" priority="32">
      <colorScale>
        <cfvo type="min"/>
        <cfvo type="max"/>
        <color theme="7"/>
        <color rgb="FFFFF9E7"/>
      </colorScale>
    </cfRule>
  </conditionalFormatting>
  <conditionalFormatting sqref="D124:H124">
    <cfRule type="top10" dxfId="608" priority="33" bottom="1" rank="1"/>
    <cfRule type="colorScale" priority="34">
      <colorScale>
        <cfvo type="min"/>
        <cfvo type="max"/>
        <color theme="7"/>
        <color rgb="FFFFF9E7"/>
      </colorScale>
    </cfRule>
  </conditionalFormatting>
  <conditionalFormatting sqref="D125:H125">
    <cfRule type="top10" dxfId="607" priority="35" bottom="1" rank="1"/>
    <cfRule type="colorScale" priority="36">
      <colorScale>
        <cfvo type="min"/>
        <cfvo type="max"/>
        <color theme="7"/>
        <color rgb="FFFFF9E7"/>
      </colorScale>
    </cfRule>
  </conditionalFormatting>
  <conditionalFormatting sqref="D126:H126">
    <cfRule type="top10" dxfId="606" priority="37" bottom="1" rank="1"/>
    <cfRule type="colorScale" priority="38">
      <colorScale>
        <cfvo type="min"/>
        <cfvo type="max"/>
        <color theme="7"/>
        <color rgb="FFFFF9E7"/>
      </colorScale>
    </cfRule>
  </conditionalFormatting>
  <conditionalFormatting sqref="D127:H127">
    <cfRule type="top10" dxfId="605" priority="39" bottom="1" rank="1"/>
    <cfRule type="colorScale" priority="40">
      <colorScale>
        <cfvo type="min"/>
        <cfvo type="max"/>
        <color theme="7"/>
        <color rgb="FFFFF9E7"/>
      </colorScale>
    </cfRule>
  </conditionalFormatting>
  <conditionalFormatting sqref="D128:H128">
    <cfRule type="top10" dxfId="604" priority="41" bottom="1" rank="1"/>
    <cfRule type="colorScale" priority="42">
      <colorScale>
        <cfvo type="min"/>
        <cfvo type="max"/>
        <color theme="7"/>
        <color rgb="FFFFF9E7"/>
      </colorScale>
    </cfRule>
  </conditionalFormatting>
  <conditionalFormatting sqref="D129:H129">
    <cfRule type="top10" dxfId="603" priority="43" bottom="1" rank="1"/>
    <cfRule type="colorScale" priority="44">
      <colorScale>
        <cfvo type="min"/>
        <cfvo type="max"/>
        <color theme="7"/>
        <color rgb="FFFFF9E7"/>
      </colorScale>
    </cfRule>
  </conditionalFormatting>
  <conditionalFormatting sqref="D130:H130">
    <cfRule type="top10" dxfId="602" priority="45" bottom="1" rank="1"/>
    <cfRule type="colorScale" priority="46">
      <colorScale>
        <cfvo type="min"/>
        <cfvo type="max"/>
        <color theme="7"/>
        <color rgb="FFFFF9E7"/>
      </colorScale>
    </cfRule>
  </conditionalFormatting>
  <conditionalFormatting sqref="D131:H131">
    <cfRule type="top10" dxfId="601" priority="47" bottom="1" rank="1"/>
    <cfRule type="colorScale" priority="48">
      <colorScale>
        <cfvo type="min"/>
        <cfvo type="max"/>
        <color theme="7"/>
        <color rgb="FFFFF9E7"/>
      </colorScale>
    </cfRule>
  </conditionalFormatting>
  <conditionalFormatting sqref="D132:H132">
    <cfRule type="top10" dxfId="600" priority="49" bottom="1" rank="1"/>
    <cfRule type="colorScale" priority="50">
      <colorScale>
        <cfvo type="min"/>
        <cfvo type="max"/>
        <color theme="7"/>
        <color rgb="FFFFF9E7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2596-18C1-47EC-85D5-21E93E73063B}">
  <dimension ref="A1:AC13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:F1"/>
    </sheetView>
  </sheetViews>
  <sheetFormatPr baseColWidth="10" defaultRowHeight="15"/>
  <cols>
    <col min="1" max="1" width="12.7109375" style="92" customWidth="1"/>
    <col min="2" max="3" width="5.140625" style="92" bestFit="1" customWidth="1"/>
    <col min="4" max="6" width="11.42578125" style="54"/>
    <col min="7" max="7" width="14.28515625" style="54" customWidth="1"/>
    <col min="8" max="8" width="11.42578125" style="54"/>
    <col min="9" max="9" width="11.42578125" style="92"/>
    <col min="10" max="10" width="11.42578125" style="2"/>
    <col min="11" max="13" width="11.42578125" style="92"/>
    <col min="14" max="14" width="16" style="92" customWidth="1"/>
    <col min="15" max="15" width="9.140625" style="92" customWidth="1"/>
    <col min="16" max="16" width="6.7109375" style="92" customWidth="1"/>
    <col min="17" max="21" width="8.85546875" style="92" customWidth="1"/>
    <col min="22" max="23" width="11.42578125" style="92"/>
    <col min="24" max="24" width="18.7109375" style="92" bestFit="1" customWidth="1"/>
    <col min="25" max="16384" width="11.42578125" style="92"/>
  </cols>
  <sheetData>
    <row r="1" spans="1:29" ht="15.75" thickBot="1">
      <c r="A1" s="92" t="s">
        <v>2</v>
      </c>
      <c r="D1" s="80" t="s">
        <v>70</v>
      </c>
      <c r="E1" s="129"/>
      <c r="F1" s="129"/>
      <c r="Q1" s="3" t="s">
        <v>33</v>
      </c>
      <c r="R1" s="54">
        <f>'RQ1'!D9</f>
        <v>50123</v>
      </c>
      <c r="W1" s="2"/>
    </row>
    <row r="2" spans="1:29" ht="18.75" thickBot="1">
      <c r="A2" s="99" t="s">
        <v>60</v>
      </c>
      <c r="B2" s="55" t="s">
        <v>45</v>
      </c>
      <c r="C2" s="58" t="s">
        <v>44</v>
      </c>
      <c r="D2" s="59" t="s">
        <v>0</v>
      </c>
      <c r="E2" s="60" t="s">
        <v>14</v>
      </c>
      <c r="F2" s="60" t="s">
        <v>1</v>
      </c>
      <c r="G2" s="60" t="s">
        <v>8</v>
      </c>
      <c r="H2" s="61" t="s">
        <v>3</v>
      </c>
      <c r="J2" s="2" t="s">
        <v>11</v>
      </c>
      <c r="K2" s="92" t="s">
        <v>4</v>
      </c>
      <c r="L2" s="92" t="s">
        <v>5</v>
      </c>
      <c r="M2" s="92" t="s">
        <v>6</v>
      </c>
      <c r="N2" s="92" t="s">
        <v>7</v>
      </c>
      <c r="Q2" s="44"/>
      <c r="R2" s="44"/>
      <c r="S2" s="44"/>
      <c r="T2" s="44"/>
      <c r="U2" s="44"/>
      <c r="W2" s="2" t="s">
        <v>11</v>
      </c>
      <c r="X2" s="3" t="s">
        <v>4</v>
      </c>
      <c r="Y2" s="92" t="s">
        <v>5</v>
      </c>
      <c r="Z2" s="92" t="s">
        <v>6</v>
      </c>
      <c r="AA2" s="92" t="s">
        <v>7</v>
      </c>
    </row>
    <row r="3" spans="1:29" ht="15.75" thickBot="1">
      <c r="A3" s="92">
        <v>1</v>
      </c>
      <c r="B3" s="92" t="s">
        <v>31</v>
      </c>
      <c r="C3" s="92" t="s">
        <v>32</v>
      </c>
      <c r="Q3" s="59" t="s">
        <v>49</v>
      </c>
      <c r="R3" s="60" t="s">
        <v>46</v>
      </c>
      <c r="S3" s="60" t="s">
        <v>47</v>
      </c>
      <c r="T3" s="60" t="s">
        <v>48</v>
      </c>
      <c r="U3" s="61" t="s">
        <v>59</v>
      </c>
      <c r="X3" s="3"/>
    </row>
    <row r="4" spans="1:29">
      <c r="B4" s="93">
        <v>0</v>
      </c>
      <c r="C4" s="94">
        <v>0</v>
      </c>
      <c r="D4" s="83">
        <v>2086600</v>
      </c>
      <c r="E4" s="84">
        <v>313100</v>
      </c>
      <c r="F4" s="84">
        <v>38000</v>
      </c>
      <c r="G4" s="84">
        <v>95775</v>
      </c>
      <c r="H4" s="85">
        <v>539470</v>
      </c>
      <c r="J4" s="2">
        <v>40</v>
      </c>
      <c r="K4" s="1">
        <v>0</v>
      </c>
      <c r="L4" s="1">
        <v>532200</v>
      </c>
      <c r="M4" s="1">
        <v>550000</v>
      </c>
      <c r="N4" s="92">
        <v>38000</v>
      </c>
      <c r="Q4" s="46">
        <f t="shared" ref="Q4:Q28" si="0">AVERAGE(D4,D30,D56,D82,D108)/$R$1</f>
        <v>41.629591205634142</v>
      </c>
      <c r="R4" s="47">
        <f t="shared" ref="R4:R28" si="1">AVERAGE(E4,E30,E56,E82,E108)/$R$1</f>
        <v>10.431103485425853</v>
      </c>
      <c r="S4" s="47">
        <f t="shared" ref="S4:S28" si="2">AVERAGE(F4,F30,F56,F82,F108)/$R$1</f>
        <v>1.207501546196357</v>
      </c>
      <c r="T4" s="47">
        <f t="shared" ref="T4:T28" si="3">AVERAGE(G4,G30,G56,G82,G108)/$R$1</f>
        <v>1.824791014105301</v>
      </c>
      <c r="U4" s="48">
        <f t="shared" ref="U4:U28" si="4">AVERAGE(H4,H30,H56,H82,H108)/$R$1</f>
        <v>11.057690082397302</v>
      </c>
      <c r="W4" s="2">
        <f t="shared" ref="W4:W28" si="5">AVERAGE(J4,J30,J56,J82,J108)</f>
        <v>20.399999999999999</v>
      </c>
      <c r="X4" s="26">
        <f t="shared" ref="X4:X28" si="6">AVERAGE(K4,K30,K56,K82,K108)/$R$1</f>
        <v>0</v>
      </c>
      <c r="Y4" s="1">
        <f t="shared" ref="Y4:Y28" si="7">AVERAGE(L4,L30,L56,L82,L108)</f>
        <v>545744.80000000005</v>
      </c>
      <c r="Z4" s="1">
        <f t="shared" ref="Z4:Z28" si="8">AVERAGE(M4,M30,M56,M82,M108)</f>
        <v>564818</v>
      </c>
      <c r="AA4" s="92">
        <f t="shared" ref="AA4:AA28" si="9">AVERAGE(N4,N30,N56,N82,N108)</f>
        <v>60523.6</v>
      </c>
      <c r="AC4" s="1">
        <f t="shared" ref="AC4:AC28" si="10">MIN(Q4:U4)</f>
        <v>1.207501546196357</v>
      </c>
    </row>
    <row r="5" spans="1:29">
      <c r="B5" s="95">
        <v>0</v>
      </c>
      <c r="C5" s="96">
        <v>0.25</v>
      </c>
      <c r="D5" s="86">
        <v>2086600</v>
      </c>
      <c r="E5" s="87">
        <v>408050</v>
      </c>
      <c r="F5" s="87">
        <v>310375</v>
      </c>
      <c r="G5" s="87">
        <v>345419</v>
      </c>
      <c r="H5" s="88">
        <v>539470</v>
      </c>
      <c r="J5" s="2">
        <v>40</v>
      </c>
      <c r="K5" s="1">
        <v>0</v>
      </c>
      <c r="L5" s="1">
        <v>532200</v>
      </c>
      <c r="M5" s="1">
        <v>550000</v>
      </c>
      <c r="N5" s="92">
        <v>310500</v>
      </c>
      <c r="Q5" s="45">
        <f t="shared" si="0"/>
        <v>41.629591205634142</v>
      </c>
      <c r="R5" s="49">
        <f t="shared" si="1"/>
        <v>11.966829599186003</v>
      </c>
      <c r="S5" s="49">
        <f t="shared" si="2"/>
        <v>6.6080122897671734</v>
      </c>
      <c r="T5" s="49">
        <f t="shared" si="3"/>
        <v>7.3515551742712928</v>
      </c>
      <c r="U5" s="50">
        <f t="shared" si="4"/>
        <v>11.057690082397302</v>
      </c>
      <c r="W5" s="2">
        <f t="shared" si="5"/>
        <v>24.8</v>
      </c>
      <c r="X5" s="26">
        <f t="shared" si="6"/>
        <v>0</v>
      </c>
      <c r="Y5" s="1">
        <f t="shared" si="7"/>
        <v>545744.80000000005</v>
      </c>
      <c r="Z5" s="1">
        <f t="shared" si="8"/>
        <v>564818</v>
      </c>
      <c r="AA5" s="92">
        <f t="shared" si="9"/>
        <v>332580.59999999998</v>
      </c>
      <c r="AC5" s="1">
        <f t="shared" si="10"/>
        <v>6.6080122897671734</v>
      </c>
    </row>
    <row r="6" spans="1:29">
      <c r="B6" s="95">
        <v>0</v>
      </c>
      <c r="C6" s="96">
        <v>0.5</v>
      </c>
      <c r="D6" s="86">
        <v>2086600</v>
      </c>
      <c r="E6" s="87">
        <v>503000</v>
      </c>
      <c r="F6" s="87">
        <v>582750</v>
      </c>
      <c r="G6" s="87">
        <v>596270</v>
      </c>
      <c r="H6" s="88">
        <v>539470</v>
      </c>
      <c r="J6" s="2">
        <v>40</v>
      </c>
      <c r="K6" s="1">
        <v>0</v>
      </c>
      <c r="L6" s="1">
        <v>532200</v>
      </c>
      <c r="M6" s="1">
        <v>550000</v>
      </c>
      <c r="N6" s="92">
        <v>590000</v>
      </c>
      <c r="Q6" s="45">
        <f t="shared" si="0"/>
        <v>41.629591205634142</v>
      </c>
      <c r="R6" s="49">
        <f t="shared" si="1"/>
        <v>13.546711090716837</v>
      </c>
      <c r="S6" s="49">
        <f t="shared" si="2"/>
        <v>12.012636913193544</v>
      </c>
      <c r="T6" s="49">
        <f t="shared" si="3"/>
        <v>14.267569778345271</v>
      </c>
      <c r="U6" s="50">
        <f t="shared" si="4"/>
        <v>11.057690082397302</v>
      </c>
      <c r="W6" s="2">
        <f t="shared" si="5"/>
        <v>39.4</v>
      </c>
      <c r="X6" s="26">
        <f t="shared" si="6"/>
        <v>0</v>
      </c>
      <c r="Y6" s="1">
        <f t="shared" si="7"/>
        <v>545744.80000000005</v>
      </c>
      <c r="Z6" s="1">
        <f t="shared" si="8"/>
        <v>564818</v>
      </c>
      <c r="AA6" s="92">
        <f t="shared" si="9"/>
        <v>703790.2</v>
      </c>
      <c r="AC6" s="1">
        <f t="shared" si="10"/>
        <v>11.057690082397302</v>
      </c>
    </row>
    <row r="7" spans="1:29">
      <c r="B7" s="95">
        <v>0</v>
      </c>
      <c r="C7" s="96">
        <v>0.75</v>
      </c>
      <c r="D7" s="86">
        <v>2086600</v>
      </c>
      <c r="E7" s="87">
        <v>597950</v>
      </c>
      <c r="F7" s="87">
        <v>855125</v>
      </c>
      <c r="G7" s="87">
        <v>734480</v>
      </c>
      <c r="H7" s="88">
        <v>539470</v>
      </c>
      <c r="J7" s="2">
        <v>40</v>
      </c>
      <c r="K7" s="1">
        <v>0</v>
      </c>
      <c r="L7" s="1">
        <v>532200</v>
      </c>
      <c r="M7" s="1">
        <v>550000</v>
      </c>
      <c r="N7" s="92">
        <v>738500</v>
      </c>
      <c r="Q7" s="45">
        <f t="shared" si="0"/>
        <v>41.629591205634142</v>
      </c>
      <c r="R7" s="49">
        <f t="shared" si="1"/>
        <v>15.110212876324242</v>
      </c>
      <c r="S7" s="49">
        <f t="shared" si="2"/>
        <v>17.416399656844163</v>
      </c>
      <c r="T7" s="49">
        <f t="shared" si="3"/>
        <v>17.82828641541807</v>
      </c>
      <c r="U7" s="50">
        <f t="shared" si="4"/>
        <v>11.057690082397302</v>
      </c>
      <c r="W7" s="2">
        <f t="shared" si="5"/>
        <v>40</v>
      </c>
      <c r="X7" s="26">
        <f t="shared" si="6"/>
        <v>0</v>
      </c>
      <c r="Y7" s="1">
        <f t="shared" si="7"/>
        <v>545744.80000000005</v>
      </c>
      <c r="Z7" s="1">
        <f t="shared" si="8"/>
        <v>564818</v>
      </c>
      <c r="AA7" s="92">
        <f t="shared" si="9"/>
        <v>902783</v>
      </c>
      <c r="AC7" s="1">
        <f t="shared" si="10"/>
        <v>11.057690082397302</v>
      </c>
    </row>
    <row r="8" spans="1:29">
      <c r="B8" s="95">
        <v>0</v>
      </c>
      <c r="C8" s="96">
        <v>1</v>
      </c>
      <c r="D8" s="86">
        <v>2086600</v>
      </c>
      <c r="E8" s="87">
        <v>692900</v>
      </c>
      <c r="F8" s="87">
        <v>1127500</v>
      </c>
      <c r="G8" s="87">
        <v>828800</v>
      </c>
      <c r="H8" s="88">
        <v>539470</v>
      </c>
      <c r="J8" s="2">
        <v>40</v>
      </c>
      <c r="K8" s="1">
        <v>0</v>
      </c>
      <c r="L8" s="1">
        <v>532200</v>
      </c>
      <c r="M8" s="1">
        <v>550000</v>
      </c>
      <c r="N8" s="92">
        <v>828800</v>
      </c>
      <c r="Q8" s="45">
        <f t="shared" si="0"/>
        <v>41.629591205634142</v>
      </c>
      <c r="R8" s="49">
        <f t="shared" si="1"/>
        <v>16.698082716517366</v>
      </c>
      <c r="S8" s="49">
        <f t="shared" si="2"/>
        <v>22.822261237356102</v>
      </c>
      <c r="T8" s="49">
        <f t="shared" si="3"/>
        <v>19.564339724278277</v>
      </c>
      <c r="U8" s="50">
        <f t="shared" si="4"/>
        <v>11.057690082397302</v>
      </c>
      <c r="W8" s="2">
        <f t="shared" si="5"/>
        <v>40</v>
      </c>
      <c r="X8" s="26">
        <f t="shared" si="6"/>
        <v>0</v>
      </c>
      <c r="Y8" s="1">
        <f t="shared" si="7"/>
        <v>545744.80000000005</v>
      </c>
      <c r="Z8" s="1">
        <f t="shared" si="8"/>
        <v>564818</v>
      </c>
      <c r="AA8" s="92">
        <f t="shared" si="9"/>
        <v>980623.4</v>
      </c>
      <c r="AC8" s="1">
        <f t="shared" si="10"/>
        <v>11.057690082397302</v>
      </c>
    </row>
    <row r="9" spans="1:29">
      <c r="B9" s="95">
        <v>0.25</v>
      </c>
      <c r="C9" s="96">
        <v>0</v>
      </c>
      <c r="D9" s="86">
        <v>2086600</v>
      </c>
      <c r="E9" s="87">
        <v>851425</v>
      </c>
      <c r="F9" s="87">
        <v>822525</v>
      </c>
      <c r="G9" s="87">
        <v>935017</v>
      </c>
      <c r="H9" s="88">
        <v>994250</v>
      </c>
      <c r="J9" s="2">
        <v>40</v>
      </c>
      <c r="K9" s="1">
        <v>521650</v>
      </c>
      <c r="L9" s="1">
        <v>989050</v>
      </c>
      <c r="M9" s="1">
        <v>1001500</v>
      </c>
      <c r="N9" s="92">
        <v>815000</v>
      </c>
      <c r="Q9" s="45">
        <f t="shared" si="0"/>
        <v>41.629591205634142</v>
      </c>
      <c r="R9" s="49">
        <f t="shared" si="1"/>
        <v>21.191915886918178</v>
      </c>
      <c r="S9" s="49">
        <f t="shared" si="2"/>
        <v>16.862047363485825</v>
      </c>
      <c r="T9" s="49">
        <f t="shared" si="3"/>
        <v>21.264194082556909</v>
      </c>
      <c r="U9" s="50">
        <f t="shared" si="4"/>
        <v>20.132338447419347</v>
      </c>
      <c r="W9" s="2">
        <f t="shared" si="5"/>
        <v>39</v>
      </c>
      <c r="X9" s="26">
        <f t="shared" si="6"/>
        <v>10.407397801408536</v>
      </c>
      <c r="Y9" s="1">
        <f t="shared" si="7"/>
        <v>1002655.4</v>
      </c>
      <c r="Z9" s="1">
        <f t="shared" si="8"/>
        <v>1016384.4</v>
      </c>
      <c r="AA9" s="92">
        <f t="shared" si="9"/>
        <v>846056.2</v>
      </c>
      <c r="AC9" s="1">
        <f t="shared" si="10"/>
        <v>16.862047363485825</v>
      </c>
    </row>
    <row r="10" spans="1:29">
      <c r="B10" s="95">
        <v>0.25</v>
      </c>
      <c r="C10" s="96">
        <v>0.25</v>
      </c>
      <c r="D10" s="86">
        <v>2086600</v>
      </c>
      <c r="E10" s="87">
        <v>946375</v>
      </c>
      <c r="F10" s="87">
        <v>1094900</v>
      </c>
      <c r="G10" s="87">
        <v>1042956</v>
      </c>
      <c r="H10" s="88">
        <v>1010569</v>
      </c>
      <c r="J10" s="2">
        <v>40</v>
      </c>
      <c r="K10" s="1">
        <v>521650</v>
      </c>
      <c r="L10" s="1">
        <v>1005430</v>
      </c>
      <c r="M10" s="1">
        <v>1017664</v>
      </c>
      <c r="N10" s="92">
        <v>1052950</v>
      </c>
      <c r="Q10" s="45">
        <f t="shared" si="0"/>
        <v>41.629591205634142</v>
      </c>
      <c r="R10" s="49">
        <f t="shared" si="1"/>
        <v>22.727642000678333</v>
      </c>
      <c r="S10" s="49">
        <f t="shared" si="2"/>
        <v>22.262562097240785</v>
      </c>
      <c r="T10" s="49">
        <f t="shared" si="3"/>
        <v>23.810581968357841</v>
      </c>
      <c r="U10" s="50">
        <f t="shared" si="4"/>
        <v>20.455463559643277</v>
      </c>
      <c r="W10" s="2">
        <f t="shared" si="5"/>
        <v>39.799999999999997</v>
      </c>
      <c r="X10" s="26">
        <f t="shared" si="6"/>
        <v>10.407397801408536</v>
      </c>
      <c r="Y10" s="1">
        <f t="shared" si="7"/>
        <v>1018917.6</v>
      </c>
      <c r="Z10" s="1">
        <f t="shared" si="8"/>
        <v>1032422.6</v>
      </c>
      <c r="AA10" s="92">
        <f t="shared" si="9"/>
        <v>1196873</v>
      </c>
      <c r="AC10" s="1">
        <f t="shared" si="10"/>
        <v>20.455463559643277</v>
      </c>
    </row>
    <row r="11" spans="1:29">
      <c r="B11" s="95">
        <v>0.25</v>
      </c>
      <c r="C11" s="96">
        <v>0.5</v>
      </c>
      <c r="D11" s="86">
        <v>2086600</v>
      </c>
      <c r="E11" s="87">
        <v>1041325</v>
      </c>
      <c r="F11" s="87">
        <v>1367275</v>
      </c>
      <c r="G11" s="87">
        <v>1146955</v>
      </c>
      <c r="H11" s="88">
        <v>1026888</v>
      </c>
      <c r="J11" s="2">
        <v>40</v>
      </c>
      <c r="K11" s="1">
        <v>521650</v>
      </c>
      <c r="L11" s="1">
        <v>1021810</v>
      </c>
      <c r="M11" s="1">
        <v>1033828</v>
      </c>
      <c r="N11" s="92">
        <v>1143250</v>
      </c>
      <c r="Q11" s="45">
        <f t="shared" si="0"/>
        <v>41.629591205634142</v>
      </c>
      <c r="R11" s="49">
        <f t="shared" si="1"/>
        <v>24.307523492209164</v>
      </c>
      <c r="S11" s="49">
        <f t="shared" si="2"/>
        <v>27.667186720667157</v>
      </c>
      <c r="T11" s="49">
        <f t="shared" si="3"/>
        <v>26.275378568720946</v>
      </c>
      <c r="U11" s="50">
        <f t="shared" si="4"/>
        <v>20.779654051034456</v>
      </c>
      <c r="W11" s="2">
        <f t="shared" si="5"/>
        <v>40</v>
      </c>
      <c r="X11" s="26">
        <f t="shared" si="6"/>
        <v>10.407397801408536</v>
      </c>
      <c r="Y11" s="1">
        <f t="shared" si="7"/>
        <v>1035232.2</v>
      </c>
      <c r="Z11" s="1">
        <f t="shared" si="8"/>
        <v>1048516.6</v>
      </c>
      <c r="AA11" s="92">
        <f t="shared" si="9"/>
        <v>1321819.6000000001</v>
      </c>
      <c r="AC11" s="1">
        <f t="shared" si="10"/>
        <v>20.779654051034456</v>
      </c>
    </row>
    <row r="12" spans="1:29">
      <c r="B12" s="95">
        <v>0.25</v>
      </c>
      <c r="C12" s="96">
        <v>0.75</v>
      </c>
      <c r="D12" s="86">
        <v>2086600</v>
      </c>
      <c r="E12" s="87">
        <v>1136275</v>
      </c>
      <c r="F12" s="87">
        <v>1639650</v>
      </c>
      <c r="G12" s="87">
        <v>1233583</v>
      </c>
      <c r="H12" s="88">
        <v>1043208</v>
      </c>
      <c r="J12" s="2">
        <v>40</v>
      </c>
      <c r="K12" s="1">
        <v>521650</v>
      </c>
      <c r="L12" s="1">
        <v>1038190</v>
      </c>
      <c r="M12" s="1">
        <v>1049992</v>
      </c>
      <c r="N12" s="92">
        <v>1233550</v>
      </c>
      <c r="Q12" s="45">
        <f t="shared" si="0"/>
        <v>41.629591205634142</v>
      </c>
      <c r="R12" s="49">
        <f t="shared" si="1"/>
        <v>25.871025277816571</v>
      </c>
      <c r="S12" s="49">
        <f t="shared" si="2"/>
        <v>33.07094547413363</v>
      </c>
      <c r="T12" s="49">
        <f t="shared" si="3"/>
        <v>27.905173273746584</v>
      </c>
      <c r="U12" s="50">
        <f t="shared" si="4"/>
        <v>21.103704885980488</v>
      </c>
      <c r="W12" s="2">
        <f t="shared" si="5"/>
        <v>40</v>
      </c>
      <c r="X12" s="26">
        <f t="shared" si="6"/>
        <v>10.407397801408536</v>
      </c>
      <c r="Y12" s="1">
        <f t="shared" si="7"/>
        <v>1051538.6000000001</v>
      </c>
      <c r="Z12" s="1">
        <f t="shared" si="8"/>
        <v>1064602.3999999999</v>
      </c>
      <c r="AA12" s="92">
        <f t="shared" si="9"/>
        <v>1398684.4</v>
      </c>
      <c r="AC12" s="1">
        <f t="shared" si="10"/>
        <v>21.103704885980488</v>
      </c>
    </row>
    <row r="13" spans="1:29">
      <c r="B13" s="95">
        <v>0.25</v>
      </c>
      <c r="C13" s="96">
        <v>1</v>
      </c>
      <c r="D13" s="86">
        <v>2086600</v>
      </c>
      <c r="E13" s="87">
        <v>1231225</v>
      </c>
      <c r="F13" s="87">
        <v>1912025</v>
      </c>
      <c r="G13" s="87">
        <v>1323850</v>
      </c>
      <c r="H13" s="88">
        <v>1062247</v>
      </c>
      <c r="J13" s="2">
        <v>40</v>
      </c>
      <c r="K13" s="1">
        <v>521650</v>
      </c>
      <c r="L13" s="1">
        <v>1057300</v>
      </c>
      <c r="M13" s="1">
        <v>1068850</v>
      </c>
      <c r="N13" s="92">
        <v>1323850</v>
      </c>
      <c r="Q13" s="45">
        <f t="shared" si="0"/>
        <v>41.629591205634142</v>
      </c>
      <c r="R13" s="49">
        <f t="shared" si="1"/>
        <v>27.458895118009696</v>
      </c>
      <c r="S13" s="49">
        <f t="shared" si="2"/>
        <v>38.476811044829716</v>
      </c>
      <c r="T13" s="49">
        <f t="shared" si="3"/>
        <v>29.458240727809585</v>
      </c>
      <c r="U13" s="50">
        <f t="shared" si="4"/>
        <v>21.480154819144904</v>
      </c>
      <c r="W13" s="2">
        <f t="shared" si="5"/>
        <v>40</v>
      </c>
      <c r="X13" s="26">
        <f t="shared" si="6"/>
        <v>10.407397801408536</v>
      </c>
      <c r="Y13" s="1">
        <f t="shared" si="7"/>
        <v>1070486.2</v>
      </c>
      <c r="Z13" s="1">
        <f t="shared" si="8"/>
        <v>1083287</v>
      </c>
      <c r="AA13" s="92">
        <f t="shared" si="9"/>
        <v>1476535.4</v>
      </c>
      <c r="AC13" s="1">
        <f t="shared" si="10"/>
        <v>21.480154819144904</v>
      </c>
    </row>
    <row r="14" spans="1:29">
      <c r="B14" s="95">
        <v>0.5</v>
      </c>
      <c r="C14" s="96">
        <v>0</v>
      </c>
      <c r="D14" s="86">
        <v>2086600</v>
      </c>
      <c r="E14" s="87">
        <v>1389750</v>
      </c>
      <c r="F14" s="87">
        <v>1607050</v>
      </c>
      <c r="G14" s="87">
        <v>1457700</v>
      </c>
      <c r="H14" s="88">
        <v>1449030</v>
      </c>
      <c r="J14" s="2">
        <v>40</v>
      </c>
      <c r="K14" s="1">
        <v>1043300</v>
      </c>
      <c r="L14" s="1">
        <v>1445900</v>
      </c>
      <c r="M14" s="1">
        <v>1453000</v>
      </c>
      <c r="N14" s="92">
        <v>1457700</v>
      </c>
      <c r="Q14" s="45">
        <f t="shared" si="0"/>
        <v>41.629591205634142</v>
      </c>
      <c r="R14" s="49">
        <f t="shared" si="1"/>
        <v>31.931995291582705</v>
      </c>
      <c r="S14" s="49">
        <f t="shared" si="2"/>
        <v>32.514043453105359</v>
      </c>
      <c r="T14" s="49">
        <f t="shared" si="3"/>
        <v>33.1889631506494</v>
      </c>
      <c r="U14" s="50">
        <f t="shared" si="4"/>
        <v>29.205618179278972</v>
      </c>
      <c r="W14" s="2">
        <f t="shared" si="5"/>
        <v>40</v>
      </c>
      <c r="X14" s="26">
        <f t="shared" si="6"/>
        <v>20.814795602817071</v>
      </c>
      <c r="Y14" s="1">
        <f t="shared" si="7"/>
        <v>1459505.4</v>
      </c>
      <c r="Z14" s="1">
        <f t="shared" si="8"/>
        <v>1467884.4</v>
      </c>
      <c r="AA14" s="92">
        <f t="shared" si="9"/>
        <v>1663530.4</v>
      </c>
      <c r="AC14" s="1">
        <f t="shared" si="10"/>
        <v>29.205618179278972</v>
      </c>
    </row>
    <row r="15" spans="1:29">
      <c r="B15" s="95">
        <v>0.5</v>
      </c>
      <c r="C15" s="96">
        <v>0.25</v>
      </c>
      <c r="D15" s="86">
        <v>2086600</v>
      </c>
      <c r="E15" s="87">
        <v>1484700</v>
      </c>
      <c r="F15" s="87">
        <v>1879425</v>
      </c>
      <c r="G15" s="87">
        <v>1548000</v>
      </c>
      <c r="H15" s="88">
        <v>1481668</v>
      </c>
      <c r="J15" s="2">
        <v>40</v>
      </c>
      <c r="K15" s="1">
        <v>1043300</v>
      </c>
      <c r="L15" s="1">
        <v>1478660</v>
      </c>
      <c r="M15" s="1">
        <v>1485328</v>
      </c>
      <c r="N15" s="92">
        <v>1548000</v>
      </c>
      <c r="Q15" s="45">
        <f t="shared" si="0"/>
        <v>41.629591205634142</v>
      </c>
      <c r="R15" s="49">
        <f t="shared" si="1"/>
        <v>33.467721405342857</v>
      </c>
      <c r="S15" s="49">
        <f t="shared" si="2"/>
        <v>37.914558186860319</v>
      </c>
      <c r="T15" s="49">
        <f t="shared" si="3"/>
        <v>34.700871855236123</v>
      </c>
      <c r="U15" s="50">
        <f t="shared" si="4"/>
        <v>29.852933782894084</v>
      </c>
      <c r="W15" s="2">
        <f t="shared" si="5"/>
        <v>40</v>
      </c>
      <c r="X15" s="26">
        <f t="shared" si="6"/>
        <v>20.814795602817071</v>
      </c>
      <c r="Y15" s="1">
        <f t="shared" si="7"/>
        <v>1492082.2</v>
      </c>
      <c r="Z15" s="1">
        <f t="shared" si="8"/>
        <v>1500016.6</v>
      </c>
      <c r="AA15" s="92">
        <f t="shared" si="9"/>
        <v>1739335.6</v>
      </c>
      <c r="AC15" s="1">
        <f t="shared" si="10"/>
        <v>29.852933782894084</v>
      </c>
    </row>
    <row r="16" spans="1:29">
      <c r="B16" s="95">
        <v>0.5</v>
      </c>
      <c r="C16" s="96">
        <v>0.5</v>
      </c>
      <c r="D16" s="86">
        <v>2086600</v>
      </c>
      <c r="E16" s="87">
        <v>1579650</v>
      </c>
      <c r="F16" s="87">
        <v>2151800</v>
      </c>
      <c r="G16" s="87">
        <v>1638300</v>
      </c>
      <c r="H16" s="88">
        <v>1517027</v>
      </c>
      <c r="J16" s="2">
        <v>40</v>
      </c>
      <c r="K16" s="1">
        <v>1043300</v>
      </c>
      <c r="L16" s="1">
        <v>1514150</v>
      </c>
      <c r="M16" s="1">
        <v>1520350</v>
      </c>
      <c r="N16" s="92">
        <v>1638300</v>
      </c>
      <c r="Q16" s="45">
        <f t="shared" si="0"/>
        <v>41.629591205634142</v>
      </c>
      <c r="R16" s="49">
        <f t="shared" si="1"/>
        <v>35.047602896873691</v>
      </c>
      <c r="S16" s="49">
        <f t="shared" si="2"/>
        <v>43.319182810286691</v>
      </c>
      <c r="T16" s="49">
        <f t="shared" si="3"/>
        <v>36.248221375416477</v>
      </c>
      <c r="U16" s="50">
        <f t="shared" si="4"/>
        <v>30.553434551004528</v>
      </c>
      <c r="W16" s="2">
        <f t="shared" si="5"/>
        <v>40</v>
      </c>
      <c r="X16" s="26">
        <f t="shared" si="6"/>
        <v>20.814795602817071</v>
      </c>
      <c r="Y16" s="1">
        <f t="shared" si="7"/>
        <v>1527336.2</v>
      </c>
      <c r="Z16" s="1">
        <f t="shared" si="8"/>
        <v>1534787</v>
      </c>
      <c r="AA16" s="92">
        <f t="shared" si="9"/>
        <v>1816869.6</v>
      </c>
      <c r="AC16" s="1">
        <f t="shared" si="10"/>
        <v>30.553434551004528</v>
      </c>
    </row>
    <row r="17" spans="1:29">
      <c r="B17" s="95">
        <v>0.5</v>
      </c>
      <c r="C17" s="96">
        <v>0.75</v>
      </c>
      <c r="D17" s="86">
        <v>2086600</v>
      </c>
      <c r="E17" s="87">
        <v>1674600</v>
      </c>
      <c r="F17" s="87">
        <v>2424175</v>
      </c>
      <c r="G17" s="87">
        <v>1728600</v>
      </c>
      <c r="H17" s="88">
        <v>1549666</v>
      </c>
      <c r="J17" s="2">
        <v>40</v>
      </c>
      <c r="K17" s="1">
        <v>1043300</v>
      </c>
      <c r="L17" s="1">
        <v>1546910</v>
      </c>
      <c r="M17" s="1">
        <v>1552678</v>
      </c>
      <c r="N17" s="92">
        <v>1728600</v>
      </c>
      <c r="Q17" s="45">
        <f t="shared" si="0"/>
        <v>41.629591205634142</v>
      </c>
      <c r="R17" s="49">
        <f t="shared" si="1"/>
        <v>36.611104682481091</v>
      </c>
      <c r="S17" s="49">
        <f t="shared" si="2"/>
        <v>48.722945553937315</v>
      </c>
      <c r="T17" s="49">
        <f t="shared" si="3"/>
        <v>37.781956387287273</v>
      </c>
      <c r="U17" s="50">
        <f t="shared" si="4"/>
        <v>31.201667896973444</v>
      </c>
      <c r="W17" s="2">
        <f t="shared" si="5"/>
        <v>40</v>
      </c>
      <c r="X17" s="26">
        <f t="shared" si="6"/>
        <v>20.814795602817071</v>
      </c>
      <c r="Y17" s="1">
        <f t="shared" si="7"/>
        <v>1559956.6</v>
      </c>
      <c r="Z17" s="1">
        <f t="shared" si="8"/>
        <v>1566965.6</v>
      </c>
      <c r="AA17" s="92">
        <f t="shared" si="9"/>
        <v>1893745</v>
      </c>
      <c r="AC17" s="1">
        <f t="shared" si="10"/>
        <v>31.201667896973444</v>
      </c>
    </row>
    <row r="18" spans="1:29">
      <c r="B18" s="95">
        <v>0.5</v>
      </c>
      <c r="C18" s="96">
        <v>1</v>
      </c>
      <c r="D18" s="86">
        <v>2086600</v>
      </c>
      <c r="E18" s="87">
        <v>1769550</v>
      </c>
      <c r="F18" s="87">
        <v>2696550</v>
      </c>
      <c r="G18" s="87">
        <v>1818900</v>
      </c>
      <c r="H18" s="88">
        <v>1585025</v>
      </c>
      <c r="J18" s="2">
        <v>40</v>
      </c>
      <c r="K18" s="1">
        <v>1043300</v>
      </c>
      <c r="L18" s="1">
        <v>1582400</v>
      </c>
      <c r="M18" s="1">
        <v>1587700</v>
      </c>
      <c r="N18" s="92">
        <v>1818900</v>
      </c>
      <c r="Q18" s="45">
        <f t="shared" si="0"/>
        <v>41.629591205634142</v>
      </c>
      <c r="R18" s="49">
        <f t="shared" si="1"/>
        <v>38.19897452267422</v>
      </c>
      <c r="S18" s="49">
        <f t="shared" si="2"/>
        <v>54.128807134449261</v>
      </c>
      <c r="T18" s="49">
        <f t="shared" si="3"/>
        <v>39.334944037667334</v>
      </c>
      <c r="U18" s="50">
        <f t="shared" si="4"/>
        <v>31.902376154659539</v>
      </c>
      <c r="W18" s="2">
        <f t="shared" si="5"/>
        <v>40</v>
      </c>
      <c r="X18" s="26">
        <f t="shared" si="6"/>
        <v>20.814795602817071</v>
      </c>
      <c r="Y18" s="1">
        <f t="shared" si="7"/>
        <v>1595221.4</v>
      </c>
      <c r="Z18" s="1">
        <f t="shared" si="8"/>
        <v>1601746.4</v>
      </c>
      <c r="AA18" s="92">
        <f t="shared" si="9"/>
        <v>1971585.4</v>
      </c>
      <c r="AC18" s="1">
        <f t="shared" si="10"/>
        <v>31.902376154659539</v>
      </c>
    </row>
    <row r="19" spans="1:29">
      <c r="B19" s="95">
        <v>0.75</v>
      </c>
      <c r="C19" s="96">
        <v>0</v>
      </c>
      <c r="D19" s="86">
        <v>2086600</v>
      </c>
      <c r="E19" s="87">
        <v>1928075</v>
      </c>
      <c r="F19" s="87">
        <v>2391575</v>
      </c>
      <c r="G19" s="87">
        <v>1952750</v>
      </c>
      <c r="H19" s="88">
        <v>1903810</v>
      </c>
      <c r="J19" s="2">
        <v>40</v>
      </c>
      <c r="K19" s="1">
        <v>1564950</v>
      </c>
      <c r="L19" s="1">
        <v>1902750</v>
      </c>
      <c r="M19" s="1">
        <v>1904500</v>
      </c>
      <c r="N19" s="92">
        <v>1952750</v>
      </c>
      <c r="Q19" s="45">
        <f t="shared" si="0"/>
        <v>41.629591205634142</v>
      </c>
      <c r="R19" s="49">
        <f t="shared" si="1"/>
        <v>42.672074696247229</v>
      </c>
      <c r="S19" s="49">
        <f t="shared" si="2"/>
        <v>48.166039542724896</v>
      </c>
      <c r="T19" s="49">
        <f t="shared" si="3"/>
        <v>43.065666460507153</v>
      </c>
      <c r="U19" s="50">
        <f t="shared" si="4"/>
        <v>38.2788979111386</v>
      </c>
      <c r="W19" s="2">
        <f t="shared" si="5"/>
        <v>40</v>
      </c>
      <c r="X19" s="26">
        <f t="shared" si="6"/>
        <v>31.222193404225607</v>
      </c>
      <c r="Y19" s="1">
        <f t="shared" si="7"/>
        <v>1916355.4</v>
      </c>
      <c r="Z19" s="1">
        <f t="shared" si="8"/>
        <v>1919384.4</v>
      </c>
      <c r="AA19" s="92">
        <f t="shared" si="9"/>
        <v>2158580.4</v>
      </c>
      <c r="AC19" s="1">
        <f t="shared" si="10"/>
        <v>38.2788979111386</v>
      </c>
    </row>
    <row r="20" spans="1:29">
      <c r="B20" s="95">
        <v>0.75</v>
      </c>
      <c r="C20" s="96">
        <v>0.25</v>
      </c>
      <c r="D20" s="86">
        <v>2086600</v>
      </c>
      <c r="E20" s="87">
        <v>2023025</v>
      </c>
      <c r="F20" s="87">
        <v>2663950</v>
      </c>
      <c r="G20" s="87">
        <v>2043050</v>
      </c>
      <c r="H20" s="88">
        <v>1952768</v>
      </c>
      <c r="J20" s="2">
        <v>40</v>
      </c>
      <c r="K20" s="1">
        <v>1564950</v>
      </c>
      <c r="L20" s="1">
        <v>1951890</v>
      </c>
      <c r="M20" s="1">
        <v>1952992</v>
      </c>
      <c r="N20" s="92">
        <v>2043050</v>
      </c>
      <c r="Q20" s="45">
        <f t="shared" si="0"/>
        <v>41.629591205634142</v>
      </c>
      <c r="R20" s="49">
        <f t="shared" si="1"/>
        <v>44.207800810007384</v>
      </c>
      <c r="S20" s="49">
        <f t="shared" si="2"/>
        <v>53.566554276479856</v>
      </c>
      <c r="T20" s="49">
        <f t="shared" si="3"/>
        <v>44.578049997007362</v>
      </c>
      <c r="U20" s="50">
        <f t="shared" si="4"/>
        <v>39.250264349699741</v>
      </c>
      <c r="W20" s="2">
        <f t="shared" si="5"/>
        <v>40</v>
      </c>
      <c r="X20" s="26">
        <f t="shared" si="6"/>
        <v>31.222193404225607</v>
      </c>
      <c r="Y20" s="1">
        <f t="shared" si="7"/>
        <v>1965238.6</v>
      </c>
      <c r="Z20" s="1">
        <f t="shared" si="8"/>
        <v>1967602.4</v>
      </c>
      <c r="AA20" s="92">
        <f t="shared" si="9"/>
        <v>2234385.6</v>
      </c>
      <c r="AC20" s="1">
        <f t="shared" si="10"/>
        <v>39.250264349699741</v>
      </c>
    </row>
    <row r="21" spans="1:29">
      <c r="B21" s="95">
        <v>0.75</v>
      </c>
      <c r="C21" s="96">
        <v>0.5</v>
      </c>
      <c r="D21" s="86">
        <v>2086600</v>
      </c>
      <c r="E21" s="87">
        <v>2117975</v>
      </c>
      <c r="F21" s="87">
        <v>2936325</v>
      </c>
      <c r="G21" s="87">
        <v>2133350</v>
      </c>
      <c r="H21" s="88">
        <v>2004446</v>
      </c>
      <c r="J21" s="2">
        <v>40</v>
      </c>
      <c r="K21" s="1">
        <v>1564950</v>
      </c>
      <c r="L21" s="1">
        <v>2003760</v>
      </c>
      <c r="M21" s="1">
        <v>2004178</v>
      </c>
      <c r="N21" s="92">
        <v>2133350</v>
      </c>
      <c r="Q21" s="45">
        <f t="shared" si="0"/>
        <v>41.629591205634142</v>
      </c>
      <c r="R21" s="49">
        <f t="shared" si="1"/>
        <v>45.787682301538219</v>
      </c>
      <c r="S21" s="49">
        <f t="shared" si="2"/>
        <v>58.971178899906228</v>
      </c>
      <c r="T21" s="49">
        <f t="shared" si="3"/>
        <v>46.12492468527423</v>
      </c>
      <c r="U21" s="50">
        <f t="shared" si="4"/>
        <v>40.274947628833068</v>
      </c>
      <c r="W21" s="2">
        <f t="shared" si="5"/>
        <v>40</v>
      </c>
      <c r="X21" s="26">
        <f t="shared" si="6"/>
        <v>31.222193404225607</v>
      </c>
      <c r="Y21" s="1">
        <f t="shared" si="7"/>
        <v>2016806.6</v>
      </c>
      <c r="Z21" s="1">
        <f t="shared" si="8"/>
        <v>2018465.6</v>
      </c>
      <c r="AA21" s="92">
        <f t="shared" si="9"/>
        <v>2311919.6</v>
      </c>
      <c r="AC21" s="1">
        <f t="shared" si="10"/>
        <v>40.274947628833068</v>
      </c>
    </row>
    <row r="22" spans="1:29">
      <c r="B22" s="95">
        <v>0.75</v>
      </c>
      <c r="C22" s="96">
        <v>0.75</v>
      </c>
      <c r="D22" s="86">
        <v>2086600</v>
      </c>
      <c r="E22" s="87">
        <v>2212925</v>
      </c>
      <c r="F22" s="87">
        <v>3208700</v>
      </c>
      <c r="G22" s="87">
        <v>2223650</v>
      </c>
      <c r="H22" s="88">
        <v>2056124</v>
      </c>
      <c r="J22" s="2">
        <v>40</v>
      </c>
      <c r="K22" s="1">
        <v>1564950</v>
      </c>
      <c r="L22" s="1">
        <v>2055630</v>
      </c>
      <c r="M22" s="1">
        <v>2055364</v>
      </c>
      <c r="N22" s="92">
        <v>2223650</v>
      </c>
      <c r="Q22" s="45">
        <f t="shared" si="0"/>
        <v>41.629591205634142</v>
      </c>
      <c r="R22" s="49">
        <f t="shared" si="1"/>
        <v>47.351184087145619</v>
      </c>
      <c r="S22" s="49">
        <f t="shared" si="2"/>
        <v>64.374941643556852</v>
      </c>
      <c r="T22" s="49">
        <f t="shared" si="3"/>
        <v>47.658659697145026</v>
      </c>
      <c r="U22" s="50">
        <f t="shared" si="4"/>
        <v>41.299666819623724</v>
      </c>
      <c r="W22" s="2">
        <f t="shared" si="5"/>
        <v>40</v>
      </c>
      <c r="X22" s="26">
        <f t="shared" si="6"/>
        <v>31.222193404225607</v>
      </c>
      <c r="Y22" s="1">
        <f t="shared" si="7"/>
        <v>2068376.8</v>
      </c>
      <c r="Z22" s="1">
        <f t="shared" si="8"/>
        <v>2069330.2</v>
      </c>
      <c r="AA22" s="92">
        <f t="shared" si="9"/>
        <v>2388795</v>
      </c>
      <c r="AC22" s="1">
        <f t="shared" si="10"/>
        <v>41.299666819623724</v>
      </c>
    </row>
    <row r="23" spans="1:29">
      <c r="B23" s="95">
        <v>0.75</v>
      </c>
      <c r="C23" s="96">
        <v>1</v>
      </c>
      <c r="D23" s="86">
        <v>2086600</v>
      </c>
      <c r="E23" s="87">
        <v>2307875</v>
      </c>
      <c r="F23" s="87">
        <v>3481075</v>
      </c>
      <c r="G23" s="87">
        <v>2313950</v>
      </c>
      <c r="H23" s="88">
        <v>2107802</v>
      </c>
      <c r="J23" s="2">
        <v>40</v>
      </c>
      <c r="K23" s="1">
        <v>1564950</v>
      </c>
      <c r="L23" s="1">
        <v>2107500</v>
      </c>
      <c r="M23" s="1">
        <v>2106550</v>
      </c>
      <c r="N23" s="92">
        <v>2313950</v>
      </c>
      <c r="Q23" s="45">
        <f t="shared" si="0"/>
        <v>41.629591205634142</v>
      </c>
      <c r="R23" s="49">
        <f t="shared" si="1"/>
        <v>48.939053927338747</v>
      </c>
      <c r="S23" s="49">
        <f t="shared" si="2"/>
        <v>69.780803224068791</v>
      </c>
      <c r="T23" s="49">
        <f t="shared" si="3"/>
        <v>49.211647347525087</v>
      </c>
      <c r="U23" s="50">
        <f t="shared" si="4"/>
        <v>42.324338128204616</v>
      </c>
      <c r="W23" s="2">
        <f t="shared" si="5"/>
        <v>40</v>
      </c>
      <c r="X23" s="26">
        <f t="shared" si="6"/>
        <v>31.222193404225607</v>
      </c>
      <c r="Y23" s="1">
        <f t="shared" si="7"/>
        <v>2119943.4</v>
      </c>
      <c r="Z23" s="1">
        <f t="shared" si="8"/>
        <v>2120193.6</v>
      </c>
      <c r="AA23" s="92">
        <f t="shared" si="9"/>
        <v>2466635.4</v>
      </c>
      <c r="AC23" s="1">
        <f t="shared" si="10"/>
        <v>41.629591205634142</v>
      </c>
    </row>
    <row r="24" spans="1:29">
      <c r="B24" s="95">
        <v>1</v>
      </c>
      <c r="C24" s="96">
        <v>0</v>
      </c>
      <c r="D24" s="86">
        <v>2086600</v>
      </c>
      <c r="E24" s="87">
        <v>2466400</v>
      </c>
      <c r="F24" s="87">
        <v>3176100</v>
      </c>
      <c r="G24" s="87">
        <v>2447800</v>
      </c>
      <c r="H24" s="88">
        <v>2358590</v>
      </c>
      <c r="J24" s="2">
        <v>40</v>
      </c>
      <c r="K24" s="1">
        <v>2086600</v>
      </c>
      <c r="L24" s="1">
        <v>2359600</v>
      </c>
      <c r="M24" s="1">
        <v>2356000</v>
      </c>
      <c r="N24" s="92">
        <v>2447800</v>
      </c>
      <c r="Q24" s="45">
        <f t="shared" si="0"/>
        <v>41.629591205634142</v>
      </c>
      <c r="R24" s="49">
        <f t="shared" si="1"/>
        <v>53.412154100911756</v>
      </c>
      <c r="S24" s="49">
        <f t="shared" si="2"/>
        <v>63.818035632344433</v>
      </c>
      <c r="T24" s="49">
        <f t="shared" si="3"/>
        <v>52.942369770364898</v>
      </c>
      <c r="U24" s="50">
        <f t="shared" si="4"/>
        <v>47.352177642998228</v>
      </c>
      <c r="W24" s="2">
        <f t="shared" si="5"/>
        <v>40</v>
      </c>
      <c r="X24" s="26">
        <f t="shared" si="6"/>
        <v>41.629591205634142</v>
      </c>
      <c r="Y24" s="1">
        <f t="shared" si="7"/>
        <v>2373205.4</v>
      </c>
      <c r="Z24" s="1">
        <f t="shared" si="8"/>
        <v>2370884.4</v>
      </c>
      <c r="AA24" s="92">
        <f t="shared" si="9"/>
        <v>2653630.4</v>
      </c>
      <c r="AC24" s="1">
        <f t="shared" si="10"/>
        <v>41.629591205634142</v>
      </c>
    </row>
    <row r="25" spans="1:29">
      <c r="B25" s="95">
        <v>1</v>
      </c>
      <c r="C25" s="96">
        <v>0.25</v>
      </c>
      <c r="D25" s="86">
        <v>2086600</v>
      </c>
      <c r="E25" s="87">
        <v>2561350</v>
      </c>
      <c r="F25" s="87">
        <v>3448475</v>
      </c>
      <c r="G25" s="87">
        <v>2538100</v>
      </c>
      <c r="H25" s="88">
        <v>2426587</v>
      </c>
      <c r="J25" s="2">
        <v>40</v>
      </c>
      <c r="K25" s="1">
        <v>2086600</v>
      </c>
      <c r="L25" s="1">
        <v>2427850</v>
      </c>
      <c r="M25" s="1">
        <v>2423350</v>
      </c>
      <c r="N25" s="92">
        <v>2538100</v>
      </c>
      <c r="Q25" s="45">
        <f t="shared" si="0"/>
        <v>41.629591205634142</v>
      </c>
      <c r="R25" s="49">
        <f t="shared" si="1"/>
        <v>54.947880214671912</v>
      </c>
      <c r="S25" s="49">
        <f t="shared" si="2"/>
        <v>69.218550366099393</v>
      </c>
      <c r="T25" s="49">
        <f t="shared" si="3"/>
        <v>54.454753306865115</v>
      </c>
      <c r="U25" s="50">
        <f t="shared" si="4"/>
        <v>48.699994014723778</v>
      </c>
      <c r="W25" s="2">
        <f t="shared" si="5"/>
        <v>40</v>
      </c>
      <c r="X25" s="26">
        <f t="shared" si="6"/>
        <v>41.629591205634142</v>
      </c>
      <c r="Y25" s="1">
        <f t="shared" si="7"/>
        <v>2441036.2000000002</v>
      </c>
      <c r="Z25" s="1">
        <f t="shared" si="8"/>
        <v>2437787</v>
      </c>
      <c r="AA25" s="92">
        <f t="shared" si="9"/>
        <v>2729435.6</v>
      </c>
      <c r="AC25" s="1">
        <f t="shared" si="10"/>
        <v>41.629591205634142</v>
      </c>
    </row>
    <row r="26" spans="1:29">
      <c r="B26" s="95">
        <v>1</v>
      </c>
      <c r="C26" s="96">
        <v>0.5</v>
      </c>
      <c r="D26" s="86">
        <v>2086600</v>
      </c>
      <c r="E26" s="87">
        <v>2656300</v>
      </c>
      <c r="F26" s="87">
        <v>3720850</v>
      </c>
      <c r="G26" s="87">
        <v>2628400</v>
      </c>
      <c r="H26" s="88">
        <v>2494585</v>
      </c>
      <c r="J26" s="2">
        <v>40</v>
      </c>
      <c r="K26" s="1">
        <v>2086600</v>
      </c>
      <c r="L26" s="1">
        <v>2496100</v>
      </c>
      <c r="M26" s="1">
        <v>2490700</v>
      </c>
      <c r="N26" s="92">
        <v>2628400</v>
      </c>
      <c r="Q26" s="45">
        <f t="shared" si="0"/>
        <v>41.629591205634142</v>
      </c>
      <c r="R26" s="49">
        <f t="shared" si="1"/>
        <v>56.527761706202739</v>
      </c>
      <c r="S26" s="49">
        <f t="shared" si="2"/>
        <v>74.623174989525765</v>
      </c>
      <c r="T26" s="49">
        <f t="shared" si="3"/>
        <v>56.001627995131976</v>
      </c>
      <c r="U26" s="50">
        <f t="shared" si="4"/>
        <v>50.048935618378785</v>
      </c>
      <c r="W26" s="2">
        <f t="shared" si="5"/>
        <v>40</v>
      </c>
      <c r="X26" s="26">
        <f t="shared" si="6"/>
        <v>41.629591205634142</v>
      </c>
      <c r="Y26" s="1">
        <f t="shared" si="7"/>
        <v>2508921.4</v>
      </c>
      <c r="Z26" s="1">
        <f t="shared" si="8"/>
        <v>2504746.4</v>
      </c>
      <c r="AA26" s="92">
        <f t="shared" si="9"/>
        <v>2806969.6</v>
      </c>
      <c r="AC26" s="1">
        <f t="shared" si="10"/>
        <v>41.629591205634142</v>
      </c>
    </row>
    <row r="27" spans="1:29">
      <c r="B27" s="95">
        <v>1</v>
      </c>
      <c r="C27" s="96">
        <v>0.75</v>
      </c>
      <c r="D27" s="86">
        <v>2086600</v>
      </c>
      <c r="E27" s="87">
        <v>2751250</v>
      </c>
      <c r="F27" s="87">
        <v>3993225</v>
      </c>
      <c r="G27" s="87">
        <v>2718700</v>
      </c>
      <c r="H27" s="88">
        <v>2562582</v>
      </c>
      <c r="J27" s="2">
        <v>40</v>
      </c>
      <c r="K27" s="1">
        <v>2086600</v>
      </c>
      <c r="L27" s="1">
        <v>2564350</v>
      </c>
      <c r="M27" s="1">
        <v>2558050</v>
      </c>
      <c r="N27" s="92">
        <v>2718700</v>
      </c>
      <c r="Q27" s="45">
        <f t="shared" si="0"/>
        <v>41.629591205634142</v>
      </c>
      <c r="R27" s="49">
        <f t="shared" si="1"/>
        <v>58.091263491810146</v>
      </c>
      <c r="S27" s="49">
        <f t="shared" si="2"/>
        <v>80.026937733176396</v>
      </c>
      <c r="T27" s="49">
        <f t="shared" si="3"/>
        <v>57.535363007002772</v>
      </c>
      <c r="U27" s="50">
        <f t="shared" si="4"/>
        <v>51.397617860064237</v>
      </c>
      <c r="W27" s="2">
        <f t="shared" si="5"/>
        <v>40</v>
      </c>
      <c r="X27" s="26">
        <f t="shared" si="6"/>
        <v>41.629591205634142</v>
      </c>
      <c r="Y27" s="1">
        <f t="shared" si="7"/>
        <v>2576793.4</v>
      </c>
      <c r="Z27" s="1">
        <f t="shared" si="8"/>
        <v>2571693.6</v>
      </c>
      <c r="AA27" s="92">
        <f t="shared" si="9"/>
        <v>2883845</v>
      </c>
      <c r="AC27" s="1">
        <f t="shared" si="10"/>
        <v>41.629591205634142</v>
      </c>
    </row>
    <row r="28" spans="1:29" ht="15.75" thickBot="1">
      <c r="B28" s="97">
        <v>1</v>
      </c>
      <c r="C28" s="98">
        <v>1</v>
      </c>
      <c r="D28" s="89">
        <v>2086600</v>
      </c>
      <c r="E28" s="90">
        <v>2846200</v>
      </c>
      <c r="F28" s="90">
        <v>4265600</v>
      </c>
      <c r="G28" s="90">
        <v>2809000</v>
      </c>
      <c r="H28" s="91">
        <v>2630580</v>
      </c>
      <c r="J28" s="2">
        <v>40</v>
      </c>
      <c r="K28" s="1">
        <v>2086600</v>
      </c>
      <c r="L28" s="1">
        <v>2632600</v>
      </c>
      <c r="M28" s="1">
        <v>2625400</v>
      </c>
      <c r="N28" s="92">
        <v>2809000</v>
      </c>
      <c r="Q28" s="51">
        <f t="shared" si="0"/>
        <v>41.629591205634142</v>
      </c>
      <c r="R28" s="52">
        <f t="shared" si="1"/>
        <v>59.679133332003275</v>
      </c>
      <c r="S28" s="52">
        <f t="shared" si="2"/>
        <v>85.432799313688335</v>
      </c>
      <c r="T28" s="52">
        <f t="shared" si="3"/>
        <v>59.08835065738284</v>
      </c>
      <c r="U28" s="53">
        <f t="shared" si="4"/>
        <v>52.747018334896154</v>
      </c>
      <c r="W28" s="2">
        <f t="shared" si="5"/>
        <v>40</v>
      </c>
      <c r="X28" s="26">
        <f t="shared" si="6"/>
        <v>41.629591205634142</v>
      </c>
      <c r="Y28" s="1">
        <f t="shared" si="7"/>
        <v>2644701.2000000002</v>
      </c>
      <c r="Z28" s="1">
        <f t="shared" si="8"/>
        <v>2638678.4</v>
      </c>
      <c r="AA28" s="92">
        <f t="shared" si="9"/>
        <v>2961685.4</v>
      </c>
      <c r="AC28" s="1">
        <f t="shared" si="10"/>
        <v>41.629591205634142</v>
      </c>
    </row>
    <row r="29" spans="1:29" ht="15.75" thickBot="1">
      <c r="A29" s="92">
        <v>0.75</v>
      </c>
      <c r="Q29" s="25"/>
      <c r="R29" s="25">
        <f>SUM(R30:R54)/(COUNTA(R30:R54)-SUM($Q30:$Q54))</f>
        <v>0</v>
      </c>
      <c r="S29" s="25">
        <f t="shared" ref="S29:U29" si="11">SUM(S30:S54)/(COUNTA(S30:S54)-SUM($Q30:$Q54))</f>
        <v>0.15789473684210525</v>
      </c>
      <c r="T29" s="25">
        <f>SUM(T30:T54)/(COUNTA(T30:T54)-SUM($Q30:$Q54))</f>
        <v>0</v>
      </c>
      <c r="U29" s="25">
        <f t="shared" si="11"/>
        <v>0.84210526315789469</v>
      </c>
      <c r="W29" s="103" t="s">
        <v>61</v>
      </c>
    </row>
    <row r="30" spans="1:29">
      <c r="B30" s="93">
        <v>0</v>
      </c>
      <c r="C30" s="94">
        <v>0</v>
      </c>
      <c r="D30" s="83">
        <v>2086600</v>
      </c>
      <c r="E30" s="84">
        <v>416972</v>
      </c>
      <c r="F30" s="84">
        <v>49168</v>
      </c>
      <c r="G30" s="84">
        <v>90816</v>
      </c>
      <c r="H30" s="85">
        <v>546766</v>
      </c>
      <c r="J30" s="2">
        <v>37</v>
      </c>
      <c r="K30" s="1">
        <v>0</v>
      </c>
      <c r="L30" s="1">
        <v>538888</v>
      </c>
      <c r="M30" s="1">
        <v>557318</v>
      </c>
      <c r="N30" s="92">
        <v>49168</v>
      </c>
      <c r="Q30" s="92">
        <f>IF(Q4=$AC4,1,0)</f>
        <v>0</v>
      </c>
      <c r="R30" s="92">
        <f t="shared" ref="R30:U30" si="12">IF(R4=$AC4,1,0)</f>
        <v>0</v>
      </c>
      <c r="S30" s="92">
        <f t="shared" si="12"/>
        <v>1</v>
      </c>
      <c r="T30" s="92">
        <f t="shared" ref="T30:T54" si="13">IF(T4=$AC4,1,0)</f>
        <v>0</v>
      </c>
      <c r="U30" s="92">
        <f t="shared" si="12"/>
        <v>0</v>
      </c>
    </row>
    <row r="31" spans="1:29">
      <c r="B31" s="95">
        <v>0</v>
      </c>
      <c r="C31" s="96">
        <v>0.25</v>
      </c>
      <c r="D31" s="86">
        <v>2086600</v>
      </c>
      <c r="E31" s="87">
        <v>500917</v>
      </c>
      <c r="F31" s="87">
        <v>320512</v>
      </c>
      <c r="G31" s="87">
        <v>367812</v>
      </c>
      <c r="H31" s="88">
        <v>546766</v>
      </c>
      <c r="J31" s="2">
        <v>39</v>
      </c>
      <c r="K31" s="1">
        <v>0</v>
      </c>
      <c r="L31" s="1">
        <v>538888</v>
      </c>
      <c r="M31" s="1">
        <v>557318</v>
      </c>
      <c r="N31" s="92">
        <v>327223</v>
      </c>
      <c r="Q31" s="92">
        <f t="shared" ref="Q31:U46" si="14">IF(Q5=$AC5,1,0)</f>
        <v>0</v>
      </c>
      <c r="R31" s="92">
        <f t="shared" si="14"/>
        <v>0</v>
      </c>
      <c r="S31" s="92">
        <f t="shared" si="14"/>
        <v>1</v>
      </c>
      <c r="T31" s="92">
        <f t="shared" si="13"/>
        <v>0</v>
      </c>
      <c r="U31" s="92">
        <f t="shared" si="14"/>
        <v>0</v>
      </c>
      <c r="X31" s="27"/>
      <c r="Y31" s="27"/>
    </row>
    <row r="32" spans="1:29">
      <c r="B32" s="95">
        <v>0</v>
      </c>
      <c r="C32" s="96">
        <v>0.5</v>
      </c>
      <c r="D32" s="86">
        <v>2086600</v>
      </c>
      <c r="E32" s="87">
        <v>588007</v>
      </c>
      <c r="F32" s="87">
        <v>592121</v>
      </c>
      <c r="G32" s="87">
        <v>673685</v>
      </c>
      <c r="H32" s="88">
        <v>546766</v>
      </c>
      <c r="J32" s="2">
        <v>40</v>
      </c>
      <c r="K32" s="1">
        <v>0</v>
      </c>
      <c r="L32" s="1">
        <v>538888</v>
      </c>
      <c r="M32" s="1">
        <v>557318</v>
      </c>
      <c r="N32" s="92">
        <v>663897</v>
      </c>
      <c r="Q32" s="92">
        <f t="shared" si="14"/>
        <v>0</v>
      </c>
      <c r="R32" s="92">
        <f t="shared" si="14"/>
        <v>0</v>
      </c>
      <c r="S32" s="92">
        <f t="shared" si="14"/>
        <v>0</v>
      </c>
      <c r="T32" s="92">
        <f t="shared" si="13"/>
        <v>0</v>
      </c>
      <c r="U32" s="92">
        <f t="shared" si="14"/>
        <v>1</v>
      </c>
      <c r="X32" s="27"/>
      <c r="Y32" s="27"/>
    </row>
    <row r="33" spans="2:25">
      <c r="B33" s="95">
        <v>0</v>
      </c>
      <c r="C33" s="96">
        <v>0.75</v>
      </c>
      <c r="D33" s="86">
        <v>2086600</v>
      </c>
      <c r="E33" s="87">
        <v>675750</v>
      </c>
      <c r="F33" s="87">
        <v>863877</v>
      </c>
      <c r="G33" s="87">
        <v>811860</v>
      </c>
      <c r="H33" s="88">
        <v>546766</v>
      </c>
      <c r="J33" s="2">
        <v>40</v>
      </c>
      <c r="K33" s="1">
        <v>0</v>
      </c>
      <c r="L33" s="1">
        <v>538888</v>
      </c>
      <c r="M33" s="1">
        <v>557318</v>
      </c>
      <c r="N33" s="92">
        <v>818422</v>
      </c>
      <c r="Q33" s="92">
        <f t="shared" si="14"/>
        <v>0</v>
      </c>
      <c r="R33" s="92">
        <f t="shared" si="14"/>
        <v>0</v>
      </c>
      <c r="S33" s="92">
        <f t="shared" si="14"/>
        <v>0</v>
      </c>
      <c r="T33" s="92">
        <f t="shared" si="13"/>
        <v>0</v>
      </c>
      <c r="U33" s="92">
        <f t="shared" si="14"/>
        <v>1</v>
      </c>
      <c r="X33" s="27"/>
      <c r="Y33" s="27"/>
    </row>
    <row r="34" spans="2:25">
      <c r="B34" s="95">
        <v>0</v>
      </c>
      <c r="C34" s="96">
        <v>1</v>
      </c>
      <c r="D34" s="86">
        <v>2086600</v>
      </c>
      <c r="E34" s="87">
        <v>762840</v>
      </c>
      <c r="F34" s="87">
        <v>1135487</v>
      </c>
      <c r="G34" s="87">
        <v>902406</v>
      </c>
      <c r="H34" s="88">
        <v>546766</v>
      </c>
      <c r="J34" s="2">
        <v>40</v>
      </c>
      <c r="K34" s="1">
        <v>0</v>
      </c>
      <c r="L34" s="1">
        <v>538888</v>
      </c>
      <c r="M34" s="1">
        <v>557318</v>
      </c>
      <c r="N34" s="92">
        <v>902406</v>
      </c>
      <c r="Q34" s="92">
        <f t="shared" si="14"/>
        <v>0</v>
      </c>
      <c r="R34" s="92">
        <f t="shared" si="14"/>
        <v>0</v>
      </c>
      <c r="S34" s="92">
        <f t="shared" si="14"/>
        <v>0</v>
      </c>
      <c r="T34" s="92">
        <f t="shared" si="13"/>
        <v>0</v>
      </c>
      <c r="U34" s="92">
        <f t="shared" si="14"/>
        <v>1</v>
      </c>
      <c r="X34" s="27"/>
      <c r="Y34" s="27"/>
    </row>
    <row r="35" spans="2:25">
      <c r="B35" s="95">
        <v>0.25</v>
      </c>
      <c r="C35" s="96">
        <v>0</v>
      </c>
      <c r="D35" s="86">
        <v>2086600</v>
      </c>
      <c r="E35" s="87">
        <v>955297</v>
      </c>
      <c r="F35" s="87">
        <v>833693</v>
      </c>
      <c r="G35" s="87">
        <v>1021612</v>
      </c>
      <c r="H35" s="88">
        <v>1001556</v>
      </c>
      <c r="J35" s="2">
        <v>40</v>
      </c>
      <c r="K35" s="1">
        <v>521650</v>
      </c>
      <c r="L35" s="1">
        <v>995747</v>
      </c>
      <c r="M35" s="1">
        <v>1008825</v>
      </c>
      <c r="N35" s="92">
        <v>835583</v>
      </c>
      <c r="Q35" s="92">
        <f t="shared" si="14"/>
        <v>0</v>
      </c>
      <c r="R35" s="92">
        <f t="shared" si="14"/>
        <v>0</v>
      </c>
      <c r="S35" s="92">
        <f t="shared" si="14"/>
        <v>1</v>
      </c>
      <c r="T35" s="92">
        <f t="shared" si="13"/>
        <v>0</v>
      </c>
      <c r="U35" s="92">
        <f t="shared" si="14"/>
        <v>0</v>
      </c>
      <c r="X35" s="27"/>
      <c r="Y35" s="27"/>
    </row>
    <row r="36" spans="2:25">
      <c r="B36" s="95">
        <v>0.25</v>
      </c>
      <c r="C36" s="96">
        <v>0.25</v>
      </c>
      <c r="D36" s="86">
        <v>2086600</v>
      </c>
      <c r="E36" s="87">
        <v>1039242</v>
      </c>
      <c r="F36" s="87">
        <v>1105037</v>
      </c>
      <c r="G36" s="87">
        <v>1120379</v>
      </c>
      <c r="H36" s="88">
        <v>1017747</v>
      </c>
      <c r="J36" s="2">
        <v>40</v>
      </c>
      <c r="K36" s="1">
        <v>521650</v>
      </c>
      <c r="L36" s="1">
        <v>1012005</v>
      </c>
      <c r="M36" s="1">
        <v>1024855</v>
      </c>
      <c r="N36" s="92">
        <v>1145285</v>
      </c>
      <c r="Q36" s="92">
        <f t="shared" si="14"/>
        <v>0</v>
      </c>
      <c r="R36" s="92">
        <f t="shared" si="14"/>
        <v>0</v>
      </c>
      <c r="S36" s="92">
        <f t="shared" si="14"/>
        <v>0</v>
      </c>
      <c r="T36" s="92">
        <f t="shared" si="13"/>
        <v>0</v>
      </c>
      <c r="U36" s="92">
        <f t="shared" si="14"/>
        <v>1</v>
      </c>
      <c r="X36" s="27"/>
      <c r="Y36" s="27"/>
    </row>
    <row r="37" spans="2:25">
      <c r="B37" s="95">
        <v>0.25</v>
      </c>
      <c r="C37" s="96">
        <v>0.5</v>
      </c>
      <c r="D37" s="86">
        <v>2086600</v>
      </c>
      <c r="E37" s="87">
        <v>1126332</v>
      </c>
      <c r="F37" s="87">
        <v>1376646</v>
      </c>
      <c r="G37" s="87">
        <v>1230511</v>
      </c>
      <c r="H37" s="88">
        <v>1034060</v>
      </c>
      <c r="J37" s="2">
        <v>40</v>
      </c>
      <c r="K37" s="1">
        <v>521650</v>
      </c>
      <c r="L37" s="1">
        <v>1028379</v>
      </c>
      <c r="M37" s="1">
        <v>1041015</v>
      </c>
      <c r="N37" s="92">
        <v>1229201</v>
      </c>
      <c r="Q37" s="92">
        <f t="shared" si="14"/>
        <v>0</v>
      </c>
      <c r="R37" s="92">
        <f t="shared" si="14"/>
        <v>0</v>
      </c>
      <c r="S37" s="92">
        <f t="shared" si="14"/>
        <v>0</v>
      </c>
      <c r="T37" s="92">
        <f t="shared" si="13"/>
        <v>0</v>
      </c>
      <c r="U37" s="92">
        <f t="shared" si="14"/>
        <v>1</v>
      </c>
      <c r="X37" s="27"/>
      <c r="Y37" s="27"/>
    </row>
    <row r="38" spans="2:25">
      <c r="B38" s="95">
        <v>0.25</v>
      </c>
      <c r="C38" s="96">
        <v>0.75</v>
      </c>
      <c r="D38" s="86">
        <v>2086600</v>
      </c>
      <c r="E38" s="87">
        <v>1214075</v>
      </c>
      <c r="F38" s="87">
        <v>1648402</v>
      </c>
      <c r="G38" s="87">
        <v>1313572</v>
      </c>
      <c r="H38" s="88">
        <v>1050374</v>
      </c>
      <c r="J38" s="2">
        <v>40</v>
      </c>
      <c r="K38" s="1">
        <v>521650</v>
      </c>
      <c r="L38" s="1">
        <v>1044755</v>
      </c>
      <c r="M38" s="1">
        <v>1057173</v>
      </c>
      <c r="N38" s="92">
        <v>1313572</v>
      </c>
      <c r="Q38" s="92">
        <f t="shared" si="14"/>
        <v>0</v>
      </c>
      <c r="R38" s="92">
        <f t="shared" si="14"/>
        <v>0</v>
      </c>
      <c r="S38" s="92">
        <f t="shared" si="14"/>
        <v>0</v>
      </c>
      <c r="T38" s="92">
        <f t="shared" si="13"/>
        <v>0</v>
      </c>
      <c r="U38" s="92">
        <f t="shared" si="14"/>
        <v>1</v>
      </c>
      <c r="X38" s="27"/>
      <c r="Y38" s="27"/>
    </row>
    <row r="39" spans="2:25">
      <c r="B39" s="95">
        <v>0.25</v>
      </c>
      <c r="C39" s="96">
        <v>1</v>
      </c>
      <c r="D39" s="86">
        <v>2086600</v>
      </c>
      <c r="E39" s="87">
        <v>1301165</v>
      </c>
      <c r="F39" s="87">
        <v>1920012</v>
      </c>
      <c r="G39" s="87">
        <v>1397556</v>
      </c>
      <c r="H39" s="88">
        <v>1069271</v>
      </c>
      <c r="J39" s="2">
        <v>40</v>
      </c>
      <c r="K39" s="1">
        <v>521650</v>
      </c>
      <c r="L39" s="1">
        <v>1063728</v>
      </c>
      <c r="M39" s="1">
        <v>1075888</v>
      </c>
      <c r="N39" s="92">
        <v>1397556</v>
      </c>
      <c r="Q39" s="92">
        <f t="shared" si="14"/>
        <v>0</v>
      </c>
      <c r="R39" s="92">
        <f t="shared" si="14"/>
        <v>0</v>
      </c>
      <c r="S39" s="92">
        <f t="shared" si="14"/>
        <v>0</v>
      </c>
      <c r="T39" s="92">
        <f t="shared" si="13"/>
        <v>0</v>
      </c>
      <c r="U39" s="92">
        <f t="shared" si="14"/>
        <v>1</v>
      </c>
      <c r="X39" s="27"/>
      <c r="Y39" s="27"/>
    </row>
    <row r="40" spans="2:25">
      <c r="B40" s="95">
        <v>0.5</v>
      </c>
      <c r="C40" s="96">
        <v>0</v>
      </c>
      <c r="D40" s="86">
        <v>2086600</v>
      </c>
      <c r="E40" s="87">
        <v>1493622</v>
      </c>
      <c r="F40" s="87">
        <v>1618218</v>
      </c>
      <c r="G40" s="87">
        <v>1558822</v>
      </c>
      <c r="H40" s="88">
        <v>1456336</v>
      </c>
      <c r="J40" s="2">
        <v>40</v>
      </c>
      <c r="K40" s="1">
        <v>1043300</v>
      </c>
      <c r="L40" s="1">
        <v>1452597</v>
      </c>
      <c r="M40" s="1">
        <v>1460325</v>
      </c>
      <c r="N40" s="92">
        <v>1558822</v>
      </c>
      <c r="Q40" s="92">
        <f t="shared" si="14"/>
        <v>0</v>
      </c>
      <c r="R40" s="92">
        <f t="shared" si="14"/>
        <v>0</v>
      </c>
      <c r="S40" s="92">
        <f t="shared" si="14"/>
        <v>0</v>
      </c>
      <c r="T40" s="92">
        <f t="shared" si="13"/>
        <v>0</v>
      </c>
      <c r="U40" s="92">
        <f t="shared" si="14"/>
        <v>1</v>
      </c>
      <c r="X40" s="27"/>
      <c r="Y40" s="27"/>
    </row>
    <row r="41" spans="2:25">
      <c r="B41" s="95">
        <v>0.5</v>
      </c>
      <c r="C41" s="96">
        <v>0.25</v>
      </c>
      <c r="D41" s="86">
        <v>2086600</v>
      </c>
      <c r="E41" s="87">
        <v>1577567</v>
      </c>
      <c r="F41" s="87">
        <v>1889562</v>
      </c>
      <c r="G41" s="87">
        <v>1640216</v>
      </c>
      <c r="H41" s="88">
        <v>1488840</v>
      </c>
      <c r="J41" s="2">
        <v>40</v>
      </c>
      <c r="K41" s="1">
        <v>1043300</v>
      </c>
      <c r="L41" s="1">
        <v>1485229</v>
      </c>
      <c r="M41" s="1">
        <v>1492515</v>
      </c>
      <c r="N41" s="92">
        <v>1640335</v>
      </c>
      <c r="Q41" s="92">
        <f t="shared" si="14"/>
        <v>0</v>
      </c>
      <c r="R41" s="92">
        <f t="shared" si="14"/>
        <v>0</v>
      </c>
      <c r="S41" s="92">
        <f t="shared" si="14"/>
        <v>0</v>
      </c>
      <c r="T41" s="92">
        <f t="shared" si="13"/>
        <v>0</v>
      </c>
      <c r="U41" s="92">
        <f t="shared" si="14"/>
        <v>1</v>
      </c>
      <c r="X41" s="27"/>
      <c r="Y41" s="27"/>
    </row>
    <row r="42" spans="2:25">
      <c r="B42" s="95">
        <v>0.5</v>
      </c>
      <c r="C42" s="96">
        <v>0.5</v>
      </c>
      <c r="D42" s="86">
        <v>2086600</v>
      </c>
      <c r="E42" s="87">
        <v>1664657</v>
      </c>
      <c r="F42" s="87">
        <v>2161171</v>
      </c>
      <c r="G42" s="87">
        <v>1724251</v>
      </c>
      <c r="H42" s="88">
        <v>1524051</v>
      </c>
      <c r="J42" s="2">
        <v>40</v>
      </c>
      <c r="K42" s="1">
        <v>1043300</v>
      </c>
      <c r="L42" s="1">
        <v>1520578</v>
      </c>
      <c r="M42" s="1">
        <v>1527388</v>
      </c>
      <c r="N42" s="92">
        <v>1724251</v>
      </c>
      <c r="Q42" s="92">
        <f t="shared" si="14"/>
        <v>0</v>
      </c>
      <c r="R42" s="92">
        <f t="shared" si="14"/>
        <v>0</v>
      </c>
      <c r="S42" s="92">
        <f t="shared" si="14"/>
        <v>0</v>
      </c>
      <c r="T42" s="92">
        <f t="shared" si="13"/>
        <v>0</v>
      </c>
      <c r="U42" s="92">
        <f t="shared" si="14"/>
        <v>1</v>
      </c>
      <c r="X42" s="27"/>
      <c r="Y42" s="27"/>
    </row>
    <row r="43" spans="2:25">
      <c r="B43" s="95">
        <v>0.5</v>
      </c>
      <c r="C43" s="96">
        <v>0.75</v>
      </c>
      <c r="D43" s="86">
        <v>2086600</v>
      </c>
      <c r="E43" s="87">
        <v>1752400</v>
      </c>
      <c r="F43" s="87">
        <v>2432927</v>
      </c>
      <c r="G43" s="87">
        <v>1808622</v>
      </c>
      <c r="H43" s="88">
        <v>1556678</v>
      </c>
      <c r="J43" s="2">
        <v>40</v>
      </c>
      <c r="K43" s="1">
        <v>1043300</v>
      </c>
      <c r="L43" s="1">
        <v>1553328</v>
      </c>
      <c r="M43" s="1">
        <v>1559706</v>
      </c>
      <c r="N43" s="92">
        <v>1808622</v>
      </c>
      <c r="Q43" s="92">
        <f t="shared" si="14"/>
        <v>0</v>
      </c>
      <c r="R43" s="92">
        <f t="shared" si="14"/>
        <v>0</v>
      </c>
      <c r="S43" s="92">
        <f t="shared" si="14"/>
        <v>0</v>
      </c>
      <c r="T43" s="92">
        <f t="shared" si="13"/>
        <v>0</v>
      </c>
      <c r="U43" s="92">
        <f t="shared" si="14"/>
        <v>1</v>
      </c>
      <c r="X43" s="27"/>
      <c r="Y43" s="28"/>
    </row>
    <row r="44" spans="2:25">
      <c r="B44" s="95">
        <v>0.5</v>
      </c>
      <c r="C44" s="96">
        <v>1</v>
      </c>
      <c r="D44" s="86">
        <v>2086600</v>
      </c>
      <c r="E44" s="87">
        <v>1839490</v>
      </c>
      <c r="F44" s="87">
        <v>2704537</v>
      </c>
      <c r="G44" s="87">
        <v>1892606</v>
      </c>
      <c r="H44" s="88">
        <v>1591859</v>
      </c>
      <c r="J44" s="2">
        <v>40</v>
      </c>
      <c r="K44" s="1">
        <v>1043300</v>
      </c>
      <c r="L44" s="1">
        <v>1588648</v>
      </c>
      <c r="M44" s="1">
        <v>1594545</v>
      </c>
      <c r="N44" s="92">
        <v>1892606</v>
      </c>
      <c r="Q44" s="92">
        <f t="shared" si="14"/>
        <v>0</v>
      </c>
      <c r="R44" s="92">
        <f t="shared" si="14"/>
        <v>0</v>
      </c>
      <c r="S44" s="92">
        <f t="shared" si="14"/>
        <v>0</v>
      </c>
      <c r="T44" s="92">
        <f t="shared" si="13"/>
        <v>0</v>
      </c>
      <c r="U44" s="92">
        <f t="shared" si="14"/>
        <v>1</v>
      </c>
      <c r="X44" s="27"/>
      <c r="Y44" s="28"/>
    </row>
    <row r="45" spans="2:25">
      <c r="B45" s="95">
        <v>0.75</v>
      </c>
      <c r="C45" s="96">
        <v>0</v>
      </c>
      <c r="D45" s="86">
        <v>2086600</v>
      </c>
      <c r="E45" s="87">
        <v>2031947</v>
      </c>
      <c r="F45" s="87">
        <v>2402743</v>
      </c>
      <c r="G45" s="87">
        <v>2053872</v>
      </c>
      <c r="H45" s="88">
        <v>1911116</v>
      </c>
      <c r="J45" s="2">
        <v>40</v>
      </c>
      <c r="K45" s="1">
        <v>1564950</v>
      </c>
      <c r="L45" s="1">
        <v>1909447</v>
      </c>
      <c r="M45" s="1">
        <v>1911825</v>
      </c>
      <c r="N45" s="92">
        <v>2053872</v>
      </c>
      <c r="Q45" s="92">
        <f t="shared" si="14"/>
        <v>0</v>
      </c>
      <c r="R45" s="92">
        <f t="shared" si="14"/>
        <v>0</v>
      </c>
      <c r="S45" s="92">
        <f t="shared" si="14"/>
        <v>0</v>
      </c>
      <c r="T45" s="92">
        <f t="shared" si="13"/>
        <v>0</v>
      </c>
      <c r="U45" s="92">
        <f t="shared" si="14"/>
        <v>1</v>
      </c>
      <c r="X45" s="27"/>
      <c r="Y45" s="28"/>
    </row>
    <row r="46" spans="2:25">
      <c r="B46" s="95">
        <v>0.75</v>
      </c>
      <c r="C46" s="96">
        <v>0.25</v>
      </c>
      <c r="D46" s="86">
        <v>2086600</v>
      </c>
      <c r="E46" s="87">
        <v>2115892</v>
      </c>
      <c r="F46" s="87">
        <v>2674087</v>
      </c>
      <c r="G46" s="87">
        <v>2135385</v>
      </c>
      <c r="H46" s="88">
        <v>1959934</v>
      </c>
      <c r="J46" s="2">
        <v>40</v>
      </c>
      <c r="K46" s="1">
        <v>1564950</v>
      </c>
      <c r="L46" s="1">
        <v>1958455</v>
      </c>
      <c r="M46" s="1">
        <v>1960173</v>
      </c>
      <c r="N46" s="92">
        <v>2135385</v>
      </c>
      <c r="Q46" s="92">
        <f t="shared" si="14"/>
        <v>0</v>
      </c>
      <c r="R46" s="92">
        <f t="shared" si="14"/>
        <v>0</v>
      </c>
      <c r="S46" s="92">
        <f t="shared" si="14"/>
        <v>0</v>
      </c>
      <c r="T46" s="92">
        <f t="shared" si="13"/>
        <v>0</v>
      </c>
      <c r="U46" s="92">
        <f t="shared" si="14"/>
        <v>1</v>
      </c>
      <c r="X46" s="27"/>
      <c r="Y46" s="28"/>
    </row>
    <row r="47" spans="2:25">
      <c r="B47" s="95">
        <v>0.75</v>
      </c>
      <c r="C47" s="96">
        <v>0.5</v>
      </c>
      <c r="D47" s="86">
        <v>2086600</v>
      </c>
      <c r="E47" s="87">
        <v>2202982</v>
      </c>
      <c r="F47" s="87">
        <v>2945696</v>
      </c>
      <c r="G47" s="87">
        <v>2219301</v>
      </c>
      <c r="H47" s="88">
        <v>2011458</v>
      </c>
      <c r="J47" s="2">
        <v>40</v>
      </c>
      <c r="K47" s="1">
        <v>1564950</v>
      </c>
      <c r="L47" s="1">
        <v>2010178</v>
      </c>
      <c r="M47" s="1">
        <v>2011206</v>
      </c>
      <c r="N47" s="92">
        <v>2219301</v>
      </c>
      <c r="Q47" s="92">
        <f t="shared" ref="Q47:U54" si="15">IF(Q21=$AC21,1,0)</f>
        <v>0</v>
      </c>
      <c r="R47" s="92">
        <f t="shared" si="15"/>
        <v>0</v>
      </c>
      <c r="S47" s="92">
        <f t="shared" si="15"/>
        <v>0</v>
      </c>
      <c r="T47" s="92">
        <f t="shared" si="13"/>
        <v>0</v>
      </c>
      <c r="U47" s="92">
        <f t="shared" si="15"/>
        <v>1</v>
      </c>
      <c r="X47" s="27"/>
      <c r="Y47" s="28"/>
    </row>
    <row r="48" spans="2:25">
      <c r="B48" s="95">
        <v>0.75</v>
      </c>
      <c r="C48" s="96">
        <v>0.75</v>
      </c>
      <c r="D48" s="86">
        <v>2086600</v>
      </c>
      <c r="E48" s="87">
        <v>2290725</v>
      </c>
      <c r="F48" s="87">
        <v>3217452</v>
      </c>
      <c r="G48" s="87">
        <v>2303672</v>
      </c>
      <c r="H48" s="88">
        <v>2062953</v>
      </c>
      <c r="J48" s="2">
        <v>40</v>
      </c>
      <c r="K48" s="1">
        <v>1564950</v>
      </c>
      <c r="L48" s="1">
        <v>2061874</v>
      </c>
      <c r="M48" s="1">
        <v>2062203</v>
      </c>
      <c r="N48" s="92">
        <v>2303672</v>
      </c>
      <c r="Q48" s="92">
        <f t="shared" si="15"/>
        <v>0</v>
      </c>
      <c r="R48" s="92">
        <f t="shared" si="15"/>
        <v>0</v>
      </c>
      <c r="S48" s="92">
        <f t="shared" si="15"/>
        <v>0</v>
      </c>
      <c r="T48" s="92">
        <f t="shared" si="13"/>
        <v>0</v>
      </c>
      <c r="U48" s="92">
        <f t="shared" si="15"/>
        <v>1</v>
      </c>
      <c r="X48" s="27"/>
      <c r="Y48" s="28"/>
    </row>
    <row r="49" spans="1:25">
      <c r="B49" s="95">
        <v>0.75</v>
      </c>
      <c r="C49" s="96">
        <v>1</v>
      </c>
      <c r="D49" s="86">
        <v>2086600</v>
      </c>
      <c r="E49" s="87">
        <v>2377815</v>
      </c>
      <c r="F49" s="87">
        <v>3489062</v>
      </c>
      <c r="G49" s="87">
        <v>2387656</v>
      </c>
      <c r="H49" s="88">
        <v>2114477</v>
      </c>
      <c r="J49" s="2">
        <v>40</v>
      </c>
      <c r="K49" s="1">
        <v>1564950</v>
      </c>
      <c r="L49" s="1">
        <v>2113597</v>
      </c>
      <c r="M49" s="1">
        <v>2113236</v>
      </c>
      <c r="N49" s="92">
        <v>2387656</v>
      </c>
      <c r="Q49" s="92">
        <f t="shared" si="15"/>
        <v>1</v>
      </c>
      <c r="R49" s="92">
        <f t="shared" si="15"/>
        <v>0</v>
      </c>
      <c r="S49" s="92">
        <f t="shared" si="15"/>
        <v>0</v>
      </c>
      <c r="T49" s="92">
        <f t="shared" si="13"/>
        <v>0</v>
      </c>
      <c r="U49" s="92">
        <f t="shared" si="15"/>
        <v>0</v>
      </c>
      <c r="X49" s="27"/>
      <c r="Y49" s="28"/>
    </row>
    <row r="50" spans="1:25">
      <c r="B50" s="95">
        <v>1</v>
      </c>
      <c r="C50" s="96">
        <v>0</v>
      </c>
      <c r="D50" s="86">
        <v>2086600</v>
      </c>
      <c r="E50" s="87">
        <v>2570272</v>
      </c>
      <c r="F50" s="87">
        <v>3187268</v>
      </c>
      <c r="G50" s="87">
        <v>2548922</v>
      </c>
      <c r="H50" s="88">
        <v>2365896</v>
      </c>
      <c r="J50" s="2">
        <v>40</v>
      </c>
      <c r="K50" s="1">
        <v>2086600</v>
      </c>
      <c r="L50" s="1">
        <v>2366297</v>
      </c>
      <c r="M50" s="1">
        <v>2363325</v>
      </c>
      <c r="N50" s="92">
        <v>2548922</v>
      </c>
      <c r="Q50" s="92">
        <f t="shared" si="15"/>
        <v>1</v>
      </c>
      <c r="R50" s="92">
        <f t="shared" si="15"/>
        <v>0</v>
      </c>
      <c r="S50" s="92">
        <f t="shared" si="15"/>
        <v>0</v>
      </c>
      <c r="T50" s="92">
        <f t="shared" si="13"/>
        <v>0</v>
      </c>
      <c r="U50" s="92">
        <f t="shared" si="15"/>
        <v>0</v>
      </c>
      <c r="X50" s="27"/>
      <c r="Y50" s="28"/>
    </row>
    <row r="51" spans="1:25">
      <c r="B51" s="95">
        <v>1</v>
      </c>
      <c r="C51" s="96">
        <v>0.25</v>
      </c>
      <c r="D51" s="86">
        <v>2086600</v>
      </c>
      <c r="E51" s="87">
        <v>2654217</v>
      </c>
      <c r="F51" s="87">
        <v>3458612</v>
      </c>
      <c r="G51" s="87">
        <v>2630435</v>
      </c>
      <c r="H51" s="88">
        <v>2433611</v>
      </c>
      <c r="J51" s="2">
        <v>40</v>
      </c>
      <c r="K51" s="1">
        <v>2086600</v>
      </c>
      <c r="L51" s="1">
        <v>2434278</v>
      </c>
      <c r="M51" s="1">
        <v>2430388</v>
      </c>
      <c r="N51" s="92">
        <v>2630435</v>
      </c>
      <c r="Q51" s="92">
        <f t="shared" si="15"/>
        <v>1</v>
      </c>
      <c r="R51" s="92">
        <f t="shared" si="15"/>
        <v>0</v>
      </c>
      <c r="S51" s="92">
        <f t="shared" si="15"/>
        <v>0</v>
      </c>
      <c r="T51" s="92">
        <f t="shared" si="13"/>
        <v>0</v>
      </c>
      <c r="U51" s="92">
        <f t="shared" si="15"/>
        <v>0</v>
      </c>
      <c r="X51" s="27"/>
      <c r="Y51" s="28"/>
    </row>
    <row r="52" spans="1:25">
      <c r="B52" s="95">
        <v>1</v>
      </c>
      <c r="C52" s="96">
        <v>0.5</v>
      </c>
      <c r="D52" s="86">
        <v>2086600</v>
      </c>
      <c r="E52" s="87">
        <v>2741307</v>
      </c>
      <c r="F52" s="87">
        <v>3730221</v>
      </c>
      <c r="G52" s="87">
        <v>2714351</v>
      </c>
      <c r="H52" s="88">
        <v>2501419</v>
      </c>
      <c r="J52" s="2">
        <v>40</v>
      </c>
      <c r="K52" s="1">
        <v>2086600</v>
      </c>
      <c r="L52" s="1">
        <v>2502348</v>
      </c>
      <c r="M52" s="1">
        <v>2497545</v>
      </c>
      <c r="N52" s="92">
        <v>2714351</v>
      </c>
      <c r="Q52" s="92">
        <f t="shared" si="15"/>
        <v>1</v>
      </c>
      <c r="R52" s="92">
        <f t="shared" si="15"/>
        <v>0</v>
      </c>
      <c r="S52" s="92">
        <f t="shared" si="15"/>
        <v>0</v>
      </c>
      <c r="T52" s="92">
        <f t="shared" si="13"/>
        <v>0</v>
      </c>
      <c r="U52" s="92">
        <f t="shared" si="15"/>
        <v>0</v>
      </c>
      <c r="X52" s="27"/>
      <c r="Y52" s="28"/>
    </row>
    <row r="53" spans="1:25">
      <c r="B53" s="95">
        <v>1</v>
      </c>
      <c r="C53" s="96">
        <v>0.75</v>
      </c>
      <c r="D53" s="86">
        <v>2086600</v>
      </c>
      <c r="E53" s="87">
        <v>2829050</v>
      </c>
      <c r="F53" s="87">
        <v>4001977</v>
      </c>
      <c r="G53" s="87">
        <v>2798722</v>
      </c>
      <c r="H53" s="88">
        <v>2569257</v>
      </c>
      <c r="J53" s="2">
        <v>40</v>
      </c>
      <c r="K53" s="1">
        <v>2086600</v>
      </c>
      <c r="L53" s="1">
        <v>2570447</v>
      </c>
      <c r="M53" s="1">
        <v>2564736</v>
      </c>
      <c r="N53" s="92">
        <v>2798722</v>
      </c>
      <c r="Q53" s="92">
        <f t="shared" si="15"/>
        <v>1</v>
      </c>
      <c r="R53" s="92">
        <f t="shared" si="15"/>
        <v>0</v>
      </c>
      <c r="S53" s="92">
        <f t="shared" si="15"/>
        <v>0</v>
      </c>
      <c r="T53" s="92">
        <f t="shared" si="13"/>
        <v>0</v>
      </c>
      <c r="U53" s="92">
        <f t="shared" si="15"/>
        <v>0</v>
      </c>
      <c r="X53" s="27"/>
      <c r="Y53" s="28"/>
    </row>
    <row r="54" spans="1:25" ht="15.75" thickBot="1">
      <c r="B54" s="97">
        <v>1</v>
      </c>
      <c r="C54" s="98">
        <v>1</v>
      </c>
      <c r="D54" s="89">
        <v>2086600</v>
      </c>
      <c r="E54" s="90">
        <v>2916140</v>
      </c>
      <c r="F54" s="90">
        <v>4273587</v>
      </c>
      <c r="G54" s="90">
        <v>2882706</v>
      </c>
      <c r="H54" s="91">
        <v>2637066</v>
      </c>
      <c r="J54" s="2">
        <v>40</v>
      </c>
      <c r="K54" s="1">
        <v>2086600</v>
      </c>
      <c r="L54" s="1">
        <v>2638519</v>
      </c>
      <c r="M54" s="1">
        <v>2631894</v>
      </c>
      <c r="N54" s="92">
        <v>2882706</v>
      </c>
      <c r="Q54" s="92">
        <f t="shared" si="15"/>
        <v>1</v>
      </c>
      <c r="R54" s="92">
        <f t="shared" si="15"/>
        <v>0</v>
      </c>
      <c r="S54" s="92">
        <f t="shared" si="15"/>
        <v>0</v>
      </c>
      <c r="T54" s="92">
        <f t="shared" si="13"/>
        <v>0</v>
      </c>
      <c r="U54" s="92">
        <f t="shared" si="15"/>
        <v>0</v>
      </c>
      <c r="X54" s="27"/>
      <c r="Y54" s="28"/>
    </row>
    <row r="55" spans="1:25" ht="15.75" thickBot="1">
      <c r="A55" s="12">
        <v>0.5</v>
      </c>
      <c r="Q55" s="25"/>
      <c r="R55" s="25" t="str">
        <f>IF( SUM(R56:R80)&lt;&gt;0, AVERAGEIF(R56:R80,"&gt;0"),"/")</f>
        <v>/</v>
      </c>
      <c r="S55" s="25">
        <f>IF( SUM(S56:S80)&lt;&gt;0, AVERAGEIF(S56:S80,"&gt;0"),"/")</f>
        <v>0.11426297964791206</v>
      </c>
      <c r="T55" s="25" t="str">
        <f>IF( SUM(T56:T80)&lt;&gt;0, AVERAGEIF(T56:T80,"&gt;0"),"/")</f>
        <v>/</v>
      </c>
      <c r="U55" s="25">
        <f>IF( SUM(U56:U80)&lt;&gt;0, AVERAGEIF(U56:U80,"&gt;0"),"/")</f>
        <v>0.23754063428544042</v>
      </c>
    </row>
    <row r="56" spans="1:25">
      <c r="B56" s="93">
        <v>0</v>
      </c>
      <c r="C56" s="94">
        <v>0</v>
      </c>
      <c r="D56" s="83">
        <v>2086600</v>
      </c>
      <c r="E56" s="84">
        <v>518249</v>
      </c>
      <c r="F56" s="84">
        <v>60021</v>
      </c>
      <c r="G56" s="84">
        <v>81548</v>
      </c>
      <c r="H56" s="85">
        <v>553955</v>
      </c>
      <c r="J56" s="2">
        <v>16</v>
      </c>
      <c r="K56" s="1">
        <v>0</v>
      </c>
      <c r="L56" s="1">
        <v>545482</v>
      </c>
      <c r="M56" s="1">
        <v>564534</v>
      </c>
      <c r="N56" s="92">
        <v>60021</v>
      </c>
      <c r="Q56" s="104"/>
      <c r="R56" s="104">
        <f t="shared" ref="R56:U71" si="16">IF(R30=1,(R4-$X4)/$Q4,0)</f>
        <v>0</v>
      </c>
      <c r="S56" s="104">
        <f t="shared" si="16"/>
        <v>2.900584683216716E-2</v>
      </c>
      <c r="T56" s="104">
        <f t="shared" si="16"/>
        <v>0</v>
      </c>
      <c r="U56" s="104">
        <f>IF(U30=1,(U4-$X4)/$Q4,0)</f>
        <v>0</v>
      </c>
    </row>
    <row r="57" spans="1:25">
      <c r="B57" s="95">
        <v>0</v>
      </c>
      <c r="C57" s="96">
        <v>0.25</v>
      </c>
      <c r="D57" s="86">
        <v>2086600</v>
      </c>
      <c r="E57" s="87">
        <v>594334</v>
      </c>
      <c r="F57" s="87">
        <v>330599</v>
      </c>
      <c r="G57" s="87">
        <v>369130</v>
      </c>
      <c r="H57" s="88">
        <v>553955</v>
      </c>
      <c r="J57" s="2">
        <v>22</v>
      </c>
      <c r="K57" s="1">
        <v>0</v>
      </c>
      <c r="L57" s="1">
        <v>545482</v>
      </c>
      <c r="M57" s="1">
        <v>564534</v>
      </c>
      <c r="N57" s="92">
        <v>330599</v>
      </c>
      <c r="Q57" s="104"/>
      <c r="R57" s="104">
        <f t="shared" si="16"/>
        <v>0</v>
      </c>
      <c r="S57" s="104">
        <f t="shared" si="16"/>
        <v>0.15873353781270969</v>
      </c>
      <c r="T57" s="104">
        <f t="shared" si="16"/>
        <v>0</v>
      </c>
      <c r="U57" s="104">
        <f t="shared" si="16"/>
        <v>0</v>
      </c>
    </row>
    <row r="58" spans="1:25">
      <c r="B58" s="95">
        <v>0</v>
      </c>
      <c r="C58" s="96">
        <v>0.5</v>
      </c>
      <c r="D58" s="86">
        <v>2086600</v>
      </c>
      <c r="E58" s="87">
        <v>674217</v>
      </c>
      <c r="F58" s="87">
        <v>601590</v>
      </c>
      <c r="G58" s="87">
        <v>714642</v>
      </c>
      <c r="H58" s="88">
        <v>553955</v>
      </c>
      <c r="J58" s="2">
        <v>39</v>
      </c>
      <c r="K58" s="1">
        <v>0</v>
      </c>
      <c r="L58" s="1">
        <v>545482</v>
      </c>
      <c r="M58" s="1">
        <v>564534</v>
      </c>
      <c r="N58" s="92">
        <v>706577</v>
      </c>
      <c r="Q58" s="104"/>
      <c r="R58" s="104">
        <f t="shared" si="16"/>
        <v>0</v>
      </c>
      <c r="S58" s="104">
        <f t="shared" si="16"/>
        <v>0</v>
      </c>
      <c r="T58" s="104">
        <f t="shared" si="16"/>
        <v>0</v>
      </c>
      <c r="U58" s="104">
        <f t="shared" si="16"/>
        <v>0.26562091440621105</v>
      </c>
    </row>
    <row r="59" spans="1:25">
      <c r="B59" s="95">
        <v>0</v>
      </c>
      <c r="C59" s="96">
        <v>0.75</v>
      </c>
      <c r="D59" s="86">
        <v>2086600</v>
      </c>
      <c r="E59" s="87">
        <v>752690</v>
      </c>
      <c r="F59" s="87">
        <v>872417</v>
      </c>
      <c r="G59" s="87">
        <v>890897</v>
      </c>
      <c r="H59" s="88">
        <v>553955</v>
      </c>
      <c r="J59" s="2">
        <v>40</v>
      </c>
      <c r="K59" s="1">
        <v>0</v>
      </c>
      <c r="L59" s="1">
        <v>545482</v>
      </c>
      <c r="M59" s="1">
        <v>564534</v>
      </c>
      <c r="N59" s="92">
        <v>899115</v>
      </c>
      <c r="Q59" s="104"/>
      <c r="R59" s="104">
        <f t="shared" si="16"/>
        <v>0</v>
      </c>
      <c r="S59" s="104">
        <f t="shared" si="16"/>
        <v>0</v>
      </c>
      <c r="T59" s="104">
        <f t="shared" si="16"/>
        <v>0</v>
      </c>
      <c r="U59" s="104">
        <f t="shared" si="16"/>
        <v>0.26562091440621105</v>
      </c>
    </row>
    <row r="60" spans="1:25">
      <c r="B60" s="120">
        <v>0</v>
      </c>
      <c r="C60" s="121">
        <v>1</v>
      </c>
      <c r="D60" s="86">
        <v>2086600</v>
      </c>
      <c r="E60" s="87">
        <v>832573</v>
      </c>
      <c r="F60" s="87">
        <v>1143408</v>
      </c>
      <c r="G60" s="87">
        <v>977170</v>
      </c>
      <c r="H60" s="88">
        <v>553955</v>
      </c>
      <c r="J60" s="2">
        <v>40</v>
      </c>
      <c r="K60" s="1">
        <v>0</v>
      </c>
      <c r="L60" s="1">
        <v>545482</v>
      </c>
      <c r="M60" s="1">
        <v>564534</v>
      </c>
      <c r="N60" s="92">
        <v>977170</v>
      </c>
      <c r="Q60" s="104"/>
      <c r="R60" s="104">
        <f t="shared" si="16"/>
        <v>0</v>
      </c>
      <c r="S60" s="104">
        <f t="shared" si="16"/>
        <v>0</v>
      </c>
      <c r="T60" s="104">
        <f t="shared" si="16"/>
        <v>0</v>
      </c>
      <c r="U60" s="104">
        <f t="shared" si="16"/>
        <v>0.26562091440621105</v>
      </c>
    </row>
    <row r="61" spans="1:25">
      <c r="B61" s="95">
        <v>0.25</v>
      </c>
      <c r="C61" s="96">
        <v>0</v>
      </c>
      <c r="D61" s="86">
        <v>2086600</v>
      </c>
      <c r="E61" s="87">
        <v>1059172</v>
      </c>
      <c r="F61" s="87">
        <v>844861</v>
      </c>
      <c r="G61" s="87">
        <v>1065799</v>
      </c>
      <c r="H61" s="88">
        <v>1008906</v>
      </c>
      <c r="J61" s="2">
        <v>39</v>
      </c>
      <c r="K61" s="1">
        <v>521650</v>
      </c>
      <c r="L61" s="1">
        <v>1002483</v>
      </c>
      <c r="M61" s="1">
        <v>1016199</v>
      </c>
      <c r="N61" s="92">
        <v>854895</v>
      </c>
      <c r="Q61" s="104"/>
      <c r="R61" s="104">
        <f t="shared" si="16"/>
        <v>0</v>
      </c>
      <c r="S61" s="104">
        <f t="shared" si="16"/>
        <v>0.15504955429885936</v>
      </c>
      <c r="T61" s="104">
        <f t="shared" si="16"/>
        <v>0</v>
      </c>
      <c r="U61" s="104">
        <f t="shared" si="16"/>
        <v>0</v>
      </c>
    </row>
    <row r="62" spans="1:25">
      <c r="B62" s="118">
        <v>0.25</v>
      </c>
      <c r="C62" s="119">
        <v>0.25</v>
      </c>
      <c r="D62" s="86">
        <v>2086600</v>
      </c>
      <c r="E62" s="87">
        <v>1135257</v>
      </c>
      <c r="F62" s="87">
        <v>1115439</v>
      </c>
      <c r="G62" s="87">
        <v>1199242</v>
      </c>
      <c r="H62" s="88">
        <v>1025085</v>
      </c>
      <c r="J62" s="2">
        <v>39</v>
      </c>
      <c r="K62" s="1">
        <v>521650</v>
      </c>
      <c r="L62" s="1">
        <v>1018727</v>
      </c>
      <c r="M62" s="1">
        <v>1032219</v>
      </c>
      <c r="N62" s="92">
        <v>1182641</v>
      </c>
      <c r="Q62" s="104"/>
      <c r="R62" s="104">
        <f t="shared" si="16"/>
        <v>0</v>
      </c>
      <c r="S62" s="104">
        <f t="shared" si="16"/>
        <v>0</v>
      </c>
      <c r="T62" s="104">
        <f t="shared" si="16"/>
        <v>0</v>
      </c>
      <c r="U62" s="104">
        <f t="shared" si="16"/>
        <v>0.24136835042653118</v>
      </c>
    </row>
    <row r="63" spans="1:25">
      <c r="B63" s="95">
        <v>0.25</v>
      </c>
      <c r="C63" s="96">
        <v>0.5</v>
      </c>
      <c r="D63" s="86">
        <v>2086600</v>
      </c>
      <c r="E63" s="87">
        <v>1215140</v>
      </c>
      <c r="F63" s="87">
        <v>1386430</v>
      </c>
      <c r="G63" s="87">
        <v>1317959</v>
      </c>
      <c r="H63" s="88">
        <v>1041355</v>
      </c>
      <c r="J63" s="2">
        <v>40</v>
      </c>
      <c r="K63" s="1">
        <v>521650</v>
      </c>
      <c r="L63" s="1">
        <v>1035063</v>
      </c>
      <c r="M63" s="1">
        <v>1048334</v>
      </c>
      <c r="N63" s="92">
        <v>1319261</v>
      </c>
      <c r="Q63" s="104"/>
      <c r="R63" s="104">
        <f t="shared" si="16"/>
        <v>0</v>
      </c>
      <c r="S63" s="104">
        <f t="shared" si="16"/>
        <v>0</v>
      </c>
      <c r="T63" s="104">
        <f t="shared" si="16"/>
        <v>0</v>
      </c>
      <c r="U63" s="104">
        <f t="shared" si="16"/>
        <v>0.24915585162465254</v>
      </c>
    </row>
    <row r="64" spans="1:25">
      <c r="B64" s="95">
        <v>0.25</v>
      </c>
      <c r="C64" s="96">
        <v>0.75</v>
      </c>
      <c r="D64" s="86">
        <v>2086600</v>
      </c>
      <c r="E64" s="87">
        <v>1293613</v>
      </c>
      <c r="F64" s="87">
        <v>1657257</v>
      </c>
      <c r="G64" s="87">
        <v>1396241</v>
      </c>
      <c r="H64" s="88">
        <v>1057582</v>
      </c>
      <c r="J64" s="2">
        <v>40</v>
      </c>
      <c r="K64" s="1">
        <v>521650</v>
      </c>
      <c r="L64" s="1">
        <v>1051354</v>
      </c>
      <c r="M64" s="1">
        <v>1064404</v>
      </c>
      <c r="N64" s="92">
        <v>1396241</v>
      </c>
      <c r="Q64" s="104"/>
      <c r="R64" s="104">
        <f t="shared" si="16"/>
        <v>0</v>
      </c>
      <c r="S64" s="104">
        <f t="shared" si="16"/>
        <v>0</v>
      </c>
      <c r="T64" s="104">
        <f t="shared" si="16"/>
        <v>0</v>
      </c>
      <c r="U64" s="104">
        <f t="shared" si="16"/>
        <v>0.25693999808300583</v>
      </c>
    </row>
    <row r="65" spans="2:21">
      <c r="B65" s="95">
        <v>0.25</v>
      </c>
      <c r="C65" s="96">
        <v>1</v>
      </c>
      <c r="D65" s="86">
        <v>2086600</v>
      </c>
      <c r="E65" s="87">
        <v>1373496</v>
      </c>
      <c r="F65" s="87">
        <v>1928248</v>
      </c>
      <c r="G65" s="87">
        <v>1474296</v>
      </c>
      <c r="H65" s="88">
        <v>1076432</v>
      </c>
      <c r="J65" s="2">
        <v>40</v>
      </c>
      <c r="K65" s="1">
        <v>521650</v>
      </c>
      <c r="L65" s="1">
        <v>1070284</v>
      </c>
      <c r="M65" s="1">
        <v>1083069</v>
      </c>
      <c r="N65" s="92">
        <v>1474296</v>
      </c>
      <c r="Q65" s="104"/>
      <c r="R65" s="104">
        <f t="shared" si="16"/>
        <v>0</v>
      </c>
      <c r="S65" s="104">
        <f t="shared" si="16"/>
        <v>0</v>
      </c>
      <c r="T65" s="104">
        <f t="shared" si="16"/>
        <v>0</v>
      </c>
      <c r="U65" s="104">
        <f t="shared" si="16"/>
        <v>0.2659828429023291</v>
      </c>
    </row>
    <row r="66" spans="2:21">
      <c r="B66" s="95">
        <v>0.5</v>
      </c>
      <c r="C66" s="96">
        <v>0</v>
      </c>
      <c r="D66" s="86">
        <v>2086600</v>
      </c>
      <c r="E66" s="87">
        <v>1597497</v>
      </c>
      <c r="F66" s="87">
        <v>1629386</v>
      </c>
      <c r="G66" s="87">
        <v>1661127</v>
      </c>
      <c r="H66" s="88">
        <v>1463686</v>
      </c>
      <c r="J66" s="2">
        <v>40</v>
      </c>
      <c r="K66" s="1">
        <v>1043300</v>
      </c>
      <c r="L66" s="1">
        <v>1459333</v>
      </c>
      <c r="M66" s="1">
        <v>1467699</v>
      </c>
      <c r="N66" s="92">
        <v>1661127</v>
      </c>
      <c r="Q66" s="104"/>
      <c r="R66" s="104">
        <f t="shared" si="16"/>
        <v>0</v>
      </c>
      <c r="S66" s="104">
        <f t="shared" si="16"/>
        <v>0</v>
      </c>
      <c r="T66" s="104">
        <f t="shared" si="16"/>
        <v>0</v>
      </c>
      <c r="U66" s="104">
        <f t="shared" si="16"/>
        <v>0.20155909134477132</v>
      </c>
    </row>
    <row r="67" spans="2:21">
      <c r="B67" s="95">
        <v>0.5</v>
      </c>
      <c r="C67" s="96">
        <v>0.25</v>
      </c>
      <c r="D67" s="86">
        <v>2086600</v>
      </c>
      <c r="E67" s="87">
        <v>1673582</v>
      </c>
      <c r="F67" s="87">
        <v>1899964</v>
      </c>
      <c r="G67" s="87">
        <v>1736256</v>
      </c>
      <c r="H67" s="88">
        <v>1496135</v>
      </c>
      <c r="J67" s="2">
        <v>40</v>
      </c>
      <c r="K67" s="1">
        <v>1043300</v>
      </c>
      <c r="L67" s="1">
        <v>1491913</v>
      </c>
      <c r="M67" s="1">
        <v>1499834</v>
      </c>
      <c r="N67" s="92">
        <v>1736256</v>
      </c>
      <c r="Q67" s="104"/>
      <c r="R67" s="104">
        <f t="shared" si="16"/>
        <v>0</v>
      </c>
      <c r="S67" s="104">
        <f t="shared" si="16"/>
        <v>0</v>
      </c>
      <c r="T67" s="104">
        <f t="shared" si="16"/>
        <v>0</v>
      </c>
      <c r="U67" s="104">
        <f t="shared" si="16"/>
        <v>0.21710850186906935</v>
      </c>
    </row>
    <row r="68" spans="2:21">
      <c r="B68" s="95">
        <v>0.5</v>
      </c>
      <c r="C68" s="96">
        <v>0.5</v>
      </c>
      <c r="D68" s="86">
        <v>2086600</v>
      </c>
      <c r="E68" s="87">
        <v>1753465</v>
      </c>
      <c r="F68" s="87">
        <v>2170955</v>
      </c>
      <c r="G68" s="87">
        <v>1814311</v>
      </c>
      <c r="H68" s="88">
        <v>1531212</v>
      </c>
      <c r="J68" s="2">
        <v>40</v>
      </c>
      <c r="K68" s="1">
        <v>1043300</v>
      </c>
      <c r="L68" s="1">
        <v>1527134</v>
      </c>
      <c r="M68" s="1">
        <v>1534569</v>
      </c>
      <c r="N68" s="92">
        <v>1814311</v>
      </c>
      <c r="Q68" s="104"/>
      <c r="R68" s="104">
        <f t="shared" si="16"/>
        <v>0</v>
      </c>
      <c r="S68" s="104">
        <f t="shared" si="16"/>
        <v>0</v>
      </c>
      <c r="T68" s="104">
        <f t="shared" si="16"/>
        <v>0</v>
      </c>
      <c r="U68" s="104">
        <f t="shared" si="16"/>
        <v>0.23393549314674586</v>
      </c>
    </row>
    <row r="69" spans="2:21">
      <c r="B69" s="95">
        <v>0.5</v>
      </c>
      <c r="C69" s="96">
        <v>0.75</v>
      </c>
      <c r="D69" s="86">
        <v>2086600</v>
      </c>
      <c r="E69" s="87">
        <v>1831938</v>
      </c>
      <c r="F69" s="87">
        <v>2441782</v>
      </c>
      <c r="G69" s="87">
        <v>1891291</v>
      </c>
      <c r="H69" s="88">
        <v>1563710</v>
      </c>
      <c r="J69" s="2">
        <v>40</v>
      </c>
      <c r="K69" s="1">
        <v>1043300</v>
      </c>
      <c r="L69" s="1">
        <v>1559761</v>
      </c>
      <c r="M69" s="1">
        <v>1566752</v>
      </c>
      <c r="N69" s="92">
        <v>1891291</v>
      </c>
      <c r="Q69" s="104"/>
      <c r="R69" s="104">
        <f t="shared" si="16"/>
        <v>0</v>
      </c>
      <c r="S69" s="104">
        <f t="shared" si="16"/>
        <v>0</v>
      </c>
      <c r="T69" s="104">
        <f t="shared" si="16"/>
        <v>0</v>
      </c>
      <c r="U69" s="104">
        <f t="shared" si="16"/>
        <v>0.24950694910380516</v>
      </c>
    </row>
    <row r="70" spans="2:21">
      <c r="B70" s="95">
        <v>0.5</v>
      </c>
      <c r="C70" s="96">
        <v>1</v>
      </c>
      <c r="D70" s="86">
        <v>2086600</v>
      </c>
      <c r="E70" s="87">
        <v>1911821</v>
      </c>
      <c r="F70" s="87">
        <v>2712773</v>
      </c>
      <c r="G70" s="87">
        <v>1969346</v>
      </c>
      <c r="H70" s="88">
        <v>1598861</v>
      </c>
      <c r="J70" s="2">
        <v>40</v>
      </c>
      <c r="K70" s="1">
        <v>1043300</v>
      </c>
      <c r="L70" s="1">
        <v>1595055</v>
      </c>
      <c r="M70" s="1">
        <v>1601568</v>
      </c>
      <c r="N70" s="92">
        <v>1969346</v>
      </c>
      <c r="Q70" s="104"/>
      <c r="R70" s="104">
        <f t="shared" si="16"/>
        <v>0</v>
      </c>
      <c r="S70" s="104">
        <f t="shared" si="16"/>
        <v>0</v>
      </c>
      <c r="T70" s="104">
        <f t="shared" si="16"/>
        <v>0</v>
      </c>
      <c r="U70" s="104">
        <f t="shared" si="16"/>
        <v>0.26633892456628006</v>
      </c>
    </row>
    <row r="71" spans="2:21">
      <c r="B71" s="95">
        <v>0.75</v>
      </c>
      <c r="C71" s="96">
        <v>0</v>
      </c>
      <c r="D71" s="86">
        <v>2086600</v>
      </c>
      <c r="E71" s="87">
        <v>2135822</v>
      </c>
      <c r="F71" s="87">
        <v>2413911</v>
      </c>
      <c r="G71" s="87">
        <v>2156177</v>
      </c>
      <c r="H71" s="88">
        <v>1918466</v>
      </c>
      <c r="J71" s="2">
        <v>40</v>
      </c>
      <c r="K71" s="1">
        <v>1564950</v>
      </c>
      <c r="L71" s="1">
        <v>1916183</v>
      </c>
      <c r="M71" s="1">
        <v>1919199</v>
      </c>
      <c r="N71" s="92">
        <v>2156177</v>
      </c>
      <c r="Q71" s="104"/>
      <c r="R71" s="104">
        <f t="shared" si="16"/>
        <v>0</v>
      </c>
      <c r="S71" s="104">
        <f t="shared" si="16"/>
        <v>0</v>
      </c>
      <c r="T71" s="104">
        <f t="shared" si="16"/>
        <v>0</v>
      </c>
      <c r="U71" s="104">
        <f t="shared" si="16"/>
        <v>0.16951174158918814</v>
      </c>
    </row>
    <row r="72" spans="2:21">
      <c r="B72" s="95">
        <v>0.75</v>
      </c>
      <c r="C72" s="96">
        <v>0.25</v>
      </c>
      <c r="D72" s="86">
        <v>2086600</v>
      </c>
      <c r="E72" s="87">
        <v>2211907</v>
      </c>
      <c r="F72" s="87">
        <v>2684489</v>
      </c>
      <c r="G72" s="87">
        <v>2231306</v>
      </c>
      <c r="H72" s="88">
        <v>1967142</v>
      </c>
      <c r="J72" s="2">
        <v>40</v>
      </c>
      <c r="K72" s="1">
        <v>1564950</v>
      </c>
      <c r="L72" s="1">
        <v>1965054</v>
      </c>
      <c r="M72" s="1">
        <v>1967404</v>
      </c>
      <c r="N72" s="92">
        <v>2231306</v>
      </c>
      <c r="Q72" s="104"/>
      <c r="R72" s="104">
        <f t="shared" ref="R72:U80" si="17">IF(R46=1,(R20-$X20)/$Q20,0)</f>
        <v>0</v>
      </c>
      <c r="S72" s="104">
        <f t="shared" si="17"/>
        <v>0</v>
      </c>
      <c r="T72" s="104">
        <f t="shared" si="17"/>
        <v>0</v>
      </c>
      <c r="U72" s="104">
        <f t="shared" si="17"/>
        <v>0.19284529857183935</v>
      </c>
    </row>
    <row r="73" spans="2:21">
      <c r="B73" s="95">
        <v>0.75</v>
      </c>
      <c r="C73" s="96">
        <v>0.5</v>
      </c>
      <c r="D73" s="86">
        <v>2086600</v>
      </c>
      <c r="E73" s="87">
        <v>2291790</v>
      </c>
      <c r="F73" s="87">
        <v>2955480</v>
      </c>
      <c r="G73" s="87">
        <v>2309361</v>
      </c>
      <c r="H73" s="88">
        <v>2018490</v>
      </c>
      <c r="J73" s="2">
        <v>40</v>
      </c>
      <c r="K73" s="1">
        <v>1564950</v>
      </c>
      <c r="L73" s="1">
        <v>2016611</v>
      </c>
      <c r="M73" s="1">
        <v>2018252</v>
      </c>
      <c r="N73" s="92">
        <v>2309361</v>
      </c>
      <c r="Q73" s="104"/>
      <c r="R73" s="104">
        <f t="shared" si="17"/>
        <v>0</v>
      </c>
      <c r="S73" s="104">
        <f t="shared" si="17"/>
        <v>0</v>
      </c>
      <c r="T73" s="104">
        <f t="shared" si="17"/>
        <v>0</v>
      </c>
      <c r="U73" s="104">
        <f t="shared" si="17"/>
        <v>0.21745959934822187</v>
      </c>
    </row>
    <row r="74" spans="2:21">
      <c r="B74" s="95">
        <v>0.75</v>
      </c>
      <c r="C74" s="96">
        <v>0.75</v>
      </c>
      <c r="D74" s="86">
        <v>2086600</v>
      </c>
      <c r="E74" s="87">
        <v>2370263</v>
      </c>
      <c r="F74" s="87">
        <v>3226307</v>
      </c>
      <c r="G74" s="87">
        <v>2386341</v>
      </c>
      <c r="H74" s="88">
        <v>2069868</v>
      </c>
      <c r="J74" s="2">
        <v>40</v>
      </c>
      <c r="K74" s="1">
        <v>1564950</v>
      </c>
      <c r="L74" s="1">
        <v>2068196</v>
      </c>
      <c r="M74" s="1">
        <v>2069137</v>
      </c>
      <c r="N74" s="92">
        <v>2386341</v>
      </c>
      <c r="Q74" s="104"/>
      <c r="R74" s="104">
        <f t="shared" si="17"/>
        <v>0</v>
      </c>
      <c r="S74" s="104">
        <f t="shared" si="17"/>
        <v>0</v>
      </c>
      <c r="T74" s="104">
        <f t="shared" si="17"/>
        <v>0</v>
      </c>
      <c r="U74" s="104">
        <f t="shared" si="17"/>
        <v>0.24207476277197346</v>
      </c>
    </row>
    <row r="75" spans="2:21">
      <c r="B75" s="95">
        <v>0.75</v>
      </c>
      <c r="C75" s="96">
        <v>1</v>
      </c>
      <c r="D75" s="86">
        <v>2086600</v>
      </c>
      <c r="E75" s="87">
        <v>2450146</v>
      </c>
      <c r="F75" s="87">
        <v>3497298</v>
      </c>
      <c r="G75" s="87">
        <v>2464396</v>
      </c>
      <c r="H75" s="88">
        <v>2121215</v>
      </c>
      <c r="J75" s="2">
        <v>40</v>
      </c>
      <c r="K75" s="1">
        <v>1564950</v>
      </c>
      <c r="L75" s="1">
        <v>2119751</v>
      </c>
      <c r="M75" s="1">
        <v>2119985</v>
      </c>
      <c r="N75" s="92">
        <v>2464396</v>
      </c>
      <c r="Q75" s="104"/>
      <c r="R75" s="104">
        <f t="shared" si="17"/>
        <v>0</v>
      </c>
      <c r="S75" s="104">
        <f t="shared" si="17"/>
        <v>0</v>
      </c>
      <c r="T75" s="104">
        <f t="shared" si="17"/>
        <v>0</v>
      </c>
      <c r="U75" s="104">
        <f t="shared" si="17"/>
        <v>0</v>
      </c>
    </row>
    <row r="76" spans="2:21">
      <c r="B76" s="95">
        <v>1</v>
      </c>
      <c r="C76" s="96">
        <v>0</v>
      </c>
      <c r="D76" s="86">
        <v>2086600</v>
      </c>
      <c r="E76" s="87">
        <v>2674147</v>
      </c>
      <c r="F76" s="87">
        <v>3198436</v>
      </c>
      <c r="G76" s="87">
        <v>2651227</v>
      </c>
      <c r="H76" s="88">
        <v>2373246</v>
      </c>
      <c r="J76" s="2">
        <v>40</v>
      </c>
      <c r="K76" s="1">
        <v>2086600</v>
      </c>
      <c r="L76" s="1">
        <v>2373033</v>
      </c>
      <c r="M76" s="1">
        <v>2370699</v>
      </c>
      <c r="N76" s="92">
        <v>2651227</v>
      </c>
      <c r="Q76" s="104"/>
      <c r="R76" s="104">
        <f t="shared" si="17"/>
        <v>0</v>
      </c>
      <c r="S76" s="104">
        <f t="shared" si="17"/>
        <v>0</v>
      </c>
      <c r="T76" s="104">
        <f t="shared" si="17"/>
        <v>0</v>
      </c>
      <c r="U76" s="104">
        <f t="shared" si="17"/>
        <v>0</v>
      </c>
    </row>
    <row r="77" spans="2:21">
      <c r="B77" s="95">
        <v>1</v>
      </c>
      <c r="C77" s="96">
        <v>0.25</v>
      </c>
      <c r="D77" s="86">
        <v>2086600</v>
      </c>
      <c r="E77" s="87">
        <v>2750232</v>
      </c>
      <c r="F77" s="87">
        <v>3469014</v>
      </c>
      <c r="G77" s="87">
        <v>2726356</v>
      </c>
      <c r="H77" s="88">
        <v>2440772</v>
      </c>
      <c r="J77" s="2">
        <v>40</v>
      </c>
      <c r="K77" s="1">
        <v>2086600</v>
      </c>
      <c r="L77" s="1">
        <v>2440834</v>
      </c>
      <c r="M77" s="1">
        <v>2437569</v>
      </c>
      <c r="N77" s="92">
        <v>2726356</v>
      </c>
      <c r="Q77" s="104"/>
      <c r="R77" s="104">
        <f t="shared" si="17"/>
        <v>0</v>
      </c>
      <c r="S77" s="104">
        <f t="shared" si="17"/>
        <v>0</v>
      </c>
      <c r="T77" s="104">
        <f t="shared" si="17"/>
        <v>0</v>
      </c>
      <c r="U77" s="104">
        <f t="shared" si="17"/>
        <v>0</v>
      </c>
    </row>
    <row r="78" spans="2:21">
      <c r="B78" s="95">
        <v>1</v>
      </c>
      <c r="C78" s="96">
        <v>0.5</v>
      </c>
      <c r="D78" s="86">
        <v>2086600</v>
      </c>
      <c r="E78" s="87">
        <v>2830115</v>
      </c>
      <c r="F78" s="87">
        <v>3740005</v>
      </c>
      <c r="G78" s="87">
        <v>2804411</v>
      </c>
      <c r="H78" s="88">
        <v>2508421</v>
      </c>
      <c r="J78" s="2">
        <v>40</v>
      </c>
      <c r="K78" s="1">
        <v>2086600</v>
      </c>
      <c r="L78" s="1">
        <v>2508755</v>
      </c>
      <c r="M78" s="1">
        <v>2504568</v>
      </c>
      <c r="N78" s="92">
        <v>2804411</v>
      </c>
      <c r="Q78" s="104"/>
      <c r="R78" s="104">
        <f t="shared" si="17"/>
        <v>0</v>
      </c>
      <c r="S78" s="104">
        <f t="shared" si="17"/>
        <v>0</v>
      </c>
      <c r="T78" s="104">
        <f t="shared" si="17"/>
        <v>0</v>
      </c>
      <c r="U78" s="104">
        <f t="shared" si="17"/>
        <v>0</v>
      </c>
    </row>
    <row r="79" spans="2:21">
      <c r="B79" s="95">
        <v>1</v>
      </c>
      <c r="C79" s="96">
        <v>0.75</v>
      </c>
      <c r="D79" s="86">
        <v>2086600</v>
      </c>
      <c r="E79" s="87">
        <v>2908588</v>
      </c>
      <c r="F79" s="87">
        <v>4010832</v>
      </c>
      <c r="G79" s="87">
        <v>2881391</v>
      </c>
      <c r="H79" s="88">
        <v>2575995</v>
      </c>
      <c r="J79" s="2">
        <v>40</v>
      </c>
      <c r="K79" s="1">
        <v>2086600</v>
      </c>
      <c r="L79" s="1">
        <v>2576601</v>
      </c>
      <c r="M79" s="1">
        <v>2571485</v>
      </c>
      <c r="N79" s="92">
        <v>2881391</v>
      </c>
      <c r="Q79" s="104"/>
      <c r="R79" s="104">
        <f t="shared" si="17"/>
        <v>0</v>
      </c>
      <c r="S79" s="104">
        <f t="shared" si="17"/>
        <v>0</v>
      </c>
      <c r="T79" s="104">
        <f t="shared" si="17"/>
        <v>0</v>
      </c>
      <c r="U79" s="104">
        <f t="shared" si="17"/>
        <v>0</v>
      </c>
    </row>
    <row r="80" spans="2:21" ht="15.75" thickBot="1">
      <c r="B80" s="97">
        <v>1</v>
      </c>
      <c r="C80" s="98">
        <v>1</v>
      </c>
      <c r="D80" s="89">
        <v>2086600</v>
      </c>
      <c r="E80" s="90">
        <v>2988471</v>
      </c>
      <c r="F80" s="90">
        <v>4281823</v>
      </c>
      <c r="G80" s="90">
        <v>2959446</v>
      </c>
      <c r="H80" s="91">
        <v>2643644</v>
      </c>
      <c r="J80" s="2">
        <v>40</v>
      </c>
      <c r="K80" s="1">
        <v>2086600</v>
      </c>
      <c r="L80" s="1">
        <v>2644522</v>
      </c>
      <c r="M80" s="1">
        <v>2638484</v>
      </c>
      <c r="N80" s="92">
        <v>2959446</v>
      </c>
      <c r="Q80" s="104"/>
      <c r="R80" s="104">
        <f t="shared" si="17"/>
        <v>0</v>
      </c>
      <c r="S80" s="104">
        <f t="shared" si="17"/>
        <v>0</v>
      </c>
      <c r="T80" s="104">
        <f t="shared" si="17"/>
        <v>0</v>
      </c>
      <c r="U80" s="104">
        <f t="shared" si="17"/>
        <v>0</v>
      </c>
    </row>
    <row r="81" spans="1:14" ht="15.75" thickBot="1">
      <c r="A81" s="92">
        <v>0.25</v>
      </c>
    </row>
    <row r="82" spans="1:14">
      <c r="B82" s="93">
        <v>0</v>
      </c>
      <c r="C82" s="94">
        <v>0</v>
      </c>
      <c r="D82" s="83">
        <v>2086600</v>
      </c>
      <c r="E82" s="84">
        <v>624740</v>
      </c>
      <c r="F82" s="84">
        <v>71496</v>
      </c>
      <c r="G82" s="84">
        <v>87500</v>
      </c>
      <c r="H82" s="85">
        <v>561435</v>
      </c>
      <c r="J82" s="2">
        <v>4</v>
      </c>
      <c r="K82" s="1">
        <v>0</v>
      </c>
      <c r="L82" s="1">
        <v>552332</v>
      </c>
      <c r="M82" s="1">
        <v>572024</v>
      </c>
      <c r="N82" s="92">
        <v>71496</v>
      </c>
    </row>
    <row r="83" spans="1:14">
      <c r="B83" s="95">
        <v>0</v>
      </c>
      <c r="C83" s="96">
        <v>0.25</v>
      </c>
      <c r="D83" s="86">
        <v>2086600</v>
      </c>
      <c r="E83" s="87">
        <v>693618</v>
      </c>
      <c r="F83" s="87">
        <v>341455</v>
      </c>
      <c r="G83" s="87">
        <v>372575</v>
      </c>
      <c r="H83" s="88">
        <v>561435</v>
      </c>
      <c r="J83" s="2">
        <v>12</v>
      </c>
      <c r="K83" s="1">
        <v>0</v>
      </c>
      <c r="L83" s="1">
        <v>552332</v>
      </c>
      <c r="M83" s="1">
        <v>572024</v>
      </c>
      <c r="N83" s="92">
        <v>341455</v>
      </c>
    </row>
    <row r="84" spans="1:14">
      <c r="B84" s="95">
        <v>0</v>
      </c>
      <c r="C84" s="96">
        <v>0.5</v>
      </c>
      <c r="D84" s="86">
        <v>2086600</v>
      </c>
      <c r="E84" s="87">
        <v>764231</v>
      </c>
      <c r="F84" s="87">
        <v>611517</v>
      </c>
      <c r="G84" s="87">
        <v>764835</v>
      </c>
      <c r="H84" s="88">
        <v>561435</v>
      </c>
      <c r="J84" s="2">
        <v>39</v>
      </c>
      <c r="K84" s="1">
        <v>0</v>
      </c>
      <c r="L84" s="1">
        <v>552332</v>
      </c>
      <c r="M84" s="1">
        <v>572024</v>
      </c>
      <c r="N84" s="92">
        <v>748908</v>
      </c>
    </row>
    <row r="85" spans="1:14">
      <c r="B85" s="95">
        <v>0</v>
      </c>
      <c r="C85" s="96">
        <v>0.75</v>
      </c>
      <c r="D85" s="86">
        <v>2086600</v>
      </c>
      <c r="E85" s="87">
        <v>833170</v>
      </c>
      <c r="F85" s="87">
        <v>881479</v>
      </c>
      <c r="G85" s="87">
        <v>972205</v>
      </c>
      <c r="H85" s="88">
        <v>561435</v>
      </c>
      <c r="J85" s="2">
        <v>40</v>
      </c>
      <c r="K85" s="1">
        <v>0</v>
      </c>
      <c r="L85" s="1">
        <v>552332</v>
      </c>
      <c r="M85" s="1">
        <v>572024</v>
      </c>
      <c r="N85" s="92">
        <v>982035</v>
      </c>
    </row>
    <row r="86" spans="1:14">
      <c r="B86" s="95">
        <v>0</v>
      </c>
      <c r="C86" s="96">
        <v>1</v>
      </c>
      <c r="D86" s="86">
        <v>2086600</v>
      </c>
      <c r="E86" s="87">
        <v>905846</v>
      </c>
      <c r="F86" s="87">
        <v>1151852</v>
      </c>
      <c r="G86" s="87">
        <v>1054192</v>
      </c>
      <c r="H86" s="88">
        <v>561435</v>
      </c>
      <c r="J86" s="2">
        <v>40</v>
      </c>
      <c r="K86" s="1">
        <v>0</v>
      </c>
      <c r="L86" s="1">
        <v>552332</v>
      </c>
      <c r="M86" s="1">
        <v>572024</v>
      </c>
      <c r="N86" s="92">
        <v>1054192</v>
      </c>
    </row>
    <row r="87" spans="1:14">
      <c r="B87" s="95">
        <v>0.25</v>
      </c>
      <c r="C87" s="96">
        <v>0</v>
      </c>
      <c r="D87" s="86">
        <v>2086600</v>
      </c>
      <c r="E87" s="87">
        <v>1163065</v>
      </c>
      <c r="F87" s="87">
        <v>856030</v>
      </c>
      <c r="G87" s="87">
        <v>1123832</v>
      </c>
      <c r="H87" s="88">
        <v>1016215</v>
      </c>
      <c r="J87" s="2">
        <v>38</v>
      </c>
      <c r="K87" s="1">
        <v>521650</v>
      </c>
      <c r="L87" s="1">
        <v>1009183</v>
      </c>
      <c r="M87" s="1">
        <v>1023525</v>
      </c>
      <c r="N87" s="92">
        <v>856030</v>
      </c>
    </row>
    <row r="88" spans="1:14">
      <c r="B88" s="95">
        <v>0.25</v>
      </c>
      <c r="C88" s="96">
        <v>0.25</v>
      </c>
      <c r="D88" s="86">
        <v>2086600</v>
      </c>
      <c r="E88" s="87">
        <v>1231943</v>
      </c>
      <c r="F88" s="87">
        <v>1125989</v>
      </c>
      <c r="G88" s="87">
        <v>1276392</v>
      </c>
      <c r="H88" s="88">
        <v>1032381</v>
      </c>
      <c r="J88" s="2">
        <v>40</v>
      </c>
      <c r="K88" s="1">
        <v>521650</v>
      </c>
      <c r="L88" s="1">
        <v>1025416</v>
      </c>
      <c r="M88" s="1">
        <v>1039536</v>
      </c>
      <c r="N88" s="92">
        <v>1266534</v>
      </c>
    </row>
    <row r="89" spans="1:14">
      <c r="B89" s="95">
        <v>0.25</v>
      </c>
      <c r="C89" s="96">
        <v>0.5</v>
      </c>
      <c r="D89" s="86">
        <v>2086600</v>
      </c>
      <c r="E89" s="87">
        <v>1302556</v>
      </c>
      <c r="F89" s="87">
        <v>1396051</v>
      </c>
      <c r="G89" s="87">
        <v>1399247</v>
      </c>
      <c r="H89" s="88">
        <v>1048560</v>
      </c>
      <c r="J89" s="2">
        <v>40</v>
      </c>
      <c r="K89" s="1">
        <v>521650</v>
      </c>
      <c r="L89" s="1">
        <v>1041664</v>
      </c>
      <c r="M89" s="1">
        <v>1055556</v>
      </c>
      <c r="N89" s="92">
        <v>1407852</v>
      </c>
    </row>
    <row r="90" spans="1:14">
      <c r="B90" s="95">
        <v>0.25</v>
      </c>
      <c r="C90" s="96">
        <v>0.75</v>
      </c>
      <c r="D90" s="86">
        <v>2086600</v>
      </c>
      <c r="E90" s="87">
        <v>1371495</v>
      </c>
      <c r="F90" s="87">
        <v>1666013</v>
      </c>
      <c r="G90" s="87">
        <v>1477164</v>
      </c>
      <c r="H90" s="88">
        <v>1064741</v>
      </c>
      <c r="J90" s="2">
        <v>40</v>
      </c>
      <c r="K90" s="1">
        <v>521650</v>
      </c>
      <c r="L90" s="1">
        <v>1057910</v>
      </c>
      <c r="M90" s="1">
        <v>1071577</v>
      </c>
      <c r="N90" s="92">
        <v>1477164</v>
      </c>
    </row>
    <row r="91" spans="1:14">
      <c r="B91" s="95">
        <v>0.25</v>
      </c>
      <c r="C91" s="96">
        <v>1</v>
      </c>
      <c r="D91" s="86">
        <v>2086600</v>
      </c>
      <c r="E91" s="87">
        <v>1444171</v>
      </c>
      <c r="F91" s="87">
        <v>1936386</v>
      </c>
      <c r="G91" s="87">
        <v>1549321</v>
      </c>
      <c r="H91" s="88">
        <v>1083582</v>
      </c>
      <c r="J91" s="2">
        <v>40</v>
      </c>
      <c r="K91" s="1">
        <v>521650</v>
      </c>
      <c r="L91" s="1">
        <v>1076833</v>
      </c>
      <c r="M91" s="1">
        <v>1090236</v>
      </c>
      <c r="N91" s="92">
        <v>1549321</v>
      </c>
    </row>
    <row r="92" spans="1:14">
      <c r="B92" s="95">
        <v>0.5</v>
      </c>
      <c r="C92" s="96">
        <v>0</v>
      </c>
      <c r="D92" s="86">
        <v>2086600</v>
      </c>
      <c r="E92" s="87">
        <v>1701390</v>
      </c>
      <c r="F92" s="87">
        <v>1640555</v>
      </c>
      <c r="G92" s="87">
        <v>1763038</v>
      </c>
      <c r="H92" s="88">
        <v>1470995</v>
      </c>
      <c r="J92" s="2">
        <v>40</v>
      </c>
      <c r="K92" s="1">
        <v>1043300</v>
      </c>
      <c r="L92" s="1">
        <v>1466033</v>
      </c>
      <c r="M92" s="1">
        <v>1475025</v>
      </c>
      <c r="N92" s="92">
        <v>1763038</v>
      </c>
    </row>
    <row r="93" spans="1:14">
      <c r="B93" s="95">
        <v>0.5</v>
      </c>
      <c r="C93" s="96">
        <v>0.25</v>
      </c>
      <c r="D93" s="86">
        <v>2086600</v>
      </c>
      <c r="E93" s="87">
        <v>1770268</v>
      </c>
      <c r="F93" s="87">
        <v>1910514</v>
      </c>
      <c r="G93" s="87">
        <v>1832238</v>
      </c>
      <c r="H93" s="88">
        <v>1503340</v>
      </c>
      <c r="J93" s="2">
        <v>40</v>
      </c>
      <c r="K93" s="1">
        <v>1043300</v>
      </c>
      <c r="L93" s="1">
        <v>1498514</v>
      </c>
      <c r="M93" s="1">
        <v>1507056</v>
      </c>
      <c r="N93" s="92">
        <v>1832238</v>
      </c>
    </row>
    <row r="94" spans="1:14">
      <c r="B94" s="95">
        <v>0.5</v>
      </c>
      <c r="C94" s="96">
        <v>0.5</v>
      </c>
      <c r="D94" s="86">
        <v>2086600</v>
      </c>
      <c r="E94" s="87">
        <v>1840881</v>
      </c>
      <c r="F94" s="87">
        <v>2180576</v>
      </c>
      <c r="G94" s="87">
        <v>1902902</v>
      </c>
      <c r="H94" s="88">
        <v>1538362</v>
      </c>
      <c r="J94" s="2">
        <v>40</v>
      </c>
      <c r="K94" s="1">
        <v>1043300</v>
      </c>
      <c r="L94" s="1">
        <v>1533683</v>
      </c>
      <c r="M94" s="1">
        <v>1541736</v>
      </c>
      <c r="N94" s="92">
        <v>1902902</v>
      </c>
    </row>
    <row r="95" spans="1:14">
      <c r="B95" s="95">
        <v>0.5</v>
      </c>
      <c r="C95" s="96">
        <v>0.75</v>
      </c>
      <c r="D95" s="86">
        <v>2086600</v>
      </c>
      <c r="E95" s="87">
        <v>1909820</v>
      </c>
      <c r="F95" s="87">
        <v>2450538</v>
      </c>
      <c r="G95" s="87">
        <v>1972214</v>
      </c>
      <c r="H95" s="88">
        <v>1570721</v>
      </c>
      <c r="J95" s="2">
        <v>40</v>
      </c>
      <c r="K95" s="1">
        <v>1043300</v>
      </c>
      <c r="L95" s="1">
        <v>1566177</v>
      </c>
      <c r="M95" s="1">
        <v>1573777</v>
      </c>
      <c r="N95" s="92">
        <v>1972214</v>
      </c>
    </row>
    <row r="96" spans="1:14">
      <c r="B96" s="95">
        <v>0.5</v>
      </c>
      <c r="C96" s="96">
        <v>1</v>
      </c>
      <c r="D96" s="86">
        <v>2086600</v>
      </c>
      <c r="E96" s="87">
        <v>1982496</v>
      </c>
      <c r="F96" s="87">
        <v>2720911</v>
      </c>
      <c r="G96" s="87">
        <v>2044371</v>
      </c>
      <c r="H96" s="88">
        <v>1605747</v>
      </c>
      <c r="J96" s="2">
        <v>40</v>
      </c>
      <c r="K96" s="1">
        <v>1043300</v>
      </c>
      <c r="L96" s="1">
        <v>1601351</v>
      </c>
      <c r="M96" s="1">
        <v>1608461</v>
      </c>
      <c r="N96" s="92">
        <v>2044371</v>
      </c>
    </row>
    <row r="97" spans="1:14">
      <c r="B97" s="95">
        <v>0.75</v>
      </c>
      <c r="C97" s="96">
        <v>0</v>
      </c>
      <c r="D97" s="86">
        <v>2086600</v>
      </c>
      <c r="E97" s="87">
        <v>2239715</v>
      </c>
      <c r="F97" s="87">
        <v>2425080</v>
      </c>
      <c r="G97" s="87">
        <v>2258088</v>
      </c>
      <c r="H97" s="88">
        <v>1925775</v>
      </c>
      <c r="J97" s="2">
        <v>40</v>
      </c>
      <c r="K97" s="1">
        <v>1564950</v>
      </c>
      <c r="L97" s="1">
        <v>1922883</v>
      </c>
      <c r="M97" s="1">
        <v>1926525</v>
      </c>
      <c r="N97" s="92">
        <v>2258088</v>
      </c>
    </row>
    <row r="98" spans="1:14">
      <c r="B98" s="95">
        <v>0.75</v>
      </c>
      <c r="C98" s="96">
        <v>0.25</v>
      </c>
      <c r="D98" s="86">
        <v>2086600</v>
      </c>
      <c r="E98" s="87">
        <v>2308593</v>
      </c>
      <c r="F98" s="87">
        <v>2695039</v>
      </c>
      <c r="G98" s="87">
        <v>2327288</v>
      </c>
      <c r="H98" s="88">
        <v>1974301</v>
      </c>
      <c r="J98" s="2">
        <v>40</v>
      </c>
      <c r="K98" s="1">
        <v>1564950</v>
      </c>
      <c r="L98" s="1">
        <v>1971610</v>
      </c>
      <c r="M98" s="1">
        <v>1974577</v>
      </c>
      <c r="N98" s="92">
        <v>2327288</v>
      </c>
    </row>
    <row r="99" spans="1:14">
      <c r="B99" s="95">
        <v>0.75</v>
      </c>
      <c r="C99" s="96">
        <v>0.5</v>
      </c>
      <c r="D99" s="86">
        <v>2086600</v>
      </c>
      <c r="E99" s="87">
        <v>2379206</v>
      </c>
      <c r="F99" s="87">
        <v>2965101</v>
      </c>
      <c r="G99" s="87">
        <v>2397952</v>
      </c>
      <c r="H99" s="88">
        <v>2025501</v>
      </c>
      <c r="J99" s="2">
        <v>40</v>
      </c>
      <c r="K99" s="1">
        <v>1564950</v>
      </c>
      <c r="L99" s="1">
        <v>2023027</v>
      </c>
      <c r="M99" s="1">
        <v>2025277</v>
      </c>
      <c r="N99" s="92">
        <v>2397952</v>
      </c>
    </row>
    <row r="100" spans="1:14">
      <c r="B100" s="95">
        <v>0.75</v>
      </c>
      <c r="C100" s="96">
        <v>0.75</v>
      </c>
      <c r="D100" s="86">
        <v>2086600</v>
      </c>
      <c r="E100" s="87">
        <v>2448145</v>
      </c>
      <c r="F100" s="87">
        <v>3235063</v>
      </c>
      <c r="G100" s="87">
        <v>2467264</v>
      </c>
      <c r="H100" s="88">
        <v>2076703</v>
      </c>
      <c r="J100" s="2">
        <v>40</v>
      </c>
      <c r="K100" s="1">
        <v>1564950</v>
      </c>
      <c r="L100" s="1">
        <v>2074444</v>
      </c>
      <c r="M100" s="1">
        <v>2075978</v>
      </c>
      <c r="N100" s="92">
        <v>2467264</v>
      </c>
    </row>
    <row r="101" spans="1:14">
      <c r="B101" s="95">
        <v>0.75</v>
      </c>
      <c r="C101" s="96">
        <v>1</v>
      </c>
      <c r="D101" s="86">
        <v>2086600</v>
      </c>
      <c r="E101" s="87">
        <v>2520821</v>
      </c>
      <c r="F101" s="87">
        <v>3505436</v>
      </c>
      <c r="G101" s="87">
        <v>2539421</v>
      </c>
      <c r="H101" s="88">
        <v>2127897</v>
      </c>
      <c r="J101" s="2">
        <v>40</v>
      </c>
      <c r="K101" s="1">
        <v>1564950</v>
      </c>
      <c r="L101" s="1">
        <v>2125854</v>
      </c>
      <c r="M101" s="1">
        <v>2126674</v>
      </c>
      <c r="N101" s="92">
        <v>2539421</v>
      </c>
    </row>
    <row r="102" spans="1:14">
      <c r="B102" s="95">
        <v>1</v>
      </c>
      <c r="C102" s="96">
        <v>0</v>
      </c>
      <c r="D102" s="86">
        <v>2086600</v>
      </c>
      <c r="E102" s="87">
        <v>2778040</v>
      </c>
      <c r="F102" s="87">
        <v>3209605</v>
      </c>
      <c r="G102" s="87">
        <v>2753138</v>
      </c>
      <c r="H102" s="88">
        <v>2380555</v>
      </c>
      <c r="J102" s="2">
        <v>40</v>
      </c>
      <c r="K102" s="1">
        <v>2086600</v>
      </c>
      <c r="L102" s="1">
        <v>2379733</v>
      </c>
      <c r="M102" s="1">
        <v>2378025</v>
      </c>
      <c r="N102" s="92">
        <v>2753138</v>
      </c>
    </row>
    <row r="103" spans="1:14">
      <c r="B103" s="95">
        <v>1</v>
      </c>
      <c r="C103" s="96">
        <v>0.25</v>
      </c>
      <c r="D103" s="86">
        <v>2086600</v>
      </c>
      <c r="E103" s="87">
        <v>2846918</v>
      </c>
      <c r="F103" s="87">
        <v>3479564</v>
      </c>
      <c r="G103" s="87">
        <v>2822338</v>
      </c>
      <c r="H103" s="88">
        <v>2447922</v>
      </c>
      <c r="J103" s="2">
        <v>40</v>
      </c>
      <c r="K103" s="1">
        <v>2086600</v>
      </c>
      <c r="L103" s="1">
        <v>2447383</v>
      </c>
      <c r="M103" s="1">
        <v>2444736</v>
      </c>
      <c r="N103" s="92">
        <v>2822338</v>
      </c>
    </row>
    <row r="104" spans="1:14">
      <c r="B104" s="95">
        <v>1</v>
      </c>
      <c r="C104" s="96">
        <v>0.5</v>
      </c>
      <c r="D104" s="86">
        <v>2086600</v>
      </c>
      <c r="E104" s="87">
        <v>2917531</v>
      </c>
      <c r="F104" s="87">
        <v>3749626</v>
      </c>
      <c r="G104" s="87">
        <v>2893002</v>
      </c>
      <c r="H104" s="88">
        <v>2515307</v>
      </c>
      <c r="J104" s="2">
        <v>40</v>
      </c>
      <c r="K104" s="1">
        <v>2086600</v>
      </c>
      <c r="L104" s="1">
        <v>2515051</v>
      </c>
      <c r="M104" s="1">
        <v>2511461</v>
      </c>
      <c r="N104" s="92">
        <v>2893002</v>
      </c>
    </row>
    <row r="105" spans="1:14">
      <c r="B105" s="95">
        <v>1</v>
      </c>
      <c r="C105" s="96">
        <v>0.75</v>
      </c>
      <c r="D105" s="86">
        <v>2086600</v>
      </c>
      <c r="E105" s="87">
        <v>2986470</v>
      </c>
      <c r="F105" s="87">
        <v>4019588</v>
      </c>
      <c r="G105" s="87">
        <v>2962314</v>
      </c>
      <c r="H105" s="88">
        <v>2582677</v>
      </c>
      <c r="J105" s="2">
        <v>40</v>
      </c>
      <c r="K105" s="1">
        <v>2086600</v>
      </c>
      <c r="L105" s="1">
        <v>2582704</v>
      </c>
      <c r="M105" s="1">
        <v>2578174</v>
      </c>
      <c r="N105" s="92">
        <v>2962314</v>
      </c>
    </row>
    <row r="106" spans="1:14" ht="15.75" thickBot="1">
      <c r="B106" s="97">
        <v>1</v>
      </c>
      <c r="C106" s="98">
        <v>1</v>
      </c>
      <c r="D106" s="89">
        <v>2086600</v>
      </c>
      <c r="E106" s="90">
        <v>3059146</v>
      </c>
      <c r="F106" s="90">
        <v>4289961</v>
      </c>
      <c r="G106" s="90">
        <v>3034471</v>
      </c>
      <c r="H106" s="91">
        <v>2650177</v>
      </c>
      <c r="J106" s="2">
        <v>40</v>
      </c>
      <c r="K106" s="1">
        <v>2086600</v>
      </c>
      <c r="L106" s="1">
        <v>2650484</v>
      </c>
      <c r="M106" s="1">
        <v>2645025</v>
      </c>
      <c r="N106" s="92">
        <v>3034471</v>
      </c>
    </row>
    <row r="107" spans="1:14" ht="15.75" thickBot="1">
      <c r="A107" s="92">
        <v>0</v>
      </c>
    </row>
    <row r="108" spans="1:14">
      <c r="B108" s="93">
        <v>0</v>
      </c>
      <c r="C108" s="94">
        <v>0</v>
      </c>
      <c r="D108" s="83">
        <v>2086600</v>
      </c>
      <c r="E108" s="84">
        <v>741130</v>
      </c>
      <c r="F108" s="84">
        <v>83933</v>
      </c>
      <c r="G108" s="84">
        <v>101681</v>
      </c>
      <c r="H108" s="85">
        <v>569597</v>
      </c>
      <c r="J108" s="2">
        <v>5</v>
      </c>
      <c r="K108" s="1">
        <v>0</v>
      </c>
      <c r="L108" s="1">
        <v>559822</v>
      </c>
      <c r="M108" s="1">
        <v>580214</v>
      </c>
      <c r="N108" s="92">
        <v>83933</v>
      </c>
    </row>
    <row r="109" spans="1:14">
      <c r="B109" s="95">
        <v>0</v>
      </c>
      <c r="C109" s="96">
        <v>0.25</v>
      </c>
      <c r="D109" s="86">
        <v>2086600</v>
      </c>
      <c r="E109" s="87">
        <v>802148</v>
      </c>
      <c r="F109" s="87">
        <v>353126</v>
      </c>
      <c r="G109" s="87">
        <v>387474</v>
      </c>
      <c r="H109" s="88">
        <v>569597</v>
      </c>
      <c r="J109" s="2">
        <v>11</v>
      </c>
      <c r="K109" s="1">
        <v>0</v>
      </c>
      <c r="L109" s="1">
        <v>559822</v>
      </c>
      <c r="M109" s="1">
        <v>580214</v>
      </c>
      <c r="N109" s="92">
        <v>353126</v>
      </c>
    </row>
    <row r="110" spans="1:14">
      <c r="B110" s="95">
        <v>0</v>
      </c>
      <c r="C110" s="96">
        <v>0.5</v>
      </c>
      <c r="D110" s="86">
        <v>2086600</v>
      </c>
      <c r="E110" s="87">
        <v>865554</v>
      </c>
      <c r="F110" s="87">
        <v>622569</v>
      </c>
      <c r="G110" s="87">
        <v>826235</v>
      </c>
      <c r="H110" s="88">
        <v>569597</v>
      </c>
      <c r="J110" s="2">
        <v>39</v>
      </c>
      <c r="K110" s="1">
        <v>0</v>
      </c>
      <c r="L110" s="1">
        <v>559822</v>
      </c>
      <c r="M110" s="1">
        <v>580214</v>
      </c>
      <c r="N110" s="92">
        <v>809569</v>
      </c>
    </row>
    <row r="111" spans="1:14">
      <c r="B111" s="95">
        <v>0</v>
      </c>
      <c r="C111" s="96">
        <v>0.75</v>
      </c>
      <c r="D111" s="86">
        <v>2086600</v>
      </c>
      <c r="E111" s="87">
        <v>927286</v>
      </c>
      <c r="F111" s="87">
        <v>891913</v>
      </c>
      <c r="G111" s="87">
        <v>1058594</v>
      </c>
      <c r="H111" s="88">
        <v>569597</v>
      </c>
      <c r="J111" s="2">
        <v>40</v>
      </c>
      <c r="K111" s="1">
        <v>0</v>
      </c>
      <c r="L111" s="1">
        <v>559822</v>
      </c>
      <c r="M111" s="1">
        <v>580214</v>
      </c>
      <c r="N111" s="92">
        <v>1075843</v>
      </c>
    </row>
    <row r="112" spans="1:14">
      <c r="B112" s="95">
        <v>0</v>
      </c>
      <c r="C112" s="96">
        <v>1</v>
      </c>
      <c r="D112" s="86">
        <v>2086600</v>
      </c>
      <c r="E112" s="87">
        <v>990631</v>
      </c>
      <c r="F112" s="87">
        <v>1161354</v>
      </c>
      <c r="G112" s="87">
        <v>1140549</v>
      </c>
      <c r="H112" s="88">
        <v>569597</v>
      </c>
      <c r="J112" s="2">
        <v>40</v>
      </c>
      <c r="K112" s="1">
        <v>0</v>
      </c>
      <c r="L112" s="1">
        <v>559822</v>
      </c>
      <c r="M112" s="1">
        <v>580214</v>
      </c>
      <c r="N112" s="92">
        <v>1140549</v>
      </c>
    </row>
    <row r="113" spans="2:14">
      <c r="B113" s="95">
        <v>0.25</v>
      </c>
      <c r="C113" s="96">
        <v>0</v>
      </c>
      <c r="D113" s="86">
        <v>2086600</v>
      </c>
      <c r="E113" s="87">
        <v>1282053</v>
      </c>
      <c r="F113" s="87">
        <v>868773</v>
      </c>
      <c r="G113" s="87">
        <v>1182866</v>
      </c>
      <c r="H113" s="88">
        <v>1024539</v>
      </c>
      <c r="J113" s="2">
        <v>38</v>
      </c>
      <c r="K113" s="1">
        <v>521650</v>
      </c>
      <c r="L113" s="1">
        <v>1016814</v>
      </c>
      <c r="M113" s="1">
        <v>1031873</v>
      </c>
      <c r="N113" s="92">
        <v>868773</v>
      </c>
    </row>
    <row r="114" spans="2:14">
      <c r="B114" s="95">
        <v>0.25</v>
      </c>
      <c r="C114" s="96">
        <v>0.25</v>
      </c>
      <c r="D114" s="86">
        <v>2086600</v>
      </c>
      <c r="E114" s="87">
        <v>1343071</v>
      </c>
      <c r="F114" s="87">
        <v>1137967</v>
      </c>
      <c r="G114" s="87">
        <v>1328320</v>
      </c>
      <c r="H114" s="88">
        <v>1040664</v>
      </c>
      <c r="J114" s="2">
        <v>40</v>
      </c>
      <c r="K114" s="1">
        <v>521650</v>
      </c>
      <c r="L114" s="1">
        <v>1033010</v>
      </c>
      <c r="M114" s="1">
        <v>1047839</v>
      </c>
      <c r="N114" s="92">
        <v>1336955</v>
      </c>
    </row>
    <row r="115" spans="2:14">
      <c r="B115" s="95">
        <v>0.25</v>
      </c>
      <c r="C115" s="96">
        <v>0.5</v>
      </c>
      <c r="D115" s="86">
        <v>2086600</v>
      </c>
      <c r="E115" s="87">
        <v>1406477</v>
      </c>
      <c r="F115" s="87">
        <v>1407410</v>
      </c>
      <c r="G115" s="87">
        <v>1490332</v>
      </c>
      <c r="H115" s="88">
        <v>1056830</v>
      </c>
      <c r="J115" s="2">
        <v>40</v>
      </c>
      <c r="K115" s="1">
        <v>521650</v>
      </c>
      <c r="L115" s="1">
        <v>1049245</v>
      </c>
      <c r="M115" s="1">
        <v>1063850</v>
      </c>
      <c r="N115" s="92">
        <v>1509534</v>
      </c>
    </row>
    <row r="116" spans="2:14">
      <c r="B116" s="95">
        <v>0.25</v>
      </c>
      <c r="C116" s="96">
        <v>0.75</v>
      </c>
      <c r="D116" s="86">
        <v>2086600</v>
      </c>
      <c r="E116" s="87">
        <v>1468209</v>
      </c>
      <c r="F116" s="87">
        <v>1676753</v>
      </c>
      <c r="G116" s="87">
        <v>1572895</v>
      </c>
      <c r="H116" s="88">
        <v>1073000</v>
      </c>
      <c r="J116" s="2">
        <v>40</v>
      </c>
      <c r="K116" s="1">
        <v>521650</v>
      </c>
      <c r="L116" s="1">
        <v>1065484</v>
      </c>
      <c r="M116" s="1">
        <v>1079866</v>
      </c>
      <c r="N116" s="92">
        <v>1572895</v>
      </c>
    </row>
    <row r="117" spans="2:14">
      <c r="B117" s="95">
        <v>0.25</v>
      </c>
      <c r="C117" s="96">
        <v>1</v>
      </c>
      <c r="D117" s="86">
        <v>2086600</v>
      </c>
      <c r="E117" s="87">
        <v>1531554</v>
      </c>
      <c r="F117" s="87">
        <v>1946195</v>
      </c>
      <c r="G117" s="87">
        <v>1637654</v>
      </c>
      <c r="H117" s="88">
        <v>1091717</v>
      </c>
      <c r="J117" s="2">
        <v>40</v>
      </c>
      <c r="K117" s="1">
        <v>521650</v>
      </c>
      <c r="L117" s="1">
        <v>1084286</v>
      </c>
      <c r="M117" s="1">
        <v>1098392</v>
      </c>
      <c r="N117" s="92">
        <v>1637654</v>
      </c>
    </row>
    <row r="118" spans="2:14">
      <c r="B118" s="95">
        <v>0.5</v>
      </c>
      <c r="C118" s="96">
        <v>0</v>
      </c>
      <c r="D118" s="86">
        <v>2086600</v>
      </c>
      <c r="E118" s="87">
        <v>1820378</v>
      </c>
      <c r="F118" s="87">
        <v>1653298</v>
      </c>
      <c r="G118" s="87">
        <v>1876965</v>
      </c>
      <c r="H118" s="88">
        <v>1479319</v>
      </c>
      <c r="J118" s="2">
        <v>40</v>
      </c>
      <c r="K118" s="1">
        <v>1043300</v>
      </c>
      <c r="L118" s="1">
        <v>1473664</v>
      </c>
      <c r="M118" s="1">
        <v>1483373</v>
      </c>
      <c r="N118" s="92">
        <v>1876965</v>
      </c>
    </row>
    <row r="119" spans="2:14">
      <c r="B119" s="95">
        <v>0.5</v>
      </c>
      <c r="C119" s="96">
        <v>0.25</v>
      </c>
      <c r="D119" s="86">
        <v>2086600</v>
      </c>
      <c r="E119" s="87">
        <v>1881396</v>
      </c>
      <c r="F119" s="87">
        <v>1922492</v>
      </c>
      <c r="G119" s="87">
        <v>1939849</v>
      </c>
      <c r="H119" s="88">
        <v>1511610</v>
      </c>
      <c r="J119" s="2">
        <v>40</v>
      </c>
      <c r="K119" s="1">
        <v>1043300</v>
      </c>
      <c r="L119" s="1">
        <v>1506095</v>
      </c>
      <c r="M119" s="1">
        <v>1515350</v>
      </c>
      <c r="N119" s="92">
        <v>1939849</v>
      </c>
    </row>
    <row r="120" spans="2:14">
      <c r="B120" s="95">
        <v>0.5</v>
      </c>
      <c r="C120" s="96">
        <v>0.5</v>
      </c>
      <c r="D120" s="86">
        <v>2086600</v>
      </c>
      <c r="E120" s="87">
        <v>1944802</v>
      </c>
      <c r="F120" s="87">
        <v>2191935</v>
      </c>
      <c r="G120" s="87">
        <v>2004584</v>
      </c>
      <c r="H120" s="88">
        <v>1546497</v>
      </c>
      <c r="J120" s="2">
        <v>40</v>
      </c>
      <c r="K120" s="1">
        <v>1043300</v>
      </c>
      <c r="L120" s="1">
        <v>1541136</v>
      </c>
      <c r="M120" s="1">
        <v>1549892</v>
      </c>
      <c r="N120" s="92">
        <v>2004584</v>
      </c>
    </row>
    <row r="121" spans="2:14">
      <c r="B121" s="95">
        <v>0.5</v>
      </c>
      <c r="C121" s="96">
        <v>0.75</v>
      </c>
      <c r="D121" s="86">
        <v>2086600</v>
      </c>
      <c r="E121" s="87">
        <v>2006534</v>
      </c>
      <c r="F121" s="87">
        <v>2461279</v>
      </c>
      <c r="G121" s="87">
        <v>2067998</v>
      </c>
      <c r="H121" s="88">
        <v>1578831</v>
      </c>
      <c r="J121" s="2">
        <v>40</v>
      </c>
      <c r="K121" s="1">
        <v>1043300</v>
      </c>
      <c r="L121" s="1">
        <v>1573607</v>
      </c>
      <c r="M121" s="1">
        <v>1581915</v>
      </c>
      <c r="N121" s="92">
        <v>2067998</v>
      </c>
    </row>
    <row r="122" spans="2:14">
      <c r="B122" s="95">
        <v>0.5</v>
      </c>
      <c r="C122" s="96">
        <v>1</v>
      </c>
      <c r="D122" s="86">
        <v>2086600</v>
      </c>
      <c r="E122" s="87">
        <v>2069879</v>
      </c>
      <c r="F122" s="87">
        <v>2730720</v>
      </c>
      <c r="G122" s="87">
        <v>2132704</v>
      </c>
      <c r="H122" s="88">
        <v>1613722</v>
      </c>
      <c r="J122" s="2">
        <v>40</v>
      </c>
      <c r="K122" s="1">
        <v>1043300</v>
      </c>
      <c r="L122" s="1">
        <v>1608653</v>
      </c>
      <c r="M122" s="1">
        <v>1616458</v>
      </c>
      <c r="N122" s="92">
        <v>2132704</v>
      </c>
    </row>
    <row r="123" spans="2:14">
      <c r="B123" s="95">
        <v>0.75</v>
      </c>
      <c r="C123" s="96">
        <v>0</v>
      </c>
      <c r="D123" s="86">
        <v>2086600</v>
      </c>
      <c r="E123" s="87">
        <v>2358703</v>
      </c>
      <c r="F123" s="87">
        <v>2437823</v>
      </c>
      <c r="G123" s="87">
        <v>2372015</v>
      </c>
      <c r="H123" s="88">
        <v>1934099</v>
      </c>
      <c r="J123" s="2">
        <v>40</v>
      </c>
      <c r="K123" s="1">
        <v>1564950</v>
      </c>
      <c r="L123" s="1">
        <v>1930514</v>
      </c>
      <c r="M123" s="1">
        <v>1934873</v>
      </c>
      <c r="N123" s="92">
        <v>2372015</v>
      </c>
    </row>
    <row r="124" spans="2:14">
      <c r="B124" s="95">
        <v>0.75</v>
      </c>
      <c r="C124" s="96">
        <v>0.25</v>
      </c>
      <c r="D124" s="86">
        <v>2086600</v>
      </c>
      <c r="E124" s="87">
        <v>2419721</v>
      </c>
      <c r="F124" s="87">
        <v>2707017</v>
      </c>
      <c r="G124" s="87">
        <v>2434899</v>
      </c>
      <c r="H124" s="88">
        <v>1982560</v>
      </c>
      <c r="J124" s="2">
        <v>40</v>
      </c>
      <c r="K124" s="1">
        <v>1564950</v>
      </c>
      <c r="L124" s="1">
        <v>1979184</v>
      </c>
      <c r="M124" s="1">
        <v>1982866</v>
      </c>
      <c r="N124" s="92">
        <v>2434899</v>
      </c>
    </row>
    <row r="125" spans="2:14">
      <c r="B125" s="95">
        <v>0.75</v>
      </c>
      <c r="C125" s="96">
        <v>0.5</v>
      </c>
      <c r="D125" s="86">
        <v>2086600</v>
      </c>
      <c r="E125" s="87">
        <v>2483127</v>
      </c>
      <c r="F125" s="87">
        <v>2976460</v>
      </c>
      <c r="G125" s="87">
        <v>2499634</v>
      </c>
      <c r="H125" s="88">
        <v>2033611</v>
      </c>
      <c r="J125" s="2">
        <v>40</v>
      </c>
      <c r="K125" s="1">
        <v>1564950</v>
      </c>
      <c r="L125" s="1">
        <v>2030457</v>
      </c>
      <c r="M125" s="1">
        <v>2033415</v>
      </c>
      <c r="N125" s="92">
        <v>2499634</v>
      </c>
    </row>
    <row r="126" spans="2:14">
      <c r="B126" s="95">
        <v>0.75</v>
      </c>
      <c r="C126" s="96">
        <v>0.75</v>
      </c>
      <c r="D126" s="86">
        <v>2086600</v>
      </c>
      <c r="E126" s="87">
        <v>2544859</v>
      </c>
      <c r="F126" s="87">
        <v>3245804</v>
      </c>
      <c r="G126" s="87">
        <v>2563048</v>
      </c>
      <c r="H126" s="88">
        <v>2084668</v>
      </c>
      <c r="J126" s="2">
        <v>40</v>
      </c>
      <c r="K126" s="1">
        <v>1564950</v>
      </c>
      <c r="L126" s="1">
        <v>2081740</v>
      </c>
      <c r="M126" s="1">
        <v>2083969</v>
      </c>
      <c r="N126" s="92">
        <v>2563048</v>
      </c>
    </row>
    <row r="127" spans="2:14">
      <c r="B127" s="95">
        <v>0.75</v>
      </c>
      <c r="C127" s="96">
        <v>1</v>
      </c>
      <c r="D127" s="86">
        <v>2086600</v>
      </c>
      <c r="E127" s="87">
        <v>2608204</v>
      </c>
      <c r="F127" s="87">
        <v>3515245</v>
      </c>
      <c r="G127" s="87">
        <v>2627754</v>
      </c>
      <c r="H127" s="88">
        <v>2135723</v>
      </c>
      <c r="J127" s="2">
        <v>40</v>
      </c>
      <c r="K127" s="1">
        <v>1564950</v>
      </c>
      <c r="L127" s="1">
        <v>2133015</v>
      </c>
      <c r="M127" s="1">
        <v>2134523</v>
      </c>
      <c r="N127" s="92">
        <v>2627754</v>
      </c>
    </row>
    <row r="128" spans="2:14">
      <c r="B128" s="95">
        <v>1</v>
      </c>
      <c r="C128" s="96">
        <v>0</v>
      </c>
      <c r="D128" s="86">
        <v>2086600</v>
      </c>
      <c r="E128" s="87">
        <v>2897028</v>
      </c>
      <c r="F128" s="87">
        <v>3222348</v>
      </c>
      <c r="G128" s="87">
        <v>2867065</v>
      </c>
      <c r="H128" s="88">
        <v>2388879</v>
      </c>
      <c r="J128" s="2">
        <v>40</v>
      </c>
      <c r="K128" s="1">
        <v>2086600</v>
      </c>
      <c r="L128" s="1">
        <v>2387364</v>
      </c>
      <c r="M128" s="1">
        <v>2386373</v>
      </c>
      <c r="N128" s="92">
        <v>2867065</v>
      </c>
    </row>
    <row r="129" spans="2:14">
      <c r="B129" s="95">
        <v>1</v>
      </c>
      <c r="C129" s="96">
        <v>0.25</v>
      </c>
      <c r="D129" s="86">
        <v>2086600</v>
      </c>
      <c r="E129" s="87">
        <v>2958046</v>
      </c>
      <c r="F129" s="87">
        <v>3491542</v>
      </c>
      <c r="G129" s="87">
        <v>2929949</v>
      </c>
      <c r="H129" s="88">
        <v>2456057</v>
      </c>
      <c r="J129" s="2">
        <v>40</v>
      </c>
      <c r="K129" s="1">
        <v>2086600</v>
      </c>
      <c r="L129" s="1">
        <v>2454836</v>
      </c>
      <c r="M129" s="1">
        <v>2452892</v>
      </c>
      <c r="N129" s="92">
        <v>2929949</v>
      </c>
    </row>
    <row r="130" spans="2:14">
      <c r="B130" s="95">
        <v>1</v>
      </c>
      <c r="C130" s="96">
        <v>0.5</v>
      </c>
      <c r="D130" s="86">
        <v>2086600</v>
      </c>
      <c r="E130" s="87">
        <v>3021452</v>
      </c>
      <c r="F130" s="87">
        <v>3760985</v>
      </c>
      <c r="G130" s="87">
        <v>2994684</v>
      </c>
      <c r="H130" s="88">
        <v>2523282</v>
      </c>
      <c r="J130" s="2">
        <v>40</v>
      </c>
      <c r="K130" s="1">
        <v>2086600</v>
      </c>
      <c r="L130" s="1">
        <v>2522353</v>
      </c>
      <c r="M130" s="1">
        <v>2519458</v>
      </c>
      <c r="N130" s="92">
        <v>2994684</v>
      </c>
    </row>
    <row r="131" spans="2:14">
      <c r="B131" s="95">
        <v>1</v>
      </c>
      <c r="C131" s="96">
        <v>0.75</v>
      </c>
      <c r="D131" s="86">
        <v>2086600</v>
      </c>
      <c r="E131" s="87">
        <v>3083184</v>
      </c>
      <c r="F131" s="87">
        <v>4030329</v>
      </c>
      <c r="G131" s="87">
        <v>3058098</v>
      </c>
      <c r="H131" s="88">
        <v>2590503</v>
      </c>
      <c r="J131" s="2">
        <v>40</v>
      </c>
      <c r="K131" s="1">
        <v>2086600</v>
      </c>
      <c r="L131" s="1">
        <v>2589865</v>
      </c>
      <c r="M131" s="1">
        <v>2586023</v>
      </c>
      <c r="N131" s="92">
        <v>3058098</v>
      </c>
    </row>
    <row r="132" spans="2:14" ht="15.75" thickBot="1">
      <c r="B132" s="97">
        <v>1</v>
      </c>
      <c r="C132" s="98">
        <v>1</v>
      </c>
      <c r="D132" s="89">
        <v>2086600</v>
      </c>
      <c r="E132" s="90">
        <v>3146529</v>
      </c>
      <c r="F132" s="90">
        <v>4299770</v>
      </c>
      <c r="G132" s="90">
        <v>3122804</v>
      </c>
      <c r="H132" s="91">
        <v>2657727</v>
      </c>
      <c r="J132" s="2">
        <v>40</v>
      </c>
      <c r="K132" s="1">
        <v>2086600</v>
      </c>
      <c r="L132" s="1">
        <v>2657381</v>
      </c>
      <c r="M132" s="1">
        <v>2652589</v>
      </c>
      <c r="N132" s="92">
        <v>3122804</v>
      </c>
    </row>
  </sheetData>
  <conditionalFormatting sqref="Q4:U4">
    <cfRule type="top10" dxfId="599" priority="249" bottom="1" rank="1"/>
    <cfRule type="colorScale" priority="250">
      <colorScale>
        <cfvo type="min"/>
        <cfvo type="max"/>
        <color theme="7"/>
        <color rgb="FFFFF9E7"/>
      </colorScale>
    </cfRule>
  </conditionalFormatting>
  <conditionalFormatting sqref="Q5:U5">
    <cfRule type="top10" dxfId="598" priority="247" bottom="1" rank="1"/>
    <cfRule type="colorScale" priority="248">
      <colorScale>
        <cfvo type="min"/>
        <cfvo type="max"/>
        <color theme="7"/>
        <color rgb="FFFFF9E7"/>
      </colorScale>
    </cfRule>
  </conditionalFormatting>
  <conditionalFormatting sqref="Q6:U6">
    <cfRule type="top10" dxfId="597" priority="245" bottom="1" rank="1"/>
    <cfRule type="colorScale" priority="246">
      <colorScale>
        <cfvo type="min"/>
        <cfvo type="max"/>
        <color theme="7"/>
        <color rgb="FFFFF9E7"/>
      </colorScale>
    </cfRule>
  </conditionalFormatting>
  <conditionalFormatting sqref="Q7:U7">
    <cfRule type="top10" dxfId="596" priority="243" bottom="1" rank="1"/>
    <cfRule type="colorScale" priority="244">
      <colorScale>
        <cfvo type="min"/>
        <cfvo type="max"/>
        <color theme="7"/>
        <color rgb="FFFFF9E7"/>
      </colorScale>
    </cfRule>
  </conditionalFormatting>
  <conditionalFormatting sqref="Q8:U8">
    <cfRule type="top10" dxfId="595" priority="241" bottom="1" rank="1"/>
    <cfRule type="colorScale" priority="242">
      <colorScale>
        <cfvo type="min"/>
        <cfvo type="max"/>
        <color theme="7"/>
        <color rgb="FFFFF9E7"/>
      </colorScale>
    </cfRule>
  </conditionalFormatting>
  <conditionalFormatting sqref="Q9:U9">
    <cfRule type="top10" dxfId="594" priority="239" bottom="1" rank="1"/>
    <cfRule type="colorScale" priority="240">
      <colorScale>
        <cfvo type="min"/>
        <cfvo type="max"/>
        <color theme="7"/>
        <color rgb="FFFFF9E7"/>
      </colorScale>
    </cfRule>
  </conditionalFormatting>
  <conditionalFormatting sqref="Q10:U10">
    <cfRule type="top10" dxfId="593" priority="237" bottom="1" rank="1"/>
    <cfRule type="colorScale" priority="238">
      <colorScale>
        <cfvo type="min"/>
        <cfvo type="max"/>
        <color theme="7"/>
        <color rgb="FFFFF9E7"/>
      </colorScale>
    </cfRule>
  </conditionalFormatting>
  <conditionalFormatting sqref="Q11:U11">
    <cfRule type="top10" dxfId="592" priority="235" bottom="1" rank="1"/>
    <cfRule type="colorScale" priority="236">
      <colorScale>
        <cfvo type="min"/>
        <cfvo type="max"/>
        <color theme="7"/>
        <color rgb="FFFFF9E7"/>
      </colorScale>
    </cfRule>
  </conditionalFormatting>
  <conditionalFormatting sqref="Q12:U12">
    <cfRule type="top10" dxfId="591" priority="233" bottom="1" rank="1"/>
    <cfRule type="colorScale" priority="234">
      <colorScale>
        <cfvo type="min"/>
        <cfvo type="max"/>
        <color theme="7"/>
        <color rgb="FFFFF9E7"/>
      </colorScale>
    </cfRule>
  </conditionalFormatting>
  <conditionalFormatting sqref="Q13:U13">
    <cfRule type="top10" dxfId="590" priority="231" bottom="1" rank="1"/>
    <cfRule type="colorScale" priority="232">
      <colorScale>
        <cfvo type="min"/>
        <cfvo type="max"/>
        <color theme="7"/>
        <color rgb="FFFFF9E7"/>
      </colorScale>
    </cfRule>
  </conditionalFormatting>
  <conditionalFormatting sqref="Q14:U14">
    <cfRule type="top10" dxfId="589" priority="229" bottom="1" rank="1"/>
    <cfRule type="colorScale" priority="230">
      <colorScale>
        <cfvo type="min"/>
        <cfvo type="max"/>
        <color theme="7"/>
        <color rgb="FFFFF9E7"/>
      </colorScale>
    </cfRule>
  </conditionalFormatting>
  <conditionalFormatting sqref="Q15:U15">
    <cfRule type="top10" dxfId="588" priority="227" bottom="1" rank="1"/>
    <cfRule type="colorScale" priority="228">
      <colorScale>
        <cfvo type="min"/>
        <cfvo type="max"/>
        <color theme="7"/>
        <color rgb="FFFFF9E7"/>
      </colorScale>
    </cfRule>
  </conditionalFormatting>
  <conditionalFormatting sqref="Q16:U16">
    <cfRule type="top10" dxfId="587" priority="225" bottom="1" rank="1"/>
    <cfRule type="colorScale" priority="226">
      <colorScale>
        <cfvo type="min"/>
        <cfvo type="max"/>
        <color theme="7"/>
        <color rgb="FFFFF9E7"/>
      </colorScale>
    </cfRule>
  </conditionalFormatting>
  <conditionalFormatting sqref="Q17:U17">
    <cfRule type="top10" dxfId="586" priority="223" bottom="1" rank="1"/>
    <cfRule type="colorScale" priority="224">
      <colorScale>
        <cfvo type="min"/>
        <cfvo type="max"/>
        <color theme="7"/>
        <color rgb="FFFFF9E7"/>
      </colorScale>
    </cfRule>
  </conditionalFormatting>
  <conditionalFormatting sqref="Q18:U18">
    <cfRule type="top10" dxfId="585" priority="221" bottom="1" rank="1"/>
    <cfRule type="colorScale" priority="222">
      <colorScale>
        <cfvo type="min"/>
        <cfvo type="max"/>
        <color theme="7"/>
        <color rgb="FFFFF9E7"/>
      </colorScale>
    </cfRule>
  </conditionalFormatting>
  <conditionalFormatting sqref="Q19:U19">
    <cfRule type="top10" dxfId="584" priority="219" bottom="1" rank="1"/>
    <cfRule type="colorScale" priority="220">
      <colorScale>
        <cfvo type="min"/>
        <cfvo type="max"/>
        <color theme="7"/>
        <color rgb="FFFFF9E7"/>
      </colorScale>
    </cfRule>
  </conditionalFormatting>
  <conditionalFormatting sqref="Q20:U20">
    <cfRule type="top10" dxfId="583" priority="217" bottom="1" rank="1"/>
    <cfRule type="colorScale" priority="218">
      <colorScale>
        <cfvo type="min"/>
        <cfvo type="max"/>
        <color theme="7"/>
        <color rgb="FFFFF9E7"/>
      </colorScale>
    </cfRule>
  </conditionalFormatting>
  <conditionalFormatting sqref="Q21:U21">
    <cfRule type="top10" dxfId="582" priority="215" bottom="1" rank="1"/>
    <cfRule type="colorScale" priority="216">
      <colorScale>
        <cfvo type="min"/>
        <cfvo type="max"/>
        <color theme="7"/>
        <color rgb="FFFFF9E7"/>
      </colorScale>
    </cfRule>
  </conditionalFormatting>
  <conditionalFormatting sqref="Q22:U22">
    <cfRule type="top10" dxfId="581" priority="213" bottom="1" rank="1"/>
    <cfRule type="colorScale" priority="214">
      <colorScale>
        <cfvo type="min"/>
        <cfvo type="max"/>
        <color theme="7"/>
        <color rgb="FFFFF9E7"/>
      </colorScale>
    </cfRule>
  </conditionalFormatting>
  <conditionalFormatting sqref="Q23:U23">
    <cfRule type="top10" dxfId="580" priority="211" bottom="1" rank="1"/>
    <cfRule type="colorScale" priority="212">
      <colorScale>
        <cfvo type="min"/>
        <cfvo type="max"/>
        <color theme="7"/>
        <color rgb="FFFFF9E7"/>
      </colorScale>
    </cfRule>
  </conditionalFormatting>
  <conditionalFormatting sqref="Q24:U24">
    <cfRule type="top10" dxfId="579" priority="209" bottom="1" rank="1"/>
    <cfRule type="colorScale" priority="210">
      <colorScale>
        <cfvo type="min"/>
        <cfvo type="max"/>
        <color theme="7"/>
        <color rgb="FFFFF9E7"/>
      </colorScale>
    </cfRule>
  </conditionalFormatting>
  <conditionalFormatting sqref="Q25:U25">
    <cfRule type="top10" dxfId="578" priority="207" bottom="1" rank="1"/>
    <cfRule type="colorScale" priority="208">
      <colorScale>
        <cfvo type="min"/>
        <cfvo type="max"/>
        <color theme="7"/>
        <color rgb="FFFFF9E7"/>
      </colorScale>
    </cfRule>
  </conditionalFormatting>
  <conditionalFormatting sqref="Q26:U26">
    <cfRule type="top10" dxfId="577" priority="205" bottom="1" rank="1"/>
    <cfRule type="colorScale" priority="206">
      <colorScale>
        <cfvo type="min"/>
        <cfvo type="max"/>
        <color theme="7"/>
        <color rgb="FFFFF9E7"/>
      </colorScale>
    </cfRule>
  </conditionalFormatting>
  <conditionalFormatting sqref="Q27:U27">
    <cfRule type="top10" dxfId="576" priority="203" bottom="1" rank="1"/>
    <cfRule type="colorScale" priority="204">
      <colorScale>
        <cfvo type="min"/>
        <cfvo type="max"/>
        <color theme="7"/>
        <color rgb="FFFFF9E7"/>
      </colorScale>
    </cfRule>
  </conditionalFormatting>
  <conditionalFormatting sqref="Q28:U28">
    <cfRule type="top10" dxfId="575" priority="201" bottom="1" rank="1"/>
    <cfRule type="colorScale" priority="202">
      <colorScale>
        <cfvo type="min"/>
        <cfvo type="max"/>
        <color theme="7"/>
        <color rgb="FFFFF9E7"/>
      </colorScale>
    </cfRule>
  </conditionalFormatting>
  <conditionalFormatting sqref="D4:H4">
    <cfRule type="top10" dxfId="574" priority="251" bottom="1" rank="1"/>
    <cfRule type="colorScale" priority="252">
      <colorScale>
        <cfvo type="min"/>
        <cfvo type="max"/>
        <color theme="7"/>
        <color rgb="FFFFF9E7"/>
      </colorScale>
    </cfRule>
  </conditionalFormatting>
  <conditionalFormatting sqref="D5:H5">
    <cfRule type="top10" dxfId="573" priority="253" bottom="1" rank="1"/>
    <cfRule type="colorScale" priority="254">
      <colorScale>
        <cfvo type="min"/>
        <cfvo type="max"/>
        <color theme="7"/>
        <color rgb="FFFFF9E7"/>
      </colorScale>
    </cfRule>
  </conditionalFormatting>
  <conditionalFormatting sqref="D6:H6">
    <cfRule type="top10" dxfId="572" priority="255" bottom="1" rank="1"/>
    <cfRule type="colorScale" priority="256">
      <colorScale>
        <cfvo type="min"/>
        <cfvo type="max"/>
        <color theme="7"/>
        <color rgb="FFFFF9E7"/>
      </colorScale>
    </cfRule>
  </conditionalFormatting>
  <conditionalFormatting sqref="D7:H7">
    <cfRule type="top10" dxfId="571" priority="257" bottom="1" rank="1"/>
    <cfRule type="colorScale" priority="258">
      <colorScale>
        <cfvo type="min"/>
        <cfvo type="max"/>
        <color theme="7"/>
        <color rgb="FFFFF9E7"/>
      </colorScale>
    </cfRule>
  </conditionalFormatting>
  <conditionalFormatting sqref="D8:H8">
    <cfRule type="top10" dxfId="570" priority="259" bottom="1" rank="1"/>
    <cfRule type="colorScale" priority="260">
      <colorScale>
        <cfvo type="min"/>
        <cfvo type="max"/>
        <color theme="7"/>
        <color rgb="FFFFF9E7"/>
      </colorScale>
    </cfRule>
  </conditionalFormatting>
  <conditionalFormatting sqref="D9:H9">
    <cfRule type="top10" dxfId="569" priority="261" bottom="1" rank="1"/>
    <cfRule type="colorScale" priority="262">
      <colorScale>
        <cfvo type="min"/>
        <cfvo type="max"/>
        <color theme="7"/>
        <color rgb="FFFFF9E7"/>
      </colorScale>
    </cfRule>
  </conditionalFormatting>
  <conditionalFormatting sqref="D10:H10">
    <cfRule type="top10" dxfId="568" priority="263" bottom="1" rank="1"/>
    <cfRule type="colorScale" priority="264">
      <colorScale>
        <cfvo type="min"/>
        <cfvo type="max"/>
        <color theme="7"/>
        <color rgb="FFFFF9E7"/>
      </colorScale>
    </cfRule>
  </conditionalFormatting>
  <conditionalFormatting sqref="D11:H11">
    <cfRule type="top10" dxfId="567" priority="265" bottom="1" rank="1"/>
    <cfRule type="colorScale" priority="266">
      <colorScale>
        <cfvo type="min"/>
        <cfvo type="max"/>
        <color theme="7"/>
        <color rgb="FFFFF9E7"/>
      </colorScale>
    </cfRule>
  </conditionalFormatting>
  <conditionalFormatting sqref="D12:H12">
    <cfRule type="top10" dxfId="566" priority="267" bottom="1" rank="1"/>
    <cfRule type="colorScale" priority="268">
      <colorScale>
        <cfvo type="min"/>
        <cfvo type="max"/>
        <color theme="7"/>
        <color rgb="FFFFF9E7"/>
      </colorScale>
    </cfRule>
  </conditionalFormatting>
  <conditionalFormatting sqref="D13:H13">
    <cfRule type="top10" dxfId="565" priority="269" bottom="1" rank="1"/>
    <cfRule type="colorScale" priority="270">
      <colorScale>
        <cfvo type="min"/>
        <cfvo type="max"/>
        <color theme="7"/>
        <color rgb="FFFFF9E7"/>
      </colorScale>
    </cfRule>
  </conditionalFormatting>
  <conditionalFormatting sqref="D14:H14">
    <cfRule type="top10" dxfId="564" priority="271" bottom="1" rank="1"/>
    <cfRule type="colorScale" priority="272">
      <colorScale>
        <cfvo type="min"/>
        <cfvo type="max"/>
        <color theme="7"/>
        <color rgb="FFFFF9E7"/>
      </colorScale>
    </cfRule>
  </conditionalFormatting>
  <conditionalFormatting sqref="D15:H15">
    <cfRule type="top10" dxfId="563" priority="273" bottom="1" rank="1"/>
    <cfRule type="colorScale" priority="274">
      <colorScale>
        <cfvo type="min"/>
        <cfvo type="max"/>
        <color theme="7"/>
        <color rgb="FFFFF9E7"/>
      </colorScale>
    </cfRule>
  </conditionalFormatting>
  <conditionalFormatting sqref="D16:H16">
    <cfRule type="top10" dxfId="562" priority="275" bottom="1" rank="1"/>
    <cfRule type="colorScale" priority="276">
      <colorScale>
        <cfvo type="min"/>
        <cfvo type="max"/>
        <color theme="7"/>
        <color rgb="FFFFF9E7"/>
      </colorScale>
    </cfRule>
  </conditionalFormatting>
  <conditionalFormatting sqref="D17:H17">
    <cfRule type="top10" dxfId="561" priority="277" bottom="1" rank="1"/>
    <cfRule type="colorScale" priority="278">
      <colorScale>
        <cfvo type="min"/>
        <cfvo type="max"/>
        <color theme="7"/>
        <color rgb="FFFFF9E7"/>
      </colorScale>
    </cfRule>
  </conditionalFormatting>
  <conditionalFormatting sqref="D18:H18">
    <cfRule type="top10" dxfId="560" priority="279" bottom="1" rank="1"/>
    <cfRule type="colorScale" priority="280">
      <colorScale>
        <cfvo type="min"/>
        <cfvo type="max"/>
        <color theme="7"/>
        <color rgb="FFFFF9E7"/>
      </colorScale>
    </cfRule>
  </conditionalFormatting>
  <conditionalFormatting sqref="D19:H19">
    <cfRule type="top10" dxfId="559" priority="281" bottom="1" rank="1"/>
    <cfRule type="colorScale" priority="282">
      <colorScale>
        <cfvo type="min"/>
        <cfvo type="max"/>
        <color theme="7"/>
        <color rgb="FFFFF9E7"/>
      </colorScale>
    </cfRule>
  </conditionalFormatting>
  <conditionalFormatting sqref="D20:H20">
    <cfRule type="top10" dxfId="558" priority="283" bottom="1" rank="1"/>
    <cfRule type="colorScale" priority="284">
      <colorScale>
        <cfvo type="min"/>
        <cfvo type="max"/>
        <color theme="7"/>
        <color rgb="FFFFF9E7"/>
      </colorScale>
    </cfRule>
  </conditionalFormatting>
  <conditionalFormatting sqref="D21:H21">
    <cfRule type="top10" dxfId="557" priority="285" bottom="1" rank="1"/>
    <cfRule type="colorScale" priority="286">
      <colorScale>
        <cfvo type="min"/>
        <cfvo type="max"/>
        <color theme="7"/>
        <color rgb="FFFFF9E7"/>
      </colorScale>
    </cfRule>
  </conditionalFormatting>
  <conditionalFormatting sqref="D22:H22">
    <cfRule type="top10" dxfId="556" priority="287" bottom="1" rank="1"/>
    <cfRule type="colorScale" priority="288">
      <colorScale>
        <cfvo type="min"/>
        <cfvo type="max"/>
        <color theme="7"/>
        <color rgb="FFFFF9E7"/>
      </colorScale>
    </cfRule>
  </conditionalFormatting>
  <conditionalFormatting sqref="D23:H23">
    <cfRule type="top10" dxfId="555" priority="289" bottom="1" rank="1"/>
    <cfRule type="colorScale" priority="290">
      <colorScale>
        <cfvo type="min"/>
        <cfvo type="max"/>
        <color theme="7"/>
        <color rgb="FFFFF9E7"/>
      </colorScale>
    </cfRule>
  </conditionalFormatting>
  <conditionalFormatting sqref="D24:H24">
    <cfRule type="top10" dxfId="554" priority="291" bottom="1" rank="1"/>
    <cfRule type="colorScale" priority="292">
      <colorScale>
        <cfvo type="min"/>
        <cfvo type="max"/>
        <color theme="7"/>
        <color rgb="FFFFF9E7"/>
      </colorScale>
    </cfRule>
  </conditionalFormatting>
  <conditionalFormatting sqref="D25:H25">
    <cfRule type="top10" dxfId="553" priority="293" bottom="1" rank="1"/>
    <cfRule type="colorScale" priority="294">
      <colorScale>
        <cfvo type="min"/>
        <cfvo type="max"/>
        <color theme="7"/>
        <color rgb="FFFFF9E7"/>
      </colorScale>
    </cfRule>
  </conditionalFormatting>
  <conditionalFormatting sqref="D26:H26">
    <cfRule type="top10" dxfId="552" priority="295" bottom="1" rank="1"/>
    <cfRule type="colorScale" priority="296">
      <colorScale>
        <cfvo type="min"/>
        <cfvo type="max"/>
        <color theme="7"/>
        <color rgb="FFFFF9E7"/>
      </colorScale>
    </cfRule>
  </conditionalFormatting>
  <conditionalFormatting sqref="D27:H27">
    <cfRule type="top10" dxfId="551" priority="297" bottom="1" rank="1"/>
    <cfRule type="colorScale" priority="298">
      <colorScale>
        <cfvo type="min"/>
        <cfvo type="max"/>
        <color theme="7"/>
        <color rgb="FFFFF9E7"/>
      </colorScale>
    </cfRule>
  </conditionalFormatting>
  <conditionalFormatting sqref="D28:H28">
    <cfRule type="top10" dxfId="550" priority="299" bottom="1" rank="1"/>
    <cfRule type="colorScale" priority="300">
      <colorScale>
        <cfvo type="min"/>
        <cfvo type="max"/>
        <color theme="7"/>
        <color rgb="FFFFF9E7"/>
      </colorScale>
    </cfRule>
  </conditionalFormatting>
  <conditionalFormatting sqref="D30:H30">
    <cfRule type="top10" dxfId="549" priority="151" bottom="1" rank="1"/>
    <cfRule type="colorScale" priority="152">
      <colorScale>
        <cfvo type="min"/>
        <cfvo type="max"/>
        <color theme="7"/>
        <color rgb="FFFFF9E7"/>
      </colorScale>
    </cfRule>
  </conditionalFormatting>
  <conditionalFormatting sqref="D31:H31">
    <cfRule type="top10" dxfId="548" priority="153" bottom="1" rank="1"/>
    <cfRule type="colorScale" priority="154">
      <colorScale>
        <cfvo type="min"/>
        <cfvo type="max"/>
        <color theme="7"/>
        <color rgb="FFFFF9E7"/>
      </colorScale>
    </cfRule>
  </conditionalFormatting>
  <conditionalFormatting sqref="D32:H32">
    <cfRule type="top10" dxfId="547" priority="155" bottom="1" rank="1"/>
    <cfRule type="colorScale" priority="156">
      <colorScale>
        <cfvo type="min"/>
        <cfvo type="max"/>
        <color theme="7"/>
        <color rgb="FFFFF9E7"/>
      </colorScale>
    </cfRule>
  </conditionalFormatting>
  <conditionalFormatting sqref="D33:H33">
    <cfRule type="top10" dxfId="546" priority="157" bottom="1" rank="1"/>
    <cfRule type="colorScale" priority="158">
      <colorScale>
        <cfvo type="min"/>
        <cfvo type="max"/>
        <color theme="7"/>
        <color rgb="FFFFF9E7"/>
      </colorScale>
    </cfRule>
  </conditionalFormatting>
  <conditionalFormatting sqref="D34:H34">
    <cfRule type="top10" dxfId="545" priority="159" bottom="1" rank="1"/>
    <cfRule type="colorScale" priority="160">
      <colorScale>
        <cfvo type="min"/>
        <cfvo type="max"/>
        <color theme="7"/>
        <color rgb="FFFFF9E7"/>
      </colorScale>
    </cfRule>
  </conditionalFormatting>
  <conditionalFormatting sqref="D35:H35">
    <cfRule type="top10" dxfId="544" priority="161" bottom="1" rank="1"/>
    <cfRule type="colorScale" priority="162">
      <colorScale>
        <cfvo type="min"/>
        <cfvo type="max"/>
        <color theme="7"/>
        <color rgb="FFFFF9E7"/>
      </colorScale>
    </cfRule>
  </conditionalFormatting>
  <conditionalFormatting sqref="D36:H36">
    <cfRule type="top10" dxfId="543" priority="163" bottom="1" rank="1"/>
    <cfRule type="colorScale" priority="164">
      <colorScale>
        <cfvo type="min"/>
        <cfvo type="max"/>
        <color theme="7"/>
        <color rgb="FFFFF9E7"/>
      </colorScale>
    </cfRule>
  </conditionalFormatting>
  <conditionalFormatting sqref="D37:H37">
    <cfRule type="top10" dxfId="542" priority="165" bottom="1" rank="1"/>
    <cfRule type="colorScale" priority="166">
      <colorScale>
        <cfvo type="min"/>
        <cfvo type="max"/>
        <color theme="7"/>
        <color rgb="FFFFF9E7"/>
      </colorScale>
    </cfRule>
  </conditionalFormatting>
  <conditionalFormatting sqref="D38:H38">
    <cfRule type="top10" dxfId="541" priority="167" bottom="1" rank="1"/>
    <cfRule type="colorScale" priority="168">
      <colorScale>
        <cfvo type="min"/>
        <cfvo type="max"/>
        <color theme="7"/>
        <color rgb="FFFFF9E7"/>
      </colorScale>
    </cfRule>
  </conditionalFormatting>
  <conditionalFormatting sqref="D39:H39">
    <cfRule type="top10" dxfId="540" priority="169" bottom="1" rank="1"/>
    <cfRule type="colorScale" priority="170">
      <colorScale>
        <cfvo type="min"/>
        <cfvo type="max"/>
        <color theme="7"/>
        <color rgb="FFFFF9E7"/>
      </colorScale>
    </cfRule>
  </conditionalFormatting>
  <conditionalFormatting sqref="D40:H40">
    <cfRule type="top10" dxfId="539" priority="171" bottom="1" rank="1"/>
    <cfRule type="colorScale" priority="172">
      <colorScale>
        <cfvo type="min"/>
        <cfvo type="max"/>
        <color theme="7"/>
        <color rgb="FFFFF9E7"/>
      </colorScale>
    </cfRule>
  </conditionalFormatting>
  <conditionalFormatting sqref="D41:H41">
    <cfRule type="top10" dxfId="538" priority="173" bottom="1" rank="1"/>
    <cfRule type="colorScale" priority="174">
      <colorScale>
        <cfvo type="min"/>
        <cfvo type="max"/>
        <color theme="7"/>
        <color rgb="FFFFF9E7"/>
      </colorScale>
    </cfRule>
  </conditionalFormatting>
  <conditionalFormatting sqref="D42:H42">
    <cfRule type="top10" dxfId="537" priority="175" bottom="1" rank="1"/>
    <cfRule type="colorScale" priority="176">
      <colorScale>
        <cfvo type="min"/>
        <cfvo type="max"/>
        <color theme="7"/>
        <color rgb="FFFFF9E7"/>
      </colorScale>
    </cfRule>
  </conditionalFormatting>
  <conditionalFormatting sqref="D43:H43">
    <cfRule type="top10" dxfId="536" priority="177" bottom="1" rank="1"/>
    <cfRule type="colorScale" priority="178">
      <colorScale>
        <cfvo type="min"/>
        <cfvo type="max"/>
        <color theme="7"/>
        <color rgb="FFFFF9E7"/>
      </colorScale>
    </cfRule>
  </conditionalFormatting>
  <conditionalFormatting sqref="D44:H44">
    <cfRule type="top10" dxfId="535" priority="179" bottom="1" rank="1"/>
    <cfRule type="colorScale" priority="180">
      <colorScale>
        <cfvo type="min"/>
        <cfvo type="max"/>
        <color theme="7"/>
        <color rgb="FFFFF9E7"/>
      </colorScale>
    </cfRule>
  </conditionalFormatting>
  <conditionalFormatting sqref="D45:H45">
    <cfRule type="top10" dxfId="534" priority="181" bottom="1" rank="1"/>
    <cfRule type="colorScale" priority="182">
      <colorScale>
        <cfvo type="min"/>
        <cfvo type="max"/>
        <color theme="7"/>
        <color rgb="FFFFF9E7"/>
      </colorScale>
    </cfRule>
  </conditionalFormatting>
  <conditionalFormatting sqref="D46:H46">
    <cfRule type="top10" dxfId="533" priority="183" bottom="1" rank="1"/>
    <cfRule type="colorScale" priority="184">
      <colorScale>
        <cfvo type="min"/>
        <cfvo type="max"/>
        <color theme="7"/>
        <color rgb="FFFFF9E7"/>
      </colorScale>
    </cfRule>
  </conditionalFormatting>
  <conditionalFormatting sqref="D47:H47">
    <cfRule type="top10" dxfId="532" priority="185" bottom="1" rank="1"/>
    <cfRule type="colorScale" priority="186">
      <colorScale>
        <cfvo type="min"/>
        <cfvo type="max"/>
        <color theme="7"/>
        <color rgb="FFFFF9E7"/>
      </colorScale>
    </cfRule>
  </conditionalFormatting>
  <conditionalFormatting sqref="D48:H48">
    <cfRule type="top10" dxfId="531" priority="187" bottom="1" rank="1"/>
    <cfRule type="colorScale" priority="188">
      <colorScale>
        <cfvo type="min"/>
        <cfvo type="max"/>
        <color theme="7"/>
        <color rgb="FFFFF9E7"/>
      </colorScale>
    </cfRule>
  </conditionalFormatting>
  <conditionalFormatting sqref="D49:H49">
    <cfRule type="top10" dxfId="530" priority="189" bottom="1" rank="1"/>
    <cfRule type="colorScale" priority="190">
      <colorScale>
        <cfvo type="min"/>
        <cfvo type="max"/>
        <color theme="7"/>
        <color rgb="FFFFF9E7"/>
      </colorScale>
    </cfRule>
  </conditionalFormatting>
  <conditionalFormatting sqref="D50:H50">
    <cfRule type="top10" dxfId="529" priority="191" bottom="1" rank="1"/>
    <cfRule type="colorScale" priority="192">
      <colorScale>
        <cfvo type="min"/>
        <cfvo type="max"/>
        <color theme="7"/>
        <color rgb="FFFFF9E7"/>
      </colorScale>
    </cfRule>
  </conditionalFormatting>
  <conditionalFormatting sqref="D51:H51">
    <cfRule type="top10" dxfId="528" priority="193" bottom="1" rank="1"/>
    <cfRule type="colorScale" priority="194">
      <colorScale>
        <cfvo type="min"/>
        <cfvo type="max"/>
        <color theme="7"/>
        <color rgb="FFFFF9E7"/>
      </colorScale>
    </cfRule>
  </conditionalFormatting>
  <conditionalFormatting sqref="D52:H52">
    <cfRule type="top10" dxfId="527" priority="195" bottom="1" rank="1"/>
    <cfRule type="colorScale" priority="196">
      <colorScale>
        <cfvo type="min"/>
        <cfvo type="max"/>
        <color theme="7"/>
        <color rgb="FFFFF9E7"/>
      </colorScale>
    </cfRule>
  </conditionalFormatting>
  <conditionalFormatting sqref="D53:H53">
    <cfRule type="top10" dxfId="526" priority="197" bottom="1" rank="1"/>
    <cfRule type="colorScale" priority="198">
      <colorScale>
        <cfvo type="min"/>
        <cfvo type="max"/>
        <color theme="7"/>
        <color rgb="FFFFF9E7"/>
      </colorScale>
    </cfRule>
  </conditionalFormatting>
  <conditionalFormatting sqref="D54:H54">
    <cfRule type="top10" dxfId="525" priority="199" bottom="1" rank="1"/>
    <cfRule type="colorScale" priority="200">
      <colorScale>
        <cfvo type="min"/>
        <cfvo type="max"/>
        <color theme="7"/>
        <color rgb="FFFFF9E7"/>
      </colorScale>
    </cfRule>
  </conditionalFormatting>
  <conditionalFormatting sqref="D56:H56">
    <cfRule type="top10" dxfId="524" priority="101" bottom="1" rank="1"/>
    <cfRule type="colorScale" priority="102">
      <colorScale>
        <cfvo type="min"/>
        <cfvo type="max"/>
        <color theme="7"/>
        <color rgb="FFFFF9E7"/>
      </colorScale>
    </cfRule>
  </conditionalFormatting>
  <conditionalFormatting sqref="D57:H57">
    <cfRule type="top10" dxfId="523" priority="103" bottom="1" rank="1"/>
    <cfRule type="colorScale" priority="104">
      <colorScale>
        <cfvo type="min"/>
        <cfvo type="max"/>
        <color theme="7"/>
        <color rgb="FFFFF9E7"/>
      </colorScale>
    </cfRule>
  </conditionalFormatting>
  <conditionalFormatting sqref="D58:H58">
    <cfRule type="top10" dxfId="522" priority="105" bottom="1" rank="1"/>
    <cfRule type="colorScale" priority="106">
      <colorScale>
        <cfvo type="min"/>
        <cfvo type="max"/>
        <color theme="7"/>
        <color rgb="FFFFF9E7"/>
      </colorScale>
    </cfRule>
  </conditionalFormatting>
  <conditionalFormatting sqref="D59:H59">
    <cfRule type="top10" dxfId="521" priority="107" bottom="1" rank="1"/>
    <cfRule type="colorScale" priority="108">
      <colorScale>
        <cfvo type="min"/>
        <cfvo type="max"/>
        <color theme="7"/>
        <color rgb="FFFFF9E7"/>
      </colorScale>
    </cfRule>
  </conditionalFormatting>
  <conditionalFormatting sqref="D60:H60">
    <cfRule type="top10" dxfId="520" priority="109" bottom="1" rank="1"/>
    <cfRule type="colorScale" priority="110">
      <colorScale>
        <cfvo type="min"/>
        <cfvo type="max"/>
        <color theme="7"/>
        <color rgb="FFFFF9E7"/>
      </colorScale>
    </cfRule>
  </conditionalFormatting>
  <conditionalFormatting sqref="D61:H61">
    <cfRule type="top10" dxfId="519" priority="111" bottom="1" rank="1"/>
    <cfRule type="colorScale" priority="112">
      <colorScale>
        <cfvo type="min"/>
        <cfvo type="max"/>
        <color theme="7"/>
        <color rgb="FFFFF9E7"/>
      </colorScale>
    </cfRule>
  </conditionalFormatting>
  <conditionalFormatting sqref="D62:H62">
    <cfRule type="top10" dxfId="518" priority="113" bottom="1" rank="1"/>
    <cfRule type="colorScale" priority="114">
      <colorScale>
        <cfvo type="min"/>
        <cfvo type="max"/>
        <color theme="7"/>
        <color rgb="FFFFF9E7"/>
      </colorScale>
    </cfRule>
  </conditionalFormatting>
  <conditionalFormatting sqref="D63:H63">
    <cfRule type="top10" dxfId="517" priority="115" bottom="1" rank="1"/>
    <cfRule type="colorScale" priority="116">
      <colorScale>
        <cfvo type="min"/>
        <cfvo type="max"/>
        <color theme="7"/>
        <color rgb="FFFFF9E7"/>
      </colorScale>
    </cfRule>
  </conditionalFormatting>
  <conditionalFormatting sqref="D64:H64">
    <cfRule type="top10" dxfId="516" priority="117" bottom="1" rank="1"/>
    <cfRule type="colorScale" priority="118">
      <colorScale>
        <cfvo type="min"/>
        <cfvo type="max"/>
        <color theme="7"/>
        <color rgb="FFFFF9E7"/>
      </colorScale>
    </cfRule>
  </conditionalFormatting>
  <conditionalFormatting sqref="D65:H65">
    <cfRule type="top10" dxfId="515" priority="119" bottom="1" rank="1"/>
    <cfRule type="colorScale" priority="120">
      <colorScale>
        <cfvo type="min"/>
        <cfvo type="max"/>
        <color theme="7"/>
        <color rgb="FFFFF9E7"/>
      </colorScale>
    </cfRule>
  </conditionalFormatting>
  <conditionalFormatting sqref="D66:H66">
    <cfRule type="top10" dxfId="514" priority="121" bottom="1" rank="1"/>
    <cfRule type="colorScale" priority="122">
      <colorScale>
        <cfvo type="min"/>
        <cfvo type="max"/>
        <color theme="7"/>
        <color rgb="FFFFF9E7"/>
      </colorScale>
    </cfRule>
  </conditionalFormatting>
  <conditionalFormatting sqref="D67:H67">
    <cfRule type="top10" dxfId="513" priority="123" bottom="1" rank="1"/>
    <cfRule type="colorScale" priority="124">
      <colorScale>
        <cfvo type="min"/>
        <cfvo type="max"/>
        <color theme="7"/>
        <color rgb="FFFFF9E7"/>
      </colorScale>
    </cfRule>
  </conditionalFormatting>
  <conditionalFormatting sqref="D68:H68">
    <cfRule type="top10" dxfId="512" priority="125" bottom="1" rank="1"/>
    <cfRule type="colorScale" priority="126">
      <colorScale>
        <cfvo type="min"/>
        <cfvo type="max"/>
        <color theme="7"/>
        <color rgb="FFFFF9E7"/>
      </colorScale>
    </cfRule>
  </conditionalFormatting>
  <conditionalFormatting sqref="D69:H69">
    <cfRule type="top10" dxfId="511" priority="127" bottom="1" rank="1"/>
    <cfRule type="colorScale" priority="128">
      <colorScale>
        <cfvo type="min"/>
        <cfvo type="max"/>
        <color theme="7"/>
        <color rgb="FFFFF9E7"/>
      </colorScale>
    </cfRule>
  </conditionalFormatting>
  <conditionalFormatting sqref="D70:H70">
    <cfRule type="top10" dxfId="510" priority="129" bottom="1" rank="1"/>
    <cfRule type="colorScale" priority="130">
      <colorScale>
        <cfvo type="min"/>
        <cfvo type="max"/>
        <color theme="7"/>
        <color rgb="FFFFF9E7"/>
      </colorScale>
    </cfRule>
  </conditionalFormatting>
  <conditionalFormatting sqref="D71:H71">
    <cfRule type="top10" dxfId="509" priority="131" bottom="1" rank="1"/>
    <cfRule type="colorScale" priority="132">
      <colorScale>
        <cfvo type="min"/>
        <cfvo type="max"/>
        <color theme="7"/>
        <color rgb="FFFFF9E7"/>
      </colorScale>
    </cfRule>
  </conditionalFormatting>
  <conditionalFormatting sqref="D72:H72">
    <cfRule type="top10" dxfId="508" priority="133" bottom="1" rank="1"/>
    <cfRule type="colorScale" priority="134">
      <colorScale>
        <cfvo type="min"/>
        <cfvo type="max"/>
        <color theme="7"/>
        <color rgb="FFFFF9E7"/>
      </colorScale>
    </cfRule>
  </conditionalFormatting>
  <conditionalFormatting sqref="D73:H73">
    <cfRule type="top10" dxfId="507" priority="135" bottom="1" rank="1"/>
    <cfRule type="colorScale" priority="136">
      <colorScale>
        <cfvo type="min"/>
        <cfvo type="max"/>
        <color theme="7"/>
        <color rgb="FFFFF9E7"/>
      </colorScale>
    </cfRule>
  </conditionalFormatting>
  <conditionalFormatting sqref="D74:H74">
    <cfRule type="top10" dxfId="506" priority="137" bottom="1" rank="1"/>
    <cfRule type="colorScale" priority="138">
      <colorScale>
        <cfvo type="min"/>
        <cfvo type="max"/>
        <color theme="7"/>
        <color rgb="FFFFF9E7"/>
      </colorScale>
    </cfRule>
  </conditionalFormatting>
  <conditionalFormatting sqref="D75:H75">
    <cfRule type="top10" dxfId="505" priority="139" bottom="1" rank="1"/>
    <cfRule type="colorScale" priority="140">
      <colorScale>
        <cfvo type="min"/>
        <cfvo type="max"/>
        <color theme="7"/>
        <color rgb="FFFFF9E7"/>
      </colorScale>
    </cfRule>
  </conditionalFormatting>
  <conditionalFormatting sqref="D76:H76">
    <cfRule type="top10" dxfId="504" priority="141" bottom="1" rank="1"/>
    <cfRule type="colorScale" priority="142">
      <colorScale>
        <cfvo type="min"/>
        <cfvo type="max"/>
        <color theme="7"/>
        <color rgb="FFFFF9E7"/>
      </colorScale>
    </cfRule>
  </conditionalFormatting>
  <conditionalFormatting sqref="D77:H77">
    <cfRule type="top10" dxfId="503" priority="143" bottom="1" rank="1"/>
    <cfRule type="colorScale" priority="144">
      <colorScale>
        <cfvo type="min"/>
        <cfvo type="max"/>
        <color theme="7"/>
        <color rgb="FFFFF9E7"/>
      </colorScale>
    </cfRule>
  </conditionalFormatting>
  <conditionalFormatting sqref="D78:H78">
    <cfRule type="top10" dxfId="502" priority="145" bottom="1" rank="1"/>
    <cfRule type="colorScale" priority="146">
      <colorScale>
        <cfvo type="min"/>
        <cfvo type="max"/>
        <color theme="7"/>
        <color rgb="FFFFF9E7"/>
      </colorScale>
    </cfRule>
  </conditionalFormatting>
  <conditionalFormatting sqref="D79:H79">
    <cfRule type="top10" dxfId="501" priority="147" bottom="1" rank="1"/>
    <cfRule type="colorScale" priority="148">
      <colorScale>
        <cfvo type="min"/>
        <cfvo type="max"/>
        <color theme="7"/>
        <color rgb="FFFFF9E7"/>
      </colorScale>
    </cfRule>
  </conditionalFormatting>
  <conditionalFormatting sqref="D80:H80">
    <cfRule type="top10" dxfId="500" priority="149" bottom="1" rank="1"/>
    <cfRule type="colorScale" priority="150">
      <colorScale>
        <cfvo type="min"/>
        <cfvo type="max"/>
        <color theme="7"/>
        <color rgb="FFFFF9E7"/>
      </colorScale>
    </cfRule>
  </conditionalFormatting>
  <conditionalFormatting sqref="D82:H82">
    <cfRule type="top10" dxfId="499" priority="51" bottom="1" rank="1"/>
    <cfRule type="colorScale" priority="52">
      <colorScale>
        <cfvo type="min"/>
        <cfvo type="max"/>
        <color theme="7"/>
        <color rgb="FFFFF9E7"/>
      </colorScale>
    </cfRule>
  </conditionalFormatting>
  <conditionalFormatting sqref="D83:H83">
    <cfRule type="top10" dxfId="498" priority="53" bottom="1" rank="1"/>
    <cfRule type="colorScale" priority="54">
      <colorScale>
        <cfvo type="min"/>
        <cfvo type="max"/>
        <color theme="7"/>
        <color rgb="FFFFF9E7"/>
      </colorScale>
    </cfRule>
  </conditionalFormatting>
  <conditionalFormatting sqref="D84:H84">
    <cfRule type="top10" dxfId="497" priority="55" bottom="1" rank="1"/>
    <cfRule type="colorScale" priority="56">
      <colorScale>
        <cfvo type="min"/>
        <cfvo type="max"/>
        <color theme="7"/>
        <color rgb="FFFFF9E7"/>
      </colorScale>
    </cfRule>
  </conditionalFormatting>
  <conditionalFormatting sqref="D85:H85">
    <cfRule type="top10" dxfId="496" priority="57" bottom="1" rank="1"/>
    <cfRule type="colorScale" priority="58">
      <colorScale>
        <cfvo type="min"/>
        <cfvo type="max"/>
        <color theme="7"/>
        <color rgb="FFFFF9E7"/>
      </colorScale>
    </cfRule>
  </conditionalFormatting>
  <conditionalFormatting sqref="D86:H86">
    <cfRule type="top10" dxfId="495" priority="59" bottom="1" rank="1"/>
    <cfRule type="colorScale" priority="60">
      <colorScale>
        <cfvo type="min"/>
        <cfvo type="max"/>
        <color theme="7"/>
        <color rgb="FFFFF9E7"/>
      </colorScale>
    </cfRule>
  </conditionalFormatting>
  <conditionalFormatting sqref="D87:H87">
    <cfRule type="top10" dxfId="494" priority="61" bottom="1" rank="1"/>
    <cfRule type="colorScale" priority="62">
      <colorScale>
        <cfvo type="min"/>
        <cfvo type="max"/>
        <color theme="7"/>
        <color rgb="FFFFF9E7"/>
      </colorScale>
    </cfRule>
  </conditionalFormatting>
  <conditionalFormatting sqref="D88:H88">
    <cfRule type="top10" dxfId="493" priority="63" bottom="1" rank="1"/>
    <cfRule type="colorScale" priority="64">
      <colorScale>
        <cfvo type="min"/>
        <cfvo type="max"/>
        <color theme="7"/>
        <color rgb="FFFFF9E7"/>
      </colorScale>
    </cfRule>
  </conditionalFormatting>
  <conditionalFormatting sqref="D89:H89">
    <cfRule type="top10" dxfId="492" priority="65" bottom="1" rank="1"/>
    <cfRule type="colorScale" priority="66">
      <colorScale>
        <cfvo type="min"/>
        <cfvo type="max"/>
        <color theme="7"/>
        <color rgb="FFFFF9E7"/>
      </colorScale>
    </cfRule>
  </conditionalFormatting>
  <conditionalFormatting sqref="D90:H90">
    <cfRule type="top10" dxfId="491" priority="67" bottom="1" rank="1"/>
    <cfRule type="colorScale" priority="68">
      <colorScale>
        <cfvo type="min"/>
        <cfvo type="max"/>
        <color theme="7"/>
        <color rgb="FFFFF9E7"/>
      </colorScale>
    </cfRule>
  </conditionalFormatting>
  <conditionalFormatting sqref="D91:H91">
    <cfRule type="top10" dxfId="490" priority="69" bottom="1" rank="1"/>
    <cfRule type="colorScale" priority="70">
      <colorScale>
        <cfvo type="min"/>
        <cfvo type="max"/>
        <color theme="7"/>
        <color rgb="FFFFF9E7"/>
      </colorScale>
    </cfRule>
  </conditionalFormatting>
  <conditionalFormatting sqref="D92:H92">
    <cfRule type="top10" dxfId="489" priority="71" bottom="1" rank="1"/>
    <cfRule type="colorScale" priority="72">
      <colorScale>
        <cfvo type="min"/>
        <cfvo type="max"/>
        <color theme="7"/>
        <color rgb="FFFFF9E7"/>
      </colorScale>
    </cfRule>
  </conditionalFormatting>
  <conditionalFormatting sqref="D93:H93">
    <cfRule type="top10" dxfId="488" priority="73" bottom="1" rank="1"/>
    <cfRule type="colorScale" priority="74">
      <colorScale>
        <cfvo type="min"/>
        <cfvo type="max"/>
        <color theme="7"/>
        <color rgb="FFFFF9E7"/>
      </colorScale>
    </cfRule>
  </conditionalFormatting>
  <conditionalFormatting sqref="D94:H94">
    <cfRule type="top10" dxfId="487" priority="75" bottom="1" rank="1"/>
    <cfRule type="colorScale" priority="76">
      <colorScale>
        <cfvo type="min"/>
        <cfvo type="max"/>
        <color theme="7"/>
        <color rgb="FFFFF9E7"/>
      </colorScale>
    </cfRule>
  </conditionalFormatting>
  <conditionalFormatting sqref="D95:H95">
    <cfRule type="top10" dxfId="486" priority="77" bottom="1" rank="1"/>
    <cfRule type="colorScale" priority="78">
      <colorScale>
        <cfvo type="min"/>
        <cfvo type="max"/>
        <color theme="7"/>
        <color rgb="FFFFF9E7"/>
      </colorScale>
    </cfRule>
  </conditionalFormatting>
  <conditionalFormatting sqref="D96:H96">
    <cfRule type="top10" dxfId="485" priority="79" bottom="1" rank="1"/>
    <cfRule type="colorScale" priority="80">
      <colorScale>
        <cfvo type="min"/>
        <cfvo type="max"/>
        <color theme="7"/>
        <color rgb="FFFFF9E7"/>
      </colorScale>
    </cfRule>
  </conditionalFormatting>
  <conditionalFormatting sqref="D97:H97">
    <cfRule type="top10" dxfId="484" priority="81" bottom="1" rank="1"/>
    <cfRule type="colorScale" priority="82">
      <colorScale>
        <cfvo type="min"/>
        <cfvo type="max"/>
        <color theme="7"/>
        <color rgb="FFFFF9E7"/>
      </colorScale>
    </cfRule>
  </conditionalFormatting>
  <conditionalFormatting sqref="D98:H98">
    <cfRule type="top10" dxfId="483" priority="83" bottom="1" rank="1"/>
    <cfRule type="colorScale" priority="84">
      <colorScale>
        <cfvo type="min"/>
        <cfvo type="max"/>
        <color theme="7"/>
        <color rgb="FFFFF9E7"/>
      </colorScale>
    </cfRule>
  </conditionalFormatting>
  <conditionalFormatting sqref="D99:H99">
    <cfRule type="top10" dxfId="482" priority="85" bottom="1" rank="1"/>
    <cfRule type="colorScale" priority="86">
      <colorScale>
        <cfvo type="min"/>
        <cfvo type="max"/>
        <color theme="7"/>
        <color rgb="FFFFF9E7"/>
      </colorScale>
    </cfRule>
  </conditionalFormatting>
  <conditionalFormatting sqref="D100:H100">
    <cfRule type="top10" dxfId="481" priority="87" bottom="1" rank="1"/>
    <cfRule type="colorScale" priority="88">
      <colorScale>
        <cfvo type="min"/>
        <cfvo type="max"/>
        <color theme="7"/>
        <color rgb="FFFFF9E7"/>
      </colorScale>
    </cfRule>
  </conditionalFormatting>
  <conditionalFormatting sqref="D101:H101">
    <cfRule type="top10" dxfId="480" priority="89" bottom="1" rank="1"/>
    <cfRule type="colorScale" priority="90">
      <colorScale>
        <cfvo type="min"/>
        <cfvo type="max"/>
        <color theme="7"/>
        <color rgb="FFFFF9E7"/>
      </colorScale>
    </cfRule>
  </conditionalFormatting>
  <conditionalFormatting sqref="D102:H102">
    <cfRule type="top10" dxfId="479" priority="91" bottom="1" rank="1"/>
    <cfRule type="colorScale" priority="92">
      <colorScale>
        <cfvo type="min"/>
        <cfvo type="max"/>
        <color theme="7"/>
        <color rgb="FFFFF9E7"/>
      </colorScale>
    </cfRule>
  </conditionalFormatting>
  <conditionalFormatting sqref="D103:H103">
    <cfRule type="top10" dxfId="478" priority="93" bottom="1" rank="1"/>
    <cfRule type="colorScale" priority="94">
      <colorScale>
        <cfvo type="min"/>
        <cfvo type="max"/>
        <color theme="7"/>
        <color rgb="FFFFF9E7"/>
      </colorScale>
    </cfRule>
  </conditionalFormatting>
  <conditionalFormatting sqref="D104:H104">
    <cfRule type="top10" dxfId="477" priority="95" bottom="1" rank="1"/>
    <cfRule type="colorScale" priority="96">
      <colorScale>
        <cfvo type="min"/>
        <cfvo type="max"/>
        <color theme="7"/>
        <color rgb="FFFFF9E7"/>
      </colorScale>
    </cfRule>
  </conditionalFormatting>
  <conditionalFormatting sqref="D105:H105">
    <cfRule type="top10" dxfId="476" priority="97" bottom="1" rank="1"/>
    <cfRule type="colorScale" priority="98">
      <colorScale>
        <cfvo type="min"/>
        <cfvo type="max"/>
        <color theme="7"/>
        <color rgb="FFFFF9E7"/>
      </colorScale>
    </cfRule>
  </conditionalFormatting>
  <conditionalFormatting sqref="D106:H106">
    <cfRule type="top10" dxfId="475" priority="99" bottom="1" rank="1"/>
    <cfRule type="colorScale" priority="100">
      <colorScale>
        <cfvo type="min"/>
        <cfvo type="max"/>
        <color theme="7"/>
        <color rgb="FFFFF9E7"/>
      </colorScale>
    </cfRule>
  </conditionalFormatting>
  <conditionalFormatting sqref="D108:H108">
    <cfRule type="top10" dxfId="474" priority="1" bottom="1" rank="1"/>
    <cfRule type="colorScale" priority="2">
      <colorScale>
        <cfvo type="min"/>
        <cfvo type="max"/>
        <color theme="7"/>
        <color rgb="FFFFF9E7"/>
      </colorScale>
    </cfRule>
  </conditionalFormatting>
  <conditionalFormatting sqref="D109:H109">
    <cfRule type="top10" dxfId="473" priority="3" bottom="1" rank="1"/>
    <cfRule type="colorScale" priority="4">
      <colorScale>
        <cfvo type="min"/>
        <cfvo type="max"/>
        <color theme="7"/>
        <color rgb="FFFFF9E7"/>
      </colorScale>
    </cfRule>
  </conditionalFormatting>
  <conditionalFormatting sqref="D110:H110">
    <cfRule type="top10" dxfId="472" priority="5" bottom="1" rank="1"/>
    <cfRule type="colorScale" priority="6">
      <colorScale>
        <cfvo type="min"/>
        <cfvo type="max"/>
        <color theme="7"/>
        <color rgb="FFFFF9E7"/>
      </colorScale>
    </cfRule>
  </conditionalFormatting>
  <conditionalFormatting sqref="D111:H111">
    <cfRule type="top10" dxfId="471" priority="7" bottom="1" rank="1"/>
    <cfRule type="colorScale" priority="8">
      <colorScale>
        <cfvo type="min"/>
        <cfvo type="max"/>
        <color theme="7"/>
        <color rgb="FFFFF9E7"/>
      </colorScale>
    </cfRule>
  </conditionalFormatting>
  <conditionalFormatting sqref="D112:H112">
    <cfRule type="top10" dxfId="470" priority="9" bottom="1" rank="1"/>
    <cfRule type="colorScale" priority="10">
      <colorScale>
        <cfvo type="min"/>
        <cfvo type="max"/>
        <color theme="7"/>
        <color rgb="FFFFF9E7"/>
      </colorScale>
    </cfRule>
  </conditionalFormatting>
  <conditionalFormatting sqref="D113:H113">
    <cfRule type="top10" dxfId="469" priority="11" bottom="1" rank="1"/>
    <cfRule type="colorScale" priority="12">
      <colorScale>
        <cfvo type="min"/>
        <cfvo type="max"/>
        <color theme="7"/>
        <color rgb="FFFFF9E7"/>
      </colorScale>
    </cfRule>
  </conditionalFormatting>
  <conditionalFormatting sqref="D114:H114">
    <cfRule type="top10" dxfId="468" priority="13" bottom="1" rank="1"/>
    <cfRule type="colorScale" priority="14">
      <colorScale>
        <cfvo type="min"/>
        <cfvo type="max"/>
        <color theme="7"/>
        <color rgb="FFFFF9E7"/>
      </colorScale>
    </cfRule>
  </conditionalFormatting>
  <conditionalFormatting sqref="D115:H115">
    <cfRule type="top10" dxfId="467" priority="15" bottom="1" rank="1"/>
    <cfRule type="colorScale" priority="16">
      <colorScale>
        <cfvo type="min"/>
        <cfvo type="max"/>
        <color theme="7"/>
        <color rgb="FFFFF9E7"/>
      </colorScale>
    </cfRule>
  </conditionalFormatting>
  <conditionalFormatting sqref="D116:H116">
    <cfRule type="top10" dxfId="466" priority="17" bottom="1" rank="1"/>
    <cfRule type="colorScale" priority="18">
      <colorScale>
        <cfvo type="min"/>
        <cfvo type="max"/>
        <color theme="7"/>
        <color rgb="FFFFF9E7"/>
      </colorScale>
    </cfRule>
  </conditionalFormatting>
  <conditionalFormatting sqref="D117:H117">
    <cfRule type="top10" dxfId="465" priority="19" bottom="1" rank="1"/>
    <cfRule type="colorScale" priority="20">
      <colorScale>
        <cfvo type="min"/>
        <cfvo type="max"/>
        <color theme="7"/>
        <color rgb="FFFFF9E7"/>
      </colorScale>
    </cfRule>
  </conditionalFormatting>
  <conditionalFormatting sqref="D118:H118">
    <cfRule type="top10" dxfId="464" priority="21" bottom="1" rank="1"/>
    <cfRule type="colorScale" priority="22">
      <colorScale>
        <cfvo type="min"/>
        <cfvo type="max"/>
        <color theme="7"/>
        <color rgb="FFFFF9E7"/>
      </colorScale>
    </cfRule>
  </conditionalFormatting>
  <conditionalFormatting sqref="D119:H119">
    <cfRule type="top10" dxfId="463" priority="23" bottom="1" rank="1"/>
    <cfRule type="colorScale" priority="24">
      <colorScale>
        <cfvo type="min"/>
        <cfvo type="max"/>
        <color theme="7"/>
        <color rgb="FFFFF9E7"/>
      </colorScale>
    </cfRule>
  </conditionalFormatting>
  <conditionalFormatting sqref="D120:H120">
    <cfRule type="top10" dxfId="462" priority="25" bottom="1" rank="1"/>
    <cfRule type="colorScale" priority="26">
      <colorScale>
        <cfvo type="min"/>
        <cfvo type="max"/>
        <color theme="7"/>
        <color rgb="FFFFF9E7"/>
      </colorScale>
    </cfRule>
  </conditionalFormatting>
  <conditionalFormatting sqref="D121:H121">
    <cfRule type="top10" dxfId="461" priority="27" bottom="1" rank="1"/>
    <cfRule type="colorScale" priority="28">
      <colorScale>
        <cfvo type="min"/>
        <cfvo type="max"/>
        <color theme="7"/>
        <color rgb="FFFFF9E7"/>
      </colorScale>
    </cfRule>
  </conditionalFormatting>
  <conditionalFormatting sqref="D122:H122">
    <cfRule type="top10" dxfId="460" priority="29" bottom="1" rank="1"/>
    <cfRule type="colorScale" priority="30">
      <colorScale>
        <cfvo type="min"/>
        <cfvo type="max"/>
        <color theme="7"/>
        <color rgb="FFFFF9E7"/>
      </colorScale>
    </cfRule>
  </conditionalFormatting>
  <conditionalFormatting sqref="D123:H123">
    <cfRule type="top10" dxfId="459" priority="31" bottom="1" rank="1"/>
    <cfRule type="colorScale" priority="32">
      <colorScale>
        <cfvo type="min"/>
        <cfvo type="max"/>
        <color theme="7"/>
        <color rgb="FFFFF9E7"/>
      </colorScale>
    </cfRule>
  </conditionalFormatting>
  <conditionalFormatting sqref="D124:H124">
    <cfRule type="top10" dxfId="458" priority="33" bottom="1" rank="1"/>
    <cfRule type="colorScale" priority="34">
      <colorScale>
        <cfvo type="min"/>
        <cfvo type="max"/>
        <color theme="7"/>
        <color rgb="FFFFF9E7"/>
      </colorScale>
    </cfRule>
  </conditionalFormatting>
  <conditionalFormatting sqref="D125:H125">
    <cfRule type="top10" dxfId="457" priority="35" bottom="1" rank="1"/>
    <cfRule type="colorScale" priority="36">
      <colorScale>
        <cfvo type="min"/>
        <cfvo type="max"/>
        <color theme="7"/>
        <color rgb="FFFFF9E7"/>
      </colorScale>
    </cfRule>
  </conditionalFormatting>
  <conditionalFormatting sqref="D126:H126">
    <cfRule type="top10" dxfId="456" priority="37" bottom="1" rank="1"/>
    <cfRule type="colorScale" priority="38">
      <colorScale>
        <cfvo type="min"/>
        <cfvo type="max"/>
        <color theme="7"/>
        <color rgb="FFFFF9E7"/>
      </colorScale>
    </cfRule>
  </conditionalFormatting>
  <conditionalFormatting sqref="D127:H127">
    <cfRule type="top10" dxfId="455" priority="39" bottom="1" rank="1"/>
    <cfRule type="colorScale" priority="40">
      <colorScale>
        <cfvo type="min"/>
        <cfvo type="max"/>
        <color theme="7"/>
        <color rgb="FFFFF9E7"/>
      </colorScale>
    </cfRule>
  </conditionalFormatting>
  <conditionalFormatting sqref="D128:H128">
    <cfRule type="top10" dxfId="454" priority="41" bottom="1" rank="1"/>
    <cfRule type="colorScale" priority="42">
      <colorScale>
        <cfvo type="min"/>
        <cfvo type="max"/>
        <color theme="7"/>
        <color rgb="FFFFF9E7"/>
      </colorScale>
    </cfRule>
  </conditionalFormatting>
  <conditionalFormatting sqref="D129:H129">
    <cfRule type="top10" dxfId="453" priority="43" bottom="1" rank="1"/>
    <cfRule type="colorScale" priority="44">
      <colorScale>
        <cfvo type="min"/>
        <cfvo type="max"/>
        <color theme="7"/>
        <color rgb="FFFFF9E7"/>
      </colorScale>
    </cfRule>
  </conditionalFormatting>
  <conditionalFormatting sqref="D130:H130">
    <cfRule type="top10" dxfId="452" priority="45" bottom="1" rank="1"/>
    <cfRule type="colorScale" priority="46">
      <colorScale>
        <cfvo type="min"/>
        <cfvo type="max"/>
        <color theme="7"/>
        <color rgb="FFFFF9E7"/>
      </colorScale>
    </cfRule>
  </conditionalFormatting>
  <conditionalFormatting sqref="D131:H131">
    <cfRule type="top10" dxfId="451" priority="47" bottom="1" rank="1"/>
    <cfRule type="colorScale" priority="48">
      <colorScale>
        <cfvo type="min"/>
        <cfvo type="max"/>
        <color theme="7"/>
        <color rgb="FFFFF9E7"/>
      </colorScale>
    </cfRule>
  </conditionalFormatting>
  <conditionalFormatting sqref="D132:H132">
    <cfRule type="top10" dxfId="450" priority="49" bottom="1" rank="1"/>
    <cfRule type="colorScale" priority="50">
      <colorScale>
        <cfvo type="min"/>
        <cfvo type="max"/>
        <color theme="7"/>
        <color rgb="FFFFF9E7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F3B3-D15E-4621-B46A-3EA1EF433A0F}">
  <dimension ref="A1:AC13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:F1"/>
    </sheetView>
  </sheetViews>
  <sheetFormatPr baseColWidth="10" defaultRowHeight="15"/>
  <cols>
    <col min="1" max="1" width="12.7109375" style="92" customWidth="1"/>
    <col min="2" max="3" width="5.140625" style="92" bestFit="1" customWidth="1"/>
    <col min="4" max="6" width="11.42578125" style="54"/>
    <col min="7" max="7" width="14.28515625" style="54" customWidth="1"/>
    <col min="8" max="8" width="11.42578125" style="54"/>
    <col min="9" max="9" width="11.42578125" style="92"/>
    <col min="10" max="10" width="11.42578125" style="2"/>
    <col min="11" max="13" width="11.42578125" style="92"/>
    <col min="14" max="14" width="16" style="92" customWidth="1"/>
    <col min="15" max="15" width="9.140625" style="92" customWidth="1"/>
    <col min="16" max="16" width="6.7109375" style="92" customWidth="1"/>
    <col min="17" max="21" width="8.85546875" style="92" customWidth="1"/>
    <col min="22" max="23" width="11.42578125" style="92"/>
    <col min="24" max="24" width="18.7109375" style="92" bestFit="1" customWidth="1"/>
    <col min="25" max="16384" width="11.42578125" style="92"/>
  </cols>
  <sheetData>
    <row r="1" spans="1:29" ht="15.75" thickBot="1">
      <c r="A1" s="92" t="s">
        <v>17</v>
      </c>
      <c r="D1" s="80" t="s">
        <v>70</v>
      </c>
      <c r="E1" s="129"/>
      <c r="F1" s="129"/>
      <c r="Q1" s="3" t="s">
        <v>33</v>
      </c>
      <c r="R1" s="54">
        <f>'RQ1'!D9</f>
        <v>50123</v>
      </c>
      <c r="W1" s="2"/>
    </row>
    <row r="2" spans="1:29" ht="18.75" thickBot="1">
      <c r="A2" s="99" t="s">
        <v>60</v>
      </c>
      <c r="B2" s="55" t="s">
        <v>45</v>
      </c>
      <c r="C2" s="58" t="s">
        <v>44</v>
      </c>
      <c r="D2" s="59" t="s">
        <v>0</v>
      </c>
      <c r="E2" s="60" t="s">
        <v>16</v>
      </c>
      <c r="F2" s="60" t="s">
        <v>1</v>
      </c>
      <c r="G2" s="60" t="s">
        <v>8</v>
      </c>
      <c r="H2" s="61" t="s">
        <v>3</v>
      </c>
      <c r="J2" s="2" t="s">
        <v>11</v>
      </c>
      <c r="K2" s="92" t="s">
        <v>4</v>
      </c>
      <c r="L2" s="92" t="s">
        <v>5</v>
      </c>
      <c r="M2" s="92" t="s">
        <v>6</v>
      </c>
      <c r="N2" s="92" t="s">
        <v>7</v>
      </c>
      <c r="Q2" s="44"/>
      <c r="R2" s="44"/>
      <c r="S2" s="44"/>
      <c r="T2" s="44"/>
      <c r="U2" s="44"/>
      <c r="W2" s="2" t="s">
        <v>11</v>
      </c>
      <c r="X2" s="3" t="s">
        <v>4</v>
      </c>
      <c r="Y2" s="92" t="s">
        <v>5</v>
      </c>
      <c r="Z2" s="92" t="s">
        <v>6</v>
      </c>
      <c r="AA2" s="92" t="s">
        <v>7</v>
      </c>
    </row>
    <row r="3" spans="1:29" ht="15.75" thickBot="1">
      <c r="A3" s="92">
        <v>1</v>
      </c>
      <c r="Q3" s="59" t="s">
        <v>49</v>
      </c>
      <c r="R3" s="60" t="s">
        <v>46</v>
      </c>
      <c r="S3" s="60" t="s">
        <v>47</v>
      </c>
      <c r="T3" s="60" t="s">
        <v>48</v>
      </c>
      <c r="U3" s="61" t="s">
        <v>59</v>
      </c>
      <c r="X3" s="3"/>
    </row>
    <row r="4" spans="1:29">
      <c r="B4" s="93">
        <v>0</v>
      </c>
      <c r="C4" s="94">
        <v>0</v>
      </c>
      <c r="D4" s="83">
        <v>2086400</v>
      </c>
      <c r="E4" s="84">
        <v>23300</v>
      </c>
      <c r="F4" s="84">
        <v>3800</v>
      </c>
      <c r="G4" s="84">
        <v>3800</v>
      </c>
      <c r="H4" s="85">
        <v>547880</v>
      </c>
      <c r="I4" s="2"/>
      <c r="J4" s="2">
        <v>0</v>
      </c>
      <c r="K4" s="1">
        <v>0</v>
      </c>
      <c r="L4" s="1">
        <v>540800</v>
      </c>
      <c r="M4" s="1">
        <v>543100</v>
      </c>
      <c r="N4" s="92">
        <v>3800</v>
      </c>
      <c r="Q4" s="46">
        <f t="shared" ref="Q4:Q28" si="0">AVERAGE(D4,D30,D56,D82,D108)/$R$1</f>
        <v>41.625601021487142</v>
      </c>
      <c r="R4" s="47">
        <f t="shared" ref="R4:R28" si="1">AVERAGE(E4,E30,E56,E82,E108)/$R$1</f>
        <v>0.46485645312531171</v>
      </c>
      <c r="S4" s="47">
        <f t="shared" ref="S4:S28" si="2">AVERAGE(F4,F30,F56,F82,F108)/$R$1</f>
        <v>0.16112762603994174</v>
      </c>
      <c r="T4" s="47">
        <f t="shared" ref="T4:T28" si="3">AVERAGE(G4,G30,G56,G82,G108)/$R$1</f>
        <v>0.16112762603994174</v>
      </c>
      <c r="U4" s="48">
        <f t="shared" ref="U4:U28" si="4">AVERAGE(H4,H30,H56,H82,H108)/$R$1</f>
        <v>14.290138259880694</v>
      </c>
      <c r="W4" s="2">
        <f t="shared" ref="W4:W19" si="5">AVERAGE(J4,J30,J56,J82,J108)</f>
        <v>0</v>
      </c>
      <c r="X4" s="26">
        <f>AVERAGE(K4,K30,K56,K82,K108)/$R$1</f>
        <v>0</v>
      </c>
      <c r="Y4" s="1">
        <f t="shared" ref="Y4:Y28" si="6">AVERAGE(L4,L30,L56,L82,L108)</f>
        <v>719262</v>
      </c>
      <c r="Z4" s="1">
        <f t="shared" ref="Z4:Z28" si="7">AVERAGE(M4,M30,M56,M82,M108)</f>
        <v>691029.2</v>
      </c>
      <c r="AA4" s="92">
        <f t="shared" ref="AA4:AA28" si="8">AVERAGE(N4,N30,N56,N82,N108)</f>
        <v>8076.2</v>
      </c>
      <c r="AC4" s="1">
        <f t="shared" ref="AC4:AC28" si="9">MIN(Q4:U4)</f>
        <v>0.16112762603994174</v>
      </c>
    </row>
    <row r="5" spans="1:29">
      <c r="B5" s="95">
        <v>0</v>
      </c>
      <c r="C5" s="96">
        <v>0.25</v>
      </c>
      <c r="D5" s="86">
        <v>2086400</v>
      </c>
      <c r="E5" s="87">
        <v>123725</v>
      </c>
      <c r="F5" s="87">
        <v>105675</v>
      </c>
      <c r="G5" s="87">
        <v>105675</v>
      </c>
      <c r="H5" s="88">
        <v>547880</v>
      </c>
      <c r="J5" s="2">
        <v>0</v>
      </c>
      <c r="K5" s="1">
        <v>0</v>
      </c>
      <c r="L5" s="1">
        <v>540800</v>
      </c>
      <c r="M5" s="1">
        <v>543100</v>
      </c>
      <c r="N5" s="92">
        <v>105675</v>
      </c>
      <c r="Q5" s="45">
        <f t="shared" si="0"/>
        <v>41.625601021487142</v>
      </c>
      <c r="R5" s="49">
        <f t="shared" si="1"/>
        <v>2.4684276679368753</v>
      </c>
      <c r="S5" s="49">
        <f t="shared" si="2"/>
        <v>2.1878658500089778</v>
      </c>
      <c r="T5" s="49">
        <f t="shared" si="3"/>
        <v>2.1878658500089778</v>
      </c>
      <c r="U5" s="50">
        <f t="shared" si="4"/>
        <v>14.290138259880694</v>
      </c>
      <c r="W5" s="2">
        <f t="shared" si="5"/>
        <v>0</v>
      </c>
      <c r="X5" s="26">
        <f t="shared" ref="X5:X28" si="10">AVERAGE(K5,K31,K57,K83,K109)/$R$1</f>
        <v>0</v>
      </c>
      <c r="Y5" s="1">
        <f t="shared" si="6"/>
        <v>719262</v>
      </c>
      <c r="Z5" s="1">
        <f t="shared" si="7"/>
        <v>691029.2</v>
      </c>
      <c r="AA5" s="92">
        <f t="shared" si="8"/>
        <v>109662.39999999999</v>
      </c>
      <c r="AC5" s="1">
        <f t="shared" si="9"/>
        <v>2.1878658500089778</v>
      </c>
    </row>
    <row r="6" spans="1:29">
      <c r="B6" s="95">
        <v>0</v>
      </c>
      <c r="C6" s="96">
        <v>0.5</v>
      </c>
      <c r="D6" s="86">
        <v>2086400</v>
      </c>
      <c r="E6" s="87">
        <v>224150</v>
      </c>
      <c r="F6" s="87">
        <v>207550</v>
      </c>
      <c r="G6" s="87">
        <v>207550</v>
      </c>
      <c r="H6" s="88">
        <v>547880</v>
      </c>
      <c r="J6" s="2">
        <v>0</v>
      </c>
      <c r="K6" s="1">
        <v>0</v>
      </c>
      <c r="L6" s="1">
        <v>540800</v>
      </c>
      <c r="M6" s="1">
        <v>543100</v>
      </c>
      <c r="N6" s="92">
        <v>207550</v>
      </c>
      <c r="Q6" s="45">
        <f t="shared" si="0"/>
        <v>41.625601021487142</v>
      </c>
      <c r="R6" s="49">
        <f t="shared" si="1"/>
        <v>4.4719988827484389</v>
      </c>
      <c r="S6" s="49">
        <f t="shared" si="2"/>
        <v>4.2152943758354446</v>
      </c>
      <c r="T6" s="49">
        <f t="shared" si="3"/>
        <v>4.2152943758354446</v>
      </c>
      <c r="U6" s="50">
        <f t="shared" si="4"/>
        <v>14.290138259880694</v>
      </c>
      <c r="W6" s="2">
        <f t="shared" si="5"/>
        <v>0</v>
      </c>
      <c r="X6" s="26">
        <f t="shared" si="10"/>
        <v>0</v>
      </c>
      <c r="Y6" s="1">
        <f t="shared" si="6"/>
        <v>719262</v>
      </c>
      <c r="Z6" s="1">
        <f t="shared" si="7"/>
        <v>691029.2</v>
      </c>
      <c r="AA6" s="92">
        <f t="shared" si="8"/>
        <v>211283.20000000001</v>
      </c>
      <c r="AC6" s="1">
        <f t="shared" si="9"/>
        <v>4.2152943758354446</v>
      </c>
    </row>
    <row r="7" spans="1:29">
      <c r="B7" s="95">
        <v>0</v>
      </c>
      <c r="C7" s="96">
        <v>0.75</v>
      </c>
      <c r="D7" s="86">
        <v>2086400</v>
      </c>
      <c r="E7" s="87">
        <v>324575</v>
      </c>
      <c r="F7" s="87">
        <v>309425</v>
      </c>
      <c r="G7" s="87">
        <v>309395</v>
      </c>
      <c r="H7" s="88">
        <v>547880</v>
      </c>
      <c r="J7" s="2">
        <v>3</v>
      </c>
      <c r="K7" s="1">
        <v>0</v>
      </c>
      <c r="L7" s="1">
        <v>540800</v>
      </c>
      <c r="M7" s="1">
        <v>543100</v>
      </c>
      <c r="N7" s="92">
        <v>309425</v>
      </c>
      <c r="Q7" s="45">
        <f t="shared" si="0"/>
        <v>41.625601021487142</v>
      </c>
      <c r="R7" s="49">
        <f t="shared" si="1"/>
        <v>6.4755700975600021</v>
      </c>
      <c r="S7" s="49">
        <f t="shared" si="2"/>
        <v>6.2424994513496799</v>
      </c>
      <c r="T7" s="49">
        <f t="shared" si="3"/>
        <v>6.2423837360094172</v>
      </c>
      <c r="U7" s="50">
        <f t="shared" si="4"/>
        <v>14.290138259880694</v>
      </c>
      <c r="W7" s="2">
        <f t="shared" si="5"/>
        <v>0.8</v>
      </c>
      <c r="X7" s="26">
        <f t="shared" si="10"/>
        <v>0</v>
      </c>
      <c r="Y7" s="1">
        <f t="shared" si="6"/>
        <v>719262</v>
      </c>
      <c r="Z7" s="1">
        <f t="shared" si="7"/>
        <v>691029.2</v>
      </c>
      <c r="AA7" s="92">
        <f t="shared" si="8"/>
        <v>312892.79999999999</v>
      </c>
      <c r="AC7" s="1">
        <f t="shared" si="9"/>
        <v>6.2423837360094172</v>
      </c>
    </row>
    <row r="8" spans="1:29">
      <c r="B8" s="95">
        <v>0</v>
      </c>
      <c r="C8" s="96">
        <v>1</v>
      </c>
      <c r="D8" s="86">
        <v>2086400</v>
      </c>
      <c r="E8" s="87">
        <v>425000</v>
      </c>
      <c r="F8" s="87">
        <v>411300</v>
      </c>
      <c r="G8" s="87">
        <v>411992</v>
      </c>
      <c r="H8" s="88">
        <v>547880</v>
      </c>
      <c r="J8" s="2">
        <v>5</v>
      </c>
      <c r="K8" s="1">
        <v>0</v>
      </c>
      <c r="L8" s="1">
        <v>540800</v>
      </c>
      <c r="M8" s="1">
        <v>543100</v>
      </c>
      <c r="N8" s="92">
        <v>411300</v>
      </c>
      <c r="Q8" s="45">
        <f t="shared" si="0"/>
        <v>41.625601021487142</v>
      </c>
      <c r="R8" s="49">
        <f t="shared" si="1"/>
        <v>8.4791413123715653</v>
      </c>
      <c r="S8" s="49">
        <f t="shared" si="2"/>
        <v>8.270011771043233</v>
      </c>
      <c r="T8" s="49">
        <f t="shared" si="3"/>
        <v>8.2986293717455055</v>
      </c>
      <c r="U8" s="50">
        <f t="shared" si="4"/>
        <v>14.290138259880694</v>
      </c>
      <c r="W8" s="2">
        <f t="shared" si="5"/>
        <v>1.2</v>
      </c>
      <c r="X8" s="26">
        <f t="shared" si="10"/>
        <v>0</v>
      </c>
      <c r="Y8" s="1">
        <f t="shared" si="6"/>
        <v>719262</v>
      </c>
      <c r="Z8" s="1">
        <f t="shared" si="7"/>
        <v>691029.2</v>
      </c>
      <c r="AA8" s="92">
        <f t="shared" si="8"/>
        <v>414517.8</v>
      </c>
      <c r="AC8" s="1">
        <f t="shared" si="9"/>
        <v>8.270011771043233</v>
      </c>
    </row>
    <row r="9" spans="1:29">
      <c r="B9" s="95">
        <v>0.25</v>
      </c>
      <c r="C9" s="96">
        <v>0</v>
      </c>
      <c r="D9" s="86">
        <v>2086400</v>
      </c>
      <c r="E9" s="87">
        <v>639500</v>
      </c>
      <c r="F9" s="87">
        <v>626325</v>
      </c>
      <c r="G9" s="87">
        <v>626326</v>
      </c>
      <c r="H9" s="88">
        <v>980455</v>
      </c>
      <c r="J9" s="2">
        <v>1</v>
      </c>
      <c r="K9" s="1">
        <v>521600</v>
      </c>
      <c r="L9" s="1">
        <v>975550</v>
      </c>
      <c r="M9" s="1">
        <v>979125</v>
      </c>
      <c r="N9" s="92">
        <v>626325</v>
      </c>
      <c r="Q9" s="45">
        <f t="shared" si="0"/>
        <v>41.625601021487142</v>
      </c>
      <c r="R9" s="49">
        <f t="shared" si="1"/>
        <v>12.758613810027333</v>
      </c>
      <c r="S9" s="49">
        <f t="shared" si="2"/>
        <v>12.581605251082339</v>
      </c>
      <c r="T9" s="49">
        <f t="shared" si="3"/>
        <v>12.581609241266484</v>
      </c>
      <c r="U9" s="50">
        <f t="shared" si="4"/>
        <v>22.923591963769127</v>
      </c>
      <c r="W9" s="2">
        <f t="shared" si="5"/>
        <v>0.2</v>
      </c>
      <c r="X9" s="26">
        <f t="shared" si="10"/>
        <v>10.406400255371786</v>
      </c>
      <c r="Y9" s="1">
        <f t="shared" si="6"/>
        <v>1154180.2</v>
      </c>
      <c r="Z9" s="1">
        <f t="shared" si="7"/>
        <v>1127198.8</v>
      </c>
      <c r="AA9" s="92">
        <f t="shared" si="8"/>
        <v>630627.80000000005</v>
      </c>
      <c r="AC9" s="1">
        <f t="shared" si="9"/>
        <v>12.581605251082339</v>
      </c>
    </row>
    <row r="10" spans="1:29">
      <c r="B10" s="95">
        <v>0.25</v>
      </c>
      <c r="C10" s="96">
        <v>0.25</v>
      </c>
      <c r="D10" s="86">
        <v>2086400</v>
      </c>
      <c r="E10" s="87">
        <v>739925</v>
      </c>
      <c r="F10" s="87">
        <v>728200</v>
      </c>
      <c r="G10" s="87">
        <v>730702</v>
      </c>
      <c r="H10" s="88">
        <v>991961</v>
      </c>
      <c r="J10" s="2">
        <v>2</v>
      </c>
      <c r="K10" s="1">
        <v>521600</v>
      </c>
      <c r="L10" s="1">
        <v>987154</v>
      </c>
      <c r="M10" s="1">
        <v>991173</v>
      </c>
      <c r="N10" s="92">
        <v>728200</v>
      </c>
      <c r="Q10" s="45">
        <f t="shared" si="0"/>
        <v>41.625601021487142</v>
      </c>
      <c r="R10" s="49">
        <f t="shared" si="1"/>
        <v>14.762185024838896</v>
      </c>
      <c r="S10" s="49">
        <f t="shared" si="2"/>
        <v>14.60834746523552</v>
      </c>
      <c r="T10" s="49">
        <f t="shared" si="3"/>
        <v>14.618330905971311</v>
      </c>
      <c r="U10" s="50">
        <f t="shared" si="4"/>
        <v>23.149947130060053</v>
      </c>
      <c r="W10" s="2">
        <f t="shared" si="5"/>
        <v>0.4</v>
      </c>
      <c r="X10" s="26">
        <f t="shared" si="10"/>
        <v>10.406400255371786</v>
      </c>
      <c r="Y10" s="1">
        <f t="shared" si="6"/>
        <v>1165614.6000000001</v>
      </c>
      <c r="Z10" s="1">
        <f t="shared" si="7"/>
        <v>1139099.8</v>
      </c>
      <c r="AA10" s="92">
        <f t="shared" si="8"/>
        <v>732214.2</v>
      </c>
      <c r="AC10" s="1">
        <f t="shared" si="9"/>
        <v>14.60834746523552</v>
      </c>
    </row>
    <row r="11" spans="1:29">
      <c r="B11" s="95">
        <v>0.25</v>
      </c>
      <c r="C11" s="96">
        <v>0.5</v>
      </c>
      <c r="D11" s="86">
        <v>2086400</v>
      </c>
      <c r="E11" s="87">
        <v>840350</v>
      </c>
      <c r="F11" s="87">
        <v>830075</v>
      </c>
      <c r="G11" s="87">
        <v>830556</v>
      </c>
      <c r="H11" s="88">
        <v>1003468</v>
      </c>
      <c r="J11" s="2">
        <v>7</v>
      </c>
      <c r="K11" s="1">
        <v>521600</v>
      </c>
      <c r="L11" s="1">
        <v>998758</v>
      </c>
      <c r="M11" s="1">
        <v>1003221</v>
      </c>
      <c r="N11" s="92">
        <v>830075</v>
      </c>
      <c r="Q11" s="45">
        <f t="shared" si="0"/>
        <v>41.625601021487142</v>
      </c>
      <c r="R11" s="49">
        <f t="shared" si="1"/>
        <v>16.765756239650461</v>
      </c>
      <c r="S11" s="49">
        <f t="shared" si="2"/>
        <v>16.635775991061987</v>
      </c>
      <c r="T11" s="49">
        <f t="shared" si="3"/>
        <v>16.663372104622628</v>
      </c>
      <c r="U11" s="50">
        <f t="shared" si="4"/>
        <v>23.377559204357279</v>
      </c>
      <c r="W11" s="2">
        <f t="shared" si="5"/>
        <v>2</v>
      </c>
      <c r="X11" s="26">
        <f t="shared" si="10"/>
        <v>10.406400255371786</v>
      </c>
      <c r="Y11" s="1">
        <f t="shared" si="6"/>
        <v>1177115.8</v>
      </c>
      <c r="Z11" s="1">
        <f t="shared" si="7"/>
        <v>1151059.6000000001</v>
      </c>
      <c r="AA11" s="92">
        <f t="shared" si="8"/>
        <v>833835</v>
      </c>
      <c r="AC11" s="1">
        <f t="shared" si="9"/>
        <v>16.635775991061987</v>
      </c>
    </row>
    <row r="12" spans="1:29">
      <c r="B12" s="95">
        <v>0.25</v>
      </c>
      <c r="C12" s="96">
        <v>0.75</v>
      </c>
      <c r="D12" s="86">
        <v>2086400</v>
      </c>
      <c r="E12" s="87">
        <v>940775</v>
      </c>
      <c r="F12" s="87">
        <v>931950</v>
      </c>
      <c r="G12" s="87">
        <v>923306</v>
      </c>
      <c r="H12" s="88">
        <v>1014975</v>
      </c>
      <c r="J12" s="2">
        <v>23</v>
      </c>
      <c r="K12" s="1">
        <v>521600</v>
      </c>
      <c r="L12" s="1">
        <v>1010362</v>
      </c>
      <c r="M12" s="1">
        <v>1015269</v>
      </c>
      <c r="N12" s="92">
        <v>931125</v>
      </c>
      <c r="Q12" s="45">
        <f t="shared" si="0"/>
        <v>41.625601021487142</v>
      </c>
      <c r="R12" s="49">
        <f t="shared" si="1"/>
        <v>18.769327454462022</v>
      </c>
      <c r="S12" s="49">
        <f t="shared" si="2"/>
        <v>18.662977076392075</v>
      </c>
      <c r="T12" s="49">
        <f t="shared" si="3"/>
        <v>18.628358238732716</v>
      </c>
      <c r="U12" s="50">
        <f t="shared" si="4"/>
        <v>23.604959798894718</v>
      </c>
      <c r="W12" s="2">
        <f t="shared" si="5"/>
        <v>5.6</v>
      </c>
      <c r="X12" s="26">
        <f t="shared" si="10"/>
        <v>10.406400255371786</v>
      </c>
      <c r="Y12" s="1">
        <f t="shared" si="6"/>
        <v>1188602.6000000001</v>
      </c>
      <c r="Z12" s="1">
        <f t="shared" si="7"/>
        <v>1163007.8</v>
      </c>
      <c r="AA12" s="92">
        <f t="shared" si="8"/>
        <v>935279.4</v>
      </c>
      <c r="AC12" s="1">
        <f t="shared" si="9"/>
        <v>18.628358238732716</v>
      </c>
    </row>
    <row r="13" spans="1:29">
      <c r="B13" s="95">
        <v>0.25</v>
      </c>
      <c r="C13" s="96">
        <v>1</v>
      </c>
      <c r="D13" s="86">
        <v>2086400</v>
      </c>
      <c r="E13" s="87">
        <v>1041200</v>
      </c>
      <c r="F13" s="87">
        <v>1033825</v>
      </c>
      <c r="G13" s="87">
        <v>908026</v>
      </c>
      <c r="H13" s="88">
        <v>1028400</v>
      </c>
      <c r="J13" s="2">
        <v>39</v>
      </c>
      <c r="K13" s="1">
        <v>521600</v>
      </c>
      <c r="L13" s="1">
        <v>1023900</v>
      </c>
      <c r="M13" s="1">
        <v>1029325</v>
      </c>
      <c r="N13" s="92">
        <v>867375</v>
      </c>
      <c r="Q13" s="45">
        <f t="shared" si="0"/>
        <v>41.625601021487142</v>
      </c>
      <c r="R13" s="49">
        <f t="shared" si="1"/>
        <v>20.772898669273587</v>
      </c>
      <c r="S13" s="49">
        <f t="shared" si="2"/>
        <v>20.690493386269775</v>
      </c>
      <c r="T13" s="49">
        <f t="shared" si="3"/>
        <v>20.210937094746924</v>
      </c>
      <c r="U13" s="50">
        <f t="shared" si="4"/>
        <v>23.868503481435667</v>
      </c>
      <c r="W13" s="2">
        <f t="shared" si="5"/>
        <v>13.4</v>
      </c>
      <c r="X13" s="26">
        <f t="shared" si="10"/>
        <v>10.406400255371786</v>
      </c>
      <c r="Y13" s="1">
        <f t="shared" si="6"/>
        <v>1201916.2</v>
      </c>
      <c r="Z13" s="1">
        <f t="shared" si="7"/>
        <v>1176868.3999999999</v>
      </c>
      <c r="AA13" s="92">
        <f t="shared" si="8"/>
        <v>1003649.4</v>
      </c>
      <c r="AC13" s="1">
        <f t="shared" si="9"/>
        <v>20.210937094746924</v>
      </c>
    </row>
    <row r="14" spans="1:29">
      <c r="B14" s="95">
        <v>0.5</v>
      </c>
      <c r="C14" s="96">
        <v>0</v>
      </c>
      <c r="D14" s="86">
        <v>2086400</v>
      </c>
      <c r="E14" s="87">
        <v>1255700</v>
      </c>
      <c r="F14" s="87">
        <v>1248850</v>
      </c>
      <c r="G14" s="87">
        <v>1252583</v>
      </c>
      <c r="H14" s="88">
        <v>1413030</v>
      </c>
      <c r="J14" s="2">
        <v>28</v>
      </c>
      <c r="K14" s="1">
        <v>1043200</v>
      </c>
      <c r="L14" s="1">
        <v>1410300</v>
      </c>
      <c r="M14" s="1">
        <v>1415150</v>
      </c>
      <c r="N14" s="92">
        <v>1248850</v>
      </c>
      <c r="Q14" s="45">
        <f t="shared" si="0"/>
        <v>41.625601021487142</v>
      </c>
      <c r="R14" s="49">
        <f t="shared" si="1"/>
        <v>25.052371166929355</v>
      </c>
      <c r="S14" s="49">
        <f t="shared" si="2"/>
        <v>25.001552181633183</v>
      </c>
      <c r="T14" s="49">
        <f t="shared" si="3"/>
        <v>25.068232148913673</v>
      </c>
      <c r="U14" s="50">
        <f t="shared" si="4"/>
        <v>31.553861500708258</v>
      </c>
      <c r="W14" s="2">
        <f t="shared" si="5"/>
        <v>7.8</v>
      </c>
      <c r="X14" s="26">
        <f t="shared" si="10"/>
        <v>20.812800510743571</v>
      </c>
      <c r="Y14" s="1">
        <f t="shared" si="6"/>
        <v>1588930.2</v>
      </c>
      <c r="Z14" s="1">
        <f t="shared" si="7"/>
        <v>1563223.8</v>
      </c>
      <c r="AA14" s="92">
        <f t="shared" si="8"/>
        <v>1253152.8</v>
      </c>
      <c r="AC14" s="1">
        <f t="shared" si="9"/>
        <v>25.001552181633183</v>
      </c>
    </row>
    <row r="15" spans="1:29">
      <c r="B15" s="95">
        <v>0.5</v>
      </c>
      <c r="C15" s="96">
        <v>0.25</v>
      </c>
      <c r="D15" s="86">
        <v>2086400</v>
      </c>
      <c r="E15" s="87">
        <v>1356125</v>
      </c>
      <c r="F15" s="87">
        <v>1350725</v>
      </c>
      <c r="G15" s="87">
        <v>1300708</v>
      </c>
      <c r="H15" s="88">
        <v>1436043</v>
      </c>
      <c r="J15" s="2">
        <v>37</v>
      </c>
      <c r="K15" s="1">
        <v>1043200</v>
      </c>
      <c r="L15" s="1">
        <v>1433508</v>
      </c>
      <c r="M15" s="1">
        <v>1439246</v>
      </c>
      <c r="N15" s="92">
        <v>1269400</v>
      </c>
      <c r="Q15" s="45">
        <f t="shared" si="0"/>
        <v>41.625601021487142</v>
      </c>
      <c r="R15" s="49">
        <f t="shared" si="1"/>
        <v>27.055942381740916</v>
      </c>
      <c r="S15" s="49">
        <f t="shared" si="2"/>
        <v>27.028294395786364</v>
      </c>
      <c r="T15" s="49">
        <f t="shared" si="3"/>
        <v>26.924549607964405</v>
      </c>
      <c r="U15" s="50">
        <f t="shared" si="4"/>
        <v>32.007828741296407</v>
      </c>
      <c r="W15" s="2">
        <f t="shared" si="5"/>
        <v>10</v>
      </c>
      <c r="X15" s="26">
        <f t="shared" si="10"/>
        <v>20.812800510743571</v>
      </c>
      <c r="Y15" s="1">
        <f t="shared" si="6"/>
        <v>1611865.8</v>
      </c>
      <c r="Z15" s="1">
        <f t="shared" si="7"/>
        <v>1587084.6</v>
      </c>
      <c r="AA15" s="92">
        <f t="shared" si="8"/>
        <v>1338474.2</v>
      </c>
      <c r="AC15" s="1">
        <f t="shared" si="9"/>
        <v>26.924549607964405</v>
      </c>
    </row>
    <row r="16" spans="1:29">
      <c r="B16" s="95">
        <v>0.5</v>
      </c>
      <c r="C16" s="96">
        <v>0.5</v>
      </c>
      <c r="D16" s="86">
        <v>2086400</v>
      </c>
      <c r="E16" s="87">
        <v>1456550</v>
      </c>
      <c r="F16" s="87">
        <v>1452600</v>
      </c>
      <c r="G16" s="87">
        <v>1300816</v>
      </c>
      <c r="H16" s="88">
        <v>1460975</v>
      </c>
      <c r="J16" s="2">
        <v>37</v>
      </c>
      <c r="K16" s="1">
        <v>1043200</v>
      </c>
      <c r="L16" s="1">
        <v>1458650</v>
      </c>
      <c r="M16" s="1">
        <v>1465350</v>
      </c>
      <c r="N16" s="92">
        <v>1275650</v>
      </c>
      <c r="Q16" s="45">
        <f t="shared" si="0"/>
        <v>41.625601021487142</v>
      </c>
      <c r="R16" s="49">
        <f t="shared" si="1"/>
        <v>29.059513596552481</v>
      </c>
      <c r="S16" s="49">
        <f t="shared" si="2"/>
        <v>29.055722921612833</v>
      </c>
      <c r="T16" s="49">
        <f t="shared" si="3"/>
        <v>28.5487540650001</v>
      </c>
      <c r="U16" s="50">
        <f t="shared" si="4"/>
        <v>32.498773018374798</v>
      </c>
      <c r="W16" s="2">
        <f t="shared" si="5"/>
        <v>15</v>
      </c>
      <c r="X16" s="26">
        <f t="shared" si="10"/>
        <v>20.812800510743571</v>
      </c>
      <c r="Y16" s="1">
        <f t="shared" si="6"/>
        <v>1636666.2</v>
      </c>
      <c r="Z16" s="1">
        <f t="shared" si="7"/>
        <v>1612893.4</v>
      </c>
      <c r="AA16" s="92">
        <f t="shared" si="8"/>
        <v>1420877.8</v>
      </c>
      <c r="AC16" s="1">
        <f t="shared" si="9"/>
        <v>28.5487540650001</v>
      </c>
    </row>
    <row r="17" spans="1:29">
      <c r="B17" s="95">
        <v>0.5</v>
      </c>
      <c r="C17" s="96">
        <v>0.75</v>
      </c>
      <c r="D17" s="86">
        <v>2086400</v>
      </c>
      <c r="E17" s="87">
        <v>1556975</v>
      </c>
      <c r="F17" s="87">
        <v>1554475</v>
      </c>
      <c r="G17" s="87">
        <v>1302468</v>
      </c>
      <c r="H17" s="88">
        <v>1483988</v>
      </c>
      <c r="J17" s="2">
        <v>39</v>
      </c>
      <c r="K17" s="1">
        <v>1043200</v>
      </c>
      <c r="L17" s="1">
        <v>1481858</v>
      </c>
      <c r="M17" s="1">
        <v>1489446</v>
      </c>
      <c r="N17" s="92">
        <v>1276775</v>
      </c>
      <c r="Q17" s="45">
        <f t="shared" si="0"/>
        <v>41.625601021487142</v>
      </c>
      <c r="R17" s="49">
        <f t="shared" si="1"/>
        <v>31.063084811364046</v>
      </c>
      <c r="S17" s="49">
        <f t="shared" si="2"/>
        <v>31.082927997127069</v>
      </c>
      <c r="T17" s="49">
        <f t="shared" si="3"/>
        <v>30.125188037427929</v>
      </c>
      <c r="U17" s="50">
        <f t="shared" si="4"/>
        <v>32.953745785368</v>
      </c>
      <c r="W17" s="2">
        <f t="shared" si="5"/>
        <v>20.8</v>
      </c>
      <c r="X17" s="26">
        <f t="shared" si="10"/>
        <v>20.812800510743571</v>
      </c>
      <c r="Y17" s="1">
        <f t="shared" si="6"/>
        <v>1659652.6</v>
      </c>
      <c r="Z17" s="1">
        <f t="shared" si="7"/>
        <v>1636799.6</v>
      </c>
      <c r="AA17" s="92">
        <f t="shared" si="8"/>
        <v>1499732.2</v>
      </c>
      <c r="AC17" s="1">
        <f t="shared" si="9"/>
        <v>30.125188037427929</v>
      </c>
    </row>
    <row r="18" spans="1:29">
      <c r="B18" s="95">
        <v>0.5</v>
      </c>
      <c r="C18" s="96">
        <v>1</v>
      </c>
      <c r="D18" s="86">
        <v>2086400</v>
      </c>
      <c r="E18" s="87">
        <v>1657400</v>
      </c>
      <c r="F18" s="87">
        <v>1656350</v>
      </c>
      <c r="G18" s="87">
        <v>1283365</v>
      </c>
      <c r="H18" s="88">
        <v>1508920</v>
      </c>
      <c r="J18" s="2">
        <v>40</v>
      </c>
      <c r="K18" s="1">
        <v>1043200</v>
      </c>
      <c r="L18" s="1">
        <v>1507000</v>
      </c>
      <c r="M18" s="1">
        <v>1515550</v>
      </c>
      <c r="N18" s="92">
        <v>1267850</v>
      </c>
      <c r="Q18" s="45">
        <f t="shared" si="0"/>
        <v>41.625601021487142</v>
      </c>
      <c r="R18" s="49">
        <f t="shared" si="1"/>
        <v>33.066656026175608</v>
      </c>
      <c r="S18" s="49">
        <f t="shared" si="2"/>
        <v>33.110440316820622</v>
      </c>
      <c r="T18" s="49">
        <f t="shared" si="3"/>
        <v>31.528918859605369</v>
      </c>
      <c r="U18" s="50">
        <f t="shared" si="4"/>
        <v>33.445136963070844</v>
      </c>
      <c r="W18" s="2">
        <f t="shared" si="5"/>
        <v>26.2</v>
      </c>
      <c r="X18" s="26">
        <f t="shared" si="10"/>
        <v>20.812800510743571</v>
      </c>
      <c r="Y18" s="1">
        <f t="shared" si="6"/>
        <v>1684479.6</v>
      </c>
      <c r="Z18" s="1">
        <f t="shared" si="7"/>
        <v>1662629.8</v>
      </c>
      <c r="AA18" s="92">
        <f t="shared" si="8"/>
        <v>1561322</v>
      </c>
      <c r="AC18" s="1">
        <f t="shared" si="9"/>
        <v>31.528918859605369</v>
      </c>
    </row>
    <row r="19" spans="1:29">
      <c r="B19" s="95">
        <v>0.75</v>
      </c>
      <c r="C19" s="96">
        <v>0</v>
      </c>
      <c r="D19" s="86">
        <v>2086400</v>
      </c>
      <c r="E19" s="87">
        <v>1871900</v>
      </c>
      <c r="F19" s="87">
        <v>1871375</v>
      </c>
      <c r="G19" s="87">
        <v>1699343</v>
      </c>
      <c r="H19" s="88">
        <v>1845605</v>
      </c>
      <c r="J19" s="2">
        <v>39</v>
      </c>
      <c r="K19" s="1">
        <v>1564800</v>
      </c>
      <c r="L19" s="1">
        <v>1845050</v>
      </c>
      <c r="M19" s="1">
        <v>1851175</v>
      </c>
      <c r="N19" s="92">
        <v>1677125</v>
      </c>
      <c r="Q19" s="45">
        <f t="shared" si="0"/>
        <v>41.625601021487142</v>
      </c>
      <c r="R19" s="49">
        <f t="shared" si="1"/>
        <v>37.346128523831375</v>
      </c>
      <c r="S19" s="49">
        <f t="shared" si="2"/>
        <v>37.42149911218403</v>
      </c>
      <c r="T19" s="49">
        <f t="shared" si="3"/>
        <v>37.216080442112407</v>
      </c>
      <c r="U19" s="50">
        <f t="shared" si="4"/>
        <v>40.18413103764739</v>
      </c>
      <c r="W19" s="2">
        <f t="shared" si="5"/>
        <v>21.6</v>
      </c>
      <c r="X19" s="26">
        <f t="shared" si="10"/>
        <v>31.219200766115357</v>
      </c>
      <c r="Y19" s="1">
        <f t="shared" si="6"/>
        <v>2023680.2</v>
      </c>
      <c r="Z19" s="1">
        <f t="shared" si="7"/>
        <v>1999248.8</v>
      </c>
      <c r="AA19" s="92">
        <f t="shared" si="8"/>
        <v>1836773.2</v>
      </c>
      <c r="AC19" s="1">
        <f t="shared" si="9"/>
        <v>37.216080442112407</v>
      </c>
    </row>
    <row r="20" spans="1:29">
      <c r="B20" s="95">
        <v>0.75</v>
      </c>
      <c r="C20" s="96">
        <v>0.25</v>
      </c>
      <c r="D20" s="86">
        <v>2086400</v>
      </c>
      <c r="E20" s="87">
        <v>1972325</v>
      </c>
      <c r="F20" s="87">
        <v>1973250</v>
      </c>
      <c r="G20" s="87">
        <v>1708599</v>
      </c>
      <c r="H20" s="88">
        <v>1880125</v>
      </c>
      <c r="J20" s="2">
        <v>39</v>
      </c>
      <c r="K20" s="1">
        <v>1564800</v>
      </c>
      <c r="L20" s="1">
        <v>1879862</v>
      </c>
      <c r="M20" s="1">
        <v>1887319</v>
      </c>
      <c r="N20" s="92">
        <v>1690800</v>
      </c>
      <c r="Q20" s="45">
        <f t="shared" si="0"/>
        <v>41.625601021487142</v>
      </c>
      <c r="R20" s="49">
        <f t="shared" si="1"/>
        <v>39.34969973864294</v>
      </c>
      <c r="S20" s="49">
        <f t="shared" si="2"/>
        <v>39.448241326337211</v>
      </c>
      <c r="T20" s="49">
        <f t="shared" si="3"/>
        <v>38.573361530634642</v>
      </c>
      <c r="U20" s="50">
        <f t="shared" si="4"/>
        <v>40.865498872772974</v>
      </c>
      <c r="W20" s="2">
        <f t="shared" ref="W20:W28" si="11">AVERAGE(J20,J46,J72,J98,J124)</f>
        <v>21.2</v>
      </c>
      <c r="X20" s="26">
        <f t="shared" si="10"/>
        <v>31.219200766115357</v>
      </c>
      <c r="Y20" s="1">
        <f t="shared" si="6"/>
        <v>2058102.6</v>
      </c>
      <c r="Z20" s="1">
        <f t="shared" si="7"/>
        <v>2035057.8</v>
      </c>
      <c r="AA20" s="92">
        <f t="shared" si="8"/>
        <v>1917414.6</v>
      </c>
      <c r="AC20" s="1">
        <f t="shared" si="9"/>
        <v>38.573361530634642</v>
      </c>
    </row>
    <row r="21" spans="1:29">
      <c r="B21" s="95">
        <v>0.75</v>
      </c>
      <c r="C21" s="96">
        <v>0.5</v>
      </c>
      <c r="D21" s="86">
        <v>2086400</v>
      </c>
      <c r="E21" s="87">
        <v>2072750</v>
      </c>
      <c r="F21" s="87">
        <v>2075125</v>
      </c>
      <c r="G21" s="87">
        <v>1703791</v>
      </c>
      <c r="H21" s="88">
        <v>1916563</v>
      </c>
      <c r="J21" s="2">
        <v>40</v>
      </c>
      <c r="K21" s="1">
        <v>1564800</v>
      </c>
      <c r="L21" s="1">
        <v>1916608</v>
      </c>
      <c r="M21" s="1">
        <v>1925471</v>
      </c>
      <c r="N21" s="92">
        <v>1691025</v>
      </c>
      <c r="Q21" s="45">
        <f t="shared" si="0"/>
        <v>41.625601021487142</v>
      </c>
      <c r="R21" s="49">
        <f t="shared" si="1"/>
        <v>41.353270953454505</v>
      </c>
      <c r="S21" s="49">
        <f t="shared" si="2"/>
        <v>41.475669852163676</v>
      </c>
      <c r="T21" s="49">
        <f t="shared" si="3"/>
        <v>40.046421802366183</v>
      </c>
      <c r="U21" s="50">
        <f t="shared" si="4"/>
        <v>41.584015322307124</v>
      </c>
      <c r="W21" s="2">
        <f t="shared" si="11"/>
        <v>28</v>
      </c>
      <c r="X21" s="26">
        <f t="shared" si="10"/>
        <v>31.219200766115357</v>
      </c>
      <c r="Y21" s="1">
        <f t="shared" si="6"/>
        <v>2094402.6</v>
      </c>
      <c r="Z21" s="1">
        <f t="shared" si="7"/>
        <v>2072824.6</v>
      </c>
      <c r="AA21" s="92">
        <f t="shared" si="8"/>
        <v>1981686.4</v>
      </c>
      <c r="AC21" s="1">
        <f t="shared" si="9"/>
        <v>40.046421802366183</v>
      </c>
    </row>
    <row r="22" spans="1:29">
      <c r="B22" s="95">
        <v>0.75</v>
      </c>
      <c r="C22" s="96">
        <v>0.75</v>
      </c>
      <c r="D22" s="86">
        <v>2086400</v>
      </c>
      <c r="E22" s="87">
        <v>2173175</v>
      </c>
      <c r="F22" s="87">
        <v>2177000</v>
      </c>
      <c r="G22" s="87">
        <v>1696000</v>
      </c>
      <c r="H22" s="88">
        <v>1953001</v>
      </c>
      <c r="J22" s="2">
        <v>40</v>
      </c>
      <c r="K22" s="1">
        <v>1564800</v>
      </c>
      <c r="L22" s="1">
        <v>1953354</v>
      </c>
      <c r="M22" s="1">
        <v>1963623</v>
      </c>
      <c r="N22" s="92">
        <v>1691250</v>
      </c>
      <c r="Q22" s="45">
        <f t="shared" si="0"/>
        <v>41.625601021487142</v>
      </c>
      <c r="R22" s="49">
        <f t="shared" si="1"/>
        <v>43.356842168266063</v>
      </c>
      <c r="S22" s="49">
        <f t="shared" si="2"/>
        <v>43.502874927677915</v>
      </c>
      <c r="T22" s="49">
        <f t="shared" si="3"/>
        <v>41.301482353410606</v>
      </c>
      <c r="U22" s="50">
        <f t="shared" si="4"/>
        <v>42.302619555892505</v>
      </c>
      <c r="W22" s="2">
        <f t="shared" si="11"/>
        <v>33.4</v>
      </c>
      <c r="X22" s="26">
        <f t="shared" si="10"/>
        <v>31.219200766115357</v>
      </c>
      <c r="Y22" s="1">
        <f t="shared" si="6"/>
        <v>2130707.2000000002</v>
      </c>
      <c r="Z22" s="1">
        <f t="shared" si="7"/>
        <v>2110595.7999999998</v>
      </c>
      <c r="AA22" s="92">
        <f t="shared" si="8"/>
        <v>2056560.2</v>
      </c>
      <c r="AC22" s="1">
        <f t="shared" si="9"/>
        <v>41.301482353410606</v>
      </c>
    </row>
    <row r="23" spans="1:29">
      <c r="B23" s="95">
        <v>0.75</v>
      </c>
      <c r="C23" s="96">
        <v>1</v>
      </c>
      <c r="D23" s="86">
        <v>2086400</v>
      </c>
      <c r="E23" s="87">
        <v>2273600</v>
      </c>
      <c r="F23" s="87">
        <v>2278875</v>
      </c>
      <c r="G23" s="87">
        <v>1694518</v>
      </c>
      <c r="H23" s="88">
        <v>1989440</v>
      </c>
      <c r="J23" s="2">
        <v>40</v>
      </c>
      <c r="K23" s="1">
        <v>1564800</v>
      </c>
      <c r="L23" s="1">
        <v>1990100</v>
      </c>
      <c r="M23" s="1">
        <v>2001775</v>
      </c>
      <c r="N23" s="92">
        <v>1691475</v>
      </c>
      <c r="Q23" s="45">
        <f t="shared" si="0"/>
        <v>41.625601021487142</v>
      </c>
      <c r="R23" s="49">
        <f t="shared" si="1"/>
        <v>45.360413383077628</v>
      </c>
      <c r="S23" s="49">
        <f t="shared" si="2"/>
        <v>45.530387247371465</v>
      </c>
      <c r="T23" s="49">
        <f t="shared" si="3"/>
        <v>42.375540171178905</v>
      </c>
      <c r="U23" s="50">
        <f t="shared" si="4"/>
        <v>43.021171917083976</v>
      </c>
      <c r="W23" s="2">
        <f t="shared" si="11"/>
        <v>37.200000000000003</v>
      </c>
      <c r="X23" s="26">
        <f t="shared" si="10"/>
        <v>31.219200766115357</v>
      </c>
      <c r="Y23" s="1">
        <f t="shared" si="6"/>
        <v>2167008.7999999998</v>
      </c>
      <c r="Z23" s="1">
        <f t="shared" si="7"/>
        <v>2148363.4</v>
      </c>
      <c r="AA23" s="92">
        <f t="shared" si="8"/>
        <v>2096264.2</v>
      </c>
      <c r="AC23" s="1">
        <f t="shared" si="9"/>
        <v>41.625601021487142</v>
      </c>
    </row>
    <row r="24" spans="1:29">
      <c r="B24" s="95">
        <v>1</v>
      </c>
      <c r="C24" s="96">
        <v>0</v>
      </c>
      <c r="D24" s="86">
        <v>2086400</v>
      </c>
      <c r="E24" s="87">
        <v>2488100</v>
      </c>
      <c r="F24" s="87">
        <v>2493900</v>
      </c>
      <c r="G24" s="87">
        <v>2087010</v>
      </c>
      <c r="H24" s="88">
        <v>2278180</v>
      </c>
      <c r="J24" s="2">
        <v>40</v>
      </c>
      <c r="K24" s="1">
        <v>2086400</v>
      </c>
      <c r="L24" s="1">
        <v>2279800</v>
      </c>
      <c r="M24" s="1">
        <v>2287200</v>
      </c>
      <c r="N24" s="92">
        <v>2087100</v>
      </c>
      <c r="Q24" s="45">
        <f t="shared" si="0"/>
        <v>41.625601021487142</v>
      </c>
      <c r="R24" s="49">
        <f t="shared" si="1"/>
        <v>49.639885880733395</v>
      </c>
      <c r="S24" s="49">
        <f t="shared" si="2"/>
        <v>49.841446042734866</v>
      </c>
      <c r="T24" s="49">
        <f t="shared" si="3"/>
        <v>47.946962472318098</v>
      </c>
      <c r="U24" s="50">
        <f t="shared" si="4"/>
        <v>48.814400574586521</v>
      </c>
      <c r="W24" s="2">
        <f t="shared" si="11"/>
        <v>32.6</v>
      </c>
      <c r="X24" s="26">
        <f t="shared" si="10"/>
        <v>41.625601021487142</v>
      </c>
      <c r="Y24" s="1">
        <f t="shared" si="6"/>
        <v>2458430.2000000002</v>
      </c>
      <c r="Z24" s="1">
        <f t="shared" si="7"/>
        <v>2435273.7999999998</v>
      </c>
      <c r="AA24" s="92">
        <f t="shared" si="8"/>
        <v>2390875.4</v>
      </c>
      <c r="AC24" s="1">
        <f t="shared" si="9"/>
        <v>41.625601021487142</v>
      </c>
    </row>
    <row r="25" spans="1:29">
      <c r="B25" s="95">
        <v>1</v>
      </c>
      <c r="C25" s="96">
        <v>0.25</v>
      </c>
      <c r="D25" s="86">
        <v>2086400</v>
      </c>
      <c r="E25" s="87">
        <v>2588525</v>
      </c>
      <c r="F25" s="87">
        <v>2595775</v>
      </c>
      <c r="G25" s="87">
        <v>2087140</v>
      </c>
      <c r="H25" s="88">
        <v>2326125</v>
      </c>
      <c r="J25" s="2">
        <v>40</v>
      </c>
      <c r="K25" s="1">
        <v>2086400</v>
      </c>
      <c r="L25" s="1">
        <v>2328150</v>
      </c>
      <c r="M25" s="1">
        <v>2337400</v>
      </c>
      <c r="N25" s="92">
        <v>2087275</v>
      </c>
      <c r="Q25" s="45">
        <f t="shared" si="0"/>
        <v>41.625601021487142</v>
      </c>
      <c r="R25" s="49">
        <f t="shared" si="1"/>
        <v>51.64345709554496</v>
      </c>
      <c r="S25" s="49">
        <f t="shared" si="2"/>
        <v>51.868188256888061</v>
      </c>
      <c r="T25" s="49">
        <f t="shared" si="3"/>
        <v>48.779051533228255</v>
      </c>
      <c r="U25" s="50">
        <f t="shared" si="4"/>
        <v>49.759312092253055</v>
      </c>
      <c r="W25" s="2">
        <f t="shared" si="11"/>
        <v>33.4</v>
      </c>
      <c r="X25" s="26">
        <f t="shared" si="10"/>
        <v>41.625601021487142</v>
      </c>
      <c r="Y25" s="1">
        <f t="shared" si="6"/>
        <v>2506166.2000000002</v>
      </c>
      <c r="Z25" s="1">
        <f t="shared" si="7"/>
        <v>2484943.4</v>
      </c>
      <c r="AA25" s="92">
        <f t="shared" si="8"/>
        <v>2431415.7999999998</v>
      </c>
      <c r="AC25" s="1">
        <f t="shared" si="9"/>
        <v>41.625601021487142</v>
      </c>
    </row>
    <row r="26" spans="1:29">
      <c r="B26" s="95">
        <v>1</v>
      </c>
      <c r="C26" s="96">
        <v>0.5</v>
      </c>
      <c r="D26" s="86">
        <v>2086400</v>
      </c>
      <c r="E26" s="87">
        <v>2688950</v>
      </c>
      <c r="F26" s="87">
        <v>2697650</v>
      </c>
      <c r="G26" s="87">
        <v>2087315</v>
      </c>
      <c r="H26" s="88">
        <v>2374070</v>
      </c>
      <c r="J26" s="2">
        <v>40</v>
      </c>
      <c r="K26" s="1">
        <v>2086400</v>
      </c>
      <c r="L26" s="1">
        <v>2376500</v>
      </c>
      <c r="M26" s="1">
        <v>2387600</v>
      </c>
      <c r="N26" s="92">
        <v>2087450</v>
      </c>
      <c r="Q26" s="45">
        <f t="shared" si="0"/>
        <v>41.625601021487142</v>
      </c>
      <c r="R26" s="49">
        <f t="shared" si="1"/>
        <v>53.647028310356525</v>
      </c>
      <c r="S26" s="49">
        <f t="shared" si="2"/>
        <v>53.895616782714519</v>
      </c>
      <c r="T26" s="49">
        <f t="shared" si="3"/>
        <v>49.711824910719628</v>
      </c>
      <c r="U26" s="50">
        <f t="shared" si="4"/>
        <v>50.705676036949107</v>
      </c>
      <c r="W26" s="2">
        <f t="shared" si="11"/>
        <v>39</v>
      </c>
      <c r="X26" s="26">
        <f t="shared" si="10"/>
        <v>41.625601021487142</v>
      </c>
      <c r="Y26" s="1">
        <f t="shared" si="6"/>
        <v>2553979.6</v>
      </c>
      <c r="Z26" s="1">
        <f t="shared" si="7"/>
        <v>2534679.7999999998</v>
      </c>
      <c r="AA26" s="92">
        <f t="shared" si="8"/>
        <v>2489397</v>
      </c>
      <c r="AC26" s="1">
        <f t="shared" si="9"/>
        <v>41.625601021487142</v>
      </c>
    </row>
    <row r="27" spans="1:29">
      <c r="B27" s="95">
        <v>1</v>
      </c>
      <c r="C27" s="96">
        <v>0.75</v>
      </c>
      <c r="D27" s="86">
        <v>2086400</v>
      </c>
      <c r="E27" s="87">
        <v>2789375</v>
      </c>
      <c r="F27" s="87">
        <v>2799525</v>
      </c>
      <c r="G27" s="87">
        <v>2087349</v>
      </c>
      <c r="H27" s="88">
        <v>2422015</v>
      </c>
      <c r="J27" s="2">
        <v>40</v>
      </c>
      <c r="K27" s="1">
        <v>2086400</v>
      </c>
      <c r="L27" s="1">
        <v>2424850</v>
      </c>
      <c r="M27" s="1">
        <v>2437800</v>
      </c>
      <c r="N27" s="92">
        <v>2087625</v>
      </c>
      <c r="Q27" s="45">
        <f t="shared" si="0"/>
        <v>41.625601021487142</v>
      </c>
      <c r="R27" s="49">
        <f t="shared" si="1"/>
        <v>55.65059952516809</v>
      </c>
      <c r="S27" s="49">
        <f t="shared" si="2"/>
        <v>55.922821858228758</v>
      </c>
      <c r="T27" s="49">
        <f t="shared" si="3"/>
        <v>50.462031402749233</v>
      </c>
      <c r="U27" s="50">
        <f t="shared" si="4"/>
        <v>51.651441454023107</v>
      </c>
      <c r="W27" s="2">
        <f t="shared" si="11"/>
        <v>39.6</v>
      </c>
      <c r="X27" s="26">
        <f t="shared" si="10"/>
        <v>41.625601021487142</v>
      </c>
      <c r="Y27" s="1">
        <f t="shared" si="6"/>
        <v>2601758.7999999998</v>
      </c>
      <c r="Z27" s="1">
        <f t="shared" si="7"/>
        <v>2584388.4</v>
      </c>
      <c r="AA27" s="92">
        <f t="shared" si="8"/>
        <v>2554039.4</v>
      </c>
      <c r="AC27" s="1">
        <f t="shared" si="9"/>
        <v>41.625601021487142</v>
      </c>
    </row>
    <row r="28" spans="1:29" ht="15.75" thickBot="1">
      <c r="B28" s="97">
        <v>1</v>
      </c>
      <c r="C28" s="98">
        <v>1</v>
      </c>
      <c r="D28" s="89">
        <v>2086400</v>
      </c>
      <c r="E28" s="90">
        <v>2889800</v>
      </c>
      <c r="F28" s="90">
        <v>2901400</v>
      </c>
      <c r="G28" s="90">
        <v>2087605</v>
      </c>
      <c r="H28" s="91">
        <v>2469960</v>
      </c>
      <c r="J28" s="2">
        <v>40</v>
      </c>
      <c r="K28" s="1">
        <v>2086400</v>
      </c>
      <c r="L28" s="1">
        <v>2473200</v>
      </c>
      <c r="M28" s="1">
        <v>2488000</v>
      </c>
      <c r="N28" s="92">
        <v>2087800</v>
      </c>
      <c r="Q28" s="51">
        <f t="shared" si="0"/>
        <v>41.625601021487142</v>
      </c>
      <c r="R28" s="52">
        <f t="shared" si="1"/>
        <v>57.654170739979648</v>
      </c>
      <c r="S28" s="52">
        <f t="shared" si="2"/>
        <v>57.950334177922315</v>
      </c>
      <c r="T28" s="52">
        <f t="shared" si="3"/>
        <v>50.977164176126728</v>
      </c>
      <c r="U28" s="53">
        <f t="shared" si="4"/>
        <v>52.598240328791178</v>
      </c>
      <c r="W28" s="2">
        <f t="shared" si="11"/>
        <v>40</v>
      </c>
      <c r="X28" s="26">
        <f t="shared" si="10"/>
        <v>41.625601021487142</v>
      </c>
      <c r="Y28" s="1">
        <f t="shared" si="6"/>
        <v>2649595</v>
      </c>
      <c r="Z28" s="1">
        <f t="shared" si="7"/>
        <v>2634146</v>
      </c>
      <c r="AA28" s="92">
        <f t="shared" si="8"/>
        <v>2554096.4</v>
      </c>
      <c r="AC28" s="1">
        <f t="shared" si="9"/>
        <v>41.625601021487142</v>
      </c>
    </row>
    <row r="29" spans="1:29" ht="15.75" thickBot="1">
      <c r="A29" s="92">
        <v>0.75</v>
      </c>
      <c r="Q29" s="25"/>
      <c r="R29" s="25">
        <f>SUM(R30:R54)/(COUNTA(R30:R54)-SUM($Q30:$Q54))</f>
        <v>0</v>
      </c>
      <c r="S29" s="25">
        <f t="shared" ref="S29:U29" si="12">SUM(S30:S54)/(COUNTA(S30:S54)-SUM($Q30:$Q54))</f>
        <v>0.42105263157894735</v>
      </c>
      <c r="T29" s="25">
        <f>SUM(T30:T54)/(COUNTA(T30:T54)-SUM($Q30:$Q54))</f>
        <v>0.73684210526315785</v>
      </c>
      <c r="U29" s="25">
        <f t="shared" si="12"/>
        <v>0</v>
      </c>
      <c r="W29" s="100">
        <f>AVERAGE(W4:W22)</f>
        <v>10.926315789473684</v>
      </c>
      <c r="X29" s="2"/>
    </row>
    <row r="30" spans="1:29">
      <c r="B30" s="93">
        <v>0</v>
      </c>
      <c r="C30" s="94">
        <v>0</v>
      </c>
      <c r="D30" s="83">
        <v>2086400</v>
      </c>
      <c r="E30" s="84">
        <v>23300</v>
      </c>
      <c r="F30" s="84">
        <v>5867</v>
      </c>
      <c r="G30" s="84">
        <v>5867</v>
      </c>
      <c r="H30" s="85">
        <v>629381</v>
      </c>
      <c r="J30" s="2">
        <v>0</v>
      </c>
      <c r="K30" s="1">
        <v>0</v>
      </c>
      <c r="L30" s="1">
        <v>627182</v>
      </c>
      <c r="M30" s="1">
        <v>614708</v>
      </c>
      <c r="N30" s="92">
        <v>5867</v>
      </c>
      <c r="Q30" s="92">
        <f>IF(Q4=$AC4,1,0)</f>
        <v>0</v>
      </c>
      <c r="R30" s="92">
        <f t="shared" ref="R30:U30" si="13">IF(R4=$AC4,1,0)</f>
        <v>0</v>
      </c>
      <c r="S30" s="92">
        <f t="shared" si="13"/>
        <v>1</v>
      </c>
      <c r="T30" s="92">
        <f t="shared" ref="T30:T54" si="14">IF(T4=$AC4,1,0)</f>
        <v>1</v>
      </c>
      <c r="U30" s="92">
        <f t="shared" si="13"/>
        <v>0</v>
      </c>
    </row>
    <row r="31" spans="1:29">
      <c r="B31" s="95">
        <v>0</v>
      </c>
      <c r="C31" s="96">
        <v>0.25</v>
      </c>
      <c r="D31" s="86">
        <v>2086400</v>
      </c>
      <c r="E31" s="87">
        <v>123725</v>
      </c>
      <c r="F31" s="87">
        <v>107569</v>
      </c>
      <c r="G31" s="87">
        <v>107569</v>
      </c>
      <c r="H31" s="88">
        <v>629381</v>
      </c>
      <c r="J31" s="2">
        <v>0</v>
      </c>
      <c r="K31" s="1">
        <v>0</v>
      </c>
      <c r="L31" s="1">
        <v>627182</v>
      </c>
      <c r="M31" s="1">
        <v>614708</v>
      </c>
      <c r="N31" s="92">
        <v>107569</v>
      </c>
      <c r="Q31" s="92">
        <f t="shared" ref="Q31:U46" si="15">IF(Q5=$AC5,1,0)</f>
        <v>0</v>
      </c>
      <c r="R31" s="92">
        <f t="shared" si="15"/>
        <v>0</v>
      </c>
      <c r="S31" s="92">
        <f t="shared" si="15"/>
        <v>1</v>
      </c>
      <c r="T31" s="92">
        <f t="shared" si="14"/>
        <v>1</v>
      </c>
      <c r="U31" s="92">
        <f t="shared" si="15"/>
        <v>0</v>
      </c>
      <c r="X31" s="27"/>
      <c r="Y31" s="27"/>
    </row>
    <row r="32" spans="1:29">
      <c r="B32" s="95">
        <v>0</v>
      </c>
      <c r="C32" s="96">
        <v>0.5</v>
      </c>
      <c r="D32" s="86">
        <v>2086400</v>
      </c>
      <c r="E32" s="87">
        <v>224150</v>
      </c>
      <c r="F32" s="87">
        <v>209316</v>
      </c>
      <c r="G32" s="87">
        <v>209316</v>
      </c>
      <c r="H32" s="88">
        <v>629381</v>
      </c>
      <c r="J32" s="2">
        <v>0</v>
      </c>
      <c r="K32" s="1">
        <v>0</v>
      </c>
      <c r="L32" s="1">
        <v>627182</v>
      </c>
      <c r="M32" s="1">
        <v>614708</v>
      </c>
      <c r="N32" s="92">
        <v>209316</v>
      </c>
      <c r="Q32" s="92">
        <f t="shared" si="15"/>
        <v>0</v>
      </c>
      <c r="R32" s="92">
        <f t="shared" si="15"/>
        <v>0</v>
      </c>
      <c r="S32" s="92">
        <f t="shared" si="15"/>
        <v>1</v>
      </c>
      <c r="T32" s="92">
        <f t="shared" si="14"/>
        <v>1</v>
      </c>
      <c r="U32" s="92">
        <f t="shared" si="15"/>
        <v>0</v>
      </c>
      <c r="X32" s="27"/>
      <c r="Y32" s="27"/>
    </row>
    <row r="33" spans="2:25">
      <c r="B33" s="95">
        <v>0</v>
      </c>
      <c r="C33" s="96">
        <v>0.75</v>
      </c>
      <c r="D33" s="86">
        <v>2086400</v>
      </c>
      <c r="E33" s="87">
        <v>324575</v>
      </c>
      <c r="F33" s="87">
        <v>311071</v>
      </c>
      <c r="G33" s="87">
        <v>311072</v>
      </c>
      <c r="H33" s="88">
        <v>629381</v>
      </c>
      <c r="J33" s="2">
        <v>1</v>
      </c>
      <c r="K33" s="1">
        <v>0</v>
      </c>
      <c r="L33" s="1">
        <v>627182</v>
      </c>
      <c r="M33" s="1">
        <v>614708</v>
      </c>
      <c r="N33" s="92">
        <v>311071</v>
      </c>
      <c r="Q33" s="92">
        <f t="shared" si="15"/>
        <v>0</v>
      </c>
      <c r="R33" s="92">
        <f t="shared" si="15"/>
        <v>0</v>
      </c>
      <c r="S33" s="92">
        <f t="shared" si="15"/>
        <v>0</v>
      </c>
      <c r="T33" s="92">
        <f t="shared" si="14"/>
        <v>1</v>
      </c>
      <c r="U33" s="92">
        <f t="shared" si="15"/>
        <v>0</v>
      </c>
      <c r="X33" s="27"/>
      <c r="Y33" s="27"/>
    </row>
    <row r="34" spans="2:25">
      <c r="B34" s="95">
        <v>0</v>
      </c>
      <c r="C34" s="96">
        <v>1</v>
      </c>
      <c r="D34" s="86">
        <v>2086400</v>
      </c>
      <c r="E34" s="87">
        <v>425000</v>
      </c>
      <c r="F34" s="87">
        <v>412819</v>
      </c>
      <c r="G34" s="87">
        <v>419299</v>
      </c>
      <c r="H34" s="88">
        <v>629381</v>
      </c>
      <c r="J34" s="2">
        <v>1</v>
      </c>
      <c r="K34" s="1">
        <v>0</v>
      </c>
      <c r="L34" s="1">
        <v>627182</v>
      </c>
      <c r="M34" s="1">
        <v>614708</v>
      </c>
      <c r="N34" s="92">
        <v>412819</v>
      </c>
      <c r="Q34" s="92">
        <f t="shared" si="15"/>
        <v>0</v>
      </c>
      <c r="R34" s="92">
        <f t="shared" si="15"/>
        <v>0</v>
      </c>
      <c r="S34" s="92">
        <f t="shared" si="15"/>
        <v>1</v>
      </c>
      <c r="T34" s="92">
        <f t="shared" si="14"/>
        <v>0</v>
      </c>
      <c r="U34" s="92">
        <f t="shared" si="15"/>
        <v>0</v>
      </c>
      <c r="X34" s="27"/>
      <c r="Y34" s="27"/>
    </row>
    <row r="35" spans="2:25">
      <c r="B35" s="95">
        <v>0.25</v>
      </c>
      <c r="C35" s="96">
        <v>0</v>
      </c>
      <c r="D35" s="86">
        <v>2086400</v>
      </c>
      <c r="E35" s="87">
        <v>639500</v>
      </c>
      <c r="F35" s="87">
        <v>628434</v>
      </c>
      <c r="G35" s="87">
        <v>628434</v>
      </c>
      <c r="H35" s="88">
        <v>1062323</v>
      </c>
      <c r="J35" s="2">
        <v>0</v>
      </c>
      <c r="K35" s="1">
        <v>521600</v>
      </c>
      <c r="L35" s="1">
        <v>1062308</v>
      </c>
      <c r="M35" s="1">
        <v>1051053</v>
      </c>
      <c r="N35" s="92">
        <v>628434</v>
      </c>
      <c r="Q35" s="92">
        <f t="shared" si="15"/>
        <v>0</v>
      </c>
      <c r="R35" s="92">
        <f t="shared" si="15"/>
        <v>0</v>
      </c>
      <c r="S35" s="92">
        <f t="shared" si="15"/>
        <v>1</v>
      </c>
      <c r="T35" s="92">
        <f t="shared" si="14"/>
        <v>0</v>
      </c>
      <c r="U35" s="92">
        <f t="shared" si="15"/>
        <v>0</v>
      </c>
      <c r="X35" s="27"/>
      <c r="Y35" s="27"/>
    </row>
    <row r="36" spans="2:25">
      <c r="B36" s="95">
        <v>0.25</v>
      </c>
      <c r="C36" s="96">
        <v>0.25</v>
      </c>
      <c r="D36" s="86">
        <v>2086400</v>
      </c>
      <c r="E36" s="87">
        <v>739925</v>
      </c>
      <c r="F36" s="87">
        <v>730136</v>
      </c>
      <c r="G36" s="87">
        <v>730136</v>
      </c>
      <c r="H36" s="88">
        <v>1073671</v>
      </c>
      <c r="J36" s="2">
        <v>0</v>
      </c>
      <c r="K36" s="1">
        <v>521600</v>
      </c>
      <c r="L36" s="1">
        <v>1073744</v>
      </c>
      <c r="M36" s="1">
        <v>1062954</v>
      </c>
      <c r="N36" s="92">
        <v>730136</v>
      </c>
      <c r="Q36" s="92">
        <f t="shared" si="15"/>
        <v>0</v>
      </c>
      <c r="R36" s="92">
        <f t="shared" si="15"/>
        <v>0</v>
      </c>
      <c r="S36" s="92">
        <f t="shared" si="15"/>
        <v>1</v>
      </c>
      <c r="T36" s="92">
        <f t="shared" si="14"/>
        <v>0</v>
      </c>
      <c r="U36" s="92">
        <f t="shared" si="15"/>
        <v>0</v>
      </c>
      <c r="X36" s="27"/>
      <c r="Y36" s="27"/>
    </row>
    <row r="37" spans="2:25">
      <c r="B37" s="95">
        <v>0.25</v>
      </c>
      <c r="C37" s="96">
        <v>0.5</v>
      </c>
      <c r="D37" s="86">
        <v>2086400</v>
      </c>
      <c r="E37" s="87">
        <v>840350</v>
      </c>
      <c r="F37" s="87">
        <v>831883</v>
      </c>
      <c r="G37" s="87">
        <v>838318</v>
      </c>
      <c r="H37" s="88">
        <v>1085162</v>
      </c>
      <c r="J37" s="2">
        <v>3</v>
      </c>
      <c r="K37" s="1">
        <v>521600</v>
      </c>
      <c r="L37" s="1">
        <v>1085331</v>
      </c>
      <c r="M37" s="1">
        <v>1074988</v>
      </c>
      <c r="N37" s="92">
        <v>831883</v>
      </c>
      <c r="Q37" s="92">
        <f t="shared" si="15"/>
        <v>0</v>
      </c>
      <c r="R37" s="92">
        <f t="shared" si="15"/>
        <v>0</v>
      </c>
      <c r="S37" s="92">
        <f t="shared" si="15"/>
        <v>1</v>
      </c>
      <c r="T37" s="92">
        <f t="shared" si="14"/>
        <v>0</v>
      </c>
      <c r="U37" s="92">
        <f t="shared" si="15"/>
        <v>0</v>
      </c>
      <c r="X37" s="27"/>
      <c r="Y37" s="27"/>
    </row>
    <row r="38" spans="2:25">
      <c r="B38" s="95">
        <v>0.25</v>
      </c>
      <c r="C38" s="96">
        <v>0.75</v>
      </c>
      <c r="D38" s="86">
        <v>2086400</v>
      </c>
      <c r="E38" s="87">
        <v>940775</v>
      </c>
      <c r="F38" s="87">
        <v>933638</v>
      </c>
      <c r="G38" s="87">
        <v>933603</v>
      </c>
      <c r="H38" s="88">
        <v>1096646</v>
      </c>
      <c r="J38" s="2">
        <v>4</v>
      </c>
      <c r="K38" s="1">
        <v>521600</v>
      </c>
      <c r="L38" s="1">
        <v>1096911</v>
      </c>
      <c r="M38" s="1">
        <v>1087018</v>
      </c>
      <c r="N38" s="92">
        <v>933638</v>
      </c>
      <c r="Q38" s="92">
        <f t="shared" si="15"/>
        <v>0</v>
      </c>
      <c r="R38" s="92">
        <f t="shared" si="15"/>
        <v>0</v>
      </c>
      <c r="S38" s="92">
        <f t="shared" si="15"/>
        <v>0</v>
      </c>
      <c r="T38" s="92">
        <f t="shared" si="14"/>
        <v>1</v>
      </c>
      <c r="U38" s="92">
        <f t="shared" si="15"/>
        <v>0</v>
      </c>
      <c r="X38" s="27"/>
      <c r="Y38" s="27"/>
    </row>
    <row r="39" spans="2:25">
      <c r="B39" s="95">
        <v>0.25</v>
      </c>
      <c r="C39" s="96">
        <v>1</v>
      </c>
      <c r="D39" s="86">
        <v>2086400</v>
      </c>
      <c r="E39" s="87">
        <v>1041200</v>
      </c>
      <c r="F39" s="87">
        <v>1035386</v>
      </c>
      <c r="G39" s="87">
        <v>1041013</v>
      </c>
      <c r="H39" s="88">
        <v>1109893</v>
      </c>
      <c r="J39" s="2">
        <v>25</v>
      </c>
      <c r="K39" s="1">
        <v>521600</v>
      </c>
      <c r="L39" s="1">
        <v>1110260</v>
      </c>
      <c r="M39" s="1">
        <v>1100910</v>
      </c>
      <c r="N39" s="92">
        <v>1034735</v>
      </c>
      <c r="Q39" s="92">
        <f t="shared" si="15"/>
        <v>0</v>
      </c>
      <c r="R39" s="92">
        <f t="shared" si="15"/>
        <v>0</v>
      </c>
      <c r="S39" s="92">
        <f t="shared" si="15"/>
        <v>0</v>
      </c>
      <c r="T39" s="92">
        <f t="shared" si="14"/>
        <v>1</v>
      </c>
      <c r="U39" s="92">
        <f t="shared" si="15"/>
        <v>0</v>
      </c>
      <c r="X39" s="27"/>
      <c r="Y39" s="27"/>
    </row>
    <row r="40" spans="2:25">
      <c r="B40" s="95">
        <v>0.5</v>
      </c>
      <c r="C40" s="96">
        <v>0</v>
      </c>
      <c r="D40" s="86">
        <v>2086400</v>
      </c>
      <c r="E40" s="87">
        <v>1255700</v>
      </c>
      <c r="F40" s="87">
        <v>1250959</v>
      </c>
      <c r="G40" s="87">
        <v>1263937</v>
      </c>
      <c r="H40" s="88">
        <v>1494898</v>
      </c>
      <c r="J40" s="2">
        <v>11</v>
      </c>
      <c r="K40" s="1">
        <v>1043200</v>
      </c>
      <c r="L40" s="1">
        <v>1497058</v>
      </c>
      <c r="M40" s="1">
        <v>1487078</v>
      </c>
      <c r="N40" s="92">
        <v>1250959</v>
      </c>
      <c r="Q40" s="92">
        <f t="shared" si="15"/>
        <v>0</v>
      </c>
      <c r="R40" s="92">
        <f t="shared" si="15"/>
        <v>0</v>
      </c>
      <c r="S40" s="92">
        <f t="shared" si="15"/>
        <v>1</v>
      </c>
      <c r="T40" s="92">
        <f t="shared" si="14"/>
        <v>0</v>
      </c>
      <c r="U40" s="92">
        <f t="shared" si="15"/>
        <v>0</v>
      </c>
      <c r="X40" s="27"/>
      <c r="Y40" s="27"/>
    </row>
    <row r="41" spans="2:25">
      <c r="B41" s="95">
        <v>0.5</v>
      </c>
      <c r="C41" s="96">
        <v>0.25</v>
      </c>
      <c r="D41" s="86">
        <v>2086400</v>
      </c>
      <c r="E41" s="87">
        <v>1356125</v>
      </c>
      <c r="F41" s="87">
        <v>1352661</v>
      </c>
      <c r="G41" s="87">
        <v>1366079</v>
      </c>
      <c r="H41" s="88">
        <v>1517737</v>
      </c>
      <c r="J41" s="2">
        <v>10</v>
      </c>
      <c r="K41" s="1">
        <v>1043200</v>
      </c>
      <c r="L41" s="1">
        <v>1520081</v>
      </c>
      <c r="M41" s="1">
        <v>1511013</v>
      </c>
      <c r="N41" s="92">
        <v>1352661</v>
      </c>
      <c r="Q41" s="92">
        <f t="shared" si="15"/>
        <v>0</v>
      </c>
      <c r="R41" s="92">
        <f t="shared" si="15"/>
        <v>0</v>
      </c>
      <c r="S41" s="92">
        <f t="shared" si="15"/>
        <v>0</v>
      </c>
      <c r="T41" s="92">
        <f t="shared" si="14"/>
        <v>1</v>
      </c>
      <c r="U41" s="92">
        <f t="shared" si="15"/>
        <v>0</v>
      </c>
      <c r="X41" s="27"/>
      <c r="Y41" s="27"/>
    </row>
    <row r="42" spans="2:25">
      <c r="B42" s="95">
        <v>0.5</v>
      </c>
      <c r="C42" s="96">
        <v>0.5</v>
      </c>
      <c r="D42" s="86">
        <v>2086400</v>
      </c>
      <c r="E42" s="87">
        <v>1456550</v>
      </c>
      <c r="F42" s="87">
        <v>1454408</v>
      </c>
      <c r="G42" s="87">
        <v>1470754</v>
      </c>
      <c r="H42" s="88">
        <v>1542468</v>
      </c>
      <c r="J42" s="2">
        <v>29</v>
      </c>
      <c r="K42" s="1">
        <v>1043200</v>
      </c>
      <c r="L42" s="1">
        <v>1545010</v>
      </c>
      <c r="M42" s="1">
        <v>1536935</v>
      </c>
      <c r="N42" s="92">
        <v>1453947</v>
      </c>
      <c r="Q42" s="92">
        <f t="shared" si="15"/>
        <v>0</v>
      </c>
      <c r="R42" s="92">
        <f t="shared" si="15"/>
        <v>0</v>
      </c>
      <c r="S42" s="92">
        <f t="shared" si="15"/>
        <v>0</v>
      </c>
      <c r="T42" s="92">
        <f t="shared" si="14"/>
        <v>1</v>
      </c>
      <c r="U42" s="92">
        <f t="shared" si="15"/>
        <v>0</v>
      </c>
      <c r="X42" s="27"/>
      <c r="Y42" s="27"/>
    </row>
    <row r="43" spans="2:25">
      <c r="B43" s="95">
        <v>0.5</v>
      </c>
      <c r="C43" s="96">
        <v>0.75</v>
      </c>
      <c r="D43" s="86">
        <v>2086400</v>
      </c>
      <c r="E43" s="87">
        <v>1556975</v>
      </c>
      <c r="F43" s="87">
        <v>1556163</v>
      </c>
      <c r="G43" s="87">
        <v>1549494</v>
      </c>
      <c r="H43" s="88">
        <v>1565444</v>
      </c>
      <c r="J43" s="2">
        <v>36</v>
      </c>
      <c r="K43" s="1">
        <v>1043200</v>
      </c>
      <c r="L43" s="1">
        <v>1568178</v>
      </c>
      <c r="M43" s="1">
        <v>1560999</v>
      </c>
      <c r="N43" s="92">
        <v>1542942</v>
      </c>
      <c r="Q43" s="92">
        <f t="shared" si="15"/>
        <v>0</v>
      </c>
      <c r="R43" s="92">
        <f t="shared" si="15"/>
        <v>0</v>
      </c>
      <c r="S43" s="92">
        <f t="shared" si="15"/>
        <v>0</v>
      </c>
      <c r="T43" s="92">
        <f t="shared" si="14"/>
        <v>1</v>
      </c>
      <c r="U43" s="92">
        <f t="shared" si="15"/>
        <v>0</v>
      </c>
      <c r="X43" s="27"/>
      <c r="Y43" s="28"/>
    </row>
    <row r="44" spans="2:25">
      <c r="B44" s="95">
        <v>0.5</v>
      </c>
      <c r="C44" s="96">
        <v>1</v>
      </c>
      <c r="D44" s="86">
        <v>2086400</v>
      </c>
      <c r="E44" s="87">
        <v>1657400</v>
      </c>
      <c r="F44" s="87">
        <v>1657911</v>
      </c>
      <c r="G44" s="87">
        <v>1570716</v>
      </c>
      <c r="H44" s="88">
        <v>1590178</v>
      </c>
      <c r="J44" s="2">
        <v>37</v>
      </c>
      <c r="K44" s="1">
        <v>1043200</v>
      </c>
      <c r="L44" s="1">
        <v>1593117</v>
      </c>
      <c r="M44" s="1">
        <v>1586922</v>
      </c>
      <c r="N44" s="92">
        <v>1555629</v>
      </c>
      <c r="Q44" s="92">
        <f t="shared" si="15"/>
        <v>0</v>
      </c>
      <c r="R44" s="92">
        <f t="shared" si="15"/>
        <v>0</v>
      </c>
      <c r="S44" s="92">
        <f t="shared" si="15"/>
        <v>0</v>
      </c>
      <c r="T44" s="92">
        <f t="shared" si="14"/>
        <v>1</v>
      </c>
      <c r="U44" s="92">
        <f t="shared" si="15"/>
        <v>0</v>
      </c>
      <c r="X44" s="27"/>
      <c r="Y44" s="28"/>
    </row>
    <row r="45" spans="2:25">
      <c r="B45" s="95">
        <v>0.75</v>
      </c>
      <c r="C45" s="96">
        <v>0</v>
      </c>
      <c r="D45" s="86">
        <v>2086400</v>
      </c>
      <c r="E45" s="87">
        <v>1871900</v>
      </c>
      <c r="F45" s="87">
        <v>1873484</v>
      </c>
      <c r="G45" s="87">
        <v>1934576</v>
      </c>
      <c r="H45" s="88">
        <v>1927473</v>
      </c>
      <c r="J45" s="2">
        <v>38</v>
      </c>
      <c r="K45" s="1">
        <v>1564800</v>
      </c>
      <c r="L45" s="1">
        <v>1931808</v>
      </c>
      <c r="M45" s="1">
        <v>1923103</v>
      </c>
      <c r="N45" s="92">
        <v>1873211</v>
      </c>
      <c r="Q45" s="92">
        <f t="shared" si="15"/>
        <v>0</v>
      </c>
      <c r="R45" s="92">
        <f t="shared" si="15"/>
        <v>0</v>
      </c>
      <c r="S45" s="92">
        <f t="shared" si="15"/>
        <v>0</v>
      </c>
      <c r="T45" s="92">
        <f t="shared" si="14"/>
        <v>1</v>
      </c>
      <c r="U45" s="92">
        <f t="shared" si="15"/>
        <v>0</v>
      </c>
      <c r="X45" s="27"/>
      <c r="Y45" s="28"/>
    </row>
    <row r="46" spans="2:25">
      <c r="B46" s="95">
        <v>0.75</v>
      </c>
      <c r="C46" s="96">
        <v>0.25</v>
      </c>
      <c r="D46" s="86">
        <v>2086400</v>
      </c>
      <c r="E46" s="87">
        <v>1972325</v>
      </c>
      <c r="F46" s="87">
        <v>1975186</v>
      </c>
      <c r="G46" s="87">
        <v>1968797</v>
      </c>
      <c r="H46" s="88">
        <v>1961796</v>
      </c>
      <c r="J46" s="2">
        <v>35</v>
      </c>
      <c r="K46" s="1">
        <v>1564800</v>
      </c>
      <c r="L46" s="1">
        <v>1966411</v>
      </c>
      <c r="M46" s="1">
        <v>1959068</v>
      </c>
      <c r="N46" s="92">
        <v>1958449</v>
      </c>
      <c r="Q46" s="92">
        <f t="shared" si="15"/>
        <v>0</v>
      </c>
      <c r="R46" s="92">
        <f t="shared" si="15"/>
        <v>0</v>
      </c>
      <c r="S46" s="92">
        <f t="shared" si="15"/>
        <v>0</v>
      </c>
      <c r="T46" s="92">
        <f t="shared" si="14"/>
        <v>1</v>
      </c>
      <c r="U46" s="92">
        <f t="shared" si="15"/>
        <v>0</v>
      </c>
      <c r="X46" s="27"/>
      <c r="Y46" s="28"/>
    </row>
    <row r="47" spans="2:25">
      <c r="B47" s="95">
        <v>0.75</v>
      </c>
      <c r="C47" s="96">
        <v>0.5</v>
      </c>
      <c r="D47" s="86">
        <v>2086400</v>
      </c>
      <c r="E47" s="87">
        <v>2072750</v>
      </c>
      <c r="F47" s="87">
        <v>2076933</v>
      </c>
      <c r="G47" s="87">
        <v>1987236</v>
      </c>
      <c r="H47" s="88">
        <v>1998019</v>
      </c>
      <c r="J47" s="2">
        <v>40</v>
      </c>
      <c r="K47" s="1">
        <v>1564800</v>
      </c>
      <c r="L47" s="1">
        <v>2002928</v>
      </c>
      <c r="M47" s="1">
        <v>1997024</v>
      </c>
      <c r="N47" s="92">
        <v>1971134</v>
      </c>
      <c r="Q47" s="92">
        <f t="shared" ref="Q47:U54" si="16">IF(Q21=$AC21,1,0)</f>
        <v>0</v>
      </c>
      <c r="R47" s="92">
        <f t="shared" si="16"/>
        <v>0</v>
      </c>
      <c r="S47" s="92">
        <f t="shared" si="16"/>
        <v>0</v>
      </c>
      <c r="T47" s="92">
        <f t="shared" si="14"/>
        <v>1</v>
      </c>
      <c r="U47" s="92">
        <f t="shared" si="16"/>
        <v>0</v>
      </c>
      <c r="X47" s="27"/>
      <c r="Y47" s="28"/>
    </row>
    <row r="48" spans="2:25">
      <c r="B48" s="95">
        <v>0.75</v>
      </c>
      <c r="C48" s="96">
        <v>0.75</v>
      </c>
      <c r="D48" s="86">
        <v>2086400</v>
      </c>
      <c r="E48" s="87">
        <v>2173175</v>
      </c>
      <c r="F48" s="87">
        <v>2178688</v>
      </c>
      <c r="G48" s="87">
        <v>1996467</v>
      </c>
      <c r="H48" s="88">
        <v>2034237</v>
      </c>
      <c r="J48" s="2">
        <v>40</v>
      </c>
      <c r="K48" s="1">
        <v>1564800</v>
      </c>
      <c r="L48" s="1">
        <v>2039447</v>
      </c>
      <c r="M48" s="1">
        <v>2034977</v>
      </c>
      <c r="N48" s="92">
        <v>1981860</v>
      </c>
      <c r="Q48" s="92">
        <f t="shared" si="16"/>
        <v>0</v>
      </c>
      <c r="R48" s="92">
        <f t="shared" si="16"/>
        <v>0</v>
      </c>
      <c r="S48" s="92">
        <f t="shared" si="16"/>
        <v>0</v>
      </c>
      <c r="T48" s="92">
        <f t="shared" si="14"/>
        <v>1</v>
      </c>
      <c r="U48" s="92">
        <f t="shared" si="16"/>
        <v>0</v>
      </c>
      <c r="X48" s="27"/>
      <c r="Y48" s="28"/>
    </row>
    <row r="49" spans="1:25">
      <c r="B49" s="95">
        <v>0.75</v>
      </c>
      <c r="C49" s="96">
        <v>1</v>
      </c>
      <c r="D49" s="86">
        <v>2086400</v>
      </c>
      <c r="E49" s="87">
        <v>2273600</v>
      </c>
      <c r="F49" s="87">
        <v>2280436</v>
      </c>
      <c r="G49" s="87">
        <v>1991555</v>
      </c>
      <c r="H49" s="88">
        <v>2070459</v>
      </c>
      <c r="J49" s="2">
        <v>40</v>
      </c>
      <c r="K49" s="1">
        <v>1564800</v>
      </c>
      <c r="L49" s="1">
        <v>2075964</v>
      </c>
      <c r="M49" s="1">
        <v>2072933</v>
      </c>
      <c r="N49" s="92">
        <v>1977545</v>
      </c>
      <c r="Q49" s="92">
        <f t="shared" si="16"/>
        <v>1</v>
      </c>
      <c r="R49" s="92">
        <f t="shared" si="16"/>
        <v>0</v>
      </c>
      <c r="S49" s="92">
        <f t="shared" si="16"/>
        <v>0</v>
      </c>
      <c r="T49" s="92">
        <f t="shared" si="14"/>
        <v>0</v>
      </c>
      <c r="U49" s="92">
        <f t="shared" si="16"/>
        <v>0</v>
      </c>
      <c r="X49" s="27"/>
      <c r="Y49" s="28"/>
    </row>
    <row r="50" spans="1:25">
      <c r="B50" s="95">
        <v>1</v>
      </c>
      <c r="C50" s="96">
        <v>0</v>
      </c>
      <c r="D50" s="86">
        <v>2086400</v>
      </c>
      <c r="E50" s="87">
        <v>2488100</v>
      </c>
      <c r="F50" s="87">
        <v>2496009</v>
      </c>
      <c r="G50" s="87">
        <v>2316147</v>
      </c>
      <c r="H50" s="88">
        <v>2360048</v>
      </c>
      <c r="J50" s="2">
        <v>40</v>
      </c>
      <c r="K50" s="1">
        <v>2086400</v>
      </c>
      <c r="L50" s="1">
        <v>2366558</v>
      </c>
      <c r="M50" s="1">
        <v>2359128</v>
      </c>
      <c r="N50" s="92">
        <v>2312740</v>
      </c>
      <c r="Q50" s="92">
        <f t="shared" si="16"/>
        <v>1</v>
      </c>
      <c r="R50" s="92">
        <f t="shared" si="16"/>
        <v>0</v>
      </c>
      <c r="S50" s="92">
        <f t="shared" si="16"/>
        <v>0</v>
      </c>
      <c r="T50" s="92">
        <f t="shared" si="14"/>
        <v>0</v>
      </c>
      <c r="U50" s="92">
        <f t="shared" si="16"/>
        <v>0</v>
      </c>
      <c r="X50" s="27"/>
      <c r="Y50" s="28"/>
    </row>
    <row r="51" spans="1:25">
      <c r="B51" s="95">
        <v>1</v>
      </c>
      <c r="C51" s="96">
        <v>0.25</v>
      </c>
      <c r="D51" s="86">
        <v>2086400</v>
      </c>
      <c r="E51" s="87">
        <v>2588525</v>
      </c>
      <c r="F51" s="87">
        <v>2597711</v>
      </c>
      <c r="G51" s="87">
        <v>2325892</v>
      </c>
      <c r="H51" s="88">
        <v>2407618</v>
      </c>
      <c r="J51" s="2">
        <v>40</v>
      </c>
      <c r="K51" s="1">
        <v>2086400</v>
      </c>
      <c r="L51" s="1">
        <v>2414510</v>
      </c>
      <c r="M51" s="1">
        <v>2408985</v>
      </c>
      <c r="N51" s="92">
        <v>2312780</v>
      </c>
      <c r="Q51" s="92">
        <f t="shared" si="16"/>
        <v>1</v>
      </c>
      <c r="R51" s="92">
        <f t="shared" si="16"/>
        <v>0</v>
      </c>
      <c r="S51" s="92">
        <f t="shared" si="16"/>
        <v>0</v>
      </c>
      <c r="T51" s="92">
        <f t="shared" si="14"/>
        <v>0</v>
      </c>
      <c r="U51" s="92">
        <f t="shared" si="16"/>
        <v>0</v>
      </c>
      <c r="X51" s="27"/>
      <c r="Y51" s="28"/>
    </row>
    <row r="52" spans="1:25">
      <c r="B52" s="95">
        <v>1</v>
      </c>
      <c r="C52" s="96">
        <v>0.5</v>
      </c>
      <c r="D52" s="86">
        <v>2086400</v>
      </c>
      <c r="E52" s="87">
        <v>2688950</v>
      </c>
      <c r="F52" s="87">
        <v>2699458</v>
      </c>
      <c r="G52" s="87">
        <v>2326364</v>
      </c>
      <c r="H52" s="88">
        <v>2455328</v>
      </c>
      <c r="J52" s="2">
        <v>40</v>
      </c>
      <c r="K52" s="1">
        <v>2086400</v>
      </c>
      <c r="L52" s="1">
        <v>2462617</v>
      </c>
      <c r="M52" s="1">
        <v>2458972</v>
      </c>
      <c r="N52" s="92">
        <v>2312820</v>
      </c>
      <c r="Q52" s="92">
        <f t="shared" si="16"/>
        <v>1</v>
      </c>
      <c r="R52" s="92">
        <f t="shared" si="16"/>
        <v>0</v>
      </c>
      <c r="S52" s="92">
        <f t="shared" si="16"/>
        <v>0</v>
      </c>
      <c r="T52" s="92">
        <f t="shared" si="14"/>
        <v>0</v>
      </c>
      <c r="U52" s="92">
        <f t="shared" si="16"/>
        <v>0</v>
      </c>
      <c r="X52" s="27"/>
      <c r="Y52" s="28"/>
    </row>
    <row r="53" spans="1:25">
      <c r="B53" s="95">
        <v>1</v>
      </c>
      <c r="C53" s="96">
        <v>0.75</v>
      </c>
      <c r="D53" s="86">
        <v>2086400</v>
      </c>
      <c r="E53" s="87">
        <v>2789375</v>
      </c>
      <c r="F53" s="87">
        <v>2801213</v>
      </c>
      <c r="G53" s="87">
        <v>2314428</v>
      </c>
      <c r="H53" s="88">
        <v>2503034</v>
      </c>
      <c r="J53" s="2">
        <v>40</v>
      </c>
      <c r="K53" s="1">
        <v>2086400</v>
      </c>
      <c r="L53" s="1">
        <v>2510714</v>
      </c>
      <c r="M53" s="1">
        <v>2508958</v>
      </c>
      <c r="N53" s="92">
        <v>2312860</v>
      </c>
      <c r="Q53" s="92">
        <f t="shared" si="16"/>
        <v>1</v>
      </c>
      <c r="R53" s="92">
        <f t="shared" si="16"/>
        <v>0</v>
      </c>
      <c r="S53" s="92">
        <f t="shared" si="16"/>
        <v>0</v>
      </c>
      <c r="T53" s="92">
        <f t="shared" si="14"/>
        <v>0</v>
      </c>
      <c r="U53" s="92">
        <f t="shared" si="16"/>
        <v>0</v>
      </c>
      <c r="X53" s="27"/>
      <c r="Y53" s="28"/>
    </row>
    <row r="54" spans="1:25" ht="15.75" thickBot="1">
      <c r="B54" s="97">
        <v>1</v>
      </c>
      <c r="C54" s="98">
        <v>1</v>
      </c>
      <c r="D54" s="89">
        <v>2086400</v>
      </c>
      <c r="E54" s="90">
        <v>2889800</v>
      </c>
      <c r="F54" s="90">
        <v>2902961</v>
      </c>
      <c r="G54" s="90">
        <v>2312902</v>
      </c>
      <c r="H54" s="91">
        <v>2550745</v>
      </c>
      <c r="J54" s="2">
        <v>40</v>
      </c>
      <c r="K54" s="1">
        <v>2086400</v>
      </c>
      <c r="L54" s="1">
        <v>2558821</v>
      </c>
      <c r="M54" s="1">
        <v>2558945</v>
      </c>
      <c r="N54" s="92">
        <v>2312902</v>
      </c>
      <c r="Q54" s="92">
        <f t="shared" si="16"/>
        <v>1</v>
      </c>
      <c r="R54" s="92">
        <f t="shared" si="16"/>
        <v>0</v>
      </c>
      <c r="S54" s="92">
        <f t="shared" si="16"/>
        <v>0</v>
      </c>
      <c r="T54" s="92">
        <f t="shared" si="14"/>
        <v>0</v>
      </c>
      <c r="U54" s="92">
        <f t="shared" si="16"/>
        <v>0</v>
      </c>
      <c r="X54" s="27"/>
      <c r="Y54" s="28"/>
    </row>
    <row r="55" spans="1:25" ht="15.75" thickBot="1">
      <c r="A55" s="12">
        <v>0.5</v>
      </c>
      <c r="Q55" s="25"/>
      <c r="R55" s="25" t="str">
        <f>IF( SUM(R56:R80)&lt;&gt;0, AVERAGEIF(R56:R80,"&gt;0"),"/")</f>
        <v>/</v>
      </c>
      <c r="S55" s="25">
        <f>IF( SUM(S56:S80)&lt;&gt;0, AVERAGEIF(S56:S80,"&gt;0"),"/")</f>
        <v>9.4982349980828218E-2</v>
      </c>
      <c r="T55" s="25">
        <f>IF( SUM(T56:T80)&lt;&gt;0, AVERAGEIF(T56:T80,"&gt;0"),"/")</f>
        <v>0.16639814307624889</v>
      </c>
      <c r="U55" s="25" t="str">
        <f>IF( SUM(U56:U80)&lt;&gt;0, AVERAGEIF(U56:U80,"&gt;0"),"/")</f>
        <v>/</v>
      </c>
    </row>
    <row r="56" spans="1:25">
      <c r="B56" s="127">
        <v>0</v>
      </c>
      <c r="C56" s="128">
        <v>0</v>
      </c>
      <c r="D56" s="83">
        <v>2086400</v>
      </c>
      <c r="E56" s="84">
        <v>23300</v>
      </c>
      <c r="F56" s="84">
        <v>8036</v>
      </c>
      <c r="G56" s="84">
        <v>8036</v>
      </c>
      <c r="H56" s="85">
        <v>715298</v>
      </c>
      <c r="J56" s="2">
        <v>0</v>
      </c>
      <c r="K56" s="1">
        <v>0</v>
      </c>
      <c r="L56" s="1">
        <v>718239</v>
      </c>
      <c r="M56" s="1">
        <v>690163</v>
      </c>
      <c r="N56" s="92">
        <v>8036</v>
      </c>
      <c r="Q56" s="104"/>
      <c r="R56" s="104">
        <f t="shared" ref="R56:U71" si="17">IF(R30=1,(R4-$X4)/$Q4,0)</f>
        <v>0</v>
      </c>
      <c r="S56" s="104">
        <f t="shared" si="17"/>
        <v>3.8708780674846623E-3</v>
      </c>
      <c r="T56" s="104">
        <f t="shared" si="17"/>
        <v>3.8708780674846623E-3</v>
      </c>
      <c r="U56" s="104">
        <f>IF(U30=1,(U4-$X4)/$Q4,0)</f>
        <v>0</v>
      </c>
    </row>
    <row r="57" spans="1:25">
      <c r="B57" s="95">
        <v>0</v>
      </c>
      <c r="C57" s="96">
        <v>0.25</v>
      </c>
      <c r="D57" s="86">
        <v>2086400</v>
      </c>
      <c r="E57" s="87">
        <v>123725</v>
      </c>
      <c r="F57" s="87">
        <v>109610</v>
      </c>
      <c r="G57" s="87">
        <v>109610</v>
      </c>
      <c r="H57" s="88">
        <v>715298</v>
      </c>
      <c r="J57" s="2">
        <v>0</v>
      </c>
      <c r="K57" s="1">
        <v>0</v>
      </c>
      <c r="L57" s="1">
        <v>718239</v>
      </c>
      <c r="M57" s="1">
        <v>690163</v>
      </c>
      <c r="N57" s="92">
        <v>109610</v>
      </c>
      <c r="Q57" s="104"/>
      <c r="R57" s="104">
        <f t="shared" si="17"/>
        <v>0</v>
      </c>
      <c r="S57" s="104">
        <f t="shared" si="17"/>
        <v>5.2560582822085887E-2</v>
      </c>
      <c r="T57" s="104">
        <f t="shared" si="17"/>
        <v>5.2560582822085887E-2</v>
      </c>
      <c r="U57" s="104">
        <f t="shared" si="17"/>
        <v>0</v>
      </c>
    </row>
    <row r="58" spans="1:25">
      <c r="B58" s="95">
        <v>0</v>
      </c>
      <c r="C58" s="96">
        <v>0.5</v>
      </c>
      <c r="D58" s="86">
        <v>2086400</v>
      </c>
      <c r="E58" s="87">
        <v>224150</v>
      </c>
      <c r="F58" s="87">
        <v>211238</v>
      </c>
      <c r="G58" s="87">
        <v>211238</v>
      </c>
      <c r="H58" s="88">
        <v>715298</v>
      </c>
      <c r="J58" s="2">
        <v>0</v>
      </c>
      <c r="K58" s="1">
        <v>0</v>
      </c>
      <c r="L58" s="1">
        <v>718239</v>
      </c>
      <c r="M58" s="1">
        <v>690163</v>
      </c>
      <c r="N58" s="92">
        <v>211238</v>
      </c>
      <c r="Q58" s="104"/>
      <c r="R58" s="104">
        <f t="shared" si="17"/>
        <v>0</v>
      </c>
      <c r="S58" s="104">
        <f t="shared" si="17"/>
        <v>0.10126687116564416</v>
      </c>
      <c r="T58" s="104">
        <f t="shared" si="17"/>
        <v>0.10126687116564416</v>
      </c>
      <c r="U58" s="104">
        <f t="shared" si="17"/>
        <v>0</v>
      </c>
    </row>
    <row r="59" spans="1:25">
      <c r="B59" s="95">
        <v>0</v>
      </c>
      <c r="C59" s="96">
        <v>0.75</v>
      </c>
      <c r="D59" s="86">
        <v>2086400</v>
      </c>
      <c r="E59" s="87">
        <v>324575</v>
      </c>
      <c r="F59" s="87">
        <v>312852</v>
      </c>
      <c r="G59" s="87">
        <v>312852</v>
      </c>
      <c r="H59" s="88">
        <v>715298</v>
      </c>
      <c r="J59" s="2">
        <v>0</v>
      </c>
      <c r="K59" s="1">
        <v>0</v>
      </c>
      <c r="L59" s="1">
        <v>718239</v>
      </c>
      <c r="M59" s="1">
        <v>690163</v>
      </c>
      <c r="N59" s="92">
        <v>312852</v>
      </c>
      <c r="Q59" s="104"/>
      <c r="R59" s="104">
        <f t="shared" si="17"/>
        <v>0</v>
      </c>
      <c r="S59" s="104">
        <f t="shared" si="17"/>
        <v>0</v>
      </c>
      <c r="T59" s="104">
        <f t="shared" si="17"/>
        <v>0.14996501150306749</v>
      </c>
      <c r="U59" s="104">
        <f t="shared" si="17"/>
        <v>0</v>
      </c>
    </row>
    <row r="60" spans="1:25">
      <c r="B60" s="95">
        <v>0</v>
      </c>
      <c r="C60" s="96">
        <v>1</v>
      </c>
      <c r="D60" s="86">
        <v>2086400</v>
      </c>
      <c r="E60" s="87">
        <v>425000</v>
      </c>
      <c r="F60" s="87">
        <v>414480</v>
      </c>
      <c r="G60" s="87">
        <v>414480</v>
      </c>
      <c r="H60" s="88">
        <v>715298</v>
      </c>
      <c r="J60" s="2">
        <v>0</v>
      </c>
      <c r="K60" s="1">
        <v>0</v>
      </c>
      <c r="L60" s="1">
        <v>718239</v>
      </c>
      <c r="M60" s="1">
        <v>690163</v>
      </c>
      <c r="N60" s="92">
        <v>414480</v>
      </c>
      <c r="Q60" s="104"/>
      <c r="R60" s="104">
        <f t="shared" si="17"/>
        <v>0</v>
      </c>
      <c r="S60" s="104">
        <f t="shared" si="17"/>
        <v>0.19867609279141102</v>
      </c>
      <c r="T60" s="104">
        <f t="shared" si="17"/>
        <v>0</v>
      </c>
      <c r="U60" s="104">
        <f t="shared" si="17"/>
        <v>0</v>
      </c>
    </row>
    <row r="61" spans="1:25">
      <c r="B61" s="95">
        <v>0.25</v>
      </c>
      <c r="C61" s="96">
        <v>0</v>
      </c>
      <c r="D61" s="86">
        <v>2086400</v>
      </c>
      <c r="E61" s="87">
        <v>639500</v>
      </c>
      <c r="F61" s="87">
        <v>630621</v>
      </c>
      <c r="G61" s="87">
        <v>630621</v>
      </c>
      <c r="H61" s="88">
        <v>1148142</v>
      </c>
      <c r="J61" s="2">
        <v>0</v>
      </c>
      <c r="K61" s="1">
        <v>521600</v>
      </c>
      <c r="L61" s="1">
        <v>1153278</v>
      </c>
      <c r="M61" s="1">
        <v>1126435</v>
      </c>
      <c r="N61" s="92">
        <v>630621</v>
      </c>
      <c r="Q61" s="104"/>
      <c r="R61" s="104">
        <f t="shared" si="17"/>
        <v>0</v>
      </c>
      <c r="S61" s="104">
        <f t="shared" si="17"/>
        <v>5.2256422546012295E-2</v>
      </c>
      <c r="T61" s="104">
        <f t="shared" si="17"/>
        <v>0</v>
      </c>
      <c r="U61" s="104">
        <f t="shared" si="17"/>
        <v>0</v>
      </c>
    </row>
    <row r="62" spans="1:25">
      <c r="B62" s="120">
        <v>0.25</v>
      </c>
      <c r="C62" s="121">
        <v>0.25</v>
      </c>
      <c r="D62" s="86">
        <v>2086400</v>
      </c>
      <c r="E62" s="87">
        <v>739925</v>
      </c>
      <c r="F62" s="87">
        <v>732195</v>
      </c>
      <c r="G62" s="87">
        <v>732195</v>
      </c>
      <c r="H62" s="88">
        <v>1159474</v>
      </c>
      <c r="J62" s="2">
        <v>0</v>
      </c>
      <c r="K62" s="1">
        <v>521600</v>
      </c>
      <c r="L62" s="1">
        <v>1164697</v>
      </c>
      <c r="M62" s="1">
        <v>1138322</v>
      </c>
      <c r="N62" s="92">
        <v>732195</v>
      </c>
      <c r="Q62" s="104"/>
      <c r="R62" s="104">
        <f t="shared" si="17"/>
        <v>0</v>
      </c>
      <c r="S62" s="104">
        <f t="shared" si="17"/>
        <v>0.10094622315950917</v>
      </c>
      <c r="T62" s="104">
        <f t="shared" si="17"/>
        <v>0</v>
      </c>
      <c r="U62" s="104">
        <f t="shared" si="17"/>
        <v>0</v>
      </c>
    </row>
    <row r="63" spans="1:25">
      <c r="B63" s="95">
        <v>0.25</v>
      </c>
      <c r="C63" s="96">
        <v>0.5</v>
      </c>
      <c r="D63" s="86">
        <v>2086400</v>
      </c>
      <c r="E63" s="87">
        <v>840350</v>
      </c>
      <c r="F63" s="87">
        <v>833823</v>
      </c>
      <c r="G63" s="87">
        <v>833823</v>
      </c>
      <c r="H63" s="88">
        <v>1170920</v>
      </c>
      <c r="J63" s="2">
        <v>0</v>
      </c>
      <c r="K63" s="1">
        <v>521600</v>
      </c>
      <c r="L63" s="1">
        <v>1176243</v>
      </c>
      <c r="M63" s="1">
        <v>1150318</v>
      </c>
      <c r="N63" s="92">
        <v>833823</v>
      </c>
      <c r="Q63" s="104"/>
      <c r="R63" s="104">
        <f t="shared" si="17"/>
        <v>0</v>
      </c>
      <c r="S63" s="104">
        <f t="shared" si="17"/>
        <v>0.14965251150306746</v>
      </c>
      <c r="T63" s="104">
        <f t="shared" si="17"/>
        <v>0</v>
      </c>
      <c r="U63" s="104">
        <f t="shared" si="17"/>
        <v>0</v>
      </c>
    </row>
    <row r="64" spans="1:25">
      <c r="B64" s="95">
        <v>0.25</v>
      </c>
      <c r="C64" s="96">
        <v>0.75</v>
      </c>
      <c r="D64" s="86">
        <v>2086400</v>
      </c>
      <c r="E64" s="87">
        <v>940775</v>
      </c>
      <c r="F64" s="87">
        <v>935437</v>
      </c>
      <c r="G64" s="87">
        <v>935440</v>
      </c>
      <c r="H64" s="88">
        <v>1182291</v>
      </c>
      <c r="J64" s="2">
        <v>1</v>
      </c>
      <c r="K64" s="1">
        <v>521600</v>
      </c>
      <c r="L64" s="1">
        <v>1187696</v>
      </c>
      <c r="M64" s="1">
        <v>1162239</v>
      </c>
      <c r="N64" s="92">
        <v>935437</v>
      </c>
      <c r="Q64" s="104"/>
      <c r="R64" s="104">
        <f t="shared" si="17"/>
        <v>0</v>
      </c>
      <c r="S64" s="104">
        <f t="shared" si="17"/>
        <v>0</v>
      </c>
      <c r="T64" s="104">
        <f t="shared" si="17"/>
        <v>0.1975216641104294</v>
      </c>
      <c r="U64" s="104">
        <f t="shared" si="17"/>
        <v>0</v>
      </c>
    </row>
    <row r="65" spans="2:21">
      <c r="B65" s="118">
        <v>0.25</v>
      </c>
      <c r="C65" s="119">
        <v>1</v>
      </c>
      <c r="D65" s="86">
        <v>2086400</v>
      </c>
      <c r="E65" s="87">
        <v>1041200</v>
      </c>
      <c r="F65" s="87">
        <v>1037065</v>
      </c>
      <c r="G65" s="87">
        <v>1037053</v>
      </c>
      <c r="H65" s="88">
        <v>1195477</v>
      </c>
      <c r="J65" s="2">
        <v>3</v>
      </c>
      <c r="K65" s="1">
        <v>521600</v>
      </c>
      <c r="L65" s="1">
        <v>1200987</v>
      </c>
      <c r="M65" s="1">
        <v>1176079</v>
      </c>
      <c r="N65" s="92">
        <v>1037065</v>
      </c>
      <c r="Q65" s="104"/>
      <c r="R65" s="104">
        <f t="shared" si="17"/>
        <v>0</v>
      </c>
      <c r="S65" s="104">
        <f t="shared" si="17"/>
        <v>0</v>
      </c>
      <c r="T65" s="104">
        <f t="shared" si="17"/>
        <v>0.23554102760736201</v>
      </c>
      <c r="U65" s="104">
        <f t="shared" si="17"/>
        <v>0</v>
      </c>
    </row>
    <row r="66" spans="2:21">
      <c r="B66" s="95">
        <v>0.5</v>
      </c>
      <c r="C66" s="96">
        <v>0</v>
      </c>
      <c r="D66" s="86">
        <v>2086400</v>
      </c>
      <c r="E66" s="87">
        <v>1255700</v>
      </c>
      <c r="F66" s="87">
        <v>1253146</v>
      </c>
      <c r="G66" s="87">
        <v>1253146</v>
      </c>
      <c r="H66" s="88">
        <v>1580717</v>
      </c>
      <c r="J66" s="2">
        <v>0</v>
      </c>
      <c r="K66" s="1">
        <v>1043200</v>
      </c>
      <c r="L66" s="1">
        <v>1588028</v>
      </c>
      <c r="M66" s="1">
        <v>1562460</v>
      </c>
      <c r="N66" s="92">
        <v>1253146</v>
      </c>
      <c r="Q66" s="104"/>
      <c r="R66" s="104">
        <f t="shared" si="17"/>
        <v>0</v>
      </c>
      <c r="S66" s="104">
        <f t="shared" si="17"/>
        <v>0.10062921779141105</v>
      </c>
      <c r="T66" s="104">
        <f t="shared" si="17"/>
        <v>0</v>
      </c>
      <c r="U66" s="104">
        <f t="shared" si="17"/>
        <v>0</v>
      </c>
    </row>
    <row r="67" spans="2:21">
      <c r="B67" s="95">
        <v>0.5</v>
      </c>
      <c r="C67" s="96">
        <v>0.25</v>
      </c>
      <c r="D67" s="86">
        <v>2086400</v>
      </c>
      <c r="E67" s="87">
        <v>1356125</v>
      </c>
      <c r="F67" s="87">
        <v>1354720</v>
      </c>
      <c r="G67" s="87">
        <v>1365319</v>
      </c>
      <c r="H67" s="88">
        <v>1603495</v>
      </c>
      <c r="J67" s="2">
        <v>3</v>
      </c>
      <c r="K67" s="1">
        <v>1043200</v>
      </c>
      <c r="L67" s="1">
        <v>1610993</v>
      </c>
      <c r="M67" s="1">
        <v>1586343</v>
      </c>
      <c r="N67" s="92">
        <v>1354720</v>
      </c>
      <c r="Q67" s="104"/>
      <c r="R67" s="104">
        <f t="shared" si="17"/>
        <v>0</v>
      </c>
      <c r="S67" s="104">
        <f t="shared" si="17"/>
        <v>0</v>
      </c>
      <c r="T67" s="104">
        <f t="shared" si="17"/>
        <v>0.14682668711656435</v>
      </c>
      <c r="U67" s="104">
        <f t="shared" si="17"/>
        <v>0</v>
      </c>
    </row>
    <row r="68" spans="2:21">
      <c r="B68" s="95">
        <v>0.5</v>
      </c>
      <c r="C68" s="96">
        <v>0.5</v>
      </c>
      <c r="D68" s="86">
        <v>2086400</v>
      </c>
      <c r="E68" s="87">
        <v>1456550</v>
      </c>
      <c r="F68" s="87">
        <v>1456348</v>
      </c>
      <c r="G68" s="87">
        <v>1464705</v>
      </c>
      <c r="H68" s="88">
        <v>1628052</v>
      </c>
      <c r="J68" s="2">
        <v>7</v>
      </c>
      <c r="K68" s="1">
        <v>1043200</v>
      </c>
      <c r="L68" s="1">
        <v>1635737</v>
      </c>
      <c r="M68" s="1">
        <v>1612104</v>
      </c>
      <c r="N68" s="92">
        <v>1456348</v>
      </c>
      <c r="Q68" s="104"/>
      <c r="R68" s="104">
        <f t="shared" si="17"/>
        <v>0</v>
      </c>
      <c r="S68" s="104">
        <f t="shared" si="17"/>
        <v>0</v>
      </c>
      <c r="T68" s="104">
        <f t="shared" si="17"/>
        <v>0.18584605061349693</v>
      </c>
      <c r="U68" s="104">
        <f t="shared" si="17"/>
        <v>0</v>
      </c>
    </row>
    <row r="69" spans="2:21">
      <c r="B69" s="95">
        <v>0.5</v>
      </c>
      <c r="C69" s="96">
        <v>0.75</v>
      </c>
      <c r="D69" s="86">
        <v>2086400</v>
      </c>
      <c r="E69" s="87">
        <v>1556975</v>
      </c>
      <c r="F69" s="87">
        <v>1557962</v>
      </c>
      <c r="G69" s="87">
        <v>1576159</v>
      </c>
      <c r="H69" s="88">
        <v>1650873</v>
      </c>
      <c r="J69" s="2">
        <v>27</v>
      </c>
      <c r="K69" s="1">
        <v>1043200</v>
      </c>
      <c r="L69" s="1">
        <v>1658741</v>
      </c>
      <c r="M69" s="1">
        <v>1636024</v>
      </c>
      <c r="N69" s="92">
        <v>1557696</v>
      </c>
      <c r="Q69" s="104"/>
      <c r="R69" s="104">
        <f t="shared" si="17"/>
        <v>0</v>
      </c>
      <c r="S69" s="104">
        <f t="shared" si="17"/>
        <v>0</v>
      </c>
      <c r="T69" s="104">
        <f t="shared" si="17"/>
        <v>0.22371779141104298</v>
      </c>
      <c r="U69" s="104">
        <f t="shared" si="17"/>
        <v>0</v>
      </c>
    </row>
    <row r="70" spans="2:21">
      <c r="B70" s="95">
        <v>0.5</v>
      </c>
      <c r="C70" s="96">
        <v>1</v>
      </c>
      <c r="D70" s="86">
        <v>2086400</v>
      </c>
      <c r="E70" s="87">
        <v>1657400</v>
      </c>
      <c r="F70" s="87">
        <v>1659590</v>
      </c>
      <c r="G70" s="87">
        <v>1679639</v>
      </c>
      <c r="H70" s="88">
        <v>1675524</v>
      </c>
      <c r="J70" s="2">
        <v>36</v>
      </c>
      <c r="K70" s="1">
        <v>1043200</v>
      </c>
      <c r="L70" s="1">
        <v>1683591</v>
      </c>
      <c r="M70" s="1">
        <v>1661877</v>
      </c>
      <c r="N70" s="92">
        <v>1659009</v>
      </c>
      <c r="Q70" s="104"/>
      <c r="R70" s="104">
        <f t="shared" si="17"/>
        <v>0</v>
      </c>
      <c r="S70" s="104">
        <f t="shared" si="17"/>
        <v>0</v>
      </c>
      <c r="T70" s="104">
        <f t="shared" si="17"/>
        <v>0.25744056748466254</v>
      </c>
      <c r="U70" s="104">
        <f t="shared" si="17"/>
        <v>0</v>
      </c>
    </row>
    <row r="71" spans="2:21">
      <c r="B71" s="95">
        <v>0.75</v>
      </c>
      <c r="C71" s="96">
        <v>0</v>
      </c>
      <c r="D71" s="86">
        <v>2086400</v>
      </c>
      <c r="E71" s="87">
        <v>1871900</v>
      </c>
      <c r="F71" s="87">
        <v>1875671</v>
      </c>
      <c r="G71" s="87">
        <v>1920116</v>
      </c>
      <c r="H71" s="88">
        <v>2013292</v>
      </c>
      <c r="J71" s="2">
        <v>27</v>
      </c>
      <c r="K71" s="1">
        <v>1564800</v>
      </c>
      <c r="L71" s="1">
        <v>2022778</v>
      </c>
      <c r="M71" s="1">
        <v>1998485</v>
      </c>
      <c r="N71" s="92">
        <v>1875671</v>
      </c>
      <c r="Q71" s="104"/>
      <c r="R71" s="104">
        <f t="shared" si="17"/>
        <v>0</v>
      </c>
      <c r="S71" s="104">
        <f t="shared" si="17"/>
        <v>0</v>
      </c>
      <c r="T71" s="104">
        <f t="shared" si="17"/>
        <v>0.14406710122699393</v>
      </c>
      <c r="U71" s="104">
        <f t="shared" si="17"/>
        <v>0</v>
      </c>
    </row>
    <row r="72" spans="2:21">
      <c r="B72" s="95">
        <v>0.75</v>
      </c>
      <c r="C72" s="96">
        <v>0.25</v>
      </c>
      <c r="D72" s="86">
        <v>2086400</v>
      </c>
      <c r="E72" s="87">
        <v>1972325</v>
      </c>
      <c r="F72" s="87">
        <v>1977245</v>
      </c>
      <c r="G72" s="87">
        <v>2004163</v>
      </c>
      <c r="H72" s="88">
        <v>2047441</v>
      </c>
      <c r="J72" s="2">
        <v>28</v>
      </c>
      <c r="K72" s="1">
        <v>1564800</v>
      </c>
      <c r="L72" s="1">
        <v>2057196</v>
      </c>
      <c r="M72" s="1">
        <v>2034289</v>
      </c>
      <c r="N72" s="92">
        <v>1977184</v>
      </c>
      <c r="Q72" s="104"/>
      <c r="R72" s="104">
        <f t="shared" ref="R72:U80" si="18">IF(R46=1,(R20-$X20)/$Q20,0)</f>
        <v>0</v>
      </c>
      <c r="S72" s="104">
        <f t="shared" si="18"/>
        <v>0</v>
      </c>
      <c r="T72" s="104">
        <f t="shared" si="18"/>
        <v>0.1766739838957056</v>
      </c>
      <c r="U72" s="104">
        <f t="shared" si="18"/>
        <v>0</v>
      </c>
    </row>
    <row r="73" spans="2:21">
      <c r="B73" s="95">
        <v>0.75</v>
      </c>
      <c r="C73" s="96">
        <v>0.5</v>
      </c>
      <c r="D73" s="86">
        <v>2086400</v>
      </c>
      <c r="E73" s="87">
        <v>2072750</v>
      </c>
      <c r="F73" s="87">
        <v>2078873</v>
      </c>
      <c r="G73" s="87">
        <v>2142057</v>
      </c>
      <c r="H73" s="88">
        <v>2083448</v>
      </c>
      <c r="J73" s="2">
        <v>38</v>
      </c>
      <c r="K73" s="1">
        <v>1564800</v>
      </c>
      <c r="L73" s="1">
        <v>2093491</v>
      </c>
      <c r="M73" s="1">
        <v>2072049</v>
      </c>
      <c r="N73" s="92">
        <v>2082779</v>
      </c>
      <c r="Q73" s="104"/>
      <c r="R73" s="104">
        <f t="shared" si="18"/>
        <v>0</v>
      </c>
      <c r="S73" s="104">
        <f t="shared" si="18"/>
        <v>0</v>
      </c>
      <c r="T73" s="104">
        <f t="shared" si="18"/>
        <v>0.21206230828220865</v>
      </c>
      <c r="U73" s="104">
        <f t="shared" si="18"/>
        <v>0</v>
      </c>
    </row>
    <row r="74" spans="2:21">
      <c r="B74" s="95">
        <v>0.75</v>
      </c>
      <c r="C74" s="96">
        <v>0.75</v>
      </c>
      <c r="D74" s="86">
        <v>2086400</v>
      </c>
      <c r="E74" s="87">
        <v>2173175</v>
      </c>
      <c r="F74" s="87">
        <v>2180487</v>
      </c>
      <c r="G74" s="87">
        <v>2226724</v>
      </c>
      <c r="H74" s="88">
        <v>2119469</v>
      </c>
      <c r="J74" s="2">
        <v>40</v>
      </c>
      <c r="K74" s="1">
        <v>1564800</v>
      </c>
      <c r="L74" s="1">
        <v>2129794</v>
      </c>
      <c r="M74" s="1">
        <v>2109823</v>
      </c>
      <c r="N74" s="92">
        <v>2243597</v>
      </c>
      <c r="Q74" s="104"/>
      <c r="R74" s="104">
        <f t="shared" si="18"/>
        <v>0</v>
      </c>
      <c r="S74" s="104">
        <f t="shared" si="18"/>
        <v>0</v>
      </c>
      <c r="T74" s="104">
        <f t="shared" si="18"/>
        <v>0.24221347776073607</v>
      </c>
      <c r="U74" s="104">
        <f t="shared" si="18"/>
        <v>0</v>
      </c>
    </row>
    <row r="75" spans="2:21">
      <c r="B75" s="95">
        <v>0.75</v>
      </c>
      <c r="C75" s="96">
        <v>1</v>
      </c>
      <c r="D75" s="86">
        <v>2086400</v>
      </c>
      <c r="E75" s="87">
        <v>2273600</v>
      </c>
      <c r="F75" s="87">
        <v>2282115</v>
      </c>
      <c r="G75" s="87">
        <v>2247080</v>
      </c>
      <c r="H75" s="88">
        <v>2155476</v>
      </c>
      <c r="J75" s="2">
        <v>40</v>
      </c>
      <c r="K75" s="1">
        <v>1564800</v>
      </c>
      <c r="L75" s="1">
        <v>2166089</v>
      </c>
      <c r="M75" s="1">
        <v>2147583</v>
      </c>
      <c r="N75" s="92">
        <v>2237664</v>
      </c>
      <c r="Q75" s="104"/>
      <c r="R75" s="104">
        <f t="shared" si="18"/>
        <v>0</v>
      </c>
      <c r="S75" s="104">
        <f t="shared" si="18"/>
        <v>0</v>
      </c>
      <c r="T75" s="104">
        <f t="shared" si="18"/>
        <v>0</v>
      </c>
      <c r="U75" s="104">
        <f t="shared" si="18"/>
        <v>0</v>
      </c>
    </row>
    <row r="76" spans="2:21">
      <c r="B76" s="95">
        <v>1</v>
      </c>
      <c r="C76" s="96">
        <v>0</v>
      </c>
      <c r="D76" s="86">
        <v>2086400</v>
      </c>
      <c r="E76" s="87">
        <v>2488100</v>
      </c>
      <c r="F76" s="87">
        <v>2498196</v>
      </c>
      <c r="G76" s="87">
        <v>2544635</v>
      </c>
      <c r="H76" s="88">
        <v>2445867</v>
      </c>
      <c r="J76" s="2">
        <v>39</v>
      </c>
      <c r="K76" s="1">
        <v>2086400</v>
      </c>
      <c r="L76" s="1">
        <v>2457528</v>
      </c>
      <c r="M76" s="1">
        <v>2434510</v>
      </c>
      <c r="N76" s="92">
        <v>2551290</v>
      </c>
      <c r="Q76" s="104"/>
      <c r="R76" s="104">
        <f t="shared" si="18"/>
        <v>0</v>
      </c>
      <c r="S76" s="104">
        <f t="shared" si="18"/>
        <v>0</v>
      </c>
      <c r="T76" s="104">
        <f t="shared" si="18"/>
        <v>0</v>
      </c>
      <c r="U76" s="104">
        <f t="shared" si="18"/>
        <v>0</v>
      </c>
    </row>
    <row r="77" spans="2:21">
      <c r="B77" s="95">
        <v>1</v>
      </c>
      <c r="C77" s="96">
        <v>0.25</v>
      </c>
      <c r="D77" s="86">
        <v>2086400</v>
      </c>
      <c r="E77" s="87">
        <v>2588525</v>
      </c>
      <c r="F77" s="87">
        <v>2599770</v>
      </c>
      <c r="G77" s="87">
        <v>2558825</v>
      </c>
      <c r="H77" s="88">
        <v>2493202</v>
      </c>
      <c r="J77" s="2">
        <v>40</v>
      </c>
      <c r="K77" s="1">
        <v>2086400</v>
      </c>
      <c r="L77" s="1">
        <v>2505237</v>
      </c>
      <c r="M77" s="1">
        <v>2484154</v>
      </c>
      <c r="N77" s="92">
        <v>2551320</v>
      </c>
      <c r="Q77" s="104"/>
      <c r="R77" s="104">
        <f t="shared" si="18"/>
        <v>0</v>
      </c>
      <c r="S77" s="104">
        <f t="shared" si="18"/>
        <v>0</v>
      </c>
      <c r="T77" s="104">
        <f t="shared" si="18"/>
        <v>0</v>
      </c>
      <c r="U77" s="104">
        <f t="shared" si="18"/>
        <v>0</v>
      </c>
    </row>
    <row r="78" spans="2:21">
      <c r="B78" s="95">
        <v>1</v>
      </c>
      <c r="C78" s="96">
        <v>0.5</v>
      </c>
      <c r="D78" s="86">
        <v>2086400</v>
      </c>
      <c r="E78" s="87">
        <v>2688950</v>
      </c>
      <c r="F78" s="87">
        <v>2701398</v>
      </c>
      <c r="G78" s="87">
        <v>2555083</v>
      </c>
      <c r="H78" s="88">
        <v>2540674</v>
      </c>
      <c r="J78" s="2">
        <v>40</v>
      </c>
      <c r="K78" s="1">
        <v>2086400</v>
      </c>
      <c r="L78" s="1">
        <v>2553091</v>
      </c>
      <c r="M78" s="1">
        <v>2533927</v>
      </c>
      <c r="N78" s="92">
        <v>2551352</v>
      </c>
      <c r="Q78" s="104"/>
      <c r="R78" s="104">
        <f t="shared" si="18"/>
        <v>0</v>
      </c>
      <c r="S78" s="104">
        <f t="shared" si="18"/>
        <v>0</v>
      </c>
      <c r="T78" s="104">
        <f t="shared" si="18"/>
        <v>0</v>
      </c>
      <c r="U78" s="104">
        <f t="shared" si="18"/>
        <v>0</v>
      </c>
    </row>
    <row r="79" spans="2:21">
      <c r="B79" s="95">
        <v>1</v>
      </c>
      <c r="C79" s="96">
        <v>0.75</v>
      </c>
      <c r="D79" s="86">
        <v>2086400</v>
      </c>
      <c r="E79" s="87">
        <v>2789375</v>
      </c>
      <c r="F79" s="87">
        <v>2803012</v>
      </c>
      <c r="G79" s="87">
        <v>2557459</v>
      </c>
      <c r="H79" s="88">
        <v>2588051</v>
      </c>
      <c r="J79" s="2">
        <v>40</v>
      </c>
      <c r="K79" s="1">
        <v>2086400</v>
      </c>
      <c r="L79" s="1">
        <v>2600839</v>
      </c>
      <c r="M79" s="1">
        <v>2583608</v>
      </c>
      <c r="N79" s="92">
        <v>2551382</v>
      </c>
      <c r="Q79" s="104"/>
      <c r="R79" s="104">
        <f t="shared" si="18"/>
        <v>0</v>
      </c>
      <c r="S79" s="104">
        <f t="shared" si="18"/>
        <v>0</v>
      </c>
      <c r="T79" s="104">
        <f t="shared" si="18"/>
        <v>0</v>
      </c>
      <c r="U79" s="104">
        <f t="shared" si="18"/>
        <v>0</v>
      </c>
    </row>
    <row r="80" spans="2:21" ht="15.75" thickBot="1">
      <c r="B80" s="97">
        <v>1</v>
      </c>
      <c r="C80" s="98">
        <v>1</v>
      </c>
      <c r="D80" s="89">
        <v>2086400</v>
      </c>
      <c r="E80" s="90">
        <v>2889800</v>
      </c>
      <c r="F80" s="90">
        <v>2904640</v>
      </c>
      <c r="G80" s="90">
        <v>2560208</v>
      </c>
      <c r="H80" s="91">
        <v>2635522</v>
      </c>
      <c r="J80" s="2">
        <v>40</v>
      </c>
      <c r="K80" s="1">
        <v>2086400</v>
      </c>
      <c r="L80" s="1">
        <v>2648692</v>
      </c>
      <c r="M80" s="1">
        <v>2633381</v>
      </c>
      <c r="N80" s="92">
        <v>2551414</v>
      </c>
      <c r="Q80" s="104"/>
      <c r="R80" s="104">
        <f t="shared" si="18"/>
        <v>0</v>
      </c>
      <c r="S80" s="104">
        <f t="shared" si="18"/>
        <v>0</v>
      </c>
      <c r="T80" s="104">
        <f t="shared" si="18"/>
        <v>0</v>
      </c>
      <c r="U80" s="104">
        <f t="shared" si="18"/>
        <v>0</v>
      </c>
    </row>
    <row r="81" spans="1:14" ht="15.75" thickBot="1">
      <c r="A81" s="92">
        <v>0.25</v>
      </c>
    </row>
    <row r="82" spans="1:14">
      <c r="B82" s="93">
        <v>0</v>
      </c>
      <c r="C82" s="94">
        <v>0</v>
      </c>
      <c r="D82" s="83">
        <v>2086400</v>
      </c>
      <c r="E82" s="84">
        <v>23300</v>
      </c>
      <c r="F82" s="84">
        <v>10236</v>
      </c>
      <c r="G82" s="84">
        <v>10236</v>
      </c>
      <c r="H82" s="85">
        <v>801103</v>
      </c>
      <c r="J82" s="2">
        <v>0</v>
      </c>
      <c r="K82" s="1">
        <v>0</v>
      </c>
      <c r="L82" s="1">
        <v>809182</v>
      </c>
      <c r="M82" s="1">
        <v>765571</v>
      </c>
      <c r="N82" s="92">
        <v>10236</v>
      </c>
    </row>
    <row r="83" spans="1:14">
      <c r="B83" s="95">
        <v>0</v>
      </c>
      <c r="C83" s="96">
        <v>0.25</v>
      </c>
      <c r="D83" s="86">
        <v>2086400</v>
      </c>
      <c r="E83" s="87">
        <v>123725</v>
      </c>
      <c r="F83" s="87">
        <v>111690</v>
      </c>
      <c r="G83" s="87">
        <v>111690</v>
      </c>
      <c r="H83" s="88">
        <v>801103</v>
      </c>
      <c r="J83" s="2">
        <v>0</v>
      </c>
      <c r="K83" s="1">
        <v>0</v>
      </c>
      <c r="L83" s="1">
        <v>809182</v>
      </c>
      <c r="M83" s="1">
        <v>765571</v>
      </c>
      <c r="N83" s="92">
        <v>111690</v>
      </c>
    </row>
    <row r="84" spans="1:14">
      <c r="B84" s="95">
        <v>0</v>
      </c>
      <c r="C84" s="96">
        <v>0.5</v>
      </c>
      <c r="D84" s="86">
        <v>2086400</v>
      </c>
      <c r="E84" s="87">
        <v>224150</v>
      </c>
      <c r="F84" s="87">
        <v>213177</v>
      </c>
      <c r="G84" s="87">
        <v>213177</v>
      </c>
      <c r="H84" s="88">
        <v>801103</v>
      </c>
      <c r="J84" s="2">
        <v>0</v>
      </c>
      <c r="K84" s="1">
        <v>0</v>
      </c>
      <c r="L84" s="1">
        <v>809182</v>
      </c>
      <c r="M84" s="1">
        <v>765571</v>
      </c>
      <c r="N84" s="92">
        <v>213177</v>
      </c>
    </row>
    <row r="85" spans="1:14">
      <c r="B85" s="95">
        <v>0</v>
      </c>
      <c r="C85" s="96">
        <v>0.75</v>
      </c>
      <c r="D85" s="86">
        <v>2086400</v>
      </c>
      <c r="E85" s="87">
        <v>324575</v>
      </c>
      <c r="F85" s="87">
        <v>314637</v>
      </c>
      <c r="G85" s="87">
        <v>314637</v>
      </c>
      <c r="H85" s="88">
        <v>801103</v>
      </c>
      <c r="J85" s="2">
        <v>0</v>
      </c>
      <c r="K85" s="1">
        <v>0</v>
      </c>
      <c r="L85" s="1">
        <v>809182</v>
      </c>
      <c r="M85" s="1">
        <v>765571</v>
      </c>
      <c r="N85" s="92">
        <v>314637</v>
      </c>
    </row>
    <row r="86" spans="1:14">
      <c r="B86" s="95">
        <v>0</v>
      </c>
      <c r="C86" s="96">
        <v>1</v>
      </c>
      <c r="D86" s="86">
        <v>2086400</v>
      </c>
      <c r="E86" s="87">
        <v>425000</v>
      </c>
      <c r="F86" s="87">
        <v>416149</v>
      </c>
      <c r="G86" s="87">
        <v>416149</v>
      </c>
      <c r="H86" s="88">
        <v>801103</v>
      </c>
      <c r="J86" s="2">
        <v>0</v>
      </c>
      <c r="K86" s="1">
        <v>0</v>
      </c>
      <c r="L86" s="1">
        <v>809182</v>
      </c>
      <c r="M86" s="1">
        <v>765571</v>
      </c>
      <c r="N86" s="92">
        <v>416149</v>
      </c>
    </row>
    <row r="87" spans="1:14">
      <c r="B87" s="95">
        <v>0.25</v>
      </c>
      <c r="C87" s="96">
        <v>0</v>
      </c>
      <c r="D87" s="86">
        <v>2086400</v>
      </c>
      <c r="E87" s="87">
        <v>639500</v>
      </c>
      <c r="F87" s="87">
        <v>632764</v>
      </c>
      <c r="G87" s="87">
        <v>632764</v>
      </c>
      <c r="H87" s="88">
        <v>1233692</v>
      </c>
      <c r="J87" s="2">
        <v>0</v>
      </c>
      <c r="K87" s="1">
        <v>521600</v>
      </c>
      <c r="L87" s="1">
        <v>1243942</v>
      </c>
      <c r="M87" s="1">
        <v>1201606</v>
      </c>
      <c r="N87" s="92">
        <v>632764</v>
      </c>
    </row>
    <row r="88" spans="1:14">
      <c r="B88" s="95">
        <v>0.25</v>
      </c>
      <c r="C88" s="96">
        <v>0.25</v>
      </c>
      <c r="D88" s="86">
        <v>2086400</v>
      </c>
      <c r="E88" s="87">
        <v>739925</v>
      </c>
      <c r="F88" s="87">
        <v>734218</v>
      </c>
      <c r="G88" s="87">
        <v>734218</v>
      </c>
      <c r="H88" s="88">
        <v>1244984</v>
      </c>
      <c r="J88" s="2">
        <v>0</v>
      </c>
      <c r="K88" s="1">
        <v>521600</v>
      </c>
      <c r="L88" s="1">
        <v>1255317</v>
      </c>
      <c r="M88" s="1">
        <v>1213458</v>
      </c>
      <c r="N88" s="92">
        <v>734218</v>
      </c>
    </row>
    <row r="89" spans="1:14">
      <c r="B89" s="95">
        <v>0.25</v>
      </c>
      <c r="C89" s="96">
        <v>0.5</v>
      </c>
      <c r="D89" s="86">
        <v>2086400</v>
      </c>
      <c r="E89" s="87">
        <v>840350</v>
      </c>
      <c r="F89" s="87">
        <v>835705</v>
      </c>
      <c r="G89" s="87">
        <v>835705</v>
      </c>
      <c r="H89" s="88">
        <v>1256293</v>
      </c>
      <c r="J89" s="2">
        <v>0</v>
      </c>
      <c r="K89" s="1">
        <v>521600</v>
      </c>
      <c r="L89" s="1">
        <v>1266712</v>
      </c>
      <c r="M89" s="1">
        <v>1225327</v>
      </c>
      <c r="N89" s="92">
        <v>835705</v>
      </c>
    </row>
    <row r="90" spans="1:14">
      <c r="B90" s="95">
        <v>0.25</v>
      </c>
      <c r="C90" s="96">
        <v>0.75</v>
      </c>
      <c r="D90" s="86">
        <v>2086400</v>
      </c>
      <c r="E90" s="87">
        <v>940775</v>
      </c>
      <c r="F90" s="87">
        <v>937165</v>
      </c>
      <c r="G90" s="87">
        <v>937165</v>
      </c>
      <c r="H90" s="88">
        <v>1267630</v>
      </c>
      <c r="J90" s="2">
        <v>0</v>
      </c>
      <c r="K90" s="1">
        <v>521600</v>
      </c>
      <c r="L90" s="1">
        <v>1278135</v>
      </c>
      <c r="M90" s="1">
        <v>1237217</v>
      </c>
      <c r="N90" s="92">
        <v>937165</v>
      </c>
    </row>
    <row r="91" spans="1:14">
      <c r="B91" s="95">
        <v>0.25</v>
      </c>
      <c r="C91" s="96">
        <v>1</v>
      </c>
      <c r="D91" s="86">
        <v>2086400</v>
      </c>
      <c r="E91" s="87">
        <v>1041200</v>
      </c>
      <c r="F91" s="87">
        <v>1038677</v>
      </c>
      <c r="G91" s="87">
        <v>1038677</v>
      </c>
      <c r="H91" s="88">
        <v>1280789</v>
      </c>
      <c r="J91" s="2">
        <v>0</v>
      </c>
      <c r="K91" s="1">
        <v>521600</v>
      </c>
      <c r="L91" s="1">
        <v>1291398</v>
      </c>
      <c r="M91" s="1">
        <v>1251036</v>
      </c>
      <c r="N91" s="92">
        <v>1038677</v>
      </c>
    </row>
    <row r="92" spans="1:14">
      <c r="B92" s="95">
        <v>0.5</v>
      </c>
      <c r="C92" s="96">
        <v>0</v>
      </c>
      <c r="D92" s="86">
        <v>2086400</v>
      </c>
      <c r="E92" s="87">
        <v>1255700</v>
      </c>
      <c r="F92" s="87">
        <v>1255289</v>
      </c>
      <c r="G92" s="87">
        <v>1255289</v>
      </c>
      <c r="H92" s="88">
        <v>1666267</v>
      </c>
      <c r="J92" s="2">
        <v>0</v>
      </c>
      <c r="K92" s="1">
        <v>1043200</v>
      </c>
      <c r="L92" s="1">
        <v>1678692</v>
      </c>
      <c r="M92" s="1">
        <v>1637631</v>
      </c>
      <c r="N92" s="92">
        <v>1255289</v>
      </c>
    </row>
    <row r="93" spans="1:14">
      <c r="B93" s="95">
        <v>0.5</v>
      </c>
      <c r="C93" s="96">
        <v>0.25</v>
      </c>
      <c r="D93" s="86">
        <v>2086400</v>
      </c>
      <c r="E93" s="87">
        <v>1356125</v>
      </c>
      <c r="F93" s="87">
        <v>1356743</v>
      </c>
      <c r="G93" s="87">
        <v>1356743</v>
      </c>
      <c r="H93" s="88">
        <v>1688868</v>
      </c>
      <c r="J93" s="2">
        <v>0</v>
      </c>
      <c r="K93" s="1">
        <v>1043200</v>
      </c>
      <c r="L93" s="1">
        <v>1701462</v>
      </c>
      <c r="M93" s="1">
        <v>1661352</v>
      </c>
      <c r="N93" s="92">
        <v>1356743</v>
      </c>
    </row>
    <row r="94" spans="1:14">
      <c r="B94" s="95">
        <v>0.5</v>
      </c>
      <c r="C94" s="96">
        <v>0.5</v>
      </c>
      <c r="D94" s="86">
        <v>2086400</v>
      </c>
      <c r="E94" s="87">
        <v>1456550</v>
      </c>
      <c r="F94" s="87">
        <v>1458230</v>
      </c>
      <c r="G94" s="87">
        <v>1458257</v>
      </c>
      <c r="H94" s="88">
        <v>1713364</v>
      </c>
      <c r="J94" s="2">
        <v>2</v>
      </c>
      <c r="K94" s="1">
        <v>1043200</v>
      </c>
      <c r="L94" s="1">
        <v>1726148</v>
      </c>
      <c r="M94" s="1">
        <v>1687061</v>
      </c>
      <c r="N94" s="92">
        <v>1458230</v>
      </c>
    </row>
    <row r="95" spans="1:14">
      <c r="B95" s="95">
        <v>0.5</v>
      </c>
      <c r="C95" s="96">
        <v>0.75</v>
      </c>
      <c r="D95" s="86">
        <v>2086400</v>
      </c>
      <c r="E95" s="87">
        <v>1556975</v>
      </c>
      <c r="F95" s="87">
        <v>1559690</v>
      </c>
      <c r="G95" s="87">
        <v>1560145</v>
      </c>
      <c r="H95" s="88">
        <v>1736010</v>
      </c>
      <c r="J95" s="2">
        <v>2</v>
      </c>
      <c r="K95" s="1">
        <v>1043200</v>
      </c>
      <c r="L95" s="1">
        <v>1748966</v>
      </c>
      <c r="M95" s="1">
        <v>1710820</v>
      </c>
      <c r="N95" s="92">
        <v>1559690</v>
      </c>
    </row>
    <row r="96" spans="1:14">
      <c r="B96" s="95">
        <v>0.5</v>
      </c>
      <c r="C96" s="96">
        <v>1</v>
      </c>
      <c r="D96" s="86">
        <v>2086400</v>
      </c>
      <c r="E96" s="87">
        <v>1657400</v>
      </c>
      <c r="F96" s="87">
        <v>1661202</v>
      </c>
      <c r="G96" s="87">
        <v>1704950</v>
      </c>
      <c r="H96" s="88">
        <v>1760507</v>
      </c>
      <c r="J96" s="2">
        <v>15</v>
      </c>
      <c r="K96" s="1">
        <v>1043200</v>
      </c>
      <c r="L96" s="1">
        <v>1773653</v>
      </c>
      <c r="M96" s="1">
        <v>1736529</v>
      </c>
      <c r="N96" s="92">
        <v>1661202</v>
      </c>
    </row>
    <row r="97" spans="1:14">
      <c r="B97" s="95">
        <v>0.75</v>
      </c>
      <c r="C97" s="96">
        <v>0</v>
      </c>
      <c r="D97" s="86">
        <v>2086400</v>
      </c>
      <c r="E97" s="87">
        <v>1871900</v>
      </c>
      <c r="F97" s="87">
        <v>1877814</v>
      </c>
      <c r="G97" s="87">
        <v>1892828</v>
      </c>
      <c r="H97" s="88">
        <v>2098842</v>
      </c>
      <c r="J97" s="2">
        <v>4</v>
      </c>
      <c r="K97" s="1">
        <v>1564800</v>
      </c>
      <c r="L97" s="1">
        <v>2113442</v>
      </c>
      <c r="M97" s="1">
        <v>2073656</v>
      </c>
      <c r="N97" s="92">
        <v>1877814</v>
      </c>
    </row>
    <row r="98" spans="1:14">
      <c r="B98" s="95">
        <v>0.75</v>
      </c>
      <c r="C98" s="96">
        <v>0.25</v>
      </c>
      <c r="D98" s="86">
        <v>2086400</v>
      </c>
      <c r="E98" s="87">
        <v>1972325</v>
      </c>
      <c r="F98" s="87">
        <v>1979268</v>
      </c>
      <c r="G98" s="87">
        <v>2004132</v>
      </c>
      <c r="H98" s="88">
        <v>2132780</v>
      </c>
      <c r="J98" s="2">
        <v>4</v>
      </c>
      <c r="K98" s="1">
        <v>1564800</v>
      </c>
      <c r="L98" s="1">
        <v>2147635</v>
      </c>
      <c r="M98" s="1">
        <v>2109267</v>
      </c>
      <c r="N98" s="92">
        <v>1979268</v>
      </c>
    </row>
    <row r="99" spans="1:14">
      <c r="B99" s="95">
        <v>0.75</v>
      </c>
      <c r="C99" s="96">
        <v>0.5</v>
      </c>
      <c r="D99" s="86">
        <v>2086400</v>
      </c>
      <c r="E99" s="87">
        <v>2072750</v>
      </c>
      <c r="F99" s="87">
        <v>2080755</v>
      </c>
      <c r="G99" s="87">
        <v>2120331</v>
      </c>
      <c r="H99" s="88">
        <v>2168585</v>
      </c>
      <c r="J99" s="2">
        <v>17</v>
      </c>
      <c r="K99" s="1">
        <v>1564800</v>
      </c>
      <c r="L99" s="1">
        <v>2183716</v>
      </c>
      <c r="M99" s="1">
        <v>2146845</v>
      </c>
      <c r="N99" s="92">
        <v>2080755</v>
      </c>
    </row>
    <row r="100" spans="1:14">
      <c r="B100" s="95">
        <v>0.75</v>
      </c>
      <c r="C100" s="96">
        <v>0.75</v>
      </c>
      <c r="D100" s="86">
        <v>2086400</v>
      </c>
      <c r="E100" s="87">
        <v>2173175</v>
      </c>
      <c r="F100" s="87">
        <v>2182215</v>
      </c>
      <c r="G100" s="87">
        <v>2234132</v>
      </c>
      <c r="H100" s="88">
        <v>2204396</v>
      </c>
      <c r="J100" s="2">
        <v>33</v>
      </c>
      <c r="K100" s="1">
        <v>1564800</v>
      </c>
      <c r="L100" s="1">
        <v>2219803</v>
      </c>
      <c r="M100" s="1">
        <v>2184426</v>
      </c>
      <c r="N100" s="92">
        <v>2182011</v>
      </c>
    </row>
    <row r="101" spans="1:14">
      <c r="B101" s="95">
        <v>0.75</v>
      </c>
      <c r="C101" s="96">
        <v>1</v>
      </c>
      <c r="D101" s="86">
        <v>2086400</v>
      </c>
      <c r="E101" s="87">
        <v>2273600</v>
      </c>
      <c r="F101" s="87">
        <v>2283727</v>
      </c>
      <c r="G101" s="87">
        <v>2369167</v>
      </c>
      <c r="H101" s="88">
        <v>2240187</v>
      </c>
      <c r="J101" s="2">
        <v>39</v>
      </c>
      <c r="K101" s="1">
        <v>1564800</v>
      </c>
      <c r="L101" s="1">
        <v>2255868</v>
      </c>
      <c r="M101" s="1">
        <v>2221990</v>
      </c>
      <c r="N101" s="92">
        <v>2289212</v>
      </c>
    </row>
    <row r="102" spans="1:14">
      <c r="B102" s="95">
        <v>1</v>
      </c>
      <c r="C102" s="96">
        <v>0</v>
      </c>
      <c r="D102" s="86">
        <v>2086400</v>
      </c>
      <c r="E102" s="87">
        <v>2488100</v>
      </c>
      <c r="F102" s="87">
        <v>2500339</v>
      </c>
      <c r="G102" s="87">
        <v>2565713</v>
      </c>
      <c r="H102" s="88">
        <v>2531417</v>
      </c>
      <c r="J102" s="2">
        <v>37</v>
      </c>
      <c r="K102" s="1">
        <v>2086400</v>
      </c>
      <c r="L102" s="1">
        <v>2548192</v>
      </c>
      <c r="M102" s="1">
        <v>2509681</v>
      </c>
      <c r="N102" s="92">
        <v>2500677</v>
      </c>
    </row>
    <row r="103" spans="1:14">
      <c r="B103" s="95">
        <v>1</v>
      </c>
      <c r="C103" s="96">
        <v>0.25</v>
      </c>
      <c r="D103" s="86">
        <v>2086400</v>
      </c>
      <c r="E103" s="87">
        <v>2588525</v>
      </c>
      <c r="F103" s="87">
        <v>2601793</v>
      </c>
      <c r="G103" s="87">
        <v>2648817</v>
      </c>
      <c r="H103" s="88">
        <v>2578514</v>
      </c>
      <c r="J103" s="2">
        <v>33</v>
      </c>
      <c r="K103" s="1">
        <v>2086400</v>
      </c>
      <c r="L103" s="1">
        <v>2595648</v>
      </c>
      <c r="M103" s="1">
        <v>2559111</v>
      </c>
      <c r="N103" s="92">
        <v>2601807</v>
      </c>
    </row>
    <row r="104" spans="1:14">
      <c r="B104" s="95">
        <v>1</v>
      </c>
      <c r="C104" s="96">
        <v>0.5</v>
      </c>
      <c r="D104" s="86">
        <v>2086400</v>
      </c>
      <c r="E104" s="87">
        <v>2688950</v>
      </c>
      <c r="F104" s="87">
        <v>2703280</v>
      </c>
      <c r="G104" s="87">
        <v>2768162</v>
      </c>
      <c r="H104" s="88">
        <v>2625657</v>
      </c>
      <c r="J104" s="2">
        <v>39</v>
      </c>
      <c r="K104" s="1">
        <v>2086400</v>
      </c>
      <c r="L104" s="1">
        <v>2643153</v>
      </c>
      <c r="M104" s="1">
        <v>2608579</v>
      </c>
      <c r="N104" s="92">
        <v>2789882</v>
      </c>
    </row>
    <row r="105" spans="1:14">
      <c r="B105" s="95">
        <v>1</v>
      </c>
      <c r="C105" s="96">
        <v>0.75</v>
      </c>
      <c r="D105" s="86">
        <v>2086400</v>
      </c>
      <c r="E105" s="87">
        <v>2789375</v>
      </c>
      <c r="F105" s="87">
        <v>2804740</v>
      </c>
      <c r="G105" s="87">
        <v>2792035</v>
      </c>
      <c r="H105" s="88">
        <v>2672762</v>
      </c>
      <c r="J105" s="2">
        <v>40</v>
      </c>
      <c r="K105" s="1">
        <v>2086400</v>
      </c>
      <c r="L105" s="1">
        <v>2690618</v>
      </c>
      <c r="M105" s="1">
        <v>2658015</v>
      </c>
      <c r="N105" s="92">
        <v>2789904</v>
      </c>
    </row>
    <row r="106" spans="1:14" ht="15.75" thickBot="1">
      <c r="B106" s="97">
        <v>1</v>
      </c>
      <c r="C106" s="98">
        <v>1</v>
      </c>
      <c r="D106" s="89">
        <v>2086400</v>
      </c>
      <c r="E106" s="90">
        <v>2889800</v>
      </c>
      <c r="F106" s="90">
        <v>2906252</v>
      </c>
      <c r="G106" s="90">
        <v>2798579</v>
      </c>
      <c r="H106" s="91">
        <v>2720017</v>
      </c>
      <c r="J106" s="2">
        <v>40</v>
      </c>
      <c r="K106" s="1">
        <v>2086400</v>
      </c>
      <c r="L106" s="1">
        <v>2738242</v>
      </c>
      <c r="M106" s="1">
        <v>2707592</v>
      </c>
      <c r="N106" s="92">
        <v>2789926</v>
      </c>
    </row>
    <row r="107" spans="1:14" ht="15.75" thickBot="1">
      <c r="A107" s="92">
        <v>0</v>
      </c>
    </row>
    <row r="108" spans="1:14">
      <c r="B108" s="93">
        <v>0</v>
      </c>
      <c r="C108" s="94">
        <v>0</v>
      </c>
      <c r="D108" s="83">
        <v>2086400</v>
      </c>
      <c r="E108" s="84">
        <v>23300</v>
      </c>
      <c r="F108" s="84">
        <v>12442</v>
      </c>
      <c r="G108" s="84">
        <v>12442</v>
      </c>
      <c r="H108" s="85">
        <v>887661</v>
      </c>
      <c r="J108" s="2">
        <v>0</v>
      </c>
      <c r="K108" s="1">
        <v>0</v>
      </c>
      <c r="L108" s="1">
        <v>900907</v>
      </c>
      <c r="M108" s="1">
        <v>841604</v>
      </c>
      <c r="N108" s="92">
        <v>12442</v>
      </c>
    </row>
    <row r="109" spans="1:14">
      <c r="B109" s="95">
        <v>0</v>
      </c>
      <c r="C109" s="96">
        <v>0.25</v>
      </c>
      <c r="D109" s="86">
        <v>2086400</v>
      </c>
      <c r="E109" s="87">
        <v>123725</v>
      </c>
      <c r="F109" s="87">
        <v>113768</v>
      </c>
      <c r="G109" s="87">
        <v>113768</v>
      </c>
      <c r="H109" s="88">
        <v>887661</v>
      </c>
      <c r="J109" s="2">
        <v>0</v>
      </c>
      <c r="K109" s="1">
        <v>0</v>
      </c>
      <c r="L109" s="1">
        <v>900907</v>
      </c>
      <c r="M109" s="1">
        <v>841604</v>
      </c>
      <c r="N109" s="92">
        <v>113768</v>
      </c>
    </row>
    <row r="110" spans="1:14">
      <c r="B110" s="95">
        <v>0</v>
      </c>
      <c r="C110" s="96">
        <v>0.5</v>
      </c>
      <c r="D110" s="86">
        <v>2086400</v>
      </c>
      <c r="E110" s="87">
        <v>224150</v>
      </c>
      <c r="F110" s="87">
        <v>215135</v>
      </c>
      <c r="G110" s="87">
        <v>215135</v>
      </c>
      <c r="H110" s="88">
        <v>887661</v>
      </c>
      <c r="J110" s="2">
        <v>0</v>
      </c>
      <c r="K110" s="1">
        <v>0</v>
      </c>
      <c r="L110" s="1">
        <v>900907</v>
      </c>
      <c r="M110" s="1">
        <v>841604</v>
      </c>
      <c r="N110" s="92">
        <v>215135</v>
      </c>
    </row>
    <row r="111" spans="1:14">
      <c r="B111" s="95">
        <v>0</v>
      </c>
      <c r="C111" s="96">
        <v>0.75</v>
      </c>
      <c r="D111" s="86">
        <v>2086400</v>
      </c>
      <c r="E111" s="87">
        <v>324575</v>
      </c>
      <c r="F111" s="87">
        <v>316479</v>
      </c>
      <c r="G111" s="87">
        <v>316479</v>
      </c>
      <c r="H111" s="88">
        <v>887661</v>
      </c>
      <c r="J111" s="2">
        <v>0</v>
      </c>
      <c r="K111" s="1">
        <v>0</v>
      </c>
      <c r="L111" s="1">
        <v>900907</v>
      </c>
      <c r="M111" s="1">
        <v>841604</v>
      </c>
      <c r="N111" s="92">
        <v>316479</v>
      </c>
    </row>
    <row r="112" spans="1:14">
      <c r="B112" s="95">
        <v>0</v>
      </c>
      <c r="C112" s="96">
        <v>1</v>
      </c>
      <c r="D112" s="86">
        <v>2086400</v>
      </c>
      <c r="E112" s="87">
        <v>425000</v>
      </c>
      <c r="F112" s="87">
        <v>417841</v>
      </c>
      <c r="G112" s="87">
        <v>417841</v>
      </c>
      <c r="H112" s="88">
        <v>887661</v>
      </c>
      <c r="J112" s="2">
        <v>0</v>
      </c>
      <c r="K112" s="1">
        <v>0</v>
      </c>
      <c r="L112" s="1">
        <v>900907</v>
      </c>
      <c r="M112" s="1">
        <v>841604</v>
      </c>
      <c r="N112" s="92">
        <v>417841</v>
      </c>
    </row>
    <row r="113" spans="2:14">
      <c r="B113" s="95">
        <v>0.25</v>
      </c>
      <c r="C113" s="96">
        <v>0</v>
      </c>
      <c r="D113" s="86">
        <v>2086400</v>
      </c>
      <c r="E113" s="87">
        <v>639500</v>
      </c>
      <c r="F113" s="87">
        <v>634995</v>
      </c>
      <c r="G113" s="87">
        <v>634995</v>
      </c>
      <c r="H113" s="88">
        <v>1320384</v>
      </c>
      <c r="J113" s="2">
        <v>0</v>
      </c>
      <c r="K113" s="1">
        <v>521600</v>
      </c>
      <c r="L113" s="1">
        <v>1335823</v>
      </c>
      <c r="M113" s="1">
        <v>1277775</v>
      </c>
      <c r="N113" s="92">
        <v>634995</v>
      </c>
    </row>
    <row r="114" spans="2:14">
      <c r="B114" s="95">
        <v>0.25</v>
      </c>
      <c r="C114" s="96">
        <v>0.25</v>
      </c>
      <c r="D114" s="86">
        <v>2086400</v>
      </c>
      <c r="E114" s="87">
        <v>739925</v>
      </c>
      <c r="F114" s="87">
        <v>736322</v>
      </c>
      <c r="G114" s="87">
        <v>736322</v>
      </c>
      <c r="H114" s="88">
        <v>1331634</v>
      </c>
      <c r="J114" s="2">
        <v>0</v>
      </c>
      <c r="K114" s="1">
        <v>521600</v>
      </c>
      <c r="L114" s="1">
        <v>1347161</v>
      </c>
      <c r="M114" s="1">
        <v>1289592</v>
      </c>
      <c r="N114" s="92">
        <v>736322</v>
      </c>
    </row>
    <row r="115" spans="2:14">
      <c r="B115" s="95">
        <v>0.25</v>
      </c>
      <c r="C115" s="96">
        <v>0.5</v>
      </c>
      <c r="D115" s="86">
        <v>2086400</v>
      </c>
      <c r="E115" s="87">
        <v>840350</v>
      </c>
      <c r="F115" s="87">
        <v>837689</v>
      </c>
      <c r="G115" s="87">
        <v>837689</v>
      </c>
      <c r="H115" s="88">
        <v>1342924</v>
      </c>
      <c r="J115" s="2">
        <v>0</v>
      </c>
      <c r="K115" s="1">
        <v>521600</v>
      </c>
      <c r="L115" s="1">
        <v>1358535</v>
      </c>
      <c r="M115" s="1">
        <v>1301444</v>
      </c>
      <c r="N115" s="92">
        <v>837689</v>
      </c>
    </row>
    <row r="116" spans="2:14">
      <c r="B116" s="95">
        <v>0.25</v>
      </c>
      <c r="C116" s="96">
        <v>0.75</v>
      </c>
      <c r="D116" s="86">
        <v>2086400</v>
      </c>
      <c r="E116" s="87">
        <v>940775</v>
      </c>
      <c r="F116" s="87">
        <v>939032</v>
      </c>
      <c r="G116" s="87">
        <v>939032</v>
      </c>
      <c r="H116" s="88">
        <v>1354215</v>
      </c>
      <c r="J116" s="2">
        <v>0</v>
      </c>
      <c r="K116" s="1">
        <v>521600</v>
      </c>
      <c r="L116" s="1">
        <v>1369909</v>
      </c>
      <c r="M116" s="1">
        <v>1313296</v>
      </c>
      <c r="N116" s="92">
        <v>939032</v>
      </c>
    </row>
    <row r="117" spans="2:14">
      <c r="B117" s="95">
        <v>0.25</v>
      </c>
      <c r="C117" s="96">
        <v>1</v>
      </c>
      <c r="D117" s="86">
        <v>2086400</v>
      </c>
      <c r="E117" s="87">
        <v>1041200</v>
      </c>
      <c r="F117" s="87">
        <v>1040395</v>
      </c>
      <c r="G117" s="87">
        <v>1040395</v>
      </c>
      <c r="H117" s="88">
        <v>1367246</v>
      </c>
      <c r="J117" s="2">
        <v>0</v>
      </c>
      <c r="K117" s="1">
        <v>521600</v>
      </c>
      <c r="L117" s="1">
        <v>1383036</v>
      </c>
      <c r="M117" s="1">
        <v>1326992</v>
      </c>
      <c r="N117" s="92">
        <v>1040395</v>
      </c>
    </row>
    <row r="118" spans="2:14">
      <c r="B118" s="95">
        <v>0.5</v>
      </c>
      <c r="C118" s="96">
        <v>0</v>
      </c>
      <c r="D118" s="86">
        <v>2086400</v>
      </c>
      <c r="E118" s="87">
        <v>1255700</v>
      </c>
      <c r="F118" s="87">
        <v>1257520</v>
      </c>
      <c r="G118" s="87">
        <v>1257520</v>
      </c>
      <c r="H118" s="88">
        <v>1752959</v>
      </c>
      <c r="J118" s="2">
        <v>0</v>
      </c>
      <c r="K118" s="1">
        <v>1043200</v>
      </c>
      <c r="L118" s="1">
        <v>1770573</v>
      </c>
      <c r="M118" s="1">
        <v>1713800</v>
      </c>
      <c r="N118" s="92">
        <v>1257520</v>
      </c>
    </row>
    <row r="119" spans="2:14">
      <c r="B119" s="95">
        <v>0.5</v>
      </c>
      <c r="C119" s="96">
        <v>0.25</v>
      </c>
      <c r="D119" s="86">
        <v>2086400</v>
      </c>
      <c r="E119" s="87">
        <v>1356125</v>
      </c>
      <c r="F119" s="87">
        <v>1358847</v>
      </c>
      <c r="G119" s="87">
        <v>1358847</v>
      </c>
      <c r="H119" s="88">
        <v>1775499</v>
      </c>
      <c r="J119" s="2">
        <v>0</v>
      </c>
      <c r="K119" s="1">
        <v>1043200</v>
      </c>
      <c r="L119" s="1">
        <v>1793285</v>
      </c>
      <c r="M119" s="1">
        <v>1737469</v>
      </c>
      <c r="N119" s="92">
        <v>1358847</v>
      </c>
    </row>
    <row r="120" spans="2:14">
      <c r="B120" s="95">
        <v>0.5</v>
      </c>
      <c r="C120" s="96">
        <v>0.5</v>
      </c>
      <c r="D120" s="86">
        <v>2086400</v>
      </c>
      <c r="E120" s="87">
        <v>1456550</v>
      </c>
      <c r="F120" s="87">
        <v>1460214</v>
      </c>
      <c r="G120" s="87">
        <v>1460214</v>
      </c>
      <c r="H120" s="88">
        <v>1799821</v>
      </c>
      <c r="J120" s="2">
        <v>0</v>
      </c>
      <c r="K120" s="1">
        <v>1043200</v>
      </c>
      <c r="L120" s="1">
        <v>1817786</v>
      </c>
      <c r="M120" s="1">
        <v>1763017</v>
      </c>
      <c r="N120" s="92">
        <v>1460214</v>
      </c>
    </row>
    <row r="121" spans="2:14">
      <c r="B121" s="95">
        <v>0.5</v>
      </c>
      <c r="C121" s="96">
        <v>0.75</v>
      </c>
      <c r="D121" s="86">
        <v>2086400</v>
      </c>
      <c r="E121" s="87">
        <v>1556975</v>
      </c>
      <c r="F121" s="87">
        <v>1561558</v>
      </c>
      <c r="G121" s="87">
        <v>1561558</v>
      </c>
      <c r="H121" s="88">
        <v>1822388</v>
      </c>
      <c r="J121" s="2">
        <v>0</v>
      </c>
      <c r="K121" s="1">
        <v>1043200</v>
      </c>
      <c r="L121" s="1">
        <v>1840520</v>
      </c>
      <c r="M121" s="1">
        <v>1786709</v>
      </c>
      <c r="N121" s="92">
        <v>1561558</v>
      </c>
    </row>
    <row r="122" spans="2:14">
      <c r="B122" s="95">
        <v>0.5</v>
      </c>
      <c r="C122" s="96">
        <v>1</v>
      </c>
      <c r="D122" s="86">
        <v>2086400</v>
      </c>
      <c r="E122" s="87">
        <v>1657400</v>
      </c>
      <c r="F122" s="87">
        <v>1662920</v>
      </c>
      <c r="G122" s="87">
        <v>1662950</v>
      </c>
      <c r="H122" s="88">
        <v>1846724</v>
      </c>
      <c r="J122" s="2">
        <v>3</v>
      </c>
      <c r="K122" s="1">
        <v>1043200</v>
      </c>
      <c r="L122" s="1">
        <v>1865037</v>
      </c>
      <c r="M122" s="1">
        <v>1812271</v>
      </c>
      <c r="N122" s="92">
        <v>1662920</v>
      </c>
    </row>
    <row r="123" spans="2:14">
      <c r="B123" s="95">
        <v>0.75</v>
      </c>
      <c r="C123" s="96">
        <v>0</v>
      </c>
      <c r="D123" s="86">
        <v>2086400</v>
      </c>
      <c r="E123" s="87">
        <v>1871900</v>
      </c>
      <c r="F123" s="87">
        <v>1880045</v>
      </c>
      <c r="G123" s="87">
        <v>1880045</v>
      </c>
      <c r="H123" s="88">
        <v>2185534</v>
      </c>
      <c r="J123" s="2">
        <v>0</v>
      </c>
      <c r="K123" s="1">
        <v>1564800</v>
      </c>
      <c r="L123" s="1">
        <v>2205323</v>
      </c>
      <c r="M123" s="1">
        <v>2149825</v>
      </c>
      <c r="N123" s="92">
        <v>1880045</v>
      </c>
    </row>
    <row r="124" spans="2:14">
      <c r="B124" s="95">
        <v>0.75</v>
      </c>
      <c r="C124" s="96">
        <v>0.25</v>
      </c>
      <c r="D124" s="86">
        <v>2086400</v>
      </c>
      <c r="E124" s="87">
        <v>1972325</v>
      </c>
      <c r="F124" s="87">
        <v>1981372</v>
      </c>
      <c r="G124" s="87">
        <v>1981372</v>
      </c>
      <c r="H124" s="88">
        <v>2219365</v>
      </c>
      <c r="J124" s="2">
        <v>0</v>
      </c>
      <c r="K124" s="1">
        <v>1564800</v>
      </c>
      <c r="L124" s="1">
        <v>2239409</v>
      </c>
      <c r="M124" s="1">
        <v>2185346</v>
      </c>
      <c r="N124" s="92">
        <v>1981372</v>
      </c>
    </row>
    <row r="125" spans="2:14">
      <c r="B125" s="95">
        <v>0.75</v>
      </c>
      <c r="C125" s="96">
        <v>0.5</v>
      </c>
      <c r="D125" s="86">
        <v>2086400</v>
      </c>
      <c r="E125" s="87">
        <v>2072750</v>
      </c>
      <c r="F125" s="87">
        <v>2082739</v>
      </c>
      <c r="G125" s="87">
        <v>2082819</v>
      </c>
      <c r="H125" s="88">
        <v>2254963</v>
      </c>
      <c r="J125" s="2">
        <v>5</v>
      </c>
      <c r="K125" s="1">
        <v>1564800</v>
      </c>
      <c r="L125" s="1">
        <v>2275270</v>
      </c>
      <c r="M125" s="1">
        <v>2222734</v>
      </c>
      <c r="N125" s="92">
        <v>2082739</v>
      </c>
    </row>
    <row r="126" spans="2:14">
      <c r="B126" s="95">
        <v>0.75</v>
      </c>
      <c r="C126" s="96">
        <v>0.75</v>
      </c>
      <c r="D126" s="86">
        <v>2086400</v>
      </c>
      <c r="E126" s="87">
        <v>2173175</v>
      </c>
      <c r="F126" s="87">
        <v>2184083</v>
      </c>
      <c r="G126" s="87">
        <v>2197448</v>
      </c>
      <c r="H126" s="88">
        <v>2290568</v>
      </c>
      <c r="J126" s="2">
        <v>14</v>
      </c>
      <c r="K126" s="1">
        <v>1564800</v>
      </c>
      <c r="L126" s="1">
        <v>2311138</v>
      </c>
      <c r="M126" s="1">
        <v>2260130</v>
      </c>
      <c r="N126" s="92">
        <v>2184083</v>
      </c>
    </row>
    <row r="127" spans="2:14">
      <c r="B127" s="95">
        <v>0.75</v>
      </c>
      <c r="C127" s="96">
        <v>1</v>
      </c>
      <c r="D127" s="86">
        <v>2086400</v>
      </c>
      <c r="E127" s="87">
        <v>2273600</v>
      </c>
      <c r="F127" s="87">
        <v>2285445</v>
      </c>
      <c r="G127" s="87">
        <v>2317626</v>
      </c>
      <c r="H127" s="88">
        <v>2326189</v>
      </c>
      <c r="J127" s="2">
        <v>27</v>
      </c>
      <c r="K127" s="1">
        <v>1564800</v>
      </c>
      <c r="L127" s="1">
        <v>2347023</v>
      </c>
      <c r="M127" s="1">
        <v>2297536</v>
      </c>
      <c r="N127" s="92">
        <v>2285425</v>
      </c>
    </row>
    <row r="128" spans="2:14">
      <c r="B128" s="95">
        <v>1</v>
      </c>
      <c r="C128" s="96">
        <v>0</v>
      </c>
      <c r="D128" s="86">
        <v>2086400</v>
      </c>
      <c r="E128" s="87">
        <v>2488100</v>
      </c>
      <c r="F128" s="87">
        <v>2502570</v>
      </c>
      <c r="G128" s="87">
        <v>2502723</v>
      </c>
      <c r="H128" s="88">
        <v>2618109</v>
      </c>
      <c r="J128" s="2">
        <v>7</v>
      </c>
      <c r="K128" s="1">
        <v>2086400</v>
      </c>
      <c r="L128" s="1">
        <v>2640073</v>
      </c>
      <c r="M128" s="1">
        <v>2585850</v>
      </c>
      <c r="N128" s="92">
        <v>2502570</v>
      </c>
    </row>
    <row r="129" spans="2:14">
      <c r="B129" s="95">
        <v>1</v>
      </c>
      <c r="C129" s="96">
        <v>0.25</v>
      </c>
      <c r="D129" s="86">
        <v>2086400</v>
      </c>
      <c r="E129" s="87">
        <v>2588525</v>
      </c>
      <c r="F129" s="87">
        <v>2603897</v>
      </c>
      <c r="G129" s="87">
        <v>2604088</v>
      </c>
      <c r="H129" s="88">
        <v>2664971</v>
      </c>
      <c r="J129" s="2">
        <v>14</v>
      </c>
      <c r="K129" s="1">
        <v>2086400</v>
      </c>
      <c r="L129" s="1">
        <v>2687286</v>
      </c>
      <c r="M129" s="1">
        <v>2635067</v>
      </c>
      <c r="N129" s="92">
        <v>2603897</v>
      </c>
    </row>
    <row r="130" spans="2:14">
      <c r="B130" s="95">
        <v>1</v>
      </c>
      <c r="C130" s="96">
        <v>0.5</v>
      </c>
      <c r="D130" s="86">
        <v>2086400</v>
      </c>
      <c r="E130" s="87">
        <v>2688950</v>
      </c>
      <c r="F130" s="87">
        <v>2705264</v>
      </c>
      <c r="G130" s="87">
        <v>2721605</v>
      </c>
      <c r="H130" s="88">
        <v>2711874</v>
      </c>
      <c r="J130" s="2">
        <v>36</v>
      </c>
      <c r="K130" s="1">
        <v>2086400</v>
      </c>
      <c r="L130" s="1">
        <v>2734537</v>
      </c>
      <c r="M130" s="1">
        <v>2684321</v>
      </c>
      <c r="N130" s="92">
        <v>2705481</v>
      </c>
    </row>
    <row r="131" spans="2:14">
      <c r="B131" s="95">
        <v>1</v>
      </c>
      <c r="C131" s="96">
        <v>0.75</v>
      </c>
      <c r="D131" s="86">
        <v>2086400</v>
      </c>
      <c r="E131" s="87">
        <v>2789375</v>
      </c>
      <c r="F131" s="87">
        <v>2806608</v>
      </c>
      <c r="G131" s="87">
        <v>2895271</v>
      </c>
      <c r="H131" s="88">
        <v>2758764</v>
      </c>
      <c r="J131" s="2">
        <v>38</v>
      </c>
      <c r="K131" s="1">
        <v>2086400</v>
      </c>
      <c r="L131" s="1">
        <v>2781773</v>
      </c>
      <c r="M131" s="1">
        <v>2733561</v>
      </c>
      <c r="N131" s="92">
        <v>3028426</v>
      </c>
    </row>
    <row r="132" spans="2:14" ht="15.75" thickBot="1">
      <c r="B132" s="97">
        <v>1</v>
      </c>
      <c r="C132" s="98">
        <v>1</v>
      </c>
      <c r="D132" s="89">
        <v>2086400</v>
      </c>
      <c r="E132" s="90">
        <v>2889800</v>
      </c>
      <c r="F132" s="90">
        <v>2907970</v>
      </c>
      <c r="G132" s="90">
        <v>3016348</v>
      </c>
      <c r="H132" s="91">
        <v>2805664</v>
      </c>
      <c r="J132" s="2">
        <v>40</v>
      </c>
      <c r="K132" s="1">
        <v>2086400</v>
      </c>
      <c r="L132" s="1">
        <v>2829020</v>
      </c>
      <c r="M132" s="1">
        <v>2782812</v>
      </c>
      <c r="N132" s="92">
        <v>3028440</v>
      </c>
    </row>
  </sheetData>
  <conditionalFormatting sqref="Q4:U4">
    <cfRule type="top10" dxfId="449" priority="249" bottom="1" rank="1"/>
    <cfRule type="colorScale" priority="250">
      <colorScale>
        <cfvo type="min"/>
        <cfvo type="max"/>
        <color theme="7"/>
        <color rgb="FFFFF9E7"/>
      </colorScale>
    </cfRule>
  </conditionalFormatting>
  <conditionalFormatting sqref="Q5:U5">
    <cfRule type="top10" dxfId="448" priority="247" bottom="1" rank="1"/>
    <cfRule type="colorScale" priority="248">
      <colorScale>
        <cfvo type="min"/>
        <cfvo type="max"/>
        <color theme="7"/>
        <color rgb="FFFFF9E7"/>
      </colorScale>
    </cfRule>
  </conditionalFormatting>
  <conditionalFormatting sqref="Q6:U6">
    <cfRule type="top10" dxfId="447" priority="245" bottom="1" rank="1"/>
    <cfRule type="colorScale" priority="246">
      <colorScale>
        <cfvo type="min"/>
        <cfvo type="max"/>
        <color theme="7"/>
        <color rgb="FFFFF9E7"/>
      </colorScale>
    </cfRule>
  </conditionalFormatting>
  <conditionalFormatting sqref="Q7:U7">
    <cfRule type="top10" dxfId="446" priority="243" bottom="1" rank="1"/>
    <cfRule type="colorScale" priority="244">
      <colorScale>
        <cfvo type="min"/>
        <cfvo type="max"/>
        <color theme="7"/>
        <color rgb="FFFFF9E7"/>
      </colorScale>
    </cfRule>
  </conditionalFormatting>
  <conditionalFormatting sqref="Q8:U8">
    <cfRule type="top10" dxfId="445" priority="241" bottom="1" rank="1"/>
    <cfRule type="colorScale" priority="242">
      <colorScale>
        <cfvo type="min"/>
        <cfvo type="max"/>
        <color theme="7"/>
        <color rgb="FFFFF9E7"/>
      </colorScale>
    </cfRule>
  </conditionalFormatting>
  <conditionalFormatting sqref="Q9:U9">
    <cfRule type="top10" dxfId="444" priority="239" bottom="1" rank="1"/>
    <cfRule type="colorScale" priority="240">
      <colorScale>
        <cfvo type="min"/>
        <cfvo type="max"/>
        <color theme="7"/>
        <color rgb="FFFFF9E7"/>
      </colorScale>
    </cfRule>
  </conditionalFormatting>
  <conditionalFormatting sqref="Q10:U10">
    <cfRule type="top10" dxfId="443" priority="237" bottom="1" rank="1"/>
    <cfRule type="colorScale" priority="238">
      <colorScale>
        <cfvo type="min"/>
        <cfvo type="max"/>
        <color theme="7"/>
        <color rgb="FFFFF9E7"/>
      </colorScale>
    </cfRule>
  </conditionalFormatting>
  <conditionalFormatting sqref="Q11:U11">
    <cfRule type="top10" dxfId="442" priority="235" bottom="1" rank="1"/>
    <cfRule type="colorScale" priority="236">
      <colorScale>
        <cfvo type="min"/>
        <cfvo type="max"/>
        <color theme="7"/>
        <color rgb="FFFFF9E7"/>
      </colorScale>
    </cfRule>
  </conditionalFormatting>
  <conditionalFormatting sqref="Q12:U12">
    <cfRule type="top10" dxfId="441" priority="233" bottom="1" rank="1"/>
    <cfRule type="colorScale" priority="234">
      <colorScale>
        <cfvo type="min"/>
        <cfvo type="max"/>
        <color theme="7"/>
        <color rgb="FFFFF9E7"/>
      </colorScale>
    </cfRule>
  </conditionalFormatting>
  <conditionalFormatting sqref="Q13:U13">
    <cfRule type="top10" dxfId="440" priority="231" bottom="1" rank="1"/>
    <cfRule type="colorScale" priority="232">
      <colorScale>
        <cfvo type="min"/>
        <cfvo type="max"/>
        <color theme="7"/>
        <color rgb="FFFFF9E7"/>
      </colorScale>
    </cfRule>
  </conditionalFormatting>
  <conditionalFormatting sqref="Q14:U14">
    <cfRule type="top10" dxfId="439" priority="229" bottom="1" rank="1"/>
    <cfRule type="colorScale" priority="230">
      <colorScale>
        <cfvo type="min"/>
        <cfvo type="max"/>
        <color theme="7"/>
        <color rgb="FFFFF9E7"/>
      </colorScale>
    </cfRule>
  </conditionalFormatting>
  <conditionalFormatting sqref="Q15:U15">
    <cfRule type="top10" dxfId="438" priority="227" bottom="1" rank="1"/>
    <cfRule type="colorScale" priority="228">
      <colorScale>
        <cfvo type="min"/>
        <cfvo type="max"/>
        <color theme="7"/>
        <color rgb="FFFFF9E7"/>
      </colorScale>
    </cfRule>
  </conditionalFormatting>
  <conditionalFormatting sqref="Q16:U16">
    <cfRule type="top10" dxfId="437" priority="225" bottom="1" rank="1"/>
    <cfRule type="colorScale" priority="226">
      <colorScale>
        <cfvo type="min"/>
        <cfvo type="max"/>
        <color theme="7"/>
        <color rgb="FFFFF9E7"/>
      </colorScale>
    </cfRule>
  </conditionalFormatting>
  <conditionalFormatting sqref="Q17:U17">
    <cfRule type="top10" dxfId="436" priority="223" bottom="1" rank="1"/>
    <cfRule type="colorScale" priority="224">
      <colorScale>
        <cfvo type="min"/>
        <cfvo type="max"/>
        <color theme="7"/>
        <color rgb="FFFFF9E7"/>
      </colorScale>
    </cfRule>
  </conditionalFormatting>
  <conditionalFormatting sqref="Q18:U18">
    <cfRule type="top10" dxfId="435" priority="221" bottom="1" rank="1"/>
    <cfRule type="colorScale" priority="222">
      <colorScale>
        <cfvo type="min"/>
        <cfvo type="max"/>
        <color theme="7"/>
        <color rgb="FFFFF9E7"/>
      </colorScale>
    </cfRule>
  </conditionalFormatting>
  <conditionalFormatting sqref="Q19:U19">
    <cfRule type="top10" dxfId="434" priority="219" bottom="1" rank="1"/>
    <cfRule type="colorScale" priority="220">
      <colorScale>
        <cfvo type="min"/>
        <cfvo type="max"/>
        <color theme="7"/>
        <color rgb="FFFFF9E7"/>
      </colorScale>
    </cfRule>
  </conditionalFormatting>
  <conditionalFormatting sqref="Q20:U20">
    <cfRule type="top10" dxfId="433" priority="217" bottom="1" rank="1"/>
    <cfRule type="colorScale" priority="218">
      <colorScale>
        <cfvo type="min"/>
        <cfvo type="max"/>
        <color theme="7"/>
        <color rgb="FFFFF9E7"/>
      </colorScale>
    </cfRule>
  </conditionalFormatting>
  <conditionalFormatting sqref="Q21:U21">
    <cfRule type="top10" dxfId="432" priority="215" bottom="1" rank="1"/>
    <cfRule type="colorScale" priority="216">
      <colorScale>
        <cfvo type="min"/>
        <cfvo type="max"/>
        <color theme="7"/>
        <color rgb="FFFFF9E7"/>
      </colorScale>
    </cfRule>
  </conditionalFormatting>
  <conditionalFormatting sqref="Q22:U22">
    <cfRule type="top10" dxfId="431" priority="213" bottom="1" rank="1"/>
    <cfRule type="colorScale" priority="214">
      <colorScale>
        <cfvo type="min"/>
        <cfvo type="max"/>
        <color theme="7"/>
        <color rgb="FFFFF9E7"/>
      </colorScale>
    </cfRule>
  </conditionalFormatting>
  <conditionalFormatting sqref="Q23:U23">
    <cfRule type="top10" dxfId="430" priority="211" bottom="1" rank="1"/>
    <cfRule type="colorScale" priority="212">
      <colorScale>
        <cfvo type="min"/>
        <cfvo type="max"/>
        <color theme="7"/>
        <color rgb="FFFFF9E7"/>
      </colorScale>
    </cfRule>
  </conditionalFormatting>
  <conditionalFormatting sqref="Q24:U24">
    <cfRule type="top10" dxfId="429" priority="209" bottom="1" rank="1"/>
    <cfRule type="colorScale" priority="210">
      <colorScale>
        <cfvo type="min"/>
        <cfvo type="max"/>
        <color theme="7"/>
        <color rgb="FFFFF9E7"/>
      </colorScale>
    </cfRule>
  </conditionalFormatting>
  <conditionalFormatting sqref="Q25:U25">
    <cfRule type="top10" dxfId="428" priority="207" bottom="1" rank="1"/>
    <cfRule type="colorScale" priority="208">
      <colorScale>
        <cfvo type="min"/>
        <cfvo type="max"/>
        <color theme="7"/>
        <color rgb="FFFFF9E7"/>
      </colorScale>
    </cfRule>
  </conditionalFormatting>
  <conditionalFormatting sqref="Q26:U26">
    <cfRule type="top10" dxfId="427" priority="205" bottom="1" rank="1"/>
    <cfRule type="colorScale" priority="206">
      <colorScale>
        <cfvo type="min"/>
        <cfvo type="max"/>
        <color theme="7"/>
        <color rgb="FFFFF9E7"/>
      </colorScale>
    </cfRule>
  </conditionalFormatting>
  <conditionalFormatting sqref="Q27:U27">
    <cfRule type="top10" dxfId="426" priority="203" bottom="1" rank="1"/>
    <cfRule type="colorScale" priority="204">
      <colorScale>
        <cfvo type="min"/>
        <cfvo type="max"/>
        <color theme="7"/>
        <color rgb="FFFFF9E7"/>
      </colorScale>
    </cfRule>
  </conditionalFormatting>
  <conditionalFormatting sqref="Q28:U28">
    <cfRule type="top10" dxfId="425" priority="201" bottom="1" rank="1"/>
    <cfRule type="colorScale" priority="202">
      <colorScale>
        <cfvo type="min"/>
        <cfvo type="max"/>
        <color theme="7"/>
        <color rgb="FFFFF9E7"/>
      </colorScale>
    </cfRule>
  </conditionalFormatting>
  <conditionalFormatting sqref="D4:H4">
    <cfRule type="top10" dxfId="424" priority="251" bottom="1" rank="1"/>
    <cfRule type="colorScale" priority="252">
      <colorScale>
        <cfvo type="min"/>
        <cfvo type="max"/>
        <color theme="7"/>
        <color rgb="FFFFF9E7"/>
      </colorScale>
    </cfRule>
  </conditionalFormatting>
  <conditionalFormatting sqref="D5:H5">
    <cfRule type="top10" dxfId="423" priority="253" bottom="1" rank="1"/>
    <cfRule type="colorScale" priority="254">
      <colorScale>
        <cfvo type="min"/>
        <cfvo type="max"/>
        <color theme="7"/>
        <color rgb="FFFFF9E7"/>
      </colorScale>
    </cfRule>
  </conditionalFormatting>
  <conditionalFormatting sqref="D6:H6">
    <cfRule type="top10" dxfId="422" priority="255" bottom="1" rank="1"/>
    <cfRule type="colorScale" priority="256">
      <colorScale>
        <cfvo type="min"/>
        <cfvo type="max"/>
        <color theme="7"/>
        <color rgb="FFFFF9E7"/>
      </colorScale>
    </cfRule>
  </conditionalFormatting>
  <conditionalFormatting sqref="D7:H7">
    <cfRule type="top10" dxfId="421" priority="257" bottom="1" rank="1"/>
    <cfRule type="colorScale" priority="258">
      <colorScale>
        <cfvo type="min"/>
        <cfvo type="max"/>
        <color theme="7"/>
        <color rgb="FFFFF9E7"/>
      </colorScale>
    </cfRule>
  </conditionalFormatting>
  <conditionalFormatting sqref="D8:H8">
    <cfRule type="top10" dxfId="420" priority="259" bottom="1" rank="1"/>
    <cfRule type="colorScale" priority="260">
      <colorScale>
        <cfvo type="min"/>
        <cfvo type="max"/>
        <color theme="7"/>
        <color rgb="FFFFF9E7"/>
      </colorScale>
    </cfRule>
  </conditionalFormatting>
  <conditionalFormatting sqref="D9:H9">
    <cfRule type="top10" dxfId="419" priority="261" bottom="1" rank="1"/>
    <cfRule type="colorScale" priority="262">
      <colorScale>
        <cfvo type="min"/>
        <cfvo type="max"/>
        <color theme="7"/>
        <color rgb="FFFFF9E7"/>
      </colorScale>
    </cfRule>
  </conditionalFormatting>
  <conditionalFormatting sqref="D10:H10">
    <cfRule type="top10" dxfId="418" priority="263" bottom="1" rank="1"/>
    <cfRule type="colorScale" priority="264">
      <colorScale>
        <cfvo type="min"/>
        <cfvo type="max"/>
        <color theme="7"/>
        <color rgb="FFFFF9E7"/>
      </colorScale>
    </cfRule>
  </conditionalFormatting>
  <conditionalFormatting sqref="D11:H11">
    <cfRule type="top10" dxfId="417" priority="265" bottom="1" rank="1"/>
    <cfRule type="colorScale" priority="266">
      <colorScale>
        <cfvo type="min"/>
        <cfvo type="max"/>
        <color theme="7"/>
        <color rgb="FFFFF9E7"/>
      </colorScale>
    </cfRule>
  </conditionalFormatting>
  <conditionalFormatting sqref="D12:H12">
    <cfRule type="top10" dxfId="416" priority="267" bottom="1" rank="1"/>
    <cfRule type="colorScale" priority="268">
      <colorScale>
        <cfvo type="min"/>
        <cfvo type="max"/>
        <color theme="7"/>
        <color rgb="FFFFF9E7"/>
      </colorScale>
    </cfRule>
  </conditionalFormatting>
  <conditionalFormatting sqref="D13:H13">
    <cfRule type="top10" dxfId="415" priority="269" bottom="1" rank="1"/>
    <cfRule type="colorScale" priority="270">
      <colorScale>
        <cfvo type="min"/>
        <cfvo type="max"/>
        <color theme="7"/>
        <color rgb="FFFFF9E7"/>
      </colorScale>
    </cfRule>
  </conditionalFormatting>
  <conditionalFormatting sqref="D14:H14">
    <cfRule type="top10" dxfId="414" priority="271" bottom="1" rank="1"/>
    <cfRule type="colorScale" priority="272">
      <colorScale>
        <cfvo type="min"/>
        <cfvo type="max"/>
        <color theme="7"/>
        <color rgb="FFFFF9E7"/>
      </colorScale>
    </cfRule>
  </conditionalFormatting>
  <conditionalFormatting sqref="D15:H15">
    <cfRule type="top10" dxfId="413" priority="273" bottom="1" rank="1"/>
    <cfRule type="colorScale" priority="274">
      <colorScale>
        <cfvo type="min"/>
        <cfvo type="max"/>
        <color theme="7"/>
        <color rgb="FFFFF9E7"/>
      </colorScale>
    </cfRule>
  </conditionalFormatting>
  <conditionalFormatting sqref="D16:H16">
    <cfRule type="top10" dxfId="412" priority="275" bottom="1" rank="1"/>
    <cfRule type="colorScale" priority="276">
      <colorScale>
        <cfvo type="min"/>
        <cfvo type="max"/>
        <color theme="7"/>
        <color rgb="FFFFF9E7"/>
      </colorScale>
    </cfRule>
  </conditionalFormatting>
  <conditionalFormatting sqref="D17:H17">
    <cfRule type="top10" dxfId="411" priority="277" bottom="1" rank="1"/>
    <cfRule type="colorScale" priority="278">
      <colorScale>
        <cfvo type="min"/>
        <cfvo type="max"/>
        <color theme="7"/>
        <color rgb="FFFFF9E7"/>
      </colorScale>
    </cfRule>
  </conditionalFormatting>
  <conditionalFormatting sqref="D18:H18">
    <cfRule type="top10" dxfId="410" priority="279" bottom="1" rank="1"/>
    <cfRule type="colorScale" priority="280">
      <colorScale>
        <cfvo type="min"/>
        <cfvo type="max"/>
        <color theme="7"/>
        <color rgb="FFFFF9E7"/>
      </colorScale>
    </cfRule>
  </conditionalFormatting>
  <conditionalFormatting sqref="D19:H19">
    <cfRule type="top10" dxfId="409" priority="281" bottom="1" rank="1"/>
    <cfRule type="colorScale" priority="282">
      <colorScale>
        <cfvo type="min"/>
        <cfvo type="max"/>
        <color theme="7"/>
        <color rgb="FFFFF9E7"/>
      </colorScale>
    </cfRule>
  </conditionalFormatting>
  <conditionalFormatting sqref="D20:H20">
    <cfRule type="top10" dxfId="408" priority="283" bottom="1" rank="1"/>
    <cfRule type="colorScale" priority="284">
      <colorScale>
        <cfvo type="min"/>
        <cfvo type="max"/>
        <color theme="7"/>
        <color rgb="FFFFF9E7"/>
      </colorScale>
    </cfRule>
  </conditionalFormatting>
  <conditionalFormatting sqref="D21:H21">
    <cfRule type="top10" dxfId="407" priority="285" bottom="1" rank="1"/>
    <cfRule type="colorScale" priority="286">
      <colorScale>
        <cfvo type="min"/>
        <cfvo type="max"/>
        <color theme="7"/>
        <color rgb="FFFFF9E7"/>
      </colorScale>
    </cfRule>
  </conditionalFormatting>
  <conditionalFormatting sqref="D22:H22">
    <cfRule type="top10" dxfId="406" priority="287" bottom="1" rank="1"/>
    <cfRule type="colorScale" priority="288">
      <colorScale>
        <cfvo type="min"/>
        <cfvo type="max"/>
        <color theme="7"/>
        <color rgb="FFFFF9E7"/>
      </colorScale>
    </cfRule>
  </conditionalFormatting>
  <conditionalFormatting sqref="D23:H23">
    <cfRule type="top10" dxfId="405" priority="289" bottom="1" rank="1"/>
    <cfRule type="colorScale" priority="290">
      <colorScale>
        <cfvo type="min"/>
        <cfvo type="max"/>
        <color theme="7"/>
        <color rgb="FFFFF9E7"/>
      </colorScale>
    </cfRule>
  </conditionalFormatting>
  <conditionalFormatting sqref="D24:H24">
    <cfRule type="top10" dxfId="404" priority="291" bottom="1" rank="1"/>
    <cfRule type="colorScale" priority="292">
      <colorScale>
        <cfvo type="min"/>
        <cfvo type="max"/>
        <color theme="7"/>
        <color rgb="FFFFF9E7"/>
      </colorScale>
    </cfRule>
  </conditionalFormatting>
  <conditionalFormatting sqref="D25:H25">
    <cfRule type="top10" dxfId="403" priority="293" bottom="1" rank="1"/>
    <cfRule type="colorScale" priority="294">
      <colorScale>
        <cfvo type="min"/>
        <cfvo type="max"/>
        <color theme="7"/>
        <color rgb="FFFFF9E7"/>
      </colorScale>
    </cfRule>
  </conditionalFormatting>
  <conditionalFormatting sqref="D26:H26">
    <cfRule type="top10" dxfId="402" priority="295" bottom="1" rank="1"/>
    <cfRule type="colorScale" priority="296">
      <colorScale>
        <cfvo type="min"/>
        <cfvo type="max"/>
        <color theme="7"/>
        <color rgb="FFFFF9E7"/>
      </colorScale>
    </cfRule>
  </conditionalFormatting>
  <conditionalFormatting sqref="D27:H27">
    <cfRule type="top10" dxfId="401" priority="297" bottom="1" rank="1"/>
    <cfRule type="colorScale" priority="298">
      <colorScale>
        <cfvo type="min"/>
        <cfvo type="max"/>
        <color theme="7"/>
        <color rgb="FFFFF9E7"/>
      </colorScale>
    </cfRule>
  </conditionalFormatting>
  <conditionalFormatting sqref="D28:H28">
    <cfRule type="top10" dxfId="400" priority="299" bottom="1" rank="1"/>
    <cfRule type="colorScale" priority="300">
      <colorScale>
        <cfvo type="min"/>
        <cfvo type="max"/>
        <color theme="7"/>
        <color rgb="FFFFF9E7"/>
      </colorScale>
    </cfRule>
  </conditionalFormatting>
  <conditionalFormatting sqref="D30:H30">
    <cfRule type="top10" dxfId="399" priority="151" bottom="1" rank="1"/>
    <cfRule type="colorScale" priority="152">
      <colorScale>
        <cfvo type="min"/>
        <cfvo type="max"/>
        <color theme="7"/>
        <color rgb="FFFFF9E7"/>
      </colorScale>
    </cfRule>
  </conditionalFormatting>
  <conditionalFormatting sqref="D31:H31">
    <cfRule type="top10" dxfId="398" priority="153" bottom="1" rank="1"/>
    <cfRule type="colorScale" priority="154">
      <colorScale>
        <cfvo type="min"/>
        <cfvo type="max"/>
        <color theme="7"/>
        <color rgb="FFFFF9E7"/>
      </colorScale>
    </cfRule>
  </conditionalFormatting>
  <conditionalFormatting sqref="D32:H32">
    <cfRule type="top10" dxfId="397" priority="155" bottom="1" rank="1"/>
    <cfRule type="colorScale" priority="156">
      <colorScale>
        <cfvo type="min"/>
        <cfvo type="max"/>
        <color theme="7"/>
        <color rgb="FFFFF9E7"/>
      </colorScale>
    </cfRule>
  </conditionalFormatting>
  <conditionalFormatting sqref="D33:H33">
    <cfRule type="top10" dxfId="396" priority="157" bottom="1" rank="1"/>
    <cfRule type="colorScale" priority="158">
      <colorScale>
        <cfvo type="min"/>
        <cfvo type="max"/>
        <color theme="7"/>
        <color rgb="FFFFF9E7"/>
      </colorScale>
    </cfRule>
  </conditionalFormatting>
  <conditionalFormatting sqref="D34:H34">
    <cfRule type="top10" dxfId="395" priority="159" bottom="1" rank="1"/>
    <cfRule type="colorScale" priority="160">
      <colorScale>
        <cfvo type="min"/>
        <cfvo type="max"/>
        <color theme="7"/>
        <color rgb="FFFFF9E7"/>
      </colorScale>
    </cfRule>
  </conditionalFormatting>
  <conditionalFormatting sqref="D35:H35">
    <cfRule type="top10" dxfId="394" priority="161" bottom="1" rank="1"/>
    <cfRule type="colorScale" priority="162">
      <colorScale>
        <cfvo type="min"/>
        <cfvo type="max"/>
        <color theme="7"/>
        <color rgb="FFFFF9E7"/>
      </colorScale>
    </cfRule>
  </conditionalFormatting>
  <conditionalFormatting sqref="D36:H36">
    <cfRule type="top10" dxfId="393" priority="163" bottom="1" rank="1"/>
    <cfRule type="colorScale" priority="164">
      <colorScale>
        <cfvo type="min"/>
        <cfvo type="max"/>
        <color theme="7"/>
        <color rgb="FFFFF9E7"/>
      </colorScale>
    </cfRule>
  </conditionalFormatting>
  <conditionalFormatting sqref="D37:H37">
    <cfRule type="top10" dxfId="392" priority="165" bottom="1" rank="1"/>
    <cfRule type="colorScale" priority="166">
      <colorScale>
        <cfvo type="min"/>
        <cfvo type="max"/>
        <color theme="7"/>
        <color rgb="FFFFF9E7"/>
      </colorScale>
    </cfRule>
  </conditionalFormatting>
  <conditionalFormatting sqref="D38:H38">
    <cfRule type="top10" dxfId="391" priority="167" bottom="1" rank="1"/>
    <cfRule type="colorScale" priority="168">
      <colorScale>
        <cfvo type="min"/>
        <cfvo type="max"/>
        <color theme="7"/>
        <color rgb="FFFFF9E7"/>
      </colorScale>
    </cfRule>
  </conditionalFormatting>
  <conditionalFormatting sqref="D39:H39">
    <cfRule type="top10" dxfId="390" priority="169" bottom="1" rank="1"/>
    <cfRule type="colorScale" priority="170">
      <colorScale>
        <cfvo type="min"/>
        <cfvo type="max"/>
        <color theme="7"/>
        <color rgb="FFFFF9E7"/>
      </colorScale>
    </cfRule>
  </conditionalFormatting>
  <conditionalFormatting sqref="D40:H40">
    <cfRule type="top10" dxfId="389" priority="171" bottom="1" rank="1"/>
    <cfRule type="colorScale" priority="172">
      <colorScale>
        <cfvo type="min"/>
        <cfvo type="max"/>
        <color theme="7"/>
        <color rgb="FFFFF9E7"/>
      </colorScale>
    </cfRule>
  </conditionalFormatting>
  <conditionalFormatting sqref="D41:H41">
    <cfRule type="top10" dxfId="388" priority="173" bottom="1" rank="1"/>
    <cfRule type="colorScale" priority="174">
      <colorScale>
        <cfvo type="min"/>
        <cfvo type="max"/>
        <color theme="7"/>
        <color rgb="FFFFF9E7"/>
      </colorScale>
    </cfRule>
  </conditionalFormatting>
  <conditionalFormatting sqref="D42:H42">
    <cfRule type="top10" dxfId="387" priority="175" bottom="1" rank="1"/>
    <cfRule type="colorScale" priority="176">
      <colorScale>
        <cfvo type="min"/>
        <cfvo type="max"/>
        <color theme="7"/>
        <color rgb="FFFFF9E7"/>
      </colorScale>
    </cfRule>
  </conditionalFormatting>
  <conditionalFormatting sqref="D43:H43">
    <cfRule type="top10" dxfId="386" priority="177" bottom="1" rank="1"/>
    <cfRule type="colorScale" priority="178">
      <colorScale>
        <cfvo type="min"/>
        <cfvo type="max"/>
        <color theme="7"/>
        <color rgb="FFFFF9E7"/>
      </colorScale>
    </cfRule>
  </conditionalFormatting>
  <conditionalFormatting sqref="D44:H44">
    <cfRule type="top10" dxfId="385" priority="179" bottom="1" rank="1"/>
    <cfRule type="colorScale" priority="180">
      <colorScale>
        <cfvo type="min"/>
        <cfvo type="max"/>
        <color theme="7"/>
        <color rgb="FFFFF9E7"/>
      </colorScale>
    </cfRule>
  </conditionalFormatting>
  <conditionalFormatting sqref="D45:H45">
    <cfRule type="top10" dxfId="384" priority="181" bottom="1" rank="1"/>
    <cfRule type="colorScale" priority="182">
      <colorScale>
        <cfvo type="min"/>
        <cfvo type="max"/>
        <color theme="7"/>
        <color rgb="FFFFF9E7"/>
      </colorScale>
    </cfRule>
  </conditionalFormatting>
  <conditionalFormatting sqref="D46:H46">
    <cfRule type="top10" dxfId="383" priority="183" bottom="1" rank="1"/>
    <cfRule type="colorScale" priority="184">
      <colorScale>
        <cfvo type="min"/>
        <cfvo type="max"/>
        <color theme="7"/>
        <color rgb="FFFFF9E7"/>
      </colorScale>
    </cfRule>
  </conditionalFormatting>
  <conditionalFormatting sqref="D47:H47">
    <cfRule type="top10" dxfId="382" priority="185" bottom="1" rank="1"/>
    <cfRule type="colorScale" priority="186">
      <colorScale>
        <cfvo type="min"/>
        <cfvo type="max"/>
        <color theme="7"/>
        <color rgb="FFFFF9E7"/>
      </colorScale>
    </cfRule>
  </conditionalFormatting>
  <conditionalFormatting sqref="D48:H48">
    <cfRule type="top10" dxfId="381" priority="187" bottom="1" rank="1"/>
    <cfRule type="colorScale" priority="188">
      <colorScale>
        <cfvo type="min"/>
        <cfvo type="max"/>
        <color theme="7"/>
        <color rgb="FFFFF9E7"/>
      </colorScale>
    </cfRule>
  </conditionalFormatting>
  <conditionalFormatting sqref="D49:H49">
    <cfRule type="top10" dxfId="380" priority="189" bottom="1" rank="1"/>
    <cfRule type="colorScale" priority="190">
      <colorScale>
        <cfvo type="min"/>
        <cfvo type="max"/>
        <color theme="7"/>
        <color rgb="FFFFF9E7"/>
      </colorScale>
    </cfRule>
  </conditionalFormatting>
  <conditionalFormatting sqref="D50:H50">
    <cfRule type="top10" dxfId="379" priority="191" bottom="1" rank="1"/>
    <cfRule type="colorScale" priority="192">
      <colorScale>
        <cfvo type="min"/>
        <cfvo type="max"/>
        <color theme="7"/>
        <color rgb="FFFFF9E7"/>
      </colorScale>
    </cfRule>
  </conditionalFormatting>
  <conditionalFormatting sqref="D51:H51">
    <cfRule type="top10" dxfId="378" priority="193" bottom="1" rank="1"/>
    <cfRule type="colorScale" priority="194">
      <colorScale>
        <cfvo type="min"/>
        <cfvo type="max"/>
        <color theme="7"/>
        <color rgb="FFFFF9E7"/>
      </colorScale>
    </cfRule>
  </conditionalFormatting>
  <conditionalFormatting sqref="D52:H52">
    <cfRule type="top10" dxfId="377" priority="195" bottom="1" rank="1"/>
    <cfRule type="colorScale" priority="196">
      <colorScale>
        <cfvo type="min"/>
        <cfvo type="max"/>
        <color theme="7"/>
        <color rgb="FFFFF9E7"/>
      </colorScale>
    </cfRule>
  </conditionalFormatting>
  <conditionalFormatting sqref="D53:H53">
    <cfRule type="top10" dxfId="376" priority="197" bottom="1" rank="1"/>
    <cfRule type="colorScale" priority="198">
      <colorScale>
        <cfvo type="min"/>
        <cfvo type="max"/>
        <color theme="7"/>
        <color rgb="FFFFF9E7"/>
      </colorScale>
    </cfRule>
  </conditionalFormatting>
  <conditionalFormatting sqref="D54:H54">
    <cfRule type="top10" dxfId="375" priority="199" bottom="1" rank="1"/>
    <cfRule type="colorScale" priority="200">
      <colorScale>
        <cfvo type="min"/>
        <cfvo type="max"/>
        <color theme="7"/>
        <color rgb="FFFFF9E7"/>
      </colorScale>
    </cfRule>
  </conditionalFormatting>
  <conditionalFormatting sqref="D56:H56">
    <cfRule type="top10" dxfId="374" priority="101" bottom="1" rank="1"/>
    <cfRule type="colorScale" priority="102">
      <colorScale>
        <cfvo type="min"/>
        <cfvo type="max"/>
        <color theme="7"/>
        <color rgb="FFFFF9E7"/>
      </colorScale>
    </cfRule>
  </conditionalFormatting>
  <conditionalFormatting sqref="D57:H57">
    <cfRule type="top10" dxfId="373" priority="103" bottom="1" rank="1"/>
    <cfRule type="colorScale" priority="104">
      <colorScale>
        <cfvo type="min"/>
        <cfvo type="max"/>
        <color theme="7"/>
        <color rgb="FFFFF9E7"/>
      </colorScale>
    </cfRule>
  </conditionalFormatting>
  <conditionalFormatting sqref="D58:H58">
    <cfRule type="top10" dxfId="372" priority="105" bottom="1" rank="1"/>
    <cfRule type="colorScale" priority="106">
      <colorScale>
        <cfvo type="min"/>
        <cfvo type="max"/>
        <color theme="7"/>
        <color rgb="FFFFF9E7"/>
      </colorScale>
    </cfRule>
  </conditionalFormatting>
  <conditionalFormatting sqref="D59:H59">
    <cfRule type="top10" dxfId="371" priority="107" bottom="1" rank="1"/>
    <cfRule type="colorScale" priority="108">
      <colorScale>
        <cfvo type="min"/>
        <cfvo type="max"/>
        <color theme="7"/>
        <color rgb="FFFFF9E7"/>
      </colorScale>
    </cfRule>
  </conditionalFormatting>
  <conditionalFormatting sqref="D60:H60">
    <cfRule type="top10" dxfId="370" priority="109" bottom="1" rank="1"/>
    <cfRule type="colorScale" priority="110">
      <colorScale>
        <cfvo type="min"/>
        <cfvo type="max"/>
        <color theme="7"/>
        <color rgb="FFFFF9E7"/>
      </colorScale>
    </cfRule>
  </conditionalFormatting>
  <conditionalFormatting sqref="D61:H61">
    <cfRule type="top10" dxfId="369" priority="111" bottom="1" rank="1"/>
    <cfRule type="colorScale" priority="112">
      <colorScale>
        <cfvo type="min"/>
        <cfvo type="max"/>
        <color theme="7"/>
        <color rgb="FFFFF9E7"/>
      </colorScale>
    </cfRule>
  </conditionalFormatting>
  <conditionalFormatting sqref="D62:H62">
    <cfRule type="top10" dxfId="368" priority="113" bottom="1" rank="1"/>
    <cfRule type="colorScale" priority="114">
      <colorScale>
        <cfvo type="min"/>
        <cfvo type="max"/>
        <color theme="7"/>
        <color rgb="FFFFF9E7"/>
      </colorScale>
    </cfRule>
  </conditionalFormatting>
  <conditionalFormatting sqref="D63:H63">
    <cfRule type="top10" dxfId="367" priority="115" bottom="1" rank="1"/>
    <cfRule type="colorScale" priority="116">
      <colorScale>
        <cfvo type="min"/>
        <cfvo type="max"/>
        <color theme="7"/>
        <color rgb="FFFFF9E7"/>
      </colorScale>
    </cfRule>
  </conditionalFormatting>
  <conditionalFormatting sqref="D64:H64">
    <cfRule type="top10" dxfId="366" priority="117" bottom="1" rank="1"/>
    <cfRule type="colorScale" priority="118">
      <colorScale>
        <cfvo type="min"/>
        <cfvo type="max"/>
        <color theme="7"/>
        <color rgb="FFFFF9E7"/>
      </colorScale>
    </cfRule>
  </conditionalFormatting>
  <conditionalFormatting sqref="D65:H65">
    <cfRule type="top10" dxfId="365" priority="119" bottom="1" rank="1"/>
    <cfRule type="colorScale" priority="120">
      <colorScale>
        <cfvo type="min"/>
        <cfvo type="max"/>
        <color theme="7"/>
        <color rgb="FFFFF9E7"/>
      </colorScale>
    </cfRule>
  </conditionalFormatting>
  <conditionalFormatting sqref="D66:H66">
    <cfRule type="top10" dxfId="364" priority="121" bottom="1" rank="1"/>
    <cfRule type="colorScale" priority="122">
      <colorScale>
        <cfvo type="min"/>
        <cfvo type="max"/>
        <color theme="7"/>
        <color rgb="FFFFF9E7"/>
      </colorScale>
    </cfRule>
  </conditionalFormatting>
  <conditionalFormatting sqref="D67:H67">
    <cfRule type="top10" dxfId="363" priority="123" bottom="1" rank="1"/>
    <cfRule type="colorScale" priority="124">
      <colorScale>
        <cfvo type="min"/>
        <cfvo type="max"/>
        <color theme="7"/>
        <color rgb="FFFFF9E7"/>
      </colorScale>
    </cfRule>
  </conditionalFormatting>
  <conditionalFormatting sqref="D68:H68">
    <cfRule type="top10" dxfId="362" priority="125" bottom="1" rank="1"/>
    <cfRule type="colorScale" priority="126">
      <colorScale>
        <cfvo type="min"/>
        <cfvo type="max"/>
        <color theme="7"/>
        <color rgb="FFFFF9E7"/>
      </colorScale>
    </cfRule>
  </conditionalFormatting>
  <conditionalFormatting sqref="D69:H69">
    <cfRule type="top10" dxfId="361" priority="127" bottom="1" rank="1"/>
    <cfRule type="colorScale" priority="128">
      <colorScale>
        <cfvo type="min"/>
        <cfvo type="max"/>
        <color theme="7"/>
        <color rgb="FFFFF9E7"/>
      </colorScale>
    </cfRule>
  </conditionalFormatting>
  <conditionalFormatting sqref="D70:H70">
    <cfRule type="top10" dxfId="360" priority="129" bottom="1" rank="1"/>
    <cfRule type="colorScale" priority="130">
      <colorScale>
        <cfvo type="min"/>
        <cfvo type="max"/>
        <color theme="7"/>
        <color rgb="FFFFF9E7"/>
      </colorScale>
    </cfRule>
  </conditionalFormatting>
  <conditionalFormatting sqref="D71:H71">
    <cfRule type="top10" dxfId="359" priority="131" bottom="1" rank="1"/>
    <cfRule type="colorScale" priority="132">
      <colorScale>
        <cfvo type="min"/>
        <cfvo type="max"/>
        <color theme="7"/>
        <color rgb="FFFFF9E7"/>
      </colorScale>
    </cfRule>
  </conditionalFormatting>
  <conditionalFormatting sqref="D72:H72">
    <cfRule type="top10" dxfId="358" priority="133" bottom="1" rank="1"/>
    <cfRule type="colorScale" priority="134">
      <colorScale>
        <cfvo type="min"/>
        <cfvo type="max"/>
        <color theme="7"/>
        <color rgb="FFFFF9E7"/>
      </colorScale>
    </cfRule>
  </conditionalFormatting>
  <conditionalFormatting sqref="D73:H73">
    <cfRule type="top10" dxfId="357" priority="135" bottom="1" rank="1"/>
    <cfRule type="colorScale" priority="136">
      <colorScale>
        <cfvo type="min"/>
        <cfvo type="max"/>
        <color theme="7"/>
        <color rgb="FFFFF9E7"/>
      </colorScale>
    </cfRule>
  </conditionalFormatting>
  <conditionalFormatting sqref="D74:H74">
    <cfRule type="top10" dxfId="356" priority="137" bottom="1" rank="1"/>
    <cfRule type="colorScale" priority="138">
      <colorScale>
        <cfvo type="min"/>
        <cfvo type="max"/>
        <color theme="7"/>
        <color rgb="FFFFF9E7"/>
      </colorScale>
    </cfRule>
  </conditionalFormatting>
  <conditionalFormatting sqref="D75:H75">
    <cfRule type="top10" dxfId="355" priority="139" bottom="1" rank="1"/>
    <cfRule type="colorScale" priority="140">
      <colorScale>
        <cfvo type="min"/>
        <cfvo type="max"/>
        <color theme="7"/>
        <color rgb="FFFFF9E7"/>
      </colorScale>
    </cfRule>
  </conditionalFormatting>
  <conditionalFormatting sqref="D76:H76">
    <cfRule type="top10" dxfId="354" priority="141" bottom="1" rank="1"/>
    <cfRule type="colorScale" priority="142">
      <colorScale>
        <cfvo type="min"/>
        <cfvo type="max"/>
        <color theme="7"/>
        <color rgb="FFFFF9E7"/>
      </colorScale>
    </cfRule>
  </conditionalFormatting>
  <conditionalFormatting sqref="D77:H77">
    <cfRule type="top10" dxfId="353" priority="143" bottom="1" rank="1"/>
    <cfRule type="colorScale" priority="144">
      <colorScale>
        <cfvo type="min"/>
        <cfvo type="max"/>
        <color theme="7"/>
        <color rgb="FFFFF9E7"/>
      </colorScale>
    </cfRule>
  </conditionalFormatting>
  <conditionalFormatting sqref="D78:H78">
    <cfRule type="top10" dxfId="352" priority="145" bottom="1" rank="1"/>
    <cfRule type="colorScale" priority="146">
      <colorScale>
        <cfvo type="min"/>
        <cfvo type="max"/>
        <color theme="7"/>
        <color rgb="FFFFF9E7"/>
      </colorScale>
    </cfRule>
  </conditionalFormatting>
  <conditionalFormatting sqref="D79:H79">
    <cfRule type="top10" dxfId="351" priority="147" bottom="1" rank="1"/>
    <cfRule type="colorScale" priority="148">
      <colorScale>
        <cfvo type="min"/>
        <cfvo type="max"/>
        <color theme="7"/>
        <color rgb="FFFFF9E7"/>
      </colorScale>
    </cfRule>
  </conditionalFormatting>
  <conditionalFormatting sqref="D80:H80">
    <cfRule type="top10" dxfId="350" priority="149" bottom="1" rank="1"/>
    <cfRule type="colorScale" priority="150">
      <colorScale>
        <cfvo type="min"/>
        <cfvo type="max"/>
        <color theme="7"/>
        <color rgb="FFFFF9E7"/>
      </colorScale>
    </cfRule>
  </conditionalFormatting>
  <conditionalFormatting sqref="D82:H82">
    <cfRule type="top10" dxfId="349" priority="51" bottom="1" rank="1"/>
    <cfRule type="colorScale" priority="52">
      <colorScale>
        <cfvo type="min"/>
        <cfvo type="max"/>
        <color theme="7"/>
        <color rgb="FFFFF9E7"/>
      </colorScale>
    </cfRule>
  </conditionalFormatting>
  <conditionalFormatting sqref="D83:H83">
    <cfRule type="top10" dxfId="348" priority="53" bottom="1" rank="1"/>
    <cfRule type="colorScale" priority="54">
      <colorScale>
        <cfvo type="min"/>
        <cfvo type="max"/>
        <color theme="7"/>
        <color rgb="FFFFF9E7"/>
      </colorScale>
    </cfRule>
  </conditionalFormatting>
  <conditionalFormatting sqref="D84:H84">
    <cfRule type="top10" dxfId="347" priority="55" bottom="1" rank="1"/>
    <cfRule type="colorScale" priority="56">
      <colorScale>
        <cfvo type="min"/>
        <cfvo type="max"/>
        <color theme="7"/>
        <color rgb="FFFFF9E7"/>
      </colorScale>
    </cfRule>
  </conditionalFormatting>
  <conditionalFormatting sqref="D85:H85">
    <cfRule type="top10" dxfId="346" priority="57" bottom="1" rank="1"/>
    <cfRule type="colorScale" priority="58">
      <colorScale>
        <cfvo type="min"/>
        <cfvo type="max"/>
        <color theme="7"/>
        <color rgb="FFFFF9E7"/>
      </colorScale>
    </cfRule>
  </conditionalFormatting>
  <conditionalFormatting sqref="D86:H86">
    <cfRule type="top10" dxfId="345" priority="59" bottom="1" rank="1"/>
    <cfRule type="colorScale" priority="60">
      <colorScale>
        <cfvo type="min"/>
        <cfvo type="max"/>
        <color theme="7"/>
        <color rgb="FFFFF9E7"/>
      </colorScale>
    </cfRule>
  </conditionalFormatting>
  <conditionalFormatting sqref="D87:H87">
    <cfRule type="top10" dxfId="344" priority="61" bottom="1" rank="1"/>
    <cfRule type="colorScale" priority="62">
      <colorScale>
        <cfvo type="min"/>
        <cfvo type="max"/>
        <color theme="7"/>
        <color rgb="FFFFF9E7"/>
      </colorScale>
    </cfRule>
  </conditionalFormatting>
  <conditionalFormatting sqref="D88:H88">
    <cfRule type="top10" dxfId="343" priority="63" bottom="1" rank="1"/>
    <cfRule type="colorScale" priority="64">
      <colorScale>
        <cfvo type="min"/>
        <cfvo type="max"/>
        <color theme="7"/>
        <color rgb="FFFFF9E7"/>
      </colorScale>
    </cfRule>
  </conditionalFormatting>
  <conditionalFormatting sqref="D89:H89">
    <cfRule type="top10" dxfId="342" priority="65" bottom="1" rank="1"/>
    <cfRule type="colorScale" priority="66">
      <colorScale>
        <cfvo type="min"/>
        <cfvo type="max"/>
        <color theme="7"/>
        <color rgb="FFFFF9E7"/>
      </colorScale>
    </cfRule>
  </conditionalFormatting>
  <conditionalFormatting sqref="D90:H90">
    <cfRule type="top10" dxfId="341" priority="67" bottom="1" rank="1"/>
    <cfRule type="colorScale" priority="68">
      <colorScale>
        <cfvo type="min"/>
        <cfvo type="max"/>
        <color theme="7"/>
        <color rgb="FFFFF9E7"/>
      </colorScale>
    </cfRule>
  </conditionalFormatting>
  <conditionalFormatting sqref="D91:H91">
    <cfRule type="top10" dxfId="340" priority="69" bottom="1" rank="1"/>
    <cfRule type="colorScale" priority="70">
      <colorScale>
        <cfvo type="min"/>
        <cfvo type="max"/>
        <color theme="7"/>
        <color rgb="FFFFF9E7"/>
      </colorScale>
    </cfRule>
  </conditionalFormatting>
  <conditionalFormatting sqref="D92:H92">
    <cfRule type="top10" dxfId="339" priority="71" bottom="1" rank="1"/>
    <cfRule type="colorScale" priority="72">
      <colorScale>
        <cfvo type="min"/>
        <cfvo type="max"/>
        <color theme="7"/>
        <color rgb="FFFFF9E7"/>
      </colorScale>
    </cfRule>
  </conditionalFormatting>
  <conditionalFormatting sqref="D93:H93">
    <cfRule type="top10" dxfId="338" priority="73" bottom="1" rank="1"/>
    <cfRule type="colorScale" priority="74">
      <colorScale>
        <cfvo type="min"/>
        <cfvo type="max"/>
        <color theme="7"/>
        <color rgb="FFFFF9E7"/>
      </colorScale>
    </cfRule>
  </conditionalFormatting>
  <conditionalFormatting sqref="D94:H94">
    <cfRule type="top10" dxfId="337" priority="75" bottom="1" rank="1"/>
    <cfRule type="colorScale" priority="76">
      <colorScale>
        <cfvo type="min"/>
        <cfvo type="max"/>
        <color theme="7"/>
        <color rgb="FFFFF9E7"/>
      </colorScale>
    </cfRule>
  </conditionalFormatting>
  <conditionalFormatting sqref="D95:H95">
    <cfRule type="top10" dxfId="336" priority="77" bottom="1" rank="1"/>
    <cfRule type="colorScale" priority="78">
      <colorScale>
        <cfvo type="min"/>
        <cfvo type="max"/>
        <color theme="7"/>
        <color rgb="FFFFF9E7"/>
      </colorScale>
    </cfRule>
  </conditionalFormatting>
  <conditionalFormatting sqref="D96:H96">
    <cfRule type="top10" dxfId="335" priority="79" bottom="1" rank="1"/>
    <cfRule type="colorScale" priority="80">
      <colorScale>
        <cfvo type="min"/>
        <cfvo type="max"/>
        <color theme="7"/>
        <color rgb="FFFFF9E7"/>
      </colorScale>
    </cfRule>
  </conditionalFormatting>
  <conditionalFormatting sqref="D97:H97">
    <cfRule type="top10" dxfId="334" priority="81" bottom="1" rank="1"/>
    <cfRule type="colorScale" priority="82">
      <colorScale>
        <cfvo type="min"/>
        <cfvo type="max"/>
        <color theme="7"/>
        <color rgb="FFFFF9E7"/>
      </colorScale>
    </cfRule>
  </conditionalFormatting>
  <conditionalFormatting sqref="D98:H98">
    <cfRule type="top10" dxfId="333" priority="83" bottom="1" rank="1"/>
    <cfRule type="colorScale" priority="84">
      <colorScale>
        <cfvo type="min"/>
        <cfvo type="max"/>
        <color theme="7"/>
        <color rgb="FFFFF9E7"/>
      </colorScale>
    </cfRule>
  </conditionalFormatting>
  <conditionalFormatting sqref="D99:H99">
    <cfRule type="top10" dxfId="332" priority="85" bottom="1" rank="1"/>
    <cfRule type="colorScale" priority="86">
      <colorScale>
        <cfvo type="min"/>
        <cfvo type="max"/>
        <color theme="7"/>
        <color rgb="FFFFF9E7"/>
      </colorScale>
    </cfRule>
  </conditionalFormatting>
  <conditionalFormatting sqref="D100:H100">
    <cfRule type="top10" dxfId="331" priority="87" bottom="1" rank="1"/>
    <cfRule type="colorScale" priority="88">
      <colorScale>
        <cfvo type="min"/>
        <cfvo type="max"/>
        <color theme="7"/>
        <color rgb="FFFFF9E7"/>
      </colorScale>
    </cfRule>
  </conditionalFormatting>
  <conditionalFormatting sqref="D101:H101">
    <cfRule type="top10" dxfId="330" priority="89" bottom="1" rank="1"/>
    <cfRule type="colorScale" priority="90">
      <colorScale>
        <cfvo type="min"/>
        <cfvo type="max"/>
        <color theme="7"/>
        <color rgb="FFFFF9E7"/>
      </colorScale>
    </cfRule>
  </conditionalFormatting>
  <conditionalFormatting sqref="D102:H102">
    <cfRule type="top10" dxfId="329" priority="91" bottom="1" rank="1"/>
    <cfRule type="colorScale" priority="92">
      <colorScale>
        <cfvo type="min"/>
        <cfvo type="max"/>
        <color theme="7"/>
        <color rgb="FFFFF9E7"/>
      </colorScale>
    </cfRule>
  </conditionalFormatting>
  <conditionalFormatting sqref="D103:H103">
    <cfRule type="top10" dxfId="328" priority="93" bottom="1" rank="1"/>
    <cfRule type="colorScale" priority="94">
      <colorScale>
        <cfvo type="min"/>
        <cfvo type="max"/>
        <color theme="7"/>
        <color rgb="FFFFF9E7"/>
      </colorScale>
    </cfRule>
  </conditionalFormatting>
  <conditionalFormatting sqref="D104:H104">
    <cfRule type="top10" dxfId="327" priority="95" bottom="1" rank="1"/>
    <cfRule type="colorScale" priority="96">
      <colorScale>
        <cfvo type="min"/>
        <cfvo type="max"/>
        <color theme="7"/>
        <color rgb="FFFFF9E7"/>
      </colorScale>
    </cfRule>
  </conditionalFormatting>
  <conditionalFormatting sqref="D105:H105">
    <cfRule type="top10" dxfId="326" priority="97" bottom="1" rank="1"/>
    <cfRule type="colorScale" priority="98">
      <colorScale>
        <cfvo type="min"/>
        <cfvo type="max"/>
        <color theme="7"/>
        <color rgb="FFFFF9E7"/>
      </colorScale>
    </cfRule>
  </conditionalFormatting>
  <conditionalFormatting sqref="D106:H106">
    <cfRule type="top10" dxfId="325" priority="99" bottom="1" rank="1"/>
    <cfRule type="colorScale" priority="100">
      <colorScale>
        <cfvo type="min"/>
        <cfvo type="max"/>
        <color theme="7"/>
        <color rgb="FFFFF9E7"/>
      </colorScale>
    </cfRule>
  </conditionalFormatting>
  <conditionalFormatting sqref="D108:H108">
    <cfRule type="top10" dxfId="324" priority="1" bottom="1" rank="1"/>
    <cfRule type="colorScale" priority="2">
      <colorScale>
        <cfvo type="min"/>
        <cfvo type="max"/>
        <color theme="7"/>
        <color rgb="FFFFF9E7"/>
      </colorScale>
    </cfRule>
  </conditionalFormatting>
  <conditionalFormatting sqref="D109:H109">
    <cfRule type="top10" dxfId="323" priority="3" bottom="1" rank="1"/>
    <cfRule type="colorScale" priority="4">
      <colorScale>
        <cfvo type="min"/>
        <cfvo type="max"/>
        <color theme="7"/>
        <color rgb="FFFFF9E7"/>
      </colorScale>
    </cfRule>
  </conditionalFormatting>
  <conditionalFormatting sqref="D110:H110">
    <cfRule type="top10" dxfId="322" priority="5" bottom="1" rank="1"/>
    <cfRule type="colorScale" priority="6">
      <colorScale>
        <cfvo type="min"/>
        <cfvo type="max"/>
        <color theme="7"/>
        <color rgb="FFFFF9E7"/>
      </colorScale>
    </cfRule>
  </conditionalFormatting>
  <conditionalFormatting sqref="D111:H111">
    <cfRule type="top10" dxfId="321" priority="7" bottom="1" rank="1"/>
    <cfRule type="colorScale" priority="8">
      <colorScale>
        <cfvo type="min"/>
        <cfvo type="max"/>
        <color theme="7"/>
        <color rgb="FFFFF9E7"/>
      </colorScale>
    </cfRule>
  </conditionalFormatting>
  <conditionalFormatting sqref="D112:H112">
    <cfRule type="top10" dxfId="320" priority="9" bottom="1" rank="1"/>
    <cfRule type="colorScale" priority="10">
      <colorScale>
        <cfvo type="min"/>
        <cfvo type="max"/>
        <color theme="7"/>
        <color rgb="FFFFF9E7"/>
      </colorScale>
    </cfRule>
  </conditionalFormatting>
  <conditionalFormatting sqref="D113:H113">
    <cfRule type="top10" dxfId="319" priority="11" bottom="1" rank="1"/>
    <cfRule type="colorScale" priority="12">
      <colorScale>
        <cfvo type="min"/>
        <cfvo type="max"/>
        <color theme="7"/>
        <color rgb="FFFFF9E7"/>
      </colorScale>
    </cfRule>
  </conditionalFormatting>
  <conditionalFormatting sqref="D114:H114">
    <cfRule type="top10" dxfId="318" priority="13" bottom="1" rank="1"/>
    <cfRule type="colorScale" priority="14">
      <colorScale>
        <cfvo type="min"/>
        <cfvo type="max"/>
        <color theme="7"/>
        <color rgb="FFFFF9E7"/>
      </colorScale>
    </cfRule>
  </conditionalFormatting>
  <conditionalFormatting sqref="D115:H115">
    <cfRule type="top10" dxfId="317" priority="15" bottom="1" rank="1"/>
    <cfRule type="colorScale" priority="16">
      <colorScale>
        <cfvo type="min"/>
        <cfvo type="max"/>
        <color theme="7"/>
        <color rgb="FFFFF9E7"/>
      </colorScale>
    </cfRule>
  </conditionalFormatting>
  <conditionalFormatting sqref="D116:H116">
    <cfRule type="top10" dxfId="316" priority="17" bottom="1" rank="1"/>
    <cfRule type="colorScale" priority="18">
      <colorScale>
        <cfvo type="min"/>
        <cfvo type="max"/>
        <color theme="7"/>
        <color rgb="FFFFF9E7"/>
      </colorScale>
    </cfRule>
  </conditionalFormatting>
  <conditionalFormatting sqref="D117:H117">
    <cfRule type="top10" dxfId="315" priority="19" bottom="1" rank="1"/>
    <cfRule type="colorScale" priority="20">
      <colorScale>
        <cfvo type="min"/>
        <cfvo type="max"/>
        <color theme="7"/>
        <color rgb="FFFFF9E7"/>
      </colorScale>
    </cfRule>
  </conditionalFormatting>
  <conditionalFormatting sqref="D118:H118">
    <cfRule type="top10" dxfId="314" priority="21" bottom="1" rank="1"/>
    <cfRule type="colorScale" priority="22">
      <colorScale>
        <cfvo type="min"/>
        <cfvo type="max"/>
        <color theme="7"/>
        <color rgb="FFFFF9E7"/>
      </colorScale>
    </cfRule>
  </conditionalFormatting>
  <conditionalFormatting sqref="D119:H119">
    <cfRule type="top10" dxfId="313" priority="23" bottom="1" rank="1"/>
    <cfRule type="colorScale" priority="24">
      <colorScale>
        <cfvo type="min"/>
        <cfvo type="max"/>
        <color theme="7"/>
        <color rgb="FFFFF9E7"/>
      </colorScale>
    </cfRule>
  </conditionalFormatting>
  <conditionalFormatting sqref="D120:H120">
    <cfRule type="top10" dxfId="312" priority="25" bottom="1" rank="1"/>
    <cfRule type="colorScale" priority="26">
      <colorScale>
        <cfvo type="min"/>
        <cfvo type="max"/>
        <color theme="7"/>
        <color rgb="FFFFF9E7"/>
      </colorScale>
    </cfRule>
  </conditionalFormatting>
  <conditionalFormatting sqref="D121:H121">
    <cfRule type="top10" dxfId="311" priority="27" bottom="1" rank="1"/>
    <cfRule type="colorScale" priority="28">
      <colorScale>
        <cfvo type="min"/>
        <cfvo type="max"/>
        <color theme="7"/>
        <color rgb="FFFFF9E7"/>
      </colorScale>
    </cfRule>
  </conditionalFormatting>
  <conditionalFormatting sqref="D122:H122">
    <cfRule type="top10" dxfId="310" priority="29" bottom="1" rank="1"/>
    <cfRule type="colorScale" priority="30">
      <colorScale>
        <cfvo type="min"/>
        <cfvo type="max"/>
        <color theme="7"/>
        <color rgb="FFFFF9E7"/>
      </colorScale>
    </cfRule>
  </conditionalFormatting>
  <conditionalFormatting sqref="D123:H123">
    <cfRule type="top10" dxfId="309" priority="31" bottom="1" rank="1"/>
    <cfRule type="colorScale" priority="32">
      <colorScale>
        <cfvo type="min"/>
        <cfvo type="max"/>
        <color theme="7"/>
        <color rgb="FFFFF9E7"/>
      </colorScale>
    </cfRule>
  </conditionalFormatting>
  <conditionalFormatting sqref="D124:H124">
    <cfRule type="top10" dxfId="308" priority="33" bottom="1" rank="1"/>
    <cfRule type="colorScale" priority="34">
      <colorScale>
        <cfvo type="min"/>
        <cfvo type="max"/>
        <color theme="7"/>
        <color rgb="FFFFF9E7"/>
      </colorScale>
    </cfRule>
  </conditionalFormatting>
  <conditionalFormatting sqref="D125:H125">
    <cfRule type="top10" dxfId="307" priority="35" bottom="1" rank="1"/>
    <cfRule type="colorScale" priority="36">
      <colorScale>
        <cfvo type="min"/>
        <cfvo type="max"/>
        <color theme="7"/>
        <color rgb="FFFFF9E7"/>
      </colorScale>
    </cfRule>
  </conditionalFormatting>
  <conditionalFormatting sqref="D126:H126">
    <cfRule type="top10" dxfId="306" priority="37" bottom="1" rank="1"/>
    <cfRule type="colorScale" priority="38">
      <colorScale>
        <cfvo type="min"/>
        <cfvo type="max"/>
        <color theme="7"/>
        <color rgb="FFFFF9E7"/>
      </colorScale>
    </cfRule>
  </conditionalFormatting>
  <conditionalFormatting sqref="D127:H127">
    <cfRule type="top10" dxfId="305" priority="39" bottom="1" rank="1"/>
    <cfRule type="colorScale" priority="40">
      <colorScale>
        <cfvo type="min"/>
        <cfvo type="max"/>
        <color theme="7"/>
        <color rgb="FFFFF9E7"/>
      </colorScale>
    </cfRule>
  </conditionalFormatting>
  <conditionalFormatting sqref="D128:H128">
    <cfRule type="top10" dxfId="304" priority="41" bottom="1" rank="1"/>
    <cfRule type="colorScale" priority="42">
      <colorScale>
        <cfvo type="min"/>
        <cfvo type="max"/>
        <color theme="7"/>
        <color rgb="FFFFF9E7"/>
      </colorScale>
    </cfRule>
  </conditionalFormatting>
  <conditionalFormatting sqref="D129:H129">
    <cfRule type="top10" dxfId="303" priority="43" bottom="1" rank="1"/>
    <cfRule type="colorScale" priority="44">
      <colorScale>
        <cfvo type="min"/>
        <cfvo type="max"/>
        <color theme="7"/>
        <color rgb="FFFFF9E7"/>
      </colorScale>
    </cfRule>
  </conditionalFormatting>
  <conditionalFormatting sqref="D130:H130">
    <cfRule type="top10" dxfId="302" priority="45" bottom="1" rank="1"/>
    <cfRule type="colorScale" priority="46">
      <colorScale>
        <cfvo type="min"/>
        <cfvo type="max"/>
        <color theme="7"/>
        <color rgb="FFFFF9E7"/>
      </colorScale>
    </cfRule>
  </conditionalFormatting>
  <conditionalFormatting sqref="D131:H131">
    <cfRule type="top10" dxfId="301" priority="47" bottom="1" rank="1"/>
    <cfRule type="colorScale" priority="48">
      <colorScale>
        <cfvo type="min"/>
        <cfvo type="max"/>
        <color theme="7"/>
        <color rgb="FFFFF9E7"/>
      </colorScale>
    </cfRule>
  </conditionalFormatting>
  <conditionalFormatting sqref="D132:H132">
    <cfRule type="top10" dxfId="300" priority="49" bottom="1" rank="1"/>
    <cfRule type="colorScale" priority="50">
      <colorScale>
        <cfvo type="min"/>
        <cfvo type="max"/>
        <color theme="7"/>
        <color rgb="FFFFF9E7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9D58-DA7A-4D56-929F-F2B576C174AA}">
  <dimension ref="A1:AC13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:F1"/>
    </sheetView>
  </sheetViews>
  <sheetFormatPr baseColWidth="10" defaultRowHeight="15"/>
  <cols>
    <col min="1" max="1" width="12.7109375" style="92" customWidth="1"/>
    <col min="2" max="3" width="5.140625" style="92" bestFit="1" customWidth="1"/>
    <col min="4" max="6" width="11.42578125" style="54"/>
    <col min="7" max="7" width="14.28515625" style="54" customWidth="1"/>
    <col min="8" max="8" width="11.42578125" style="54"/>
    <col min="9" max="9" width="11.42578125" style="92"/>
    <col min="10" max="10" width="11.42578125" style="2"/>
    <col min="11" max="13" width="11.42578125" style="92"/>
    <col min="14" max="14" width="16" style="92" customWidth="1"/>
    <col min="15" max="15" width="9.140625" style="92" customWidth="1"/>
    <col min="16" max="16" width="6.7109375" style="92" customWidth="1"/>
    <col min="17" max="21" width="8.85546875" style="92" customWidth="1"/>
    <col min="22" max="23" width="11.42578125" style="92"/>
    <col min="24" max="24" width="18.7109375" style="92" bestFit="1" customWidth="1"/>
    <col min="25" max="16384" width="11.42578125" style="92"/>
  </cols>
  <sheetData>
    <row r="1" spans="1:29" ht="15.75" thickBot="1">
      <c r="A1" s="92" t="s">
        <v>27</v>
      </c>
      <c r="D1" s="80" t="s">
        <v>70</v>
      </c>
      <c r="E1" s="129"/>
      <c r="F1" s="129"/>
      <c r="Q1" s="3" t="s">
        <v>33</v>
      </c>
      <c r="R1" s="54">
        <f>'RQ1'!D11</f>
        <v>1314</v>
      </c>
      <c r="W1" s="2"/>
    </row>
    <row r="2" spans="1:29" ht="18.75" thickBot="1">
      <c r="A2" s="99" t="s">
        <v>60</v>
      </c>
      <c r="B2" s="55" t="s">
        <v>45</v>
      </c>
      <c r="C2" s="58" t="s">
        <v>44</v>
      </c>
      <c r="D2" s="59" t="s">
        <v>0</v>
      </c>
      <c r="E2" s="60" t="s">
        <v>28</v>
      </c>
      <c r="F2" s="60" t="s">
        <v>1</v>
      </c>
      <c r="G2" s="60" t="s">
        <v>8</v>
      </c>
      <c r="H2" s="61" t="s">
        <v>3</v>
      </c>
      <c r="J2" s="2" t="s">
        <v>11</v>
      </c>
      <c r="K2" s="92" t="s">
        <v>4</v>
      </c>
      <c r="L2" s="92" t="s">
        <v>5</v>
      </c>
      <c r="M2" s="92" t="s">
        <v>6</v>
      </c>
      <c r="N2" s="92" t="s">
        <v>7</v>
      </c>
      <c r="Q2" s="44"/>
      <c r="R2" s="44"/>
      <c r="S2" s="44"/>
      <c r="T2" s="44"/>
      <c r="U2" s="44"/>
      <c r="W2" s="2" t="s">
        <v>11</v>
      </c>
      <c r="X2" s="3" t="s">
        <v>4</v>
      </c>
      <c r="Y2" s="92" t="s">
        <v>5</v>
      </c>
      <c r="Z2" s="92" t="s">
        <v>6</v>
      </c>
      <c r="AA2" s="92" t="s">
        <v>7</v>
      </c>
    </row>
    <row r="3" spans="1:29" ht="15.75" thickBot="1">
      <c r="A3" s="92">
        <v>1</v>
      </c>
      <c r="Q3" s="59" t="s">
        <v>49</v>
      </c>
      <c r="R3" s="60" t="s">
        <v>46</v>
      </c>
      <c r="S3" s="60" t="s">
        <v>47</v>
      </c>
      <c r="T3" s="60" t="s">
        <v>48</v>
      </c>
      <c r="U3" s="61" t="s">
        <v>59</v>
      </c>
      <c r="X3" s="3"/>
    </row>
    <row r="4" spans="1:29">
      <c r="B4" s="93">
        <v>0</v>
      </c>
      <c r="C4" s="94">
        <v>0</v>
      </c>
      <c r="D4" s="83">
        <v>28600</v>
      </c>
      <c r="E4" s="84">
        <v>19900</v>
      </c>
      <c r="F4" s="84">
        <v>9500</v>
      </c>
      <c r="G4" s="84">
        <v>12095</v>
      </c>
      <c r="H4" s="85">
        <v>9740</v>
      </c>
      <c r="J4" s="2">
        <v>40</v>
      </c>
      <c r="K4" s="1">
        <v>0</v>
      </c>
      <c r="L4" s="1">
        <v>9900</v>
      </c>
      <c r="M4" s="1">
        <v>6000</v>
      </c>
      <c r="N4" s="92">
        <v>9500</v>
      </c>
      <c r="Q4" s="46">
        <f t="shared" ref="Q4:Q28" si="0">AVERAGE(D4,D30,D56,D82,D108)/$R$1</f>
        <v>21.765601217656013</v>
      </c>
      <c r="R4" s="47">
        <f t="shared" ref="R4:R28" si="1">AVERAGE(E4,E30,E56,E82,E108)/$R$1</f>
        <v>16.647488584474885</v>
      </c>
      <c r="S4" s="47">
        <f t="shared" ref="S4:S28" si="2">AVERAGE(F4,F30,F56,F82,F108)/$R$1</f>
        <v>9.731659056316591</v>
      </c>
      <c r="T4" s="47">
        <f t="shared" ref="T4:T28" si="3">AVERAGE(G4,G30,G56,G82,G108)/$R$1</f>
        <v>11.05875190258752</v>
      </c>
      <c r="U4" s="48">
        <f t="shared" ref="U4:U28" si="4">AVERAGE(H4,H30,H56,H82,H108)/$R$1</f>
        <v>9.541704718417046</v>
      </c>
      <c r="W4" s="2">
        <f t="shared" ref="W4:W28" si="5">AVERAGE(J4,J30,J56,J82,J108)</f>
        <v>27.6</v>
      </c>
      <c r="X4" s="26">
        <f t="shared" ref="X4:X28" si="6">AVERAGE(K4,K30,K56,K82,K108)/$R$1</f>
        <v>0</v>
      </c>
      <c r="Y4" s="1">
        <f t="shared" ref="Y4:Y28" si="7">AVERAGE(L4,L30,L56,L82,L108)</f>
        <v>13440.2</v>
      </c>
      <c r="Z4" s="1">
        <f t="shared" ref="Z4:Z28" si="8">AVERAGE(M4,M30,M56,M82,M108)</f>
        <v>7790</v>
      </c>
      <c r="AA4" s="92">
        <f t="shared" ref="AA4:AA28" si="9">AVERAGE(N4,N30,N56,N82,N108)</f>
        <v>12787.4</v>
      </c>
      <c r="AC4" s="1">
        <f t="shared" ref="AC4:AC28" si="10">MIN(Q4:U4)</f>
        <v>9.541704718417046</v>
      </c>
    </row>
    <row r="5" spans="1:29">
      <c r="B5" s="95">
        <v>0</v>
      </c>
      <c r="C5" s="96">
        <v>0.25</v>
      </c>
      <c r="D5" s="86">
        <v>28600</v>
      </c>
      <c r="E5" s="87">
        <v>20750</v>
      </c>
      <c r="F5" s="87">
        <v>12575</v>
      </c>
      <c r="G5" s="87">
        <v>14158</v>
      </c>
      <c r="H5" s="88">
        <v>9740</v>
      </c>
      <c r="J5" s="2">
        <v>40</v>
      </c>
      <c r="K5" s="1">
        <v>0</v>
      </c>
      <c r="L5" s="1">
        <v>9900</v>
      </c>
      <c r="M5" s="1">
        <v>6000</v>
      </c>
      <c r="N5" s="92">
        <v>13700</v>
      </c>
      <c r="Q5" s="45">
        <f t="shared" si="0"/>
        <v>21.765601217656013</v>
      </c>
      <c r="R5" s="49">
        <f t="shared" si="1"/>
        <v>17.159512937595128</v>
      </c>
      <c r="S5" s="49">
        <f t="shared" si="2"/>
        <v>11.880060882800608</v>
      </c>
      <c r="T5" s="49">
        <f t="shared" si="3"/>
        <v>12.738660578386604</v>
      </c>
      <c r="U5" s="50">
        <f t="shared" si="4"/>
        <v>9.541704718417046</v>
      </c>
      <c r="W5" s="2">
        <f t="shared" si="5"/>
        <v>32</v>
      </c>
      <c r="X5" s="26">
        <f t="shared" si="6"/>
        <v>0</v>
      </c>
      <c r="Y5" s="1">
        <f t="shared" si="7"/>
        <v>13440.2</v>
      </c>
      <c r="Z5" s="1">
        <f t="shared" si="8"/>
        <v>7790</v>
      </c>
      <c r="AA5" s="92">
        <f t="shared" si="9"/>
        <v>16236.6</v>
      </c>
      <c r="AC5" s="1">
        <f t="shared" si="10"/>
        <v>9.541704718417046</v>
      </c>
    </row>
    <row r="6" spans="1:29">
      <c r="B6" s="95">
        <v>0</v>
      </c>
      <c r="C6" s="96">
        <v>0.5</v>
      </c>
      <c r="D6" s="86">
        <v>28600</v>
      </c>
      <c r="E6" s="87">
        <v>21600</v>
      </c>
      <c r="F6" s="87">
        <v>15650</v>
      </c>
      <c r="G6" s="87">
        <v>15467</v>
      </c>
      <c r="H6" s="88">
        <v>9740</v>
      </c>
      <c r="J6" s="2">
        <v>40</v>
      </c>
      <c r="K6" s="1">
        <v>0</v>
      </c>
      <c r="L6" s="1">
        <v>9900</v>
      </c>
      <c r="M6" s="1">
        <v>6000</v>
      </c>
      <c r="N6" s="92">
        <v>15500</v>
      </c>
      <c r="Q6" s="45">
        <f t="shared" si="0"/>
        <v>21.765601217656013</v>
      </c>
      <c r="R6" s="49">
        <f t="shared" si="1"/>
        <v>17.68173515981735</v>
      </c>
      <c r="S6" s="49">
        <f t="shared" si="2"/>
        <v>14.045053272450533</v>
      </c>
      <c r="T6" s="49">
        <f t="shared" si="3"/>
        <v>14.101978691019786</v>
      </c>
      <c r="U6" s="50">
        <f t="shared" si="4"/>
        <v>9.541704718417046</v>
      </c>
      <c r="W6" s="2">
        <f t="shared" si="5"/>
        <v>40</v>
      </c>
      <c r="X6" s="26">
        <f t="shared" si="6"/>
        <v>0</v>
      </c>
      <c r="Y6" s="1">
        <f t="shared" si="7"/>
        <v>13440.2</v>
      </c>
      <c r="Z6" s="1">
        <f t="shared" si="8"/>
        <v>7790</v>
      </c>
      <c r="AA6" s="92">
        <f t="shared" si="9"/>
        <v>18447.8</v>
      </c>
      <c r="AC6" s="1">
        <f t="shared" si="10"/>
        <v>9.541704718417046</v>
      </c>
    </row>
    <row r="7" spans="1:29">
      <c r="B7" s="95">
        <v>0</v>
      </c>
      <c r="C7" s="96">
        <v>0.75</v>
      </c>
      <c r="D7" s="86">
        <v>28600</v>
      </c>
      <c r="E7" s="87">
        <v>22450</v>
      </c>
      <c r="F7" s="87">
        <v>18725</v>
      </c>
      <c r="G7" s="87">
        <v>16132</v>
      </c>
      <c r="H7" s="88">
        <v>9740</v>
      </c>
      <c r="J7" s="2">
        <v>40</v>
      </c>
      <c r="K7" s="1">
        <v>0</v>
      </c>
      <c r="L7" s="1">
        <v>9900</v>
      </c>
      <c r="M7" s="1">
        <v>6000</v>
      </c>
      <c r="N7" s="92">
        <v>16100</v>
      </c>
      <c r="Q7" s="45">
        <f t="shared" si="0"/>
        <v>21.765601217656013</v>
      </c>
      <c r="R7" s="49">
        <f t="shared" si="1"/>
        <v>18.203044140030443</v>
      </c>
      <c r="S7" s="49">
        <f t="shared" si="2"/>
        <v>16.209284627092845</v>
      </c>
      <c r="T7" s="49">
        <f t="shared" si="3"/>
        <v>14.677168949771689</v>
      </c>
      <c r="U7" s="50">
        <f t="shared" si="4"/>
        <v>9.541704718417046</v>
      </c>
      <c r="W7" s="2">
        <f t="shared" si="5"/>
        <v>40</v>
      </c>
      <c r="X7" s="26">
        <f t="shared" si="6"/>
        <v>0</v>
      </c>
      <c r="Y7" s="1">
        <f t="shared" si="7"/>
        <v>13440.2</v>
      </c>
      <c r="Z7" s="1">
        <f t="shared" si="8"/>
        <v>7790</v>
      </c>
      <c r="AA7" s="92">
        <f t="shared" si="9"/>
        <v>19254</v>
      </c>
      <c r="AC7" s="1">
        <f t="shared" si="10"/>
        <v>9.541704718417046</v>
      </c>
    </row>
    <row r="8" spans="1:29">
      <c r="B8" s="95">
        <v>0</v>
      </c>
      <c r="C8" s="96">
        <v>1</v>
      </c>
      <c r="D8" s="86">
        <v>28600</v>
      </c>
      <c r="E8" s="87">
        <v>23300</v>
      </c>
      <c r="F8" s="87">
        <v>21800</v>
      </c>
      <c r="G8" s="87">
        <v>16612</v>
      </c>
      <c r="H8" s="88">
        <v>9740</v>
      </c>
      <c r="J8" s="2">
        <v>40</v>
      </c>
      <c r="K8" s="1">
        <v>0</v>
      </c>
      <c r="L8" s="1">
        <v>9900</v>
      </c>
      <c r="M8" s="1">
        <v>6000</v>
      </c>
      <c r="N8" s="92">
        <v>16600</v>
      </c>
      <c r="Q8" s="45">
        <f t="shared" si="0"/>
        <v>21.765601217656013</v>
      </c>
      <c r="R8" s="49">
        <f t="shared" si="1"/>
        <v>18.725114155251141</v>
      </c>
      <c r="S8" s="49">
        <f t="shared" si="2"/>
        <v>18.373059360730593</v>
      </c>
      <c r="T8" s="49">
        <f t="shared" si="3"/>
        <v>14.985540334855404</v>
      </c>
      <c r="U8" s="50">
        <f t="shared" si="4"/>
        <v>9.541704718417046</v>
      </c>
      <c r="W8" s="2">
        <f t="shared" si="5"/>
        <v>40</v>
      </c>
      <c r="X8" s="26">
        <f t="shared" si="6"/>
        <v>0</v>
      </c>
      <c r="Y8" s="1">
        <f t="shared" si="7"/>
        <v>13440.2</v>
      </c>
      <c r="Z8" s="1">
        <f t="shared" si="8"/>
        <v>7790</v>
      </c>
      <c r="AA8" s="92">
        <f t="shared" si="9"/>
        <v>19676.400000000001</v>
      </c>
      <c r="AC8" s="1">
        <f t="shared" si="10"/>
        <v>9.541704718417046</v>
      </c>
    </row>
    <row r="9" spans="1:29">
      <c r="B9" s="95">
        <v>0.25</v>
      </c>
      <c r="C9" s="96">
        <v>0</v>
      </c>
      <c r="D9" s="86">
        <v>28600</v>
      </c>
      <c r="E9" s="87">
        <v>22925</v>
      </c>
      <c r="F9" s="87">
        <v>17350</v>
      </c>
      <c r="G9" s="87">
        <v>18540</v>
      </c>
      <c r="H9" s="88">
        <v>23692</v>
      </c>
      <c r="J9" s="2">
        <v>40</v>
      </c>
      <c r="K9" s="1">
        <v>7150</v>
      </c>
      <c r="L9" s="1">
        <v>22425</v>
      </c>
      <c r="M9" s="1">
        <v>24100</v>
      </c>
      <c r="N9" s="92">
        <v>18200</v>
      </c>
      <c r="Q9" s="45">
        <f t="shared" si="0"/>
        <v>21.765601217656013</v>
      </c>
      <c r="R9" s="49">
        <f t="shared" si="1"/>
        <v>18.949619482496193</v>
      </c>
      <c r="S9" s="49">
        <f t="shared" si="2"/>
        <v>15.707001522070016</v>
      </c>
      <c r="T9" s="49">
        <f t="shared" si="3"/>
        <v>16.643378995433793</v>
      </c>
      <c r="U9" s="50">
        <f t="shared" si="4"/>
        <v>20.162709284627091</v>
      </c>
      <c r="W9" s="2">
        <f t="shared" si="5"/>
        <v>39.799999999999997</v>
      </c>
      <c r="X9" s="26">
        <f t="shared" si="6"/>
        <v>5.4414003044140031</v>
      </c>
      <c r="Y9" s="1">
        <f t="shared" si="7"/>
        <v>25970.6</v>
      </c>
      <c r="Z9" s="1">
        <f t="shared" si="8"/>
        <v>25893</v>
      </c>
      <c r="AA9" s="92">
        <f t="shared" si="9"/>
        <v>21154.2</v>
      </c>
      <c r="AC9" s="1">
        <f t="shared" si="10"/>
        <v>15.707001522070016</v>
      </c>
    </row>
    <row r="10" spans="1:29">
      <c r="B10" s="95">
        <v>0.25</v>
      </c>
      <c r="C10" s="96">
        <v>0.25</v>
      </c>
      <c r="D10" s="86">
        <v>28600</v>
      </c>
      <c r="E10" s="87">
        <v>23775</v>
      </c>
      <c r="F10" s="87">
        <v>20425</v>
      </c>
      <c r="G10" s="87">
        <v>19128</v>
      </c>
      <c r="H10" s="88">
        <v>25909</v>
      </c>
      <c r="J10" s="2">
        <v>40</v>
      </c>
      <c r="K10" s="1">
        <v>7150</v>
      </c>
      <c r="L10" s="1">
        <v>24309</v>
      </c>
      <c r="M10" s="1">
        <v>27088</v>
      </c>
      <c r="N10" s="92">
        <v>19075</v>
      </c>
      <c r="Q10" s="45">
        <f t="shared" si="0"/>
        <v>21.765601217656013</v>
      </c>
      <c r="R10" s="49">
        <f t="shared" si="1"/>
        <v>19.461643835616439</v>
      </c>
      <c r="S10" s="49">
        <f t="shared" si="2"/>
        <v>17.855403348554034</v>
      </c>
      <c r="T10" s="49">
        <f t="shared" si="3"/>
        <v>17.029375951293758</v>
      </c>
      <c r="U10" s="50">
        <f t="shared" si="4"/>
        <v>21.542009132420091</v>
      </c>
      <c r="W10" s="2">
        <f t="shared" si="5"/>
        <v>40</v>
      </c>
      <c r="X10" s="26">
        <f t="shared" si="6"/>
        <v>5.4414003044140031</v>
      </c>
      <c r="Y10" s="1">
        <f t="shared" si="7"/>
        <v>27464.2</v>
      </c>
      <c r="Z10" s="1">
        <f t="shared" si="8"/>
        <v>28555.599999999999</v>
      </c>
      <c r="AA10" s="92">
        <f t="shared" si="9"/>
        <v>22328.400000000001</v>
      </c>
      <c r="AC10" s="1">
        <f t="shared" si="10"/>
        <v>17.029375951293758</v>
      </c>
    </row>
    <row r="11" spans="1:29">
      <c r="B11" s="95">
        <v>0.25</v>
      </c>
      <c r="C11" s="96">
        <v>0.5</v>
      </c>
      <c r="D11" s="86">
        <v>28600</v>
      </c>
      <c r="E11" s="87">
        <v>24625</v>
      </c>
      <c r="F11" s="87">
        <v>23500</v>
      </c>
      <c r="G11" s="87">
        <v>19710</v>
      </c>
      <c r="H11" s="88">
        <v>28126</v>
      </c>
      <c r="J11" s="2">
        <v>40</v>
      </c>
      <c r="K11" s="1">
        <v>7150</v>
      </c>
      <c r="L11" s="1">
        <v>26193</v>
      </c>
      <c r="M11" s="1">
        <v>30076</v>
      </c>
      <c r="N11" s="92">
        <v>19600</v>
      </c>
      <c r="Q11" s="45">
        <f t="shared" si="0"/>
        <v>21.765601217656013</v>
      </c>
      <c r="R11" s="49">
        <f t="shared" si="1"/>
        <v>19.983866057838661</v>
      </c>
      <c r="S11" s="49">
        <f t="shared" si="2"/>
        <v>20.020395738203955</v>
      </c>
      <c r="T11" s="49">
        <f t="shared" si="3"/>
        <v>17.401978691019789</v>
      </c>
      <c r="U11" s="50">
        <f t="shared" si="4"/>
        <v>23.021461187214612</v>
      </c>
      <c r="W11" s="2">
        <f t="shared" si="5"/>
        <v>40</v>
      </c>
      <c r="X11" s="26">
        <f t="shared" si="6"/>
        <v>5.4414003044140031</v>
      </c>
      <c r="Y11" s="1">
        <f t="shared" si="7"/>
        <v>29076</v>
      </c>
      <c r="Z11" s="1">
        <f t="shared" si="8"/>
        <v>31360.6</v>
      </c>
      <c r="AA11" s="92">
        <f t="shared" si="9"/>
        <v>22829.200000000001</v>
      </c>
      <c r="AC11" s="1">
        <f t="shared" si="10"/>
        <v>17.401978691019789</v>
      </c>
    </row>
    <row r="12" spans="1:29">
      <c r="B12" s="95">
        <v>0.25</v>
      </c>
      <c r="C12" s="96">
        <v>0.75</v>
      </c>
      <c r="D12" s="86">
        <v>28600</v>
      </c>
      <c r="E12" s="87">
        <v>25475</v>
      </c>
      <c r="F12" s="87">
        <v>26575</v>
      </c>
      <c r="G12" s="87">
        <v>20041</v>
      </c>
      <c r="H12" s="88">
        <v>30343</v>
      </c>
      <c r="J12" s="2">
        <v>40</v>
      </c>
      <c r="K12" s="1">
        <v>7150</v>
      </c>
      <c r="L12" s="1">
        <v>28077</v>
      </c>
      <c r="M12" s="1">
        <v>33064</v>
      </c>
      <c r="N12" s="92">
        <v>20000</v>
      </c>
      <c r="Q12" s="45">
        <f t="shared" si="0"/>
        <v>21.765601217656013</v>
      </c>
      <c r="R12" s="49">
        <f t="shared" si="1"/>
        <v>20.50517503805175</v>
      </c>
      <c r="S12" s="49">
        <f t="shared" si="2"/>
        <v>22.18462709284627</v>
      </c>
      <c r="T12" s="49">
        <f t="shared" si="3"/>
        <v>17.620852359208524</v>
      </c>
      <c r="U12" s="50">
        <f t="shared" si="4"/>
        <v>24.494520547945204</v>
      </c>
      <c r="W12" s="2">
        <f t="shared" si="5"/>
        <v>40</v>
      </c>
      <c r="X12" s="26">
        <f t="shared" si="6"/>
        <v>5.4414003044140031</v>
      </c>
      <c r="Y12" s="1">
        <f t="shared" si="7"/>
        <v>30679.8</v>
      </c>
      <c r="Z12" s="1">
        <f t="shared" si="8"/>
        <v>34150.6</v>
      </c>
      <c r="AA12" s="92">
        <f t="shared" si="9"/>
        <v>23141.599999999999</v>
      </c>
      <c r="AC12" s="1">
        <f t="shared" si="10"/>
        <v>17.620852359208524</v>
      </c>
    </row>
    <row r="13" spans="1:29">
      <c r="B13" s="95">
        <v>0.25</v>
      </c>
      <c r="C13" s="96">
        <v>1</v>
      </c>
      <c r="D13" s="86">
        <v>28600</v>
      </c>
      <c r="E13" s="87">
        <v>26325</v>
      </c>
      <c r="F13" s="87">
        <v>29650</v>
      </c>
      <c r="G13" s="87">
        <v>20358</v>
      </c>
      <c r="H13" s="88">
        <v>32930</v>
      </c>
      <c r="J13" s="2">
        <v>40</v>
      </c>
      <c r="K13" s="1">
        <v>7150</v>
      </c>
      <c r="L13" s="1">
        <v>30275</v>
      </c>
      <c r="M13" s="1">
        <v>36550</v>
      </c>
      <c r="N13" s="92">
        <v>20350</v>
      </c>
      <c r="Q13" s="45">
        <f t="shared" si="0"/>
        <v>21.765601217656013</v>
      </c>
      <c r="R13" s="49">
        <f t="shared" si="1"/>
        <v>21.027245053272448</v>
      </c>
      <c r="S13" s="49">
        <f t="shared" si="2"/>
        <v>24.348554033485541</v>
      </c>
      <c r="T13" s="49">
        <f t="shared" si="3"/>
        <v>17.80730593607306</v>
      </c>
      <c r="U13" s="50">
        <f t="shared" si="4"/>
        <v>26.069254185692543</v>
      </c>
      <c r="W13" s="2">
        <f t="shared" si="5"/>
        <v>40</v>
      </c>
      <c r="X13" s="26">
        <f t="shared" si="6"/>
        <v>5.4414003044140031</v>
      </c>
      <c r="Y13" s="1">
        <f t="shared" si="7"/>
        <v>32389.4</v>
      </c>
      <c r="Z13" s="1">
        <f t="shared" si="8"/>
        <v>37190.800000000003</v>
      </c>
      <c r="AA13" s="92">
        <f t="shared" si="9"/>
        <v>23388.799999999999</v>
      </c>
      <c r="AC13" s="1">
        <f t="shared" si="10"/>
        <v>17.80730593607306</v>
      </c>
    </row>
    <row r="14" spans="1:29">
      <c r="B14" s="95">
        <v>0.5</v>
      </c>
      <c r="C14" s="96">
        <v>0</v>
      </c>
      <c r="D14" s="86">
        <v>28600</v>
      </c>
      <c r="E14" s="87">
        <v>25950</v>
      </c>
      <c r="F14" s="87">
        <v>25200</v>
      </c>
      <c r="G14" s="87">
        <v>22677</v>
      </c>
      <c r="H14" s="88">
        <v>37645</v>
      </c>
      <c r="J14" s="2">
        <v>40</v>
      </c>
      <c r="K14" s="1">
        <v>14300</v>
      </c>
      <c r="L14" s="1">
        <v>34950</v>
      </c>
      <c r="M14" s="1">
        <v>42200</v>
      </c>
      <c r="N14" s="92">
        <v>22600</v>
      </c>
      <c r="Q14" s="45">
        <f t="shared" si="0"/>
        <v>21.765601217656013</v>
      </c>
      <c r="R14" s="49">
        <f t="shared" si="1"/>
        <v>21.251750380517503</v>
      </c>
      <c r="S14" s="49">
        <f t="shared" si="2"/>
        <v>21.681126331811264</v>
      </c>
      <c r="T14" s="49">
        <f t="shared" si="3"/>
        <v>19.778691019786912</v>
      </c>
      <c r="U14" s="50">
        <f t="shared" si="4"/>
        <v>30.780821917808218</v>
      </c>
      <c r="W14" s="2">
        <f t="shared" si="5"/>
        <v>40</v>
      </c>
      <c r="X14" s="26">
        <f t="shared" si="6"/>
        <v>10.882800608828006</v>
      </c>
      <c r="Y14" s="1">
        <f t="shared" si="7"/>
        <v>38495.599999999999</v>
      </c>
      <c r="Z14" s="1">
        <f t="shared" si="8"/>
        <v>43993</v>
      </c>
      <c r="AA14" s="92">
        <f t="shared" si="9"/>
        <v>25967.599999999999</v>
      </c>
      <c r="AC14" s="1">
        <f t="shared" si="10"/>
        <v>19.778691019786912</v>
      </c>
    </row>
    <row r="15" spans="1:29">
      <c r="B15" s="95">
        <v>0.5</v>
      </c>
      <c r="C15" s="96">
        <v>0.25</v>
      </c>
      <c r="D15" s="86">
        <v>28600</v>
      </c>
      <c r="E15" s="87">
        <v>26800</v>
      </c>
      <c r="F15" s="87">
        <v>28275</v>
      </c>
      <c r="G15" s="87">
        <v>23000</v>
      </c>
      <c r="H15" s="88">
        <v>42079</v>
      </c>
      <c r="J15" s="2">
        <v>40</v>
      </c>
      <c r="K15" s="1">
        <v>14300</v>
      </c>
      <c r="L15" s="1">
        <v>38718</v>
      </c>
      <c r="M15" s="1">
        <v>48176</v>
      </c>
      <c r="N15" s="92">
        <v>23000</v>
      </c>
      <c r="Q15" s="45">
        <f t="shared" si="0"/>
        <v>21.765601217656013</v>
      </c>
      <c r="R15" s="49">
        <f t="shared" si="1"/>
        <v>21.763774733637746</v>
      </c>
      <c r="S15" s="49">
        <f t="shared" si="2"/>
        <v>23.829528158295282</v>
      </c>
      <c r="T15" s="49">
        <f t="shared" si="3"/>
        <v>19.955555555555556</v>
      </c>
      <c r="U15" s="50">
        <f t="shared" si="4"/>
        <v>33.640030441400306</v>
      </c>
      <c r="W15" s="2">
        <f t="shared" si="5"/>
        <v>40</v>
      </c>
      <c r="X15" s="26">
        <f t="shared" si="6"/>
        <v>10.882800608828006</v>
      </c>
      <c r="Y15" s="1">
        <f t="shared" si="7"/>
        <v>41601</v>
      </c>
      <c r="Z15" s="1">
        <f t="shared" si="8"/>
        <v>49460.6</v>
      </c>
      <c r="AA15" s="92">
        <f t="shared" si="9"/>
        <v>26215.200000000001</v>
      </c>
      <c r="AC15" s="1">
        <f t="shared" si="10"/>
        <v>19.955555555555556</v>
      </c>
    </row>
    <row r="16" spans="1:29">
      <c r="B16" s="95">
        <v>0.5</v>
      </c>
      <c r="C16" s="96">
        <v>0.5</v>
      </c>
      <c r="D16" s="86">
        <v>28600</v>
      </c>
      <c r="E16" s="87">
        <v>27650</v>
      </c>
      <c r="F16" s="87">
        <v>31350</v>
      </c>
      <c r="G16" s="87">
        <v>23307</v>
      </c>
      <c r="H16" s="88">
        <v>46882</v>
      </c>
      <c r="J16" s="2">
        <v>40</v>
      </c>
      <c r="K16" s="1">
        <v>14300</v>
      </c>
      <c r="L16" s="1">
        <v>42800</v>
      </c>
      <c r="M16" s="1">
        <v>54650</v>
      </c>
      <c r="N16" s="92">
        <v>23300</v>
      </c>
      <c r="Q16" s="45">
        <f t="shared" si="0"/>
        <v>21.765601217656013</v>
      </c>
      <c r="R16" s="49">
        <f t="shared" si="1"/>
        <v>22.285996955859968</v>
      </c>
      <c r="S16" s="49">
        <f t="shared" si="2"/>
        <v>25.994520547945207</v>
      </c>
      <c r="T16" s="49">
        <f t="shared" si="3"/>
        <v>20.133485540334856</v>
      </c>
      <c r="U16" s="50">
        <f t="shared" si="4"/>
        <v>36.68751902587519</v>
      </c>
      <c r="W16" s="2">
        <f t="shared" si="5"/>
        <v>40</v>
      </c>
      <c r="X16" s="26">
        <f t="shared" si="6"/>
        <v>10.882800608828006</v>
      </c>
      <c r="Y16" s="1">
        <f t="shared" si="7"/>
        <v>44914.400000000001</v>
      </c>
      <c r="Z16" s="1">
        <f t="shared" si="8"/>
        <v>55290.8</v>
      </c>
      <c r="AA16" s="92">
        <f t="shared" si="9"/>
        <v>26439.4</v>
      </c>
      <c r="AC16" s="1">
        <f t="shared" si="10"/>
        <v>20.133485540334856</v>
      </c>
    </row>
    <row r="17" spans="1:29">
      <c r="B17" s="95">
        <v>0.5</v>
      </c>
      <c r="C17" s="96">
        <v>0.75</v>
      </c>
      <c r="D17" s="86">
        <v>28600</v>
      </c>
      <c r="E17" s="87">
        <v>28500</v>
      </c>
      <c r="F17" s="87">
        <v>34425</v>
      </c>
      <c r="G17" s="87">
        <v>23596</v>
      </c>
      <c r="H17" s="88">
        <v>51316</v>
      </c>
      <c r="J17" s="2">
        <v>40</v>
      </c>
      <c r="K17" s="1">
        <v>14300</v>
      </c>
      <c r="L17" s="1">
        <v>46568</v>
      </c>
      <c r="M17" s="1">
        <v>60626</v>
      </c>
      <c r="N17" s="92">
        <v>23600</v>
      </c>
      <c r="Q17" s="45">
        <f t="shared" si="0"/>
        <v>21.765601217656013</v>
      </c>
      <c r="R17" s="49">
        <f t="shared" si="1"/>
        <v>22.80730593607306</v>
      </c>
      <c r="S17" s="49">
        <f t="shared" si="2"/>
        <v>28.158751902587518</v>
      </c>
      <c r="T17" s="49">
        <f t="shared" si="3"/>
        <v>20.276255707762559</v>
      </c>
      <c r="U17" s="50">
        <f t="shared" si="4"/>
        <v>39.634246575342466</v>
      </c>
      <c r="W17" s="2">
        <f t="shared" si="5"/>
        <v>40</v>
      </c>
      <c r="X17" s="26">
        <f t="shared" si="6"/>
        <v>10.882800608828006</v>
      </c>
      <c r="Y17" s="1">
        <f t="shared" si="7"/>
        <v>48117.4</v>
      </c>
      <c r="Z17" s="1">
        <f t="shared" si="8"/>
        <v>60875</v>
      </c>
      <c r="AA17" s="92">
        <f t="shared" si="9"/>
        <v>26663.200000000001</v>
      </c>
      <c r="AC17" s="1">
        <f t="shared" si="10"/>
        <v>20.276255707762559</v>
      </c>
    </row>
    <row r="18" spans="1:29">
      <c r="B18" s="95">
        <v>0.5</v>
      </c>
      <c r="C18" s="96">
        <v>1</v>
      </c>
      <c r="D18" s="86">
        <v>28600</v>
      </c>
      <c r="E18" s="87">
        <v>29350</v>
      </c>
      <c r="F18" s="87">
        <v>37500</v>
      </c>
      <c r="G18" s="87">
        <v>23900</v>
      </c>
      <c r="H18" s="88">
        <v>56120</v>
      </c>
      <c r="J18" s="2">
        <v>40</v>
      </c>
      <c r="K18" s="1">
        <v>14300</v>
      </c>
      <c r="L18" s="1">
        <v>50650</v>
      </c>
      <c r="M18" s="1">
        <v>67100</v>
      </c>
      <c r="N18" s="92">
        <v>23900</v>
      </c>
      <c r="Q18" s="45">
        <f t="shared" si="0"/>
        <v>21.765601217656013</v>
      </c>
      <c r="R18" s="49">
        <f t="shared" si="1"/>
        <v>23.329375951293759</v>
      </c>
      <c r="S18" s="49">
        <f t="shared" si="2"/>
        <v>30.32267884322679</v>
      </c>
      <c r="T18" s="49">
        <f t="shared" si="3"/>
        <v>20.433637747336377</v>
      </c>
      <c r="U18" s="50">
        <f t="shared" si="4"/>
        <v>42.680669710806697</v>
      </c>
      <c r="W18" s="2">
        <f t="shared" si="5"/>
        <v>40</v>
      </c>
      <c r="X18" s="26">
        <f t="shared" si="6"/>
        <v>10.882800608828006</v>
      </c>
      <c r="Y18" s="1">
        <f t="shared" si="7"/>
        <v>51433.2</v>
      </c>
      <c r="Z18" s="1">
        <f t="shared" si="8"/>
        <v>66708.2</v>
      </c>
      <c r="AA18" s="92">
        <f t="shared" si="9"/>
        <v>26826.2</v>
      </c>
      <c r="AC18" s="1">
        <f t="shared" si="10"/>
        <v>20.433637747336377</v>
      </c>
    </row>
    <row r="19" spans="1:29">
      <c r="B19" s="95">
        <v>0.75</v>
      </c>
      <c r="C19" s="96">
        <v>0</v>
      </c>
      <c r="D19" s="86">
        <v>28600</v>
      </c>
      <c r="E19" s="87">
        <v>28975</v>
      </c>
      <c r="F19" s="87">
        <v>33050</v>
      </c>
      <c r="G19" s="87">
        <v>26216</v>
      </c>
      <c r="H19" s="88">
        <v>51597</v>
      </c>
      <c r="J19" s="2">
        <v>40</v>
      </c>
      <c r="K19" s="1">
        <v>21450</v>
      </c>
      <c r="L19" s="1">
        <v>47475</v>
      </c>
      <c r="M19" s="1">
        <v>60300</v>
      </c>
      <c r="N19" s="92">
        <v>26250</v>
      </c>
      <c r="Q19" s="45">
        <f t="shared" si="0"/>
        <v>21.765601217656013</v>
      </c>
      <c r="R19" s="49">
        <f t="shared" si="1"/>
        <v>23.553881278538814</v>
      </c>
      <c r="S19" s="49">
        <f t="shared" si="2"/>
        <v>27.655251141552512</v>
      </c>
      <c r="T19" s="49">
        <f t="shared" si="3"/>
        <v>22.346423135464232</v>
      </c>
      <c r="U19" s="50">
        <f t="shared" si="4"/>
        <v>41.399391171993912</v>
      </c>
      <c r="W19" s="2">
        <f t="shared" si="5"/>
        <v>40</v>
      </c>
      <c r="X19" s="26">
        <f t="shared" si="6"/>
        <v>16.324200913242009</v>
      </c>
      <c r="Y19" s="1">
        <f t="shared" si="7"/>
        <v>51020.6</v>
      </c>
      <c r="Z19" s="1">
        <f t="shared" si="8"/>
        <v>62093</v>
      </c>
      <c r="AA19" s="92">
        <f t="shared" si="9"/>
        <v>29385.4</v>
      </c>
      <c r="AC19" s="1">
        <f t="shared" si="10"/>
        <v>21.765601217656013</v>
      </c>
    </row>
    <row r="20" spans="1:29">
      <c r="B20" s="95">
        <v>0.75</v>
      </c>
      <c r="C20" s="96">
        <v>0.25</v>
      </c>
      <c r="D20" s="86">
        <v>28600</v>
      </c>
      <c r="E20" s="87">
        <v>29825</v>
      </c>
      <c r="F20" s="87">
        <v>36125</v>
      </c>
      <c r="G20" s="87">
        <v>26515</v>
      </c>
      <c r="H20" s="88">
        <v>58248</v>
      </c>
      <c r="J20" s="2">
        <v>40</v>
      </c>
      <c r="K20" s="1">
        <v>21450</v>
      </c>
      <c r="L20" s="1">
        <v>53127</v>
      </c>
      <c r="M20" s="1">
        <v>69264</v>
      </c>
      <c r="N20" s="92">
        <v>26550</v>
      </c>
      <c r="Q20" s="45">
        <f t="shared" si="0"/>
        <v>21.765601217656013</v>
      </c>
      <c r="R20" s="49">
        <f t="shared" si="1"/>
        <v>24.065905631659056</v>
      </c>
      <c r="S20" s="49">
        <f t="shared" si="2"/>
        <v>29.803652968036531</v>
      </c>
      <c r="T20" s="49">
        <f t="shared" si="3"/>
        <v>22.488584474885844</v>
      </c>
      <c r="U20" s="50">
        <f t="shared" si="4"/>
        <v>45.731202435312028</v>
      </c>
      <c r="W20" s="2">
        <f t="shared" si="5"/>
        <v>40</v>
      </c>
      <c r="X20" s="26">
        <f t="shared" si="6"/>
        <v>16.324200913242009</v>
      </c>
      <c r="Y20" s="1">
        <f t="shared" si="7"/>
        <v>55729.8</v>
      </c>
      <c r="Z20" s="1">
        <f t="shared" si="8"/>
        <v>70350.600000000006</v>
      </c>
      <c r="AA20" s="92">
        <f t="shared" si="9"/>
        <v>29573</v>
      </c>
      <c r="AC20" s="1">
        <f t="shared" si="10"/>
        <v>21.765601217656013</v>
      </c>
    </row>
    <row r="21" spans="1:29">
      <c r="B21" s="95">
        <v>0.75</v>
      </c>
      <c r="C21" s="96">
        <v>0.5</v>
      </c>
      <c r="D21" s="86">
        <v>28600</v>
      </c>
      <c r="E21" s="87">
        <v>30675</v>
      </c>
      <c r="F21" s="87">
        <v>39200</v>
      </c>
      <c r="G21" s="87">
        <v>26802</v>
      </c>
      <c r="H21" s="88">
        <v>65269</v>
      </c>
      <c r="J21" s="2">
        <v>40</v>
      </c>
      <c r="K21" s="1">
        <v>21450</v>
      </c>
      <c r="L21" s="1">
        <v>59093</v>
      </c>
      <c r="M21" s="1">
        <v>78726</v>
      </c>
      <c r="N21" s="92">
        <v>26850</v>
      </c>
      <c r="Q21" s="45">
        <f t="shared" si="0"/>
        <v>21.765601217656013</v>
      </c>
      <c r="R21" s="49">
        <f t="shared" si="1"/>
        <v>24.588127853881279</v>
      </c>
      <c r="S21" s="49">
        <f t="shared" si="2"/>
        <v>31.968645357686455</v>
      </c>
      <c r="T21" s="49">
        <f t="shared" si="3"/>
        <v>22.619482496194824</v>
      </c>
      <c r="U21" s="50">
        <f t="shared" si="4"/>
        <v>50.252511415525113</v>
      </c>
      <c r="W21" s="2">
        <f t="shared" si="5"/>
        <v>40</v>
      </c>
      <c r="X21" s="26">
        <f t="shared" si="6"/>
        <v>16.324200913242009</v>
      </c>
      <c r="Y21" s="1">
        <f t="shared" si="7"/>
        <v>60642.400000000001</v>
      </c>
      <c r="Z21" s="1">
        <f t="shared" si="8"/>
        <v>78975</v>
      </c>
      <c r="AA21" s="92">
        <f t="shared" si="9"/>
        <v>29670.799999999999</v>
      </c>
      <c r="AC21" s="1">
        <f t="shared" si="10"/>
        <v>21.765601217656013</v>
      </c>
    </row>
    <row r="22" spans="1:29">
      <c r="B22" s="95">
        <v>0.75</v>
      </c>
      <c r="C22" s="96">
        <v>0.75</v>
      </c>
      <c r="D22" s="86">
        <v>28600</v>
      </c>
      <c r="E22" s="87">
        <v>31525</v>
      </c>
      <c r="F22" s="87">
        <v>42275</v>
      </c>
      <c r="G22" s="87">
        <v>27015</v>
      </c>
      <c r="H22" s="88">
        <v>72289</v>
      </c>
      <c r="J22" s="2">
        <v>40</v>
      </c>
      <c r="K22" s="1">
        <v>21450</v>
      </c>
      <c r="L22" s="1">
        <v>65059</v>
      </c>
      <c r="M22" s="1">
        <v>88188</v>
      </c>
      <c r="N22" s="92">
        <v>27150</v>
      </c>
      <c r="Q22" s="45">
        <f t="shared" si="0"/>
        <v>21.765601217656013</v>
      </c>
      <c r="R22" s="49">
        <f t="shared" si="1"/>
        <v>25.109436834094371</v>
      </c>
      <c r="S22" s="49">
        <f t="shared" si="2"/>
        <v>34.132876712328766</v>
      </c>
      <c r="T22" s="49">
        <f t="shared" si="3"/>
        <v>22.722678843226788</v>
      </c>
      <c r="U22" s="50">
        <f t="shared" si="4"/>
        <v>54.766971080669713</v>
      </c>
      <c r="W22" s="2">
        <f t="shared" si="5"/>
        <v>40</v>
      </c>
      <c r="X22" s="26">
        <f t="shared" si="6"/>
        <v>16.324200913242009</v>
      </c>
      <c r="Y22" s="1">
        <f t="shared" si="7"/>
        <v>65552.399999999994</v>
      </c>
      <c r="Z22" s="1">
        <f t="shared" si="8"/>
        <v>87590.8</v>
      </c>
      <c r="AA22" s="92">
        <f t="shared" si="9"/>
        <v>29838</v>
      </c>
      <c r="AC22" s="1">
        <f t="shared" si="10"/>
        <v>21.765601217656013</v>
      </c>
    </row>
    <row r="23" spans="1:29">
      <c r="B23" s="95">
        <v>0.75</v>
      </c>
      <c r="C23" s="96">
        <v>1</v>
      </c>
      <c r="D23" s="86">
        <v>28600</v>
      </c>
      <c r="E23" s="87">
        <v>32375</v>
      </c>
      <c r="F23" s="87">
        <v>45350</v>
      </c>
      <c r="G23" s="87">
        <v>27141</v>
      </c>
      <c r="H23" s="88">
        <v>79310</v>
      </c>
      <c r="J23" s="2">
        <v>40</v>
      </c>
      <c r="K23" s="1">
        <v>21450</v>
      </c>
      <c r="L23" s="1">
        <v>71025</v>
      </c>
      <c r="M23" s="1">
        <v>97650</v>
      </c>
      <c r="N23" s="92">
        <v>27450</v>
      </c>
      <c r="Q23" s="45">
        <f t="shared" si="0"/>
        <v>21.765601217656013</v>
      </c>
      <c r="R23" s="49">
        <f t="shared" si="1"/>
        <v>25.63150684931507</v>
      </c>
      <c r="S23" s="49">
        <f t="shared" si="2"/>
        <v>36.296803652968038</v>
      </c>
      <c r="T23" s="49">
        <f t="shared" si="3"/>
        <v>22.8130898021309</v>
      </c>
      <c r="U23" s="50">
        <f t="shared" si="4"/>
        <v>59.288888888888891</v>
      </c>
      <c r="W23" s="2">
        <f t="shared" si="5"/>
        <v>40</v>
      </c>
      <c r="X23" s="26">
        <f t="shared" si="6"/>
        <v>16.324200913242009</v>
      </c>
      <c r="Y23" s="1">
        <f t="shared" si="7"/>
        <v>70468.800000000003</v>
      </c>
      <c r="Z23" s="1">
        <f t="shared" si="8"/>
        <v>96213.6</v>
      </c>
      <c r="AA23" s="92">
        <f t="shared" si="9"/>
        <v>30005.200000000001</v>
      </c>
      <c r="AC23" s="1">
        <f t="shared" si="10"/>
        <v>21.765601217656013</v>
      </c>
    </row>
    <row r="24" spans="1:29">
      <c r="B24" s="95">
        <v>1</v>
      </c>
      <c r="C24" s="96">
        <v>0</v>
      </c>
      <c r="D24" s="86">
        <v>28600</v>
      </c>
      <c r="E24" s="87">
        <v>32000</v>
      </c>
      <c r="F24" s="87">
        <v>40900</v>
      </c>
      <c r="G24" s="87">
        <v>29325</v>
      </c>
      <c r="H24" s="88">
        <v>65550</v>
      </c>
      <c r="J24" s="2">
        <v>40</v>
      </c>
      <c r="K24" s="1">
        <v>28600</v>
      </c>
      <c r="L24" s="1">
        <v>60000</v>
      </c>
      <c r="M24" s="1">
        <v>78400</v>
      </c>
      <c r="N24" s="92">
        <v>29300</v>
      </c>
      <c r="Q24" s="45">
        <f t="shared" si="0"/>
        <v>21.765601217656013</v>
      </c>
      <c r="R24" s="49">
        <f t="shared" si="1"/>
        <v>25.856012176560125</v>
      </c>
      <c r="S24" s="49">
        <f t="shared" si="2"/>
        <v>33.62937595129376</v>
      </c>
      <c r="T24" s="49">
        <f t="shared" si="3"/>
        <v>24.788888888888888</v>
      </c>
      <c r="U24" s="50">
        <f t="shared" si="4"/>
        <v>52.017503805175039</v>
      </c>
      <c r="W24" s="2">
        <f t="shared" si="5"/>
        <v>40</v>
      </c>
      <c r="X24" s="26">
        <f t="shared" si="6"/>
        <v>21.765601217656013</v>
      </c>
      <c r="Y24" s="1">
        <f t="shared" si="7"/>
        <v>63545.599999999999</v>
      </c>
      <c r="Z24" s="1">
        <f t="shared" si="8"/>
        <v>80193</v>
      </c>
      <c r="AA24" s="92">
        <f t="shared" si="9"/>
        <v>32567.599999999999</v>
      </c>
      <c r="AC24" s="1">
        <f t="shared" si="10"/>
        <v>21.765601217656013</v>
      </c>
    </row>
    <row r="25" spans="1:29">
      <c r="B25" s="95">
        <v>1</v>
      </c>
      <c r="C25" s="96">
        <v>0.25</v>
      </c>
      <c r="D25" s="86">
        <v>28600</v>
      </c>
      <c r="E25" s="87">
        <v>32850</v>
      </c>
      <c r="F25" s="87">
        <v>43975</v>
      </c>
      <c r="G25" s="87">
        <v>29475</v>
      </c>
      <c r="H25" s="88">
        <v>74787</v>
      </c>
      <c r="J25" s="2">
        <v>40</v>
      </c>
      <c r="K25" s="1">
        <v>28600</v>
      </c>
      <c r="L25" s="1">
        <v>67850</v>
      </c>
      <c r="M25" s="1">
        <v>90850</v>
      </c>
      <c r="N25" s="92">
        <v>29475</v>
      </c>
      <c r="Q25" s="45">
        <f t="shared" si="0"/>
        <v>21.765601217656013</v>
      </c>
      <c r="R25" s="49">
        <f t="shared" si="1"/>
        <v>26.368036529680364</v>
      </c>
      <c r="S25" s="49">
        <f t="shared" si="2"/>
        <v>35.777777777777779</v>
      </c>
      <c r="T25" s="49">
        <f t="shared" si="3"/>
        <v>24.892237442922376</v>
      </c>
      <c r="U25" s="50">
        <f t="shared" si="4"/>
        <v>57.924200913242004</v>
      </c>
      <c r="W25" s="2">
        <f t="shared" si="5"/>
        <v>40</v>
      </c>
      <c r="X25" s="26">
        <f t="shared" si="6"/>
        <v>21.765601217656013</v>
      </c>
      <c r="Y25" s="1">
        <f t="shared" si="7"/>
        <v>69964.399999999994</v>
      </c>
      <c r="Z25" s="1">
        <f t="shared" si="8"/>
        <v>91490.8</v>
      </c>
      <c r="AA25" s="92">
        <f t="shared" si="9"/>
        <v>32708.400000000001</v>
      </c>
      <c r="AC25" s="1">
        <f t="shared" si="10"/>
        <v>21.765601217656013</v>
      </c>
    </row>
    <row r="26" spans="1:29">
      <c r="B26" s="95">
        <v>1</v>
      </c>
      <c r="C26" s="96">
        <v>0.5</v>
      </c>
      <c r="D26" s="86">
        <v>28600</v>
      </c>
      <c r="E26" s="87">
        <v>33700</v>
      </c>
      <c r="F26" s="87">
        <v>47050</v>
      </c>
      <c r="G26" s="87">
        <v>29650</v>
      </c>
      <c r="H26" s="88">
        <v>84025</v>
      </c>
      <c r="J26" s="2">
        <v>40</v>
      </c>
      <c r="K26" s="1">
        <v>28600</v>
      </c>
      <c r="L26" s="1">
        <v>75700</v>
      </c>
      <c r="M26" s="1">
        <v>103300</v>
      </c>
      <c r="N26" s="92">
        <v>29650</v>
      </c>
      <c r="Q26" s="45">
        <f t="shared" si="0"/>
        <v>21.765601217656013</v>
      </c>
      <c r="R26" s="49">
        <f t="shared" si="1"/>
        <v>26.890258751902589</v>
      </c>
      <c r="S26" s="49">
        <f t="shared" si="2"/>
        <v>37.942770167427703</v>
      </c>
      <c r="T26" s="49">
        <f t="shared" si="3"/>
        <v>25.00060882800609</v>
      </c>
      <c r="U26" s="50">
        <f t="shared" si="4"/>
        <v>63.917351598173511</v>
      </c>
      <c r="W26" s="2">
        <f t="shared" si="5"/>
        <v>40</v>
      </c>
      <c r="X26" s="26">
        <f t="shared" si="6"/>
        <v>21.765601217656013</v>
      </c>
      <c r="Y26" s="1">
        <f t="shared" si="7"/>
        <v>76483.199999999997</v>
      </c>
      <c r="Z26" s="1">
        <f t="shared" si="8"/>
        <v>102908.2</v>
      </c>
      <c r="AA26" s="92">
        <f t="shared" si="9"/>
        <v>32850.800000000003</v>
      </c>
      <c r="AC26" s="1">
        <f t="shared" si="10"/>
        <v>21.765601217656013</v>
      </c>
    </row>
    <row r="27" spans="1:29">
      <c r="B27" s="95">
        <v>1</v>
      </c>
      <c r="C27" s="96">
        <v>0.75</v>
      </c>
      <c r="D27" s="86">
        <v>28600</v>
      </c>
      <c r="E27" s="87">
        <v>34550</v>
      </c>
      <c r="F27" s="87">
        <v>50125</v>
      </c>
      <c r="G27" s="87">
        <v>29825</v>
      </c>
      <c r="H27" s="88">
        <v>93262</v>
      </c>
      <c r="J27" s="2">
        <v>40</v>
      </c>
      <c r="K27" s="1">
        <v>28600</v>
      </c>
      <c r="L27" s="1">
        <v>83550</v>
      </c>
      <c r="M27" s="1">
        <v>115750</v>
      </c>
      <c r="N27" s="92">
        <v>29825</v>
      </c>
      <c r="Q27" s="45">
        <f t="shared" si="0"/>
        <v>21.765601217656013</v>
      </c>
      <c r="R27" s="49">
        <f t="shared" si="1"/>
        <v>27.411567732115678</v>
      </c>
      <c r="S27" s="49">
        <f t="shared" si="2"/>
        <v>40.107001522070014</v>
      </c>
      <c r="T27" s="49">
        <f t="shared" si="3"/>
        <v>25.108828006088281</v>
      </c>
      <c r="U27" s="50">
        <f t="shared" si="4"/>
        <v>69.907305936073058</v>
      </c>
      <c r="W27" s="2">
        <f t="shared" si="5"/>
        <v>40</v>
      </c>
      <c r="X27" s="26">
        <f t="shared" si="6"/>
        <v>21.765601217656013</v>
      </c>
      <c r="Y27" s="1">
        <f t="shared" si="7"/>
        <v>82993.8</v>
      </c>
      <c r="Z27" s="1">
        <f t="shared" si="8"/>
        <v>114313.60000000001</v>
      </c>
      <c r="AA27" s="92">
        <f t="shared" si="9"/>
        <v>32993</v>
      </c>
      <c r="AC27" s="1">
        <f t="shared" si="10"/>
        <v>21.765601217656013</v>
      </c>
    </row>
    <row r="28" spans="1:29" ht="15.75" thickBot="1">
      <c r="B28" s="97">
        <v>1</v>
      </c>
      <c r="C28" s="98">
        <v>1</v>
      </c>
      <c r="D28" s="89">
        <v>28600</v>
      </c>
      <c r="E28" s="90">
        <v>35400</v>
      </c>
      <c r="F28" s="90">
        <v>53200</v>
      </c>
      <c r="G28" s="90">
        <v>30025</v>
      </c>
      <c r="H28" s="91">
        <v>102500</v>
      </c>
      <c r="J28" s="2">
        <v>40</v>
      </c>
      <c r="K28" s="1">
        <v>28600</v>
      </c>
      <c r="L28" s="1">
        <v>91400</v>
      </c>
      <c r="M28" s="1">
        <v>128200</v>
      </c>
      <c r="N28" s="92">
        <v>30000</v>
      </c>
      <c r="Q28" s="51">
        <f t="shared" si="0"/>
        <v>21.765601217656013</v>
      </c>
      <c r="R28" s="52">
        <f t="shared" si="1"/>
        <v>27.93363774733638</v>
      </c>
      <c r="S28" s="52">
        <f t="shared" si="2"/>
        <v>42.270928462709286</v>
      </c>
      <c r="T28" s="52">
        <f t="shared" si="3"/>
        <v>25.220852359208521</v>
      </c>
      <c r="U28" s="53">
        <f t="shared" si="4"/>
        <v>75.897564687975645</v>
      </c>
      <c r="W28" s="2">
        <f t="shared" si="5"/>
        <v>40</v>
      </c>
      <c r="X28" s="26">
        <f t="shared" si="6"/>
        <v>21.765601217656013</v>
      </c>
      <c r="Y28" s="1">
        <f t="shared" si="7"/>
        <v>89514.8</v>
      </c>
      <c r="Z28" s="1">
        <f t="shared" si="8"/>
        <v>125728</v>
      </c>
      <c r="AA28" s="92">
        <f t="shared" si="9"/>
        <v>33135.199999999997</v>
      </c>
      <c r="AC28" s="1">
        <f t="shared" si="10"/>
        <v>21.765601217656013</v>
      </c>
    </row>
    <row r="29" spans="1:29" ht="15.75" thickBot="1">
      <c r="A29" s="92">
        <v>0.75</v>
      </c>
      <c r="Q29" s="25"/>
      <c r="R29" s="25">
        <f>SUM(R30:R54)/(COUNTA(R30:R54)-SUM($Q30:$Q54))</f>
        <v>0</v>
      </c>
      <c r="S29" s="25">
        <f t="shared" ref="S29:U29" si="11">SUM(S30:S54)/(COUNTA(S30:S54)-SUM($Q30:$Q54))</f>
        <v>6.6666666666666666E-2</v>
      </c>
      <c r="T29" s="25">
        <f>SUM(T30:T54)/(COUNTA(T30:T54)-SUM($Q30:$Q54))</f>
        <v>0.6</v>
      </c>
      <c r="U29" s="25">
        <f t="shared" si="11"/>
        <v>0.33333333333333331</v>
      </c>
      <c r="W29" s="101">
        <f>AVERAGE(T10:T18)</f>
        <v>18.937459834263489</v>
      </c>
    </row>
    <row r="30" spans="1:29">
      <c r="B30" s="93">
        <v>0</v>
      </c>
      <c r="C30" s="94">
        <v>0</v>
      </c>
      <c r="D30" s="83">
        <v>28600</v>
      </c>
      <c r="E30" s="84">
        <v>20855</v>
      </c>
      <c r="F30" s="84">
        <v>11113</v>
      </c>
      <c r="G30" s="84">
        <v>13538</v>
      </c>
      <c r="H30" s="85">
        <v>11090</v>
      </c>
      <c r="J30" s="2">
        <v>40</v>
      </c>
      <c r="K30" s="1">
        <v>0</v>
      </c>
      <c r="L30" s="1">
        <v>11624</v>
      </c>
      <c r="M30" s="1">
        <v>6847</v>
      </c>
      <c r="N30" s="92">
        <v>11113</v>
      </c>
      <c r="Q30" s="92">
        <f t="shared" ref="Q30:U39" si="12">IF(Q4=$AC4,1,0)</f>
        <v>0</v>
      </c>
      <c r="R30" s="92">
        <f t="shared" si="12"/>
        <v>0</v>
      </c>
      <c r="S30" s="92">
        <f t="shared" si="12"/>
        <v>0</v>
      </c>
      <c r="T30" s="92">
        <f t="shared" si="12"/>
        <v>0</v>
      </c>
      <c r="U30" s="92">
        <f t="shared" si="12"/>
        <v>1</v>
      </c>
    </row>
    <row r="31" spans="1:29">
      <c r="B31" s="95">
        <v>0</v>
      </c>
      <c r="C31" s="96">
        <v>0.25</v>
      </c>
      <c r="D31" s="86">
        <v>28600</v>
      </c>
      <c r="E31" s="87">
        <v>21607</v>
      </c>
      <c r="F31" s="87">
        <v>14047</v>
      </c>
      <c r="G31" s="87">
        <v>15557</v>
      </c>
      <c r="H31" s="88">
        <v>11090</v>
      </c>
      <c r="J31" s="2">
        <v>40</v>
      </c>
      <c r="K31" s="1">
        <v>0</v>
      </c>
      <c r="L31" s="1">
        <v>11624</v>
      </c>
      <c r="M31" s="1">
        <v>6847</v>
      </c>
      <c r="N31" s="92">
        <v>15092</v>
      </c>
      <c r="Q31" s="92">
        <f t="shared" si="12"/>
        <v>0</v>
      </c>
      <c r="R31" s="92">
        <f t="shared" si="12"/>
        <v>0</v>
      </c>
      <c r="S31" s="92">
        <f t="shared" si="12"/>
        <v>0</v>
      </c>
      <c r="T31" s="92">
        <f t="shared" si="12"/>
        <v>0</v>
      </c>
      <c r="U31" s="92">
        <f t="shared" si="12"/>
        <v>1</v>
      </c>
      <c r="X31" s="27"/>
      <c r="Y31" s="27"/>
    </row>
    <row r="32" spans="1:29">
      <c r="B32" s="95">
        <v>0</v>
      </c>
      <c r="C32" s="96">
        <v>0.5</v>
      </c>
      <c r="D32" s="86">
        <v>28600</v>
      </c>
      <c r="E32" s="87">
        <v>22376</v>
      </c>
      <c r="F32" s="87">
        <v>17006</v>
      </c>
      <c r="G32" s="87">
        <v>16972</v>
      </c>
      <c r="H32" s="88">
        <v>11090</v>
      </c>
      <c r="J32" s="2">
        <v>40</v>
      </c>
      <c r="K32" s="1">
        <v>0</v>
      </c>
      <c r="L32" s="1">
        <v>11624</v>
      </c>
      <c r="M32" s="1">
        <v>6847</v>
      </c>
      <c r="N32" s="92">
        <v>17020</v>
      </c>
      <c r="Q32" s="92">
        <f t="shared" si="12"/>
        <v>0</v>
      </c>
      <c r="R32" s="92">
        <f t="shared" si="12"/>
        <v>0</v>
      </c>
      <c r="S32" s="92">
        <f t="shared" si="12"/>
        <v>0</v>
      </c>
      <c r="T32" s="92">
        <f t="shared" si="12"/>
        <v>0</v>
      </c>
      <c r="U32" s="92">
        <f t="shared" si="12"/>
        <v>1</v>
      </c>
      <c r="X32" s="27"/>
      <c r="Y32" s="27"/>
    </row>
    <row r="33" spans="2:25">
      <c r="B33" s="95">
        <v>0</v>
      </c>
      <c r="C33" s="96">
        <v>0.75</v>
      </c>
      <c r="D33" s="86">
        <v>28600</v>
      </c>
      <c r="E33" s="87">
        <v>23141</v>
      </c>
      <c r="F33" s="87">
        <v>19963</v>
      </c>
      <c r="G33" s="87">
        <v>17642</v>
      </c>
      <c r="H33" s="88">
        <v>11090</v>
      </c>
      <c r="J33" s="2">
        <v>40</v>
      </c>
      <c r="K33" s="1">
        <v>0</v>
      </c>
      <c r="L33" s="1">
        <v>11624</v>
      </c>
      <c r="M33" s="1">
        <v>6847</v>
      </c>
      <c r="N33" s="92">
        <v>17582</v>
      </c>
      <c r="Q33" s="92">
        <f t="shared" si="12"/>
        <v>0</v>
      </c>
      <c r="R33" s="92">
        <f t="shared" si="12"/>
        <v>0</v>
      </c>
      <c r="S33" s="92">
        <f t="shared" si="12"/>
        <v>0</v>
      </c>
      <c r="T33" s="92">
        <f t="shared" si="12"/>
        <v>0</v>
      </c>
      <c r="U33" s="92">
        <f t="shared" si="12"/>
        <v>1</v>
      </c>
      <c r="X33" s="27"/>
      <c r="Y33" s="27"/>
    </row>
    <row r="34" spans="2:25">
      <c r="B34" s="95">
        <v>0</v>
      </c>
      <c r="C34" s="96">
        <v>1</v>
      </c>
      <c r="D34" s="86">
        <v>28600</v>
      </c>
      <c r="E34" s="87">
        <v>23910</v>
      </c>
      <c r="F34" s="87">
        <v>22926</v>
      </c>
      <c r="G34" s="87">
        <v>18115</v>
      </c>
      <c r="H34" s="88">
        <v>11090</v>
      </c>
      <c r="J34" s="2">
        <v>40</v>
      </c>
      <c r="K34" s="1">
        <v>0</v>
      </c>
      <c r="L34" s="1">
        <v>11624</v>
      </c>
      <c r="M34" s="1">
        <v>6847</v>
      </c>
      <c r="N34" s="92">
        <v>18106</v>
      </c>
      <c r="Q34" s="92">
        <f t="shared" si="12"/>
        <v>0</v>
      </c>
      <c r="R34" s="92">
        <f t="shared" si="12"/>
        <v>0</v>
      </c>
      <c r="S34" s="92">
        <f t="shared" si="12"/>
        <v>0</v>
      </c>
      <c r="T34" s="92">
        <f t="shared" si="12"/>
        <v>0</v>
      </c>
      <c r="U34" s="92">
        <f t="shared" si="12"/>
        <v>1</v>
      </c>
      <c r="X34" s="27"/>
      <c r="Y34" s="27"/>
    </row>
    <row r="35" spans="2:25">
      <c r="B35" s="95">
        <v>0.25</v>
      </c>
      <c r="C35" s="96">
        <v>0</v>
      </c>
      <c r="D35" s="86">
        <v>28600</v>
      </c>
      <c r="E35" s="87">
        <v>23880</v>
      </c>
      <c r="F35" s="87">
        <v>18964</v>
      </c>
      <c r="G35" s="87">
        <v>20191</v>
      </c>
      <c r="H35" s="88">
        <v>25045</v>
      </c>
      <c r="J35" s="2">
        <v>40</v>
      </c>
      <c r="K35" s="1">
        <v>7150</v>
      </c>
      <c r="L35" s="1">
        <v>24154</v>
      </c>
      <c r="M35" s="1">
        <v>24950</v>
      </c>
      <c r="N35" s="92">
        <v>19784</v>
      </c>
      <c r="Q35" s="92">
        <f t="shared" si="12"/>
        <v>0</v>
      </c>
      <c r="R35" s="92">
        <f t="shared" si="12"/>
        <v>0</v>
      </c>
      <c r="S35" s="92">
        <f t="shared" si="12"/>
        <v>1</v>
      </c>
      <c r="T35" s="92">
        <f t="shared" si="12"/>
        <v>0</v>
      </c>
      <c r="U35" s="92">
        <f t="shared" si="12"/>
        <v>0</v>
      </c>
      <c r="X35" s="27"/>
      <c r="Y35" s="27"/>
    </row>
    <row r="36" spans="2:25">
      <c r="B36" s="95">
        <v>0.25</v>
      </c>
      <c r="C36" s="96">
        <v>0.25</v>
      </c>
      <c r="D36" s="86">
        <v>28600</v>
      </c>
      <c r="E36" s="87">
        <v>24632</v>
      </c>
      <c r="F36" s="87">
        <v>21898</v>
      </c>
      <c r="G36" s="87">
        <v>20663</v>
      </c>
      <c r="H36" s="88">
        <v>27025</v>
      </c>
      <c r="J36" s="2">
        <v>40</v>
      </c>
      <c r="K36" s="1">
        <v>7150</v>
      </c>
      <c r="L36" s="1">
        <v>25812</v>
      </c>
      <c r="M36" s="1">
        <v>27761</v>
      </c>
      <c r="N36" s="92">
        <v>20631</v>
      </c>
      <c r="Q36" s="92">
        <f t="shared" si="12"/>
        <v>0</v>
      </c>
      <c r="R36" s="92">
        <f t="shared" si="12"/>
        <v>0</v>
      </c>
      <c r="S36" s="92">
        <f t="shared" si="12"/>
        <v>0</v>
      </c>
      <c r="T36" s="92">
        <f t="shared" si="12"/>
        <v>1</v>
      </c>
      <c r="U36" s="92">
        <f t="shared" si="12"/>
        <v>0</v>
      </c>
      <c r="X36" s="27"/>
      <c r="Y36" s="27"/>
    </row>
    <row r="37" spans="2:25">
      <c r="B37" s="95">
        <v>0.25</v>
      </c>
      <c r="C37" s="96">
        <v>0.5</v>
      </c>
      <c r="D37" s="86">
        <v>28600</v>
      </c>
      <c r="E37" s="87">
        <v>25401</v>
      </c>
      <c r="F37" s="87">
        <v>24857</v>
      </c>
      <c r="G37" s="87">
        <v>21196</v>
      </c>
      <c r="H37" s="88">
        <v>29154</v>
      </c>
      <c r="J37" s="2">
        <v>40</v>
      </c>
      <c r="K37" s="1">
        <v>7150</v>
      </c>
      <c r="L37" s="1">
        <v>27604</v>
      </c>
      <c r="M37" s="1">
        <v>30696</v>
      </c>
      <c r="N37" s="92">
        <v>21183</v>
      </c>
      <c r="Q37" s="92">
        <f t="shared" si="12"/>
        <v>0</v>
      </c>
      <c r="R37" s="92">
        <f t="shared" si="12"/>
        <v>0</v>
      </c>
      <c r="S37" s="92">
        <f t="shared" si="12"/>
        <v>0</v>
      </c>
      <c r="T37" s="92">
        <f t="shared" si="12"/>
        <v>1</v>
      </c>
      <c r="U37" s="92">
        <f t="shared" si="12"/>
        <v>0</v>
      </c>
      <c r="X37" s="27"/>
      <c r="Y37" s="27"/>
    </row>
    <row r="38" spans="2:25">
      <c r="B38" s="95">
        <v>0.25</v>
      </c>
      <c r="C38" s="96">
        <v>0.75</v>
      </c>
      <c r="D38" s="86">
        <v>28600</v>
      </c>
      <c r="E38" s="87">
        <v>26166</v>
      </c>
      <c r="F38" s="87">
        <v>27814</v>
      </c>
      <c r="G38" s="87">
        <v>21564</v>
      </c>
      <c r="H38" s="88">
        <v>31270</v>
      </c>
      <c r="J38" s="2">
        <v>40</v>
      </c>
      <c r="K38" s="1">
        <v>7150</v>
      </c>
      <c r="L38" s="1">
        <v>29382</v>
      </c>
      <c r="M38" s="1">
        <v>33631</v>
      </c>
      <c r="N38" s="92">
        <v>21568</v>
      </c>
      <c r="Q38" s="92">
        <f t="shared" si="12"/>
        <v>0</v>
      </c>
      <c r="R38" s="92">
        <f t="shared" si="12"/>
        <v>0</v>
      </c>
      <c r="S38" s="92">
        <f t="shared" si="12"/>
        <v>0</v>
      </c>
      <c r="T38" s="92">
        <f t="shared" si="12"/>
        <v>1</v>
      </c>
      <c r="U38" s="92">
        <f t="shared" si="12"/>
        <v>0</v>
      </c>
      <c r="X38" s="27"/>
      <c r="Y38" s="27"/>
    </row>
    <row r="39" spans="2:25">
      <c r="B39" s="95">
        <v>0.25</v>
      </c>
      <c r="C39" s="96">
        <v>1</v>
      </c>
      <c r="D39" s="86">
        <v>28600</v>
      </c>
      <c r="E39" s="87">
        <v>26935</v>
      </c>
      <c r="F39" s="87">
        <v>30777</v>
      </c>
      <c r="G39" s="87">
        <v>21847</v>
      </c>
      <c r="H39" s="88">
        <v>33461</v>
      </c>
      <c r="J39" s="2">
        <v>40</v>
      </c>
      <c r="K39" s="1">
        <v>7150</v>
      </c>
      <c r="L39" s="1">
        <v>31216</v>
      </c>
      <c r="M39" s="1">
        <v>36734</v>
      </c>
      <c r="N39" s="92">
        <v>21837</v>
      </c>
      <c r="Q39" s="92">
        <f t="shared" si="12"/>
        <v>0</v>
      </c>
      <c r="R39" s="92">
        <f t="shared" si="12"/>
        <v>0</v>
      </c>
      <c r="S39" s="92">
        <f t="shared" si="12"/>
        <v>0</v>
      </c>
      <c r="T39" s="92">
        <f t="shared" si="12"/>
        <v>1</v>
      </c>
      <c r="U39" s="92">
        <f t="shared" si="12"/>
        <v>0</v>
      </c>
      <c r="X39" s="27"/>
      <c r="Y39" s="27"/>
    </row>
    <row r="40" spans="2:25">
      <c r="B40" s="95">
        <v>0.5</v>
      </c>
      <c r="C40" s="96">
        <v>0</v>
      </c>
      <c r="D40" s="86">
        <v>28600</v>
      </c>
      <c r="E40" s="87">
        <v>26905</v>
      </c>
      <c r="F40" s="87">
        <v>26814</v>
      </c>
      <c r="G40" s="87">
        <v>24305</v>
      </c>
      <c r="H40" s="88">
        <v>38997</v>
      </c>
      <c r="J40" s="2">
        <v>40</v>
      </c>
      <c r="K40" s="1">
        <v>14300</v>
      </c>
      <c r="L40" s="1">
        <v>36679</v>
      </c>
      <c r="M40" s="1">
        <v>43050</v>
      </c>
      <c r="N40" s="92">
        <v>24262</v>
      </c>
      <c r="Q40" s="92">
        <f t="shared" ref="Q40:U49" si="13">IF(Q14=$AC14,1,0)</f>
        <v>0</v>
      </c>
      <c r="R40" s="92">
        <f t="shared" si="13"/>
        <v>0</v>
      </c>
      <c r="S40" s="92">
        <f t="shared" si="13"/>
        <v>0</v>
      </c>
      <c r="T40" s="92">
        <f t="shared" si="13"/>
        <v>1</v>
      </c>
      <c r="U40" s="92">
        <f t="shared" si="13"/>
        <v>0</v>
      </c>
      <c r="X40" s="27"/>
      <c r="Y40" s="27"/>
    </row>
    <row r="41" spans="2:25">
      <c r="B41" s="95">
        <v>0.5</v>
      </c>
      <c r="C41" s="96">
        <v>0.25</v>
      </c>
      <c r="D41" s="86">
        <v>28600</v>
      </c>
      <c r="E41" s="87">
        <v>27657</v>
      </c>
      <c r="F41" s="87">
        <v>29748</v>
      </c>
      <c r="G41" s="87">
        <v>24586</v>
      </c>
      <c r="H41" s="88">
        <v>43107</v>
      </c>
      <c r="J41" s="2">
        <v>40</v>
      </c>
      <c r="K41" s="1">
        <v>14300</v>
      </c>
      <c r="L41" s="1">
        <v>40129</v>
      </c>
      <c r="M41" s="1">
        <v>48796</v>
      </c>
      <c r="N41" s="92">
        <v>24581</v>
      </c>
      <c r="Q41" s="92">
        <f t="shared" si="13"/>
        <v>0</v>
      </c>
      <c r="R41" s="92">
        <f t="shared" si="13"/>
        <v>0</v>
      </c>
      <c r="S41" s="92">
        <f t="shared" si="13"/>
        <v>0</v>
      </c>
      <c r="T41" s="92">
        <f t="shared" si="13"/>
        <v>1</v>
      </c>
      <c r="U41" s="92">
        <f t="shared" si="13"/>
        <v>0</v>
      </c>
      <c r="X41" s="27"/>
      <c r="Y41" s="27"/>
    </row>
    <row r="42" spans="2:25">
      <c r="B42" s="95">
        <v>0.5</v>
      </c>
      <c r="C42" s="96">
        <v>0.5</v>
      </c>
      <c r="D42" s="86">
        <v>28600</v>
      </c>
      <c r="E42" s="87">
        <v>28426</v>
      </c>
      <c r="F42" s="87">
        <v>32707</v>
      </c>
      <c r="G42" s="87">
        <v>24870</v>
      </c>
      <c r="H42" s="88">
        <v>47413</v>
      </c>
      <c r="J42" s="2">
        <v>40</v>
      </c>
      <c r="K42" s="1">
        <v>14300</v>
      </c>
      <c r="L42" s="1">
        <v>43741</v>
      </c>
      <c r="M42" s="1">
        <v>54834</v>
      </c>
      <c r="N42" s="92">
        <v>24851</v>
      </c>
      <c r="Q42" s="92">
        <f t="shared" si="13"/>
        <v>0</v>
      </c>
      <c r="R42" s="92">
        <f t="shared" si="13"/>
        <v>0</v>
      </c>
      <c r="S42" s="92">
        <f t="shared" si="13"/>
        <v>0</v>
      </c>
      <c r="T42" s="92">
        <f t="shared" si="13"/>
        <v>1</v>
      </c>
      <c r="U42" s="92">
        <f t="shared" si="13"/>
        <v>0</v>
      </c>
      <c r="X42" s="27"/>
      <c r="Y42" s="27"/>
    </row>
    <row r="43" spans="2:25">
      <c r="B43" s="95">
        <v>0.5</v>
      </c>
      <c r="C43" s="96">
        <v>0.75</v>
      </c>
      <c r="D43" s="86">
        <v>28600</v>
      </c>
      <c r="E43" s="87">
        <v>29191</v>
      </c>
      <c r="F43" s="87">
        <v>35664</v>
      </c>
      <c r="G43" s="87">
        <v>25101</v>
      </c>
      <c r="H43" s="88">
        <v>51652</v>
      </c>
      <c r="J43" s="2">
        <v>40</v>
      </c>
      <c r="K43" s="1">
        <v>14300</v>
      </c>
      <c r="L43" s="1">
        <v>47296</v>
      </c>
      <c r="M43" s="1">
        <v>60705</v>
      </c>
      <c r="N43" s="92">
        <v>25118</v>
      </c>
      <c r="Q43" s="92">
        <f t="shared" si="13"/>
        <v>0</v>
      </c>
      <c r="R43" s="92">
        <f t="shared" si="13"/>
        <v>0</v>
      </c>
      <c r="S43" s="92">
        <f t="shared" si="13"/>
        <v>0</v>
      </c>
      <c r="T43" s="92">
        <f t="shared" si="13"/>
        <v>1</v>
      </c>
      <c r="U43" s="92">
        <f t="shared" si="13"/>
        <v>0</v>
      </c>
      <c r="X43" s="27"/>
      <c r="Y43" s="28"/>
    </row>
    <row r="44" spans="2:25">
      <c r="B44" s="95">
        <v>0.5</v>
      </c>
      <c r="C44" s="96">
        <v>1</v>
      </c>
      <c r="D44" s="86">
        <v>28600</v>
      </c>
      <c r="E44" s="87">
        <v>29960</v>
      </c>
      <c r="F44" s="87">
        <v>38627</v>
      </c>
      <c r="G44" s="87">
        <v>25387</v>
      </c>
      <c r="H44" s="88">
        <v>55977</v>
      </c>
      <c r="J44" s="2">
        <v>40</v>
      </c>
      <c r="K44" s="1">
        <v>14300</v>
      </c>
      <c r="L44" s="1">
        <v>50927</v>
      </c>
      <c r="M44" s="1">
        <v>66778</v>
      </c>
      <c r="N44" s="92">
        <v>25387</v>
      </c>
      <c r="Q44" s="92">
        <f t="shared" si="13"/>
        <v>0</v>
      </c>
      <c r="R44" s="92">
        <f t="shared" si="13"/>
        <v>0</v>
      </c>
      <c r="S44" s="92">
        <f t="shared" si="13"/>
        <v>0</v>
      </c>
      <c r="T44" s="92">
        <f t="shared" si="13"/>
        <v>1</v>
      </c>
      <c r="U44" s="92">
        <f t="shared" si="13"/>
        <v>0</v>
      </c>
      <c r="X44" s="27"/>
      <c r="Y44" s="28"/>
    </row>
    <row r="45" spans="2:25">
      <c r="B45" s="95">
        <v>0.75</v>
      </c>
      <c r="C45" s="96">
        <v>0</v>
      </c>
      <c r="D45" s="86">
        <v>28600</v>
      </c>
      <c r="E45" s="87">
        <v>29930</v>
      </c>
      <c r="F45" s="87">
        <v>34664</v>
      </c>
      <c r="G45" s="87">
        <v>27758</v>
      </c>
      <c r="H45" s="88">
        <v>52950</v>
      </c>
      <c r="J45" s="2">
        <v>40</v>
      </c>
      <c r="K45" s="1">
        <v>21450</v>
      </c>
      <c r="L45" s="1">
        <v>49204</v>
      </c>
      <c r="M45" s="1">
        <v>61150</v>
      </c>
      <c r="N45" s="92">
        <v>27866</v>
      </c>
      <c r="Q45" s="92">
        <f t="shared" si="13"/>
        <v>1</v>
      </c>
      <c r="R45" s="92">
        <f t="shared" si="13"/>
        <v>0</v>
      </c>
      <c r="S45" s="92">
        <f t="shared" si="13"/>
        <v>0</v>
      </c>
      <c r="T45" s="92">
        <f t="shared" si="13"/>
        <v>0</v>
      </c>
      <c r="U45" s="92">
        <f t="shared" si="13"/>
        <v>0</v>
      </c>
      <c r="X45" s="27"/>
      <c r="Y45" s="28"/>
    </row>
    <row r="46" spans="2:25">
      <c r="B46" s="95">
        <v>0.75</v>
      </c>
      <c r="C46" s="96">
        <v>0.25</v>
      </c>
      <c r="D46" s="86">
        <v>28600</v>
      </c>
      <c r="E46" s="87">
        <v>30682</v>
      </c>
      <c r="F46" s="87">
        <v>37598</v>
      </c>
      <c r="G46" s="87">
        <v>28000</v>
      </c>
      <c r="H46" s="88">
        <v>59175</v>
      </c>
      <c r="J46" s="2">
        <v>40</v>
      </c>
      <c r="K46" s="1">
        <v>21450</v>
      </c>
      <c r="L46" s="1">
        <v>54432</v>
      </c>
      <c r="M46" s="1">
        <v>69831</v>
      </c>
      <c r="N46" s="92">
        <v>28131</v>
      </c>
      <c r="Q46" s="92">
        <f t="shared" si="13"/>
        <v>1</v>
      </c>
      <c r="R46" s="92">
        <f t="shared" si="13"/>
        <v>0</v>
      </c>
      <c r="S46" s="92">
        <f t="shared" si="13"/>
        <v>0</v>
      </c>
      <c r="T46" s="92">
        <f t="shared" si="13"/>
        <v>0</v>
      </c>
      <c r="U46" s="92">
        <f t="shared" si="13"/>
        <v>0</v>
      </c>
      <c r="X46" s="27"/>
      <c r="Y46" s="28"/>
    </row>
    <row r="47" spans="2:25">
      <c r="B47" s="95">
        <v>0.75</v>
      </c>
      <c r="C47" s="96">
        <v>0.5</v>
      </c>
      <c r="D47" s="86">
        <v>28600</v>
      </c>
      <c r="E47" s="87">
        <v>31451</v>
      </c>
      <c r="F47" s="87">
        <v>40557</v>
      </c>
      <c r="G47" s="87">
        <v>28194</v>
      </c>
      <c r="H47" s="88">
        <v>65605</v>
      </c>
      <c r="J47" s="2">
        <v>40</v>
      </c>
      <c r="K47" s="1">
        <v>21450</v>
      </c>
      <c r="L47" s="1">
        <v>59821</v>
      </c>
      <c r="M47" s="1">
        <v>78805</v>
      </c>
      <c r="N47" s="92">
        <v>27943</v>
      </c>
      <c r="Q47" s="92">
        <f t="shared" si="13"/>
        <v>1</v>
      </c>
      <c r="R47" s="92">
        <f t="shared" si="13"/>
        <v>0</v>
      </c>
      <c r="S47" s="92">
        <f t="shared" si="13"/>
        <v>0</v>
      </c>
      <c r="T47" s="92">
        <f t="shared" si="13"/>
        <v>0</v>
      </c>
      <c r="U47" s="92">
        <f t="shared" si="13"/>
        <v>0</v>
      </c>
      <c r="X47" s="27"/>
      <c r="Y47" s="28"/>
    </row>
    <row r="48" spans="2:25">
      <c r="B48" s="95">
        <v>0.75</v>
      </c>
      <c r="C48" s="96">
        <v>0.75</v>
      </c>
      <c r="D48" s="86">
        <v>28600</v>
      </c>
      <c r="E48" s="87">
        <v>32216</v>
      </c>
      <c r="F48" s="87">
        <v>43514</v>
      </c>
      <c r="G48" s="87">
        <v>28256</v>
      </c>
      <c r="H48" s="88">
        <v>72036</v>
      </c>
      <c r="J48" s="2">
        <v>40</v>
      </c>
      <c r="K48" s="1">
        <v>21450</v>
      </c>
      <c r="L48" s="1">
        <v>65216</v>
      </c>
      <c r="M48" s="1">
        <v>87806</v>
      </c>
      <c r="N48" s="92">
        <v>28101</v>
      </c>
      <c r="Q48" s="92">
        <f t="shared" si="13"/>
        <v>1</v>
      </c>
      <c r="R48" s="92">
        <f t="shared" si="13"/>
        <v>0</v>
      </c>
      <c r="S48" s="92">
        <f t="shared" si="13"/>
        <v>0</v>
      </c>
      <c r="T48" s="92">
        <f t="shared" si="13"/>
        <v>0</v>
      </c>
      <c r="U48" s="92">
        <f t="shared" si="13"/>
        <v>0</v>
      </c>
      <c r="X48" s="27"/>
      <c r="Y48" s="28"/>
    </row>
    <row r="49" spans="1:25">
      <c r="B49" s="95">
        <v>0.75</v>
      </c>
      <c r="C49" s="96">
        <v>1</v>
      </c>
      <c r="D49" s="86">
        <v>28600</v>
      </c>
      <c r="E49" s="87">
        <v>32985</v>
      </c>
      <c r="F49" s="87">
        <v>46477</v>
      </c>
      <c r="G49" s="87">
        <v>28378</v>
      </c>
      <c r="H49" s="88">
        <v>78465</v>
      </c>
      <c r="J49" s="2">
        <v>40</v>
      </c>
      <c r="K49" s="1">
        <v>21450</v>
      </c>
      <c r="L49" s="1">
        <v>70620</v>
      </c>
      <c r="M49" s="1">
        <v>96784</v>
      </c>
      <c r="N49" s="92">
        <v>28260</v>
      </c>
      <c r="Q49" s="92">
        <f t="shared" si="13"/>
        <v>1</v>
      </c>
      <c r="R49" s="92">
        <f t="shared" si="13"/>
        <v>0</v>
      </c>
      <c r="S49" s="92">
        <f t="shared" si="13"/>
        <v>0</v>
      </c>
      <c r="T49" s="92">
        <f t="shared" si="13"/>
        <v>0</v>
      </c>
      <c r="U49" s="92">
        <f t="shared" si="13"/>
        <v>0</v>
      </c>
      <c r="X49" s="27"/>
      <c r="Y49" s="28"/>
    </row>
    <row r="50" spans="1:25">
      <c r="B50" s="95">
        <v>1</v>
      </c>
      <c r="C50" s="96">
        <v>0</v>
      </c>
      <c r="D50" s="86">
        <v>28600</v>
      </c>
      <c r="E50" s="87">
        <v>32955</v>
      </c>
      <c r="F50" s="87">
        <v>42514</v>
      </c>
      <c r="G50" s="87">
        <v>30902</v>
      </c>
      <c r="H50" s="88">
        <v>66902</v>
      </c>
      <c r="J50" s="2">
        <v>40</v>
      </c>
      <c r="K50" s="1">
        <v>28600</v>
      </c>
      <c r="L50" s="1">
        <v>61729</v>
      </c>
      <c r="M50" s="1">
        <v>79250</v>
      </c>
      <c r="N50" s="92">
        <v>30902</v>
      </c>
      <c r="Q50" s="92">
        <f t="shared" ref="Q50:U54" si="14">IF(Q24=$AC24,1,0)</f>
        <v>1</v>
      </c>
      <c r="R50" s="92">
        <f t="shared" si="14"/>
        <v>0</v>
      </c>
      <c r="S50" s="92">
        <f t="shared" si="14"/>
        <v>0</v>
      </c>
      <c r="T50" s="92">
        <f t="shared" si="14"/>
        <v>0</v>
      </c>
      <c r="U50" s="92">
        <f t="shared" si="14"/>
        <v>0</v>
      </c>
      <c r="X50" s="27"/>
      <c r="Y50" s="28"/>
    </row>
    <row r="51" spans="1:25">
      <c r="B51" s="95">
        <v>1</v>
      </c>
      <c r="C51" s="96">
        <v>0.25</v>
      </c>
      <c r="D51" s="86">
        <v>28600</v>
      </c>
      <c r="E51" s="87">
        <v>33707</v>
      </c>
      <c r="F51" s="87">
        <v>45448</v>
      </c>
      <c r="G51" s="87">
        <v>31058</v>
      </c>
      <c r="H51" s="88">
        <v>75318</v>
      </c>
      <c r="J51" s="2">
        <v>40</v>
      </c>
      <c r="K51" s="1">
        <v>28600</v>
      </c>
      <c r="L51" s="1">
        <v>68791</v>
      </c>
      <c r="M51" s="1">
        <v>91034</v>
      </c>
      <c r="N51" s="92">
        <v>31058</v>
      </c>
      <c r="Q51" s="92">
        <f t="shared" si="14"/>
        <v>1</v>
      </c>
      <c r="R51" s="92">
        <f t="shared" si="14"/>
        <v>0</v>
      </c>
      <c r="S51" s="92">
        <f t="shared" si="14"/>
        <v>0</v>
      </c>
      <c r="T51" s="92">
        <f t="shared" si="14"/>
        <v>0</v>
      </c>
      <c r="U51" s="92">
        <f t="shared" si="14"/>
        <v>0</v>
      </c>
      <c r="X51" s="27"/>
      <c r="Y51" s="28"/>
    </row>
    <row r="52" spans="1:25">
      <c r="B52" s="95">
        <v>1</v>
      </c>
      <c r="C52" s="96">
        <v>0.5</v>
      </c>
      <c r="D52" s="86">
        <v>28600</v>
      </c>
      <c r="E52" s="87">
        <v>34476</v>
      </c>
      <c r="F52" s="87">
        <v>48407</v>
      </c>
      <c r="G52" s="87">
        <v>31218</v>
      </c>
      <c r="H52" s="88">
        <v>83882</v>
      </c>
      <c r="J52" s="2">
        <v>40</v>
      </c>
      <c r="K52" s="1">
        <v>28600</v>
      </c>
      <c r="L52" s="1">
        <v>75977</v>
      </c>
      <c r="M52" s="1">
        <v>102978</v>
      </c>
      <c r="N52" s="92">
        <v>31218</v>
      </c>
      <c r="Q52" s="92">
        <f t="shared" si="14"/>
        <v>1</v>
      </c>
      <c r="R52" s="92">
        <f t="shared" si="14"/>
        <v>0</v>
      </c>
      <c r="S52" s="92">
        <f t="shared" si="14"/>
        <v>0</v>
      </c>
      <c r="T52" s="92">
        <f t="shared" si="14"/>
        <v>0</v>
      </c>
      <c r="U52" s="92">
        <f t="shared" si="14"/>
        <v>0</v>
      </c>
      <c r="X52" s="27"/>
      <c r="Y52" s="28"/>
    </row>
    <row r="53" spans="1:25">
      <c r="B53" s="95">
        <v>1</v>
      </c>
      <c r="C53" s="96">
        <v>0.75</v>
      </c>
      <c r="D53" s="86">
        <v>28600</v>
      </c>
      <c r="E53" s="87">
        <v>35241</v>
      </c>
      <c r="F53" s="87">
        <v>51364</v>
      </c>
      <c r="G53" s="87">
        <v>31376</v>
      </c>
      <c r="H53" s="88">
        <v>92417</v>
      </c>
      <c r="J53" s="2">
        <v>40</v>
      </c>
      <c r="K53" s="1">
        <v>28600</v>
      </c>
      <c r="L53" s="1">
        <v>83145</v>
      </c>
      <c r="M53" s="1">
        <v>114884</v>
      </c>
      <c r="N53" s="92">
        <v>31376</v>
      </c>
      <c r="Q53" s="92">
        <f t="shared" si="14"/>
        <v>1</v>
      </c>
      <c r="R53" s="92">
        <f t="shared" si="14"/>
        <v>0</v>
      </c>
      <c r="S53" s="92">
        <f t="shared" si="14"/>
        <v>0</v>
      </c>
      <c r="T53" s="92">
        <f t="shared" si="14"/>
        <v>0</v>
      </c>
      <c r="U53" s="92">
        <f t="shared" si="14"/>
        <v>0</v>
      </c>
      <c r="X53" s="27"/>
      <c r="Y53" s="28"/>
    </row>
    <row r="54" spans="1:25" ht="15.75" thickBot="1">
      <c r="B54" s="97">
        <v>1</v>
      </c>
      <c r="C54" s="98">
        <v>1</v>
      </c>
      <c r="D54" s="89">
        <v>28600</v>
      </c>
      <c r="E54" s="90">
        <v>36010</v>
      </c>
      <c r="F54" s="90">
        <v>54327</v>
      </c>
      <c r="G54" s="90">
        <v>31535</v>
      </c>
      <c r="H54" s="91">
        <v>100985</v>
      </c>
      <c r="J54" s="2">
        <v>40</v>
      </c>
      <c r="K54" s="1">
        <v>28600</v>
      </c>
      <c r="L54" s="1">
        <v>90347</v>
      </c>
      <c r="M54" s="1">
        <v>126843</v>
      </c>
      <c r="N54" s="92">
        <v>31535</v>
      </c>
      <c r="Q54" s="92">
        <f t="shared" si="14"/>
        <v>1</v>
      </c>
      <c r="R54" s="92">
        <f t="shared" si="14"/>
        <v>0</v>
      </c>
      <c r="S54" s="92">
        <f t="shared" si="14"/>
        <v>0</v>
      </c>
      <c r="T54" s="92">
        <f t="shared" si="14"/>
        <v>0</v>
      </c>
      <c r="U54" s="92">
        <f t="shared" si="14"/>
        <v>0</v>
      </c>
      <c r="X54" s="27"/>
      <c r="Y54" s="28"/>
    </row>
    <row r="55" spans="1:25" ht="15.75" thickBot="1">
      <c r="A55" s="12">
        <v>0.5</v>
      </c>
      <c r="Q55" s="25"/>
      <c r="R55" s="25" t="str">
        <f>IF( SUM(R56:R80)&lt;&gt;0, AVERAGEIF(R56:R80,"&gt;0"),"/")</f>
        <v>/</v>
      </c>
      <c r="S55" s="25">
        <f>IF( SUM(S56:S80)&lt;&gt;0, AVERAGEIF(S56:S80,"&gt;0"),"/")</f>
        <v>0.47164335664335666</v>
      </c>
      <c r="T55" s="25">
        <f>IF( SUM(T56:T80)&lt;&gt;0, AVERAGEIF(T56:T80,"&gt;0"),"/")</f>
        <v>0.48117482517482529</v>
      </c>
      <c r="U55" s="25">
        <f>IF( SUM(U56:U80)&lt;&gt;0, AVERAGEIF(U56:U80,"&gt;0"),"/")</f>
        <v>0.43838461538461526</v>
      </c>
    </row>
    <row r="56" spans="1:25">
      <c r="B56" s="93">
        <v>0</v>
      </c>
      <c r="C56" s="94">
        <v>0</v>
      </c>
      <c r="D56" s="83">
        <v>28600</v>
      </c>
      <c r="E56" s="84">
        <v>21852</v>
      </c>
      <c r="F56" s="84">
        <v>12765</v>
      </c>
      <c r="G56" s="84">
        <v>14474</v>
      </c>
      <c r="H56" s="85">
        <v>12518</v>
      </c>
      <c r="J56" s="2">
        <v>31</v>
      </c>
      <c r="K56" s="1">
        <v>0</v>
      </c>
      <c r="L56" s="1">
        <v>13415</v>
      </c>
      <c r="M56" s="1">
        <v>7769</v>
      </c>
      <c r="N56" s="92">
        <v>12765</v>
      </c>
      <c r="Q56" s="104"/>
      <c r="R56" s="104">
        <f t="shared" ref="R56:U71" si="15">IF(R30=1,(R4-$X4)/$Q4,0)</f>
        <v>0</v>
      </c>
      <c r="S56" s="104">
        <f t="shared" si="15"/>
        <v>0</v>
      </c>
      <c r="T56" s="104">
        <f t="shared" si="15"/>
        <v>0</v>
      </c>
      <c r="U56" s="104">
        <f>IF(U30=1,(U4-$X4)/$Q4,0)</f>
        <v>0.43838461538461532</v>
      </c>
    </row>
    <row r="57" spans="1:25">
      <c r="B57" s="95">
        <v>0</v>
      </c>
      <c r="C57" s="96">
        <v>0.25</v>
      </c>
      <c r="D57" s="86">
        <v>28600</v>
      </c>
      <c r="E57" s="87">
        <v>22523</v>
      </c>
      <c r="F57" s="87">
        <v>15583</v>
      </c>
      <c r="G57" s="87">
        <v>16566</v>
      </c>
      <c r="H57" s="88">
        <v>12518</v>
      </c>
      <c r="J57" s="2">
        <v>33</v>
      </c>
      <c r="K57" s="1">
        <v>0</v>
      </c>
      <c r="L57" s="1">
        <v>13415</v>
      </c>
      <c r="M57" s="1">
        <v>7769</v>
      </c>
      <c r="N57" s="92">
        <v>16544</v>
      </c>
      <c r="Q57" s="104"/>
      <c r="R57" s="104">
        <f t="shared" si="15"/>
        <v>0</v>
      </c>
      <c r="S57" s="104">
        <f t="shared" si="15"/>
        <v>0</v>
      </c>
      <c r="T57" s="104">
        <f t="shared" si="15"/>
        <v>0</v>
      </c>
      <c r="U57" s="104">
        <f t="shared" si="15"/>
        <v>0.43838461538461532</v>
      </c>
    </row>
    <row r="58" spans="1:25">
      <c r="B58" s="95">
        <v>0</v>
      </c>
      <c r="C58" s="96">
        <v>0.5</v>
      </c>
      <c r="D58" s="86">
        <v>28600</v>
      </c>
      <c r="E58" s="87">
        <v>23207</v>
      </c>
      <c r="F58" s="87">
        <v>18428</v>
      </c>
      <c r="G58" s="87">
        <v>18532</v>
      </c>
      <c r="H58" s="88">
        <v>12518</v>
      </c>
      <c r="J58" s="2">
        <v>40</v>
      </c>
      <c r="K58" s="1">
        <v>0</v>
      </c>
      <c r="L58" s="1">
        <v>13415</v>
      </c>
      <c r="M58" s="1">
        <v>7769</v>
      </c>
      <c r="N58" s="92">
        <v>18581</v>
      </c>
      <c r="Q58" s="104"/>
      <c r="R58" s="104">
        <f t="shared" si="15"/>
        <v>0</v>
      </c>
      <c r="S58" s="104">
        <f t="shared" si="15"/>
        <v>0</v>
      </c>
      <c r="T58" s="104">
        <f t="shared" si="15"/>
        <v>0</v>
      </c>
      <c r="U58" s="104">
        <f t="shared" si="15"/>
        <v>0.43838461538461532</v>
      </c>
    </row>
    <row r="59" spans="1:25">
      <c r="B59" s="95">
        <v>0</v>
      </c>
      <c r="C59" s="96">
        <v>0.75</v>
      </c>
      <c r="D59" s="86">
        <v>28600</v>
      </c>
      <c r="E59" s="87">
        <v>23891</v>
      </c>
      <c r="F59" s="87">
        <v>21273</v>
      </c>
      <c r="G59" s="87">
        <v>19214</v>
      </c>
      <c r="H59" s="88">
        <v>12518</v>
      </c>
      <c r="J59" s="2">
        <v>40</v>
      </c>
      <c r="K59" s="1">
        <v>0</v>
      </c>
      <c r="L59" s="1">
        <v>13415</v>
      </c>
      <c r="M59" s="1">
        <v>7769</v>
      </c>
      <c r="N59" s="92">
        <v>19108</v>
      </c>
      <c r="Q59" s="104"/>
      <c r="R59" s="104">
        <f t="shared" si="15"/>
        <v>0</v>
      </c>
      <c r="S59" s="104">
        <f t="shared" si="15"/>
        <v>0</v>
      </c>
      <c r="T59" s="104">
        <f t="shared" si="15"/>
        <v>0</v>
      </c>
      <c r="U59" s="104">
        <f t="shared" si="15"/>
        <v>0.43838461538461532</v>
      </c>
    </row>
    <row r="60" spans="1:25">
      <c r="B60" s="95">
        <v>0</v>
      </c>
      <c r="C60" s="96">
        <v>1</v>
      </c>
      <c r="D60" s="86">
        <v>28600</v>
      </c>
      <c r="E60" s="87">
        <v>24582</v>
      </c>
      <c r="F60" s="87">
        <v>24115</v>
      </c>
      <c r="G60" s="87">
        <v>19676</v>
      </c>
      <c r="H60" s="88">
        <v>12518</v>
      </c>
      <c r="J60" s="2">
        <v>40</v>
      </c>
      <c r="K60" s="1">
        <v>0</v>
      </c>
      <c r="L60" s="1">
        <v>13415</v>
      </c>
      <c r="M60" s="1">
        <v>7769</v>
      </c>
      <c r="N60" s="92">
        <v>19656</v>
      </c>
      <c r="Q60" s="104"/>
      <c r="R60" s="104">
        <f t="shared" si="15"/>
        <v>0</v>
      </c>
      <c r="S60" s="104">
        <f t="shared" si="15"/>
        <v>0</v>
      </c>
      <c r="T60" s="104">
        <f t="shared" si="15"/>
        <v>0</v>
      </c>
      <c r="U60" s="104">
        <f t="shared" si="15"/>
        <v>0.43838461538461532</v>
      </c>
    </row>
    <row r="61" spans="1:25">
      <c r="B61" s="95">
        <v>0.25</v>
      </c>
      <c r="C61" s="96">
        <v>0</v>
      </c>
      <c r="D61" s="86">
        <v>28600</v>
      </c>
      <c r="E61" s="87">
        <v>24877</v>
      </c>
      <c r="F61" s="87">
        <v>20616</v>
      </c>
      <c r="G61" s="87">
        <v>21859</v>
      </c>
      <c r="H61" s="88">
        <v>26475</v>
      </c>
      <c r="J61" s="2">
        <v>40</v>
      </c>
      <c r="K61" s="1">
        <v>7150</v>
      </c>
      <c r="L61" s="1">
        <v>25950</v>
      </c>
      <c r="M61" s="1">
        <v>25874</v>
      </c>
      <c r="N61" s="92">
        <v>21026</v>
      </c>
      <c r="Q61" s="104"/>
      <c r="R61" s="104">
        <f t="shared" si="15"/>
        <v>0</v>
      </c>
      <c r="S61" s="104">
        <f t="shared" si="15"/>
        <v>0.47164335664335666</v>
      </c>
      <c r="T61" s="104">
        <f t="shared" si="15"/>
        <v>0</v>
      </c>
      <c r="U61" s="104">
        <f t="shared" si="15"/>
        <v>0</v>
      </c>
    </row>
    <row r="62" spans="1:25">
      <c r="B62" s="118">
        <v>0.25</v>
      </c>
      <c r="C62" s="119">
        <v>0.25</v>
      </c>
      <c r="D62" s="86">
        <v>28600</v>
      </c>
      <c r="E62" s="87">
        <v>25548</v>
      </c>
      <c r="F62" s="87">
        <v>23434</v>
      </c>
      <c r="G62" s="87">
        <v>22298</v>
      </c>
      <c r="H62" s="88">
        <v>28271</v>
      </c>
      <c r="J62" s="2">
        <v>40</v>
      </c>
      <c r="K62" s="1">
        <v>7150</v>
      </c>
      <c r="L62" s="1">
        <v>27430</v>
      </c>
      <c r="M62" s="1">
        <v>28517</v>
      </c>
      <c r="N62" s="92">
        <v>22232</v>
      </c>
      <c r="Q62" s="104"/>
      <c r="R62" s="104">
        <f t="shared" si="15"/>
        <v>0</v>
      </c>
      <c r="S62" s="104">
        <f t="shared" si="15"/>
        <v>0</v>
      </c>
      <c r="T62" s="104">
        <f t="shared" si="15"/>
        <v>0.53239860139860129</v>
      </c>
      <c r="U62" s="104">
        <f t="shared" si="15"/>
        <v>0</v>
      </c>
    </row>
    <row r="63" spans="1:25">
      <c r="B63" s="95">
        <v>0.25</v>
      </c>
      <c r="C63" s="96">
        <v>0.5</v>
      </c>
      <c r="D63" s="86">
        <v>28600</v>
      </c>
      <c r="E63" s="87">
        <v>26232</v>
      </c>
      <c r="F63" s="87">
        <v>26279</v>
      </c>
      <c r="G63" s="87">
        <v>22807</v>
      </c>
      <c r="H63" s="88">
        <v>30235</v>
      </c>
      <c r="J63" s="2">
        <v>40</v>
      </c>
      <c r="K63" s="1">
        <v>7150</v>
      </c>
      <c r="L63" s="1">
        <v>29054</v>
      </c>
      <c r="M63" s="1">
        <v>31344</v>
      </c>
      <c r="N63" s="92">
        <v>22808</v>
      </c>
      <c r="Q63" s="104"/>
      <c r="R63" s="104">
        <f t="shared" si="15"/>
        <v>0</v>
      </c>
      <c r="S63" s="104">
        <f t="shared" si="15"/>
        <v>0</v>
      </c>
      <c r="T63" s="104">
        <f t="shared" si="15"/>
        <v>0.54951748251748256</v>
      </c>
      <c r="U63" s="104">
        <f t="shared" si="15"/>
        <v>0</v>
      </c>
    </row>
    <row r="64" spans="1:25">
      <c r="B64" s="95">
        <v>0.25</v>
      </c>
      <c r="C64" s="96">
        <v>0.75</v>
      </c>
      <c r="D64" s="86">
        <v>28600</v>
      </c>
      <c r="E64" s="87">
        <v>26916</v>
      </c>
      <c r="F64" s="87">
        <v>29124</v>
      </c>
      <c r="G64" s="87">
        <v>23132</v>
      </c>
      <c r="H64" s="88">
        <v>32183</v>
      </c>
      <c r="J64" s="2">
        <v>40</v>
      </c>
      <c r="K64" s="1">
        <v>7150</v>
      </c>
      <c r="L64" s="1">
        <v>30675</v>
      </c>
      <c r="M64" s="1">
        <v>34152</v>
      </c>
      <c r="N64" s="92">
        <v>23132</v>
      </c>
      <c r="Q64" s="104"/>
      <c r="R64" s="104">
        <f t="shared" si="15"/>
        <v>0</v>
      </c>
      <c r="S64" s="104">
        <f t="shared" si="15"/>
        <v>0</v>
      </c>
      <c r="T64" s="104">
        <f t="shared" si="15"/>
        <v>0.55957342657342657</v>
      </c>
      <c r="U64" s="104">
        <f t="shared" si="15"/>
        <v>0</v>
      </c>
    </row>
    <row r="65" spans="2:21">
      <c r="B65" s="95">
        <v>0.25</v>
      </c>
      <c r="C65" s="96">
        <v>1</v>
      </c>
      <c r="D65" s="86">
        <v>28600</v>
      </c>
      <c r="E65" s="87">
        <v>27607</v>
      </c>
      <c r="F65" s="87">
        <v>31966</v>
      </c>
      <c r="G65" s="87">
        <v>23377</v>
      </c>
      <c r="H65" s="88">
        <v>34217</v>
      </c>
      <c r="J65" s="2">
        <v>40</v>
      </c>
      <c r="K65" s="1">
        <v>7150</v>
      </c>
      <c r="L65" s="1">
        <v>32348</v>
      </c>
      <c r="M65" s="1">
        <v>37152</v>
      </c>
      <c r="N65" s="92">
        <v>23369</v>
      </c>
      <c r="Q65" s="104"/>
      <c r="R65" s="104">
        <f t="shared" si="15"/>
        <v>0</v>
      </c>
      <c r="S65" s="104">
        <f t="shared" si="15"/>
        <v>0</v>
      </c>
      <c r="T65" s="104">
        <f t="shared" si="15"/>
        <v>0.56813986013986018</v>
      </c>
      <c r="U65" s="104">
        <f t="shared" si="15"/>
        <v>0</v>
      </c>
    </row>
    <row r="66" spans="2:21">
      <c r="B66" s="95">
        <v>0.5</v>
      </c>
      <c r="C66" s="96">
        <v>0</v>
      </c>
      <c r="D66" s="86">
        <v>28600</v>
      </c>
      <c r="E66" s="87">
        <v>27902</v>
      </c>
      <c r="F66" s="87">
        <v>28466</v>
      </c>
      <c r="G66" s="87">
        <v>25973</v>
      </c>
      <c r="H66" s="88">
        <v>40427</v>
      </c>
      <c r="J66" s="2">
        <v>40</v>
      </c>
      <c r="K66" s="1">
        <v>14300</v>
      </c>
      <c r="L66" s="1">
        <v>38475</v>
      </c>
      <c r="M66" s="1">
        <v>43974</v>
      </c>
      <c r="N66" s="92">
        <v>25964</v>
      </c>
      <c r="Q66" s="104"/>
      <c r="R66" s="104">
        <f t="shared" si="15"/>
        <v>0</v>
      </c>
      <c r="S66" s="104">
        <f t="shared" si="15"/>
        <v>0</v>
      </c>
      <c r="T66" s="104">
        <f t="shared" si="15"/>
        <v>0.40871328671328677</v>
      </c>
      <c r="U66" s="104">
        <f t="shared" si="15"/>
        <v>0</v>
      </c>
    </row>
    <row r="67" spans="2:21">
      <c r="B67" s="95">
        <v>0.5</v>
      </c>
      <c r="C67" s="96">
        <v>0.25</v>
      </c>
      <c r="D67" s="86">
        <v>28600</v>
      </c>
      <c r="E67" s="87">
        <v>28573</v>
      </c>
      <c r="F67" s="87">
        <v>31284</v>
      </c>
      <c r="G67" s="87">
        <v>26213</v>
      </c>
      <c r="H67" s="88">
        <v>44188</v>
      </c>
      <c r="J67" s="2">
        <v>40</v>
      </c>
      <c r="K67" s="1">
        <v>14300</v>
      </c>
      <c r="L67" s="1">
        <v>41579</v>
      </c>
      <c r="M67" s="1">
        <v>49444</v>
      </c>
      <c r="N67" s="92">
        <v>26209</v>
      </c>
      <c r="Q67" s="104"/>
      <c r="R67" s="104">
        <f t="shared" si="15"/>
        <v>0</v>
      </c>
      <c r="S67" s="104">
        <f t="shared" si="15"/>
        <v>0</v>
      </c>
      <c r="T67" s="104">
        <f t="shared" si="15"/>
        <v>0.41683916083916084</v>
      </c>
      <c r="U67" s="104">
        <f t="shared" si="15"/>
        <v>0</v>
      </c>
    </row>
    <row r="68" spans="2:21">
      <c r="B68" s="95">
        <v>0.5</v>
      </c>
      <c r="C68" s="96">
        <v>0.5</v>
      </c>
      <c r="D68" s="86">
        <v>28600</v>
      </c>
      <c r="E68" s="87">
        <v>29257</v>
      </c>
      <c r="F68" s="87">
        <v>34129</v>
      </c>
      <c r="G68" s="87">
        <v>26449</v>
      </c>
      <c r="H68" s="88">
        <v>48170</v>
      </c>
      <c r="J68" s="2">
        <v>40</v>
      </c>
      <c r="K68" s="1">
        <v>14300</v>
      </c>
      <c r="L68" s="1">
        <v>44873</v>
      </c>
      <c r="M68" s="1">
        <v>55252</v>
      </c>
      <c r="N68" s="92">
        <v>26445</v>
      </c>
      <c r="Q68" s="104"/>
      <c r="R68" s="104">
        <f t="shared" si="15"/>
        <v>0</v>
      </c>
      <c r="S68" s="104">
        <f t="shared" si="15"/>
        <v>0</v>
      </c>
      <c r="T68" s="104">
        <f t="shared" si="15"/>
        <v>0.42501398601398604</v>
      </c>
      <c r="U68" s="104">
        <f t="shared" si="15"/>
        <v>0</v>
      </c>
    </row>
    <row r="69" spans="2:21">
      <c r="B69" s="95">
        <v>0.5</v>
      </c>
      <c r="C69" s="96">
        <v>0.75</v>
      </c>
      <c r="D69" s="86">
        <v>28600</v>
      </c>
      <c r="E69" s="87">
        <v>29941</v>
      </c>
      <c r="F69" s="87">
        <v>36974</v>
      </c>
      <c r="G69" s="87">
        <v>26649</v>
      </c>
      <c r="H69" s="88">
        <v>52066</v>
      </c>
      <c r="J69" s="2">
        <v>40</v>
      </c>
      <c r="K69" s="1">
        <v>14300</v>
      </c>
      <c r="L69" s="1">
        <v>48105</v>
      </c>
      <c r="M69" s="1">
        <v>60865</v>
      </c>
      <c r="N69" s="92">
        <v>26682</v>
      </c>
      <c r="Q69" s="104"/>
      <c r="R69" s="104">
        <f t="shared" si="15"/>
        <v>0</v>
      </c>
      <c r="S69" s="104">
        <f t="shared" si="15"/>
        <v>0</v>
      </c>
      <c r="T69" s="104">
        <f t="shared" si="15"/>
        <v>0.43157342657342662</v>
      </c>
      <c r="U69" s="104">
        <f t="shared" si="15"/>
        <v>0</v>
      </c>
    </row>
    <row r="70" spans="2:21">
      <c r="B70" s="95">
        <v>0.5</v>
      </c>
      <c r="C70" s="96">
        <v>1</v>
      </c>
      <c r="D70" s="86">
        <v>28600</v>
      </c>
      <c r="E70" s="87">
        <v>30632</v>
      </c>
      <c r="F70" s="87">
        <v>39816</v>
      </c>
      <c r="G70" s="87">
        <v>26866</v>
      </c>
      <c r="H70" s="88">
        <v>56036</v>
      </c>
      <c r="J70" s="2">
        <v>40</v>
      </c>
      <c r="K70" s="1">
        <v>14300</v>
      </c>
      <c r="L70" s="1">
        <v>51393</v>
      </c>
      <c r="M70" s="1">
        <v>66667</v>
      </c>
      <c r="N70" s="92">
        <v>26919</v>
      </c>
      <c r="Q70" s="104"/>
      <c r="R70" s="104">
        <f t="shared" si="15"/>
        <v>0</v>
      </c>
      <c r="S70" s="104">
        <f t="shared" si="15"/>
        <v>0</v>
      </c>
      <c r="T70" s="104">
        <f t="shared" si="15"/>
        <v>0.43880419580419577</v>
      </c>
      <c r="U70" s="104">
        <f t="shared" si="15"/>
        <v>0</v>
      </c>
    </row>
    <row r="71" spans="2:21">
      <c r="B71" s="95">
        <v>0.75</v>
      </c>
      <c r="C71" s="96">
        <v>0</v>
      </c>
      <c r="D71" s="86">
        <v>28600</v>
      </c>
      <c r="E71" s="87">
        <v>30927</v>
      </c>
      <c r="F71" s="87">
        <v>36316</v>
      </c>
      <c r="G71" s="87">
        <v>29299</v>
      </c>
      <c r="H71" s="88">
        <v>54380</v>
      </c>
      <c r="J71" s="2">
        <v>40</v>
      </c>
      <c r="K71" s="1">
        <v>21450</v>
      </c>
      <c r="L71" s="1">
        <v>51000</v>
      </c>
      <c r="M71" s="1">
        <v>62074</v>
      </c>
      <c r="N71" s="92">
        <v>29274</v>
      </c>
      <c r="Q71" s="104"/>
      <c r="R71" s="104">
        <f t="shared" si="15"/>
        <v>0</v>
      </c>
      <c r="S71" s="104">
        <f t="shared" si="15"/>
        <v>0</v>
      </c>
      <c r="T71" s="104">
        <f t="shared" si="15"/>
        <v>0</v>
      </c>
      <c r="U71" s="104">
        <f t="shared" si="15"/>
        <v>0</v>
      </c>
    </row>
    <row r="72" spans="2:21">
      <c r="B72" s="95">
        <v>0.75</v>
      </c>
      <c r="C72" s="96">
        <v>0.25</v>
      </c>
      <c r="D72" s="86">
        <v>28600</v>
      </c>
      <c r="E72" s="87">
        <v>31598</v>
      </c>
      <c r="F72" s="87">
        <v>39134</v>
      </c>
      <c r="G72" s="87">
        <v>29458</v>
      </c>
      <c r="H72" s="88">
        <v>60088</v>
      </c>
      <c r="J72" s="2">
        <v>40</v>
      </c>
      <c r="K72" s="1">
        <v>21450</v>
      </c>
      <c r="L72" s="1">
        <v>55725</v>
      </c>
      <c r="M72" s="1">
        <v>70352</v>
      </c>
      <c r="N72" s="92">
        <v>29415</v>
      </c>
      <c r="Q72" s="104"/>
      <c r="R72" s="104">
        <f t="shared" ref="R72:U80" si="16">IF(R46=1,(R20-$X20)/$Q20,0)</f>
        <v>0</v>
      </c>
      <c r="S72" s="104">
        <f t="shared" si="16"/>
        <v>0</v>
      </c>
      <c r="T72" s="104">
        <f t="shared" si="16"/>
        <v>0</v>
      </c>
      <c r="U72" s="104">
        <f t="shared" si="16"/>
        <v>0</v>
      </c>
    </row>
    <row r="73" spans="2:21">
      <c r="B73" s="95">
        <v>0.75</v>
      </c>
      <c r="C73" s="96">
        <v>0.5</v>
      </c>
      <c r="D73" s="86">
        <v>28600</v>
      </c>
      <c r="E73" s="87">
        <v>32282</v>
      </c>
      <c r="F73" s="87">
        <v>41979</v>
      </c>
      <c r="G73" s="87">
        <v>29600</v>
      </c>
      <c r="H73" s="88">
        <v>66018</v>
      </c>
      <c r="J73" s="2">
        <v>40</v>
      </c>
      <c r="K73" s="1">
        <v>21450</v>
      </c>
      <c r="L73" s="1">
        <v>60630</v>
      </c>
      <c r="M73" s="1">
        <v>78965</v>
      </c>
      <c r="N73" s="92">
        <v>29557</v>
      </c>
      <c r="Q73" s="104"/>
      <c r="R73" s="104">
        <f t="shared" si="16"/>
        <v>0</v>
      </c>
      <c r="S73" s="104">
        <f t="shared" si="16"/>
        <v>0</v>
      </c>
      <c r="T73" s="104">
        <f t="shared" si="16"/>
        <v>0</v>
      </c>
      <c r="U73" s="104">
        <f t="shared" si="16"/>
        <v>0</v>
      </c>
    </row>
    <row r="74" spans="2:21">
      <c r="B74" s="95">
        <v>0.75</v>
      </c>
      <c r="C74" s="96">
        <v>0.75</v>
      </c>
      <c r="D74" s="86">
        <v>28600</v>
      </c>
      <c r="E74" s="87">
        <v>32966</v>
      </c>
      <c r="F74" s="87">
        <v>44824</v>
      </c>
      <c r="G74" s="87">
        <v>29752</v>
      </c>
      <c r="H74" s="88">
        <v>71928</v>
      </c>
      <c r="J74" s="2">
        <v>40</v>
      </c>
      <c r="K74" s="1">
        <v>21450</v>
      </c>
      <c r="L74" s="1">
        <v>65521</v>
      </c>
      <c r="M74" s="1">
        <v>87550</v>
      </c>
      <c r="N74" s="92">
        <v>29699</v>
      </c>
      <c r="Q74" s="104"/>
      <c r="R74" s="104">
        <f t="shared" si="16"/>
        <v>0</v>
      </c>
      <c r="S74" s="104">
        <f t="shared" si="16"/>
        <v>0</v>
      </c>
      <c r="T74" s="104">
        <f t="shared" si="16"/>
        <v>0</v>
      </c>
      <c r="U74" s="104">
        <f t="shared" si="16"/>
        <v>0</v>
      </c>
    </row>
    <row r="75" spans="2:21">
      <c r="B75" s="95">
        <v>0.75</v>
      </c>
      <c r="C75" s="96">
        <v>1</v>
      </c>
      <c r="D75" s="86">
        <v>28600</v>
      </c>
      <c r="E75" s="87">
        <v>33657</v>
      </c>
      <c r="F75" s="87">
        <v>47666</v>
      </c>
      <c r="G75" s="87">
        <v>29888</v>
      </c>
      <c r="H75" s="88">
        <v>77862</v>
      </c>
      <c r="J75" s="2">
        <v>40</v>
      </c>
      <c r="K75" s="1">
        <v>21450</v>
      </c>
      <c r="L75" s="1">
        <v>70428</v>
      </c>
      <c r="M75" s="1">
        <v>96173</v>
      </c>
      <c r="N75" s="92">
        <v>29841</v>
      </c>
      <c r="Q75" s="104"/>
      <c r="R75" s="104">
        <f t="shared" si="16"/>
        <v>0</v>
      </c>
      <c r="S75" s="104">
        <f t="shared" si="16"/>
        <v>0</v>
      </c>
      <c r="T75" s="104">
        <f t="shared" si="16"/>
        <v>0</v>
      </c>
      <c r="U75" s="104">
        <f t="shared" si="16"/>
        <v>0</v>
      </c>
    </row>
    <row r="76" spans="2:21">
      <c r="B76" s="95">
        <v>1</v>
      </c>
      <c r="C76" s="96">
        <v>0</v>
      </c>
      <c r="D76" s="86">
        <v>28600</v>
      </c>
      <c r="E76" s="87">
        <v>33952</v>
      </c>
      <c r="F76" s="87">
        <v>44166</v>
      </c>
      <c r="G76" s="87">
        <v>32549</v>
      </c>
      <c r="H76" s="88">
        <v>68332</v>
      </c>
      <c r="J76" s="2">
        <v>40</v>
      </c>
      <c r="K76" s="1">
        <v>28600</v>
      </c>
      <c r="L76" s="1">
        <v>63525</v>
      </c>
      <c r="M76" s="1">
        <v>80174</v>
      </c>
      <c r="N76" s="92">
        <v>32549</v>
      </c>
      <c r="Q76" s="104"/>
      <c r="R76" s="104">
        <f t="shared" si="16"/>
        <v>0</v>
      </c>
      <c r="S76" s="104">
        <f t="shared" si="16"/>
        <v>0</v>
      </c>
      <c r="T76" s="104">
        <f t="shared" si="16"/>
        <v>0</v>
      </c>
      <c r="U76" s="104">
        <f t="shared" si="16"/>
        <v>0</v>
      </c>
    </row>
    <row r="77" spans="2:21">
      <c r="B77" s="95">
        <v>1</v>
      </c>
      <c r="C77" s="96">
        <v>0.25</v>
      </c>
      <c r="D77" s="86">
        <v>28600</v>
      </c>
      <c r="E77" s="87">
        <v>34623</v>
      </c>
      <c r="F77" s="87">
        <v>46984</v>
      </c>
      <c r="G77" s="87">
        <v>32690</v>
      </c>
      <c r="H77" s="88">
        <v>76075</v>
      </c>
      <c r="J77" s="2">
        <v>40</v>
      </c>
      <c r="K77" s="1">
        <v>28600</v>
      </c>
      <c r="L77" s="1">
        <v>69923</v>
      </c>
      <c r="M77" s="1">
        <v>91452</v>
      </c>
      <c r="N77" s="92">
        <v>32690</v>
      </c>
      <c r="Q77" s="104"/>
      <c r="R77" s="104">
        <f t="shared" si="16"/>
        <v>0</v>
      </c>
      <c r="S77" s="104">
        <f t="shared" si="16"/>
        <v>0</v>
      </c>
      <c r="T77" s="104">
        <f t="shared" si="16"/>
        <v>0</v>
      </c>
      <c r="U77" s="104">
        <f t="shared" si="16"/>
        <v>0</v>
      </c>
    </row>
    <row r="78" spans="2:21">
      <c r="B78" s="95">
        <v>1</v>
      </c>
      <c r="C78" s="96">
        <v>0.5</v>
      </c>
      <c r="D78" s="86">
        <v>28600</v>
      </c>
      <c r="E78" s="87">
        <v>35307</v>
      </c>
      <c r="F78" s="87">
        <v>49829</v>
      </c>
      <c r="G78" s="87">
        <v>32832</v>
      </c>
      <c r="H78" s="88">
        <v>83941</v>
      </c>
      <c r="J78" s="2">
        <v>40</v>
      </c>
      <c r="K78" s="1">
        <v>28600</v>
      </c>
      <c r="L78" s="1">
        <v>76443</v>
      </c>
      <c r="M78" s="1">
        <v>102867</v>
      </c>
      <c r="N78" s="92">
        <v>32832</v>
      </c>
      <c r="Q78" s="104"/>
      <c r="R78" s="104">
        <f t="shared" si="16"/>
        <v>0</v>
      </c>
      <c r="S78" s="104">
        <f t="shared" si="16"/>
        <v>0</v>
      </c>
      <c r="T78" s="104">
        <f t="shared" si="16"/>
        <v>0</v>
      </c>
      <c r="U78" s="104">
        <f t="shared" si="16"/>
        <v>0</v>
      </c>
    </row>
    <row r="79" spans="2:21">
      <c r="B79" s="95">
        <v>1</v>
      </c>
      <c r="C79" s="96">
        <v>0.75</v>
      </c>
      <c r="D79" s="86">
        <v>28600</v>
      </c>
      <c r="E79" s="87">
        <v>35991</v>
      </c>
      <c r="F79" s="87">
        <v>52674</v>
      </c>
      <c r="G79" s="87">
        <v>32974</v>
      </c>
      <c r="H79" s="88">
        <v>91815</v>
      </c>
      <c r="J79" s="2">
        <v>40</v>
      </c>
      <c r="K79" s="1">
        <v>28600</v>
      </c>
      <c r="L79" s="1">
        <v>82953</v>
      </c>
      <c r="M79" s="1">
        <v>114273</v>
      </c>
      <c r="N79" s="92">
        <v>32974</v>
      </c>
      <c r="Q79" s="104"/>
      <c r="R79" s="104">
        <f t="shared" si="16"/>
        <v>0</v>
      </c>
      <c r="S79" s="104">
        <f t="shared" si="16"/>
        <v>0</v>
      </c>
      <c r="T79" s="104">
        <f t="shared" si="16"/>
        <v>0</v>
      </c>
      <c r="U79" s="104">
        <f t="shared" si="16"/>
        <v>0</v>
      </c>
    </row>
    <row r="80" spans="2:21" ht="15.75" thickBot="1">
      <c r="B80" s="97">
        <v>1</v>
      </c>
      <c r="C80" s="98">
        <v>1</v>
      </c>
      <c r="D80" s="89">
        <v>28600</v>
      </c>
      <c r="E80" s="90">
        <v>36682</v>
      </c>
      <c r="F80" s="90">
        <v>55516</v>
      </c>
      <c r="G80" s="90">
        <v>33116</v>
      </c>
      <c r="H80" s="91">
        <v>99680</v>
      </c>
      <c r="J80" s="2">
        <v>40</v>
      </c>
      <c r="K80" s="1">
        <v>28600</v>
      </c>
      <c r="L80" s="1">
        <v>89469</v>
      </c>
      <c r="M80" s="1">
        <v>125680</v>
      </c>
      <c r="N80" s="92">
        <v>33116</v>
      </c>
      <c r="Q80" s="104"/>
      <c r="R80" s="104">
        <f t="shared" si="16"/>
        <v>0</v>
      </c>
      <c r="S80" s="104">
        <f t="shared" si="16"/>
        <v>0</v>
      </c>
      <c r="T80" s="104">
        <f t="shared" si="16"/>
        <v>0</v>
      </c>
      <c r="U80" s="104">
        <f t="shared" si="16"/>
        <v>0</v>
      </c>
    </row>
    <row r="81" spans="1:14" ht="15.75" thickBot="1">
      <c r="A81" s="92">
        <v>0.25</v>
      </c>
    </row>
    <row r="82" spans="1:14">
      <c r="B82" s="93">
        <v>0</v>
      </c>
      <c r="C82" s="94">
        <v>0</v>
      </c>
      <c r="D82" s="83">
        <v>28600</v>
      </c>
      <c r="E82" s="84">
        <v>22885</v>
      </c>
      <c r="F82" s="84">
        <v>14456</v>
      </c>
      <c r="G82" s="84">
        <v>15406</v>
      </c>
      <c r="H82" s="85">
        <v>13956</v>
      </c>
      <c r="J82" s="2">
        <v>13</v>
      </c>
      <c r="K82" s="1">
        <v>0</v>
      </c>
      <c r="L82" s="1">
        <v>15235</v>
      </c>
      <c r="M82" s="1">
        <v>8706</v>
      </c>
      <c r="N82" s="92">
        <v>14456</v>
      </c>
    </row>
    <row r="83" spans="1:14">
      <c r="B83" s="95">
        <v>0</v>
      </c>
      <c r="C83" s="96">
        <v>0.25</v>
      </c>
      <c r="D83" s="86">
        <v>28600</v>
      </c>
      <c r="E83" s="87">
        <v>23471</v>
      </c>
      <c r="F83" s="87">
        <v>17156</v>
      </c>
      <c r="G83" s="87">
        <v>18091</v>
      </c>
      <c r="H83" s="88">
        <v>13956</v>
      </c>
      <c r="J83" s="2">
        <v>27</v>
      </c>
      <c r="K83" s="1">
        <v>0</v>
      </c>
      <c r="L83" s="1">
        <v>15235</v>
      </c>
      <c r="M83" s="1">
        <v>8706</v>
      </c>
      <c r="N83" s="92">
        <v>17156</v>
      </c>
    </row>
    <row r="84" spans="1:14">
      <c r="B84" s="95">
        <v>0</v>
      </c>
      <c r="C84" s="96">
        <v>0.5</v>
      </c>
      <c r="D84" s="86">
        <v>28600</v>
      </c>
      <c r="E84" s="87">
        <v>24074</v>
      </c>
      <c r="F84" s="87">
        <v>19889</v>
      </c>
      <c r="G84" s="87">
        <v>20083</v>
      </c>
      <c r="H84" s="88">
        <v>13956</v>
      </c>
      <c r="J84" s="2">
        <v>40</v>
      </c>
      <c r="K84" s="1">
        <v>0</v>
      </c>
      <c r="L84" s="1">
        <v>15235</v>
      </c>
      <c r="M84" s="1">
        <v>8706</v>
      </c>
      <c r="N84" s="92">
        <v>19807</v>
      </c>
    </row>
    <row r="85" spans="1:14">
      <c r="B85" s="95">
        <v>0</v>
      </c>
      <c r="C85" s="96">
        <v>0.75</v>
      </c>
      <c r="D85" s="86">
        <v>28600</v>
      </c>
      <c r="E85" s="87">
        <v>24681</v>
      </c>
      <c r="F85" s="87">
        <v>22612</v>
      </c>
      <c r="G85" s="87">
        <v>20942</v>
      </c>
      <c r="H85" s="88">
        <v>13956</v>
      </c>
      <c r="J85" s="2">
        <v>40</v>
      </c>
      <c r="K85" s="1">
        <v>0</v>
      </c>
      <c r="L85" s="1">
        <v>15235</v>
      </c>
      <c r="M85" s="1">
        <v>8706</v>
      </c>
      <c r="N85" s="92">
        <v>20949</v>
      </c>
    </row>
    <row r="86" spans="1:14">
      <c r="B86" s="95">
        <v>0</v>
      </c>
      <c r="C86" s="96">
        <v>1</v>
      </c>
      <c r="D86" s="86">
        <v>28600</v>
      </c>
      <c r="E86" s="87">
        <v>25284</v>
      </c>
      <c r="F86" s="87">
        <v>25349</v>
      </c>
      <c r="G86" s="87">
        <v>21258</v>
      </c>
      <c r="H86" s="88">
        <v>13956</v>
      </c>
      <c r="J86" s="2">
        <v>40</v>
      </c>
      <c r="K86" s="1">
        <v>0</v>
      </c>
      <c r="L86" s="1">
        <v>15235</v>
      </c>
      <c r="M86" s="1">
        <v>8706</v>
      </c>
      <c r="N86" s="92">
        <v>21238</v>
      </c>
    </row>
    <row r="87" spans="1:14">
      <c r="B87" s="95">
        <v>0.25</v>
      </c>
      <c r="C87" s="96">
        <v>0</v>
      </c>
      <c r="D87" s="86">
        <v>28600</v>
      </c>
      <c r="E87" s="87">
        <v>25910</v>
      </c>
      <c r="F87" s="87">
        <v>22311</v>
      </c>
      <c r="G87" s="87">
        <v>23539</v>
      </c>
      <c r="H87" s="88">
        <v>27916</v>
      </c>
      <c r="J87" s="2">
        <v>40</v>
      </c>
      <c r="K87" s="1">
        <v>7150</v>
      </c>
      <c r="L87" s="1">
        <v>27766</v>
      </c>
      <c r="M87" s="1">
        <v>26810</v>
      </c>
      <c r="N87" s="92">
        <v>22614</v>
      </c>
    </row>
    <row r="88" spans="1:14">
      <c r="B88" s="95">
        <v>0.25</v>
      </c>
      <c r="C88" s="96">
        <v>0.25</v>
      </c>
      <c r="D88" s="86">
        <v>28600</v>
      </c>
      <c r="E88" s="87">
        <v>26496</v>
      </c>
      <c r="F88" s="87">
        <v>25011</v>
      </c>
      <c r="G88" s="87">
        <v>24088</v>
      </c>
      <c r="H88" s="88">
        <v>29542</v>
      </c>
      <c r="J88" s="2">
        <v>40</v>
      </c>
      <c r="K88" s="1">
        <v>7150</v>
      </c>
      <c r="L88" s="1">
        <v>29073</v>
      </c>
      <c r="M88" s="1">
        <v>29310</v>
      </c>
      <c r="N88" s="92">
        <v>23870</v>
      </c>
    </row>
    <row r="89" spans="1:14">
      <c r="B89" s="95">
        <v>0.25</v>
      </c>
      <c r="C89" s="96">
        <v>0.5</v>
      </c>
      <c r="D89" s="86">
        <v>28600</v>
      </c>
      <c r="E89" s="87">
        <v>27099</v>
      </c>
      <c r="F89" s="87">
        <v>27744</v>
      </c>
      <c r="G89" s="87">
        <v>24508</v>
      </c>
      <c r="H89" s="88">
        <v>31333</v>
      </c>
      <c r="J89" s="2">
        <v>40</v>
      </c>
      <c r="K89" s="1">
        <v>7150</v>
      </c>
      <c r="L89" s="1">
        <v>30533</v>
      </c>
      <c r="M89" s="1">
        <v>32015</v>
      </c>
      <c r="N89" s="92">
        <v>24471</v>
      </c>
    </row>
    <row r="90" spans="1:14">
      <c r="B90" s="95">
        <v>0.25</v>
      </c>
      <c r="C90" s="96">
        <v>0.75</v>
      </c>
      <c r="D90" s="86">
        <v>28600</v>
      </c>
      <c r="E90" s="87">
        <v>27706</v>
      </c>
      <c r="F90" s="87">
        <v>30467</v>
      </c>
      <c r="G90" s="87">
        <v>24734</v>
      </c>
      <c r="H90" s="88">
        <v>33111</v>
      </c>
      <c r="J90" s="2">
        <v>40</v>
      </c>
      <c r="K90" s="1">
        <v>7150</v>
      </c>
      <c r="L90" s="1">
        <v>31985</v>
      </c>
      <c r="M90" s="1">
        <v>34690</v>
      </c>
      <c r="N90" s="92">
        <v>24728</v>
      </c>
    </row>
    <row r="91" spans="1:14">
      <c r="B91" s="95">
        <v>0.25</v>
      </c>
      <c r="C91" s="96">
        <v>1</v>
      </c>
      <c r="D91" s="86">
        <v>28600</v>
      </c>
      <c r="E91" s="87">
        <v>28309</v>
      </c>
      <c r="F91" s="87">
        <v>33205</v>
      </c>
      <c r="G91" s="87">
        <v>24945</v>
      </c>
      <c r="H91" s="88">
        <v>34956</v>
      </c>
      <c r="J91" s="2">
        <v>40</v>
      </c>
      <c r="K91" s="1">
        <v>7150</v>
      </c>
      <c r="L91" s="1">
        <v>33482</v>
      </c>
      <c r="M91" s="1">
        <v>37544</v>
      </c>
      <c r="N91" s="92">
        <v>24934</v>
      </c>
    </row>
    <row r="92" spans="1:14">
      <c r="B92" s="95">
        <v>0.5</v>
      </c>
      <c r="C92" s="96">
        <v>0</v>
      </c>
      <c r="D92" s="86">
        <v>28600</v>
      </c>
      <c r="E92" s="87">
        <v>28935</v>
      </c>
      <c r="F92" s="87">
        <v>30161</v>
      </c>
      <c r="G92" s="87">
        <v>27673</v>
      </c>
      <c r="H92" s="88">
        <v>41868</v>
      </c>
      <c r="J92" s="2">
        <v>40</v>
      </c>
      <c r="K92" s="1">
        <v>14300</v>
      </c>
      <c r="L92" s="1">
        <v>40291</v>
      </c>
      <c r="M92" s="1">
        <v>44910</v>
      </c>
      <c r="N92" s="92">
        <v>27701</v>
      </c>
    </row>
    <row r="93" spans="1:14">
      <c r="B93" s="95">
        <v>0.5</v>
      </c>
      <c r="C93" s="96">
        <v>0.25</v>
      </c>
      <c r="D93" s="86">
        <v>28600</v>
      </c>
      <c r="E93" s="87">
        <v>29521</v>
      </c>
      <c r="F93" s="87">
        <v>32861</v>
      </c>
      <c r="G93" s="87">
        <v>27860</v>
      </c>
      <c r="H93" s="88">
        <v>45286</v>
      </c>
      <c r="J93" s="2">
        <v>40</v>
      </c>
      <c r="K93" s="1">
        <v>14300</v>
      </c>
      <c r="L93" s="1">
        <v>43058</v>
      </c>
      <c r="M93" s="1">
        <v>50115</v>
      </c>
      <c r="N93" s="92">
        <v>27867</v>
      </c>
    </row>
    <row r="94" spans="1:14">
      <c r="B94" s="95">
        <v>0.5</v>
      </c>
      <c r="C94" s="96">
        <v>0.5</v>
      </c>
      <c r="D94" s="86">
        <v>28600</v>
      </c>
      <c r="E94" s="87">
        <v>30124</v>
      </c>
      <c r="F94" s="87">
        <v>35594</v>
      </c>
      <c r="G94" s="87">
        <v>28065</v>
      </c>
      <c r="H94" s="88">
        <v>48908</v>
      </c>
      <c r="J94" s="2">
        <v>40</v>
      </c>
      <c r="K94" s="1">
        <v>14300</v>
      </c>
      <c r="L94" s="1">
        <v>46007</v>
      </c>
      <c r="M94" s="1">
        <v>55644</v>
      </c>
      <c r="N94" s="92">
        <v>28073</v>
      </c>
    </row>
    <row r="95" spans="1:14">
      <c r="B95" s="95">
        <v>0.5</v>
      </c>
      <c r="C95" s="96">
        <v>0.75</v>
      </c>
      <c r="D95" s="86">
        <v>28600</v>
      </c>
      <c r="E95" s="87">
        <v>30731</v>
      </c>
      <c r="F95" s="87">
        <v>38317</v>
      </c>
      <c r="G95" s="87">
        <v>28198</v>
      </c>
      <c r="H95" s="88">
        <v>52478</v>
      </c>
      <c r="J95" s="2">
        <v>40</v>
      </c>
      <c r="K95" s="1">
        <v>14300</v>
      </c>
      <c r="L95" s="1">
        <v>48904</v>
      </c>
      <c r="M95" s="1">
        <v>61020</v>
      </c>
      <c r="N95" s="92">
        <v>28278</v>
      </c>
    </row>
    <row r="96" spans="1:14">
      <c r="B96" s="95">
        <v>0.5</v>
      </c>
      <c r="C96" s="96">
        <v>1</v>
      </c>
      <c r="D96" s="86">
        <v>28600</v>
      </c>
      <c r="E96" s="87">
        <v>31334</v>
      </c>
      <c r="F96" s="87">
        <v>41055</v>
      </c>
      <c r="G96" s="87">
        <v>28285</v>
      </c>
      <c r="H96" s="88">
        <v>56113</v>
      </c>
      <c r="J96" s="2">
        <v>40</v>
      </c>
      <c r="K96" s="1">
        <v>14300</v>
      </c>
      <c r="L96" s="1">
        <v>51869</v>
      </c>
      <c r="M96" s="1">
        <v>66559</v>
      </c>
      <c r="N96" s="92">
        <v>28178</v>
      </c>
    </row>
    <row r="97" spans="1:14">
      <c r="B97" s="95">
        <v>0.75</v>
      </c>
      <c r="C97" s="96">
        <v>0</v>
      </c>
      <c r="D97" s="86">
        <v>28600</v>
      </c>
      <c r="E97" s="87">
        <v>31960</v>
      </c>
      <c r="F97" s="87">
        <v>38011</v>
      </c>
      <c r="G97" s="87">
        <v>30957</v>
      </c>
      <c r="H97" s="88">
        <v>55821</v>
      </c>
      <c r="J97" s="2">
        <v>40</v>
      </c>
      <c r="K97" s="1">
        <v>21450</v>
      </c>
      <c r="L97" s="1">
        <v>52816</v>
      </c>
      <c r="M97" s="1">
        <v>63010</v>
      </c>
      <c r="N97" s="92">
        <v>30951</v>
      </c>
    </row>
    <row r="98" spans="1:14">
      <c r="B98" s="95">
        <v>0.75</v>
      </c>
      <c r="C98" s="96">
        <v>0.25</v>
      </c>
      <c r="D98" s="86">
        <v>28600</v>
      </c>
      <c r="E98" s="87">
        <v>32546</v>
      </c>
      <c r="F98" s="87">
        <v>40711</v>
      </c>
      <c r="G98" s="87">
        <v>31083</v>
      </c>
      <c r="H98" s="88">
        <v>61016</v>
      </c>
      <c r="J98" s="2">
        <v>40</v>
      </c>
      <c r="K98" s="1">
        <v>21450</v>
      </c>
      <c r="L98" s="1">
        <v>57035</v>
      </c>
      <c r="M98" s="1">
        <v>70890</v>
      </c>
      <c r="N98" s="92">
        <v>31075</v>
      </c>
    </row>
    <row r="99" spans="1:14">
      <c r="B99" s="95">
        <v>0.75</v>
      </c>
      <c r="C99" s="96">
        <v>0.5</v>
      </c>
      <c r="D99" s="86">
        <v>28600</v>
      </c>
      <c r="E99" s="87">
        <v>33149</v>
      </c>
      <c r="F99" s="87">
        <v>43444</v>
      </c>
      <c r="G99" s="87">
        <v>31201</v>
      </c>
      <c r="H99" s="88">
        <v>66430</v>
      </c>
      <c r="J99" s="2">
        <v>40</v>
      </c>
      <c r="K99" s="1">
        <v>21450</v>
      </c>
      <c r="L99" s="1">
        <v>61429</v>
      </c>
      <c r="M99" s="1">
        <v>79120</v>
      </c>
      <c r="N99" s="92">
        <v>31201</v>
      </c>
    </row>
    <row r="100" spans="1:14">
      <c r="B100" s="95">
        <v>0.75</v>
      </c>
      <c r="C100" s="96">
        <v>0.75</v>
      </c>
      <c r="D100" s="86">
        <v>28600</v>
      </c>
      <c r="E100" s="87">
        <v>33756</v>
      </c>
      <c r="F100" s="87">
        <v>46167</v>
      </c>
      <c r="G100" s="87">
        <v>31352</v>
      </c>
      <c r="H100" s="88">
        <v>71838</v>
      </c>
      <c r="J100" s="2">
        <v>40</v>
      </c>
      <c r="K100" s="1">
        <v>21450</v>
      </c>
      <c r="L100" s="1">
        <v>65831</v>
      </c>
      <c r="M100" s="1">
        <v>87329</v>
      </c>
      <c r="N100" s="92">
        <v>31327</v>
      </c>
    </row>
    <row r="101" spans="1:14">
      <c r="B101" s="95">
        <v>0.75</v>
      </c>
      <c r="C101" s="96">
        <v>1</v>
      </c>
      <c r="D101" s="86">
        <v>28600</v>
      </c>
      <c r="E101" s="87">
        <v>34359</v>
      </c>
      <c r="F101" s="87">
        <v>48905</v>
      </c>
      <c r="G101" s="87">
        <v>31453</v>
      </c>
      <c r="H101" s="88">
        <v>77243</v>
      </c>
      <c r="J101" s="2">
        <v>40</v>
      </c>
      <c r="K101" s="1">
        <v>21450</v>
      </c>
      <c r="L101" s="1">
        <v>70222</v>
      </c>
      <c r="M101" s="1">
        <v>95529</v>
      </c>
      <c r="N101" s="92">
        <v>31453</v>
      </c>
    </row>
    <row r="102" spans="1:14">
      <c r="B102" s="95">
        <v>1</v>
      </c>
      <c r="C102" s="96">
        <v>0</v>
      </c>
      <c r="D102" s="86">
        <v>28600</v>
      </c>
      <c r="E102" s="87">
        <v>34985</v>
      </c>
      <c r="F102" s="87">
        <v>45861</v>
      </c>
      <c r="G102" s="87">
        <v>34226</v>
      </c>
      <c r="H102" s="88">
        <v>69773</v>
      </c>
      <c r="J102" s="2">
        <v>40</v>
      </c>
      <c r="K102" s="1">
        <v>28600</v>
      </c>
      <c r="L102" s="1">
        <v>65341</v>
      </c>
      <c r="M102" s="1">
        <v>81110</v>
      </c>
      <c r="N102" s="92">
        <v>34226</v>
      </c>
    </row>
    <row r="103" spans="1:14">
      <c r="B103" s="95">
        <v>1</v>
      </c>
      <c r="C103" s="96">
        <v>0.25</v>
      </c>
      <c r="D103" s="86">
        <v>28600</v>
      </c>
      <c r="E103" s="87">
        <v>35571</v>
      </c>
      <c r="F103" s="87">
        <v>48561</v>
      </c>
      <c r="G103" s="87">
        <v>34350</v>
      </c>
      <c r="H103" s="88">
        <v>76813</v>
      </c>
      <c r="J103" s="2">
        <v>40</v>
      </c>
      <c r="K103" s="1">
        <v>28600</v>
      </c>
      <c r="L103" s="1">
        <v>71057</v>
      </c>
      <c r="M103" s="1">
        <v>91844</v>
      </c>
      <c r="N103" s="92">
        <v>34350</v>
      </c>
    </row>
    <row r="104" spans="1:14">
      <c r="B104" s="95">
        <v>1</v>
      </c>
      <c r="C104" s="96">
        <v>0.5</v>
      </c>
      <c r="D104" s="86">
        <v>28600</v>
      </c>
      <c r="E104" s="87">
        <v>36174</v>
      </c>
      <c r="F104" s="87">
        <v>51294</v>
      </c>
      <c r="G104" s="87">
        <v>34476</v>
      </c>
      <c r="H104" s="88">
        <v>84018</v>
      </c>
      <c r="J104" s="2">
        <v>40</v>
      </c>
      <c r="K104" s="1">
        <v>28600</v>
      </c>
      <c r="L104" s="1">
        <v>76919</v>
      </c>
      <c r="M104" s="1">
        <v>102759</v>
      </c>
      <c r="N104" s="92">
        <v>34476</v>
      </c>
    </row>
    <row r="105" spans="1:14">
      <c r="B105" s="95">
        <v>1</v>
      </c>
      <c r="C105" s="96">
        <v>0.75</v>
      </c>
      <c r="D105" s="86">
        <v>28600</v>
      </c>
      <c r="E105" s="87">
        <v>36781</v>
      </c>
      <c r="F105" s="87">
        <v>54017</v>
      </c>
      <c r="G105" s="87">
        <v>34602</v>
      </c>
      <c r="H105" s="88">
        <v>91196</v>
      </c>
      <c r="J105" s="2">
        <v>40</v>
      </c>
      <c r="K105" s="1">
        <v>28600</v>
      </c>
      <c r="L105" s="1">
        <v>82747</v>
      </c>
      <c r="M105" s="1">
        <v>113629</v>
      </c>
      <c r="N105" s="92">
        <v>34602</v>
      </c>
    </row>
    <row r="106" spans="1:14" ht="15.75" thickBot="1">
      <c r="B106" s="97">
        <v>1</v>
      </c>
      <c r="C106" s="98">
        <v>1</v>
      </c>
      <c r="D106" s="89">
        <v>28600</v>
      </c>
      <c r="E106" s="90">
        <v>37384</v>
      </c>
      <c r="F106" s="90">
        <v>56755</v>
      </c>
      <c r="G106" s="90">
        <v>34728</v>
      </c>
      <c r="H106" s="91">
        <v>98413</v>
      </c>
      <c r="J106" s="2">
        <v>40</v>
      </c>
      <c r="K106" s="1">
        <v>28600</v>
      </c>
      <c r="L106" s="1">
        <v>88632</v>
      </c>
      <c r="M106" s="1">
        <v>124561</v>
      </c>
      <c r="N106" s="92">
        <v>34728</v>
      </c>
    </row>
    <row r="107" spans="1:14" ht="15.75" thickBot="1">
      <c r="A107" s="92">
        <v>0</v>
      </c>
    </row>
    <row r="108" spans="1:14">
      <c r="B108" s="93">
        <v>0</v>
      </c>
      <c r="C108" s="94">
        <v>0</v>
      </c>
      <c r="D108" s="83">
        <v>28600</v>
      </c>
      <c r="E108" s="84">
        <v>23882</v>
      </c>
      <c r="F108" s="84">
        <v>16103</v>
      </c>
      <c r="G108" s="84">
        <v>17143</v>
      </c>
      <c r="H108" s="85">
        <v>15385</v>
      </c>
      <c r="J108" s="2">
        <v>14</v>
      </c>
      <c r="K108" s="1">
        <v>0</v>
      </c>
      <c r="L108" s="1">
        <v>17027</v>
      </c>
      <c r="M108" s="1">
        <v>9628</v>
      </c>
      <c r="N108" s="92">
        <v>16103</v>
      </c>
    </row>
    <row r="109" spans="1:14">
      <c r="B109" s="95">
        <v>0</v>
      </c>
      <c r="C109" s="96">
        <v>0.25</v>
      </c>
      <c r="D109" s="86">
        <v>28600</v>
      </c>
      <c r="E109" s="87">
        <v>24387</v>
      </c>
      <c r="F109" s="87">
        <v>18691</v>
      </c>
      <c r="G109" s="87">
        <v>19321</v>
      </c>
      <c r="H109" s="88">
        <v>15385</v>
      </c>
      <c r="J109" s="2">
        <v>20</v>
      </c>
      <c r="K109" s="1">
        <v>0</v>
      </c>
      <c r="L109" s="1">
        <v>17027</v>
      </c>
      <c r="M109" s="1">
        <v>9628</v>
      </c>
      <c r="N109" s="92">
        <v>18691</v>
      </c>
    </row>
    <row r="110" spans="1:14">
      <c r="B110" s="95">
        <v>0</v>
      </c>
      <c r="C110" s="96">
        <v>0.5</v>
      </c>
      <c r="D110" s="86">
        <v>28600</v>
      </c>
      <c r="E110" s="87">
        <v>24912</v>
      </c>
      <c r="F110" s="87">
        <v>21303</v>
      </c>
      <c r="G110" s="87">
        <v>21596</v>
      </c>
      <c r="H110" s="88">
        <v>15385</v>
      </c>
      <c r="J110" s="2">
        <v>40</v>
      </c>
      <c r="K110" s="1">
        <v>0</v>
      </c>
      <c r="L110" s="1">
        <v>17027</v>
      </c>
      <c r="M110" s="1">
        <v>9628</v>
      </c>
      <c r="N110" s="92">
        <v>21331</v>
      </c>
    </row>
    <row r="111" spans="1:14">
      <c r="B111" s="95">
        <v>0</v>
      </c>
      <c r="C111" s="96">
        <v>0.75</v>
      </c>
      <c r="D111" s="86">
        <v>28600</v>
      </c>
      <c r="E111" s="87">
        <v>25431</v>
      </c>
      <c r="F111" s="87">
        <v>23922</v>
      </c>
      <c r="G111" s="87">
        <v>22499</v>
      </c>
      <c r="H111" s="88">
        <v>15385</v>
      </c>
      <c r="J111" s="2">
        <v>40</v>
      </c>
      <c r="K111" s="1">
        <v>0</v>
      </c>
      <c r="L111" s="1">
        <v>17027</v>
      </c>
      <c r="M111" s="1">
        <v>9628</v>
      </c>
      <c r="N111" s="92">
        <v>22531</v>
      </c>
    </row>
    <row r="112" spans="1:14">
      <c r="B112" s="95">
        <v>0</v>
      </c>
      <c r="C112" s="96">
        <v>1</v>
      </c>
      <c r="D112" s="86">
        <v>28600</v>
      </c>
      <c r="E112" s="87">
        <v>25948</v>
      </c>
      <c r="F112" s="87">
        <v>26521</v>
      </c>
      <c r="G112" s="87">
        <v>22794</v>
      </c>
      <c r="H112" s="88">
        <v>15385</v>
      </c>
      <c r="J112" s="2">
        <v>40</v>
      </c>
      <c r="K112" s="1">
        <v>0</v>
      </c>
      <c r="L112" s="1">
        <v>17027</v>
      </c>
      <c r="M112" s="1">
        <v>9628</v>
      </c>
      <c r="N112" s="92">
        <v>22782</v>
      </c>
    </row>
    <row r="113" spans="2:14">
      <c r="B113" s="95">
        <v>0.25</v>
      </c>
      <c r="C113" s="96">
        <v>0</v>
      </c>
      <c r="D113" s="86">
        <v>28600</v>
      </c>
      <c r="E113" s="87">
        <v>26907</v>
      </c>
      <c r="F113" s="87">
        <v>23954</v>
      </c>
      <c r="G113" s="87">
        <v>25218</v>
      </c>
      <c r="H113" s="88">
        <v>29341</v>
      </c>
      <c r="J113" s="2">
        <v>39</v>
      </c>
      <c r="K113" s="1">
        <v>7150</v>
      </c>
      <c r="L113" s="1">
        <v>29558</v>
      </c>
      <c r="M113" s="1">
        <v>27731</v>
      </c>
      <c r="N113" s="92">
        <v>24147</v>
      </c>
    </row>
    <row r="114" spans="2:14">
      <c r="B114" s="95">
        <v>0.25</v>
      </c>
      <c r="C114" s="96">
        <v>0.25</v>
      </c>
      <c r="D114" s="86">
        <v>28600</v>
      </c>
      <c r="E114" s="87">
        <v>27412</v>
      </c>
      <c r="F114" s="87">
        <v>26542</v>
      </c>
      <c r="G114" s="87">
        <v>25706</v>
      </c>
      <c r="H114" s="88">
        <v>30784</v>
      </c>
      <c r="J114" s="2">
        <v>40</v>
      </c>
      <c r="K114" s="1">
        <v>7150</v>
      </c>
      <c r="L114" s="1">
        <v>30697</v>
      </c>
      <c r="M114" s="1">
        <v>30102</v>
      </c>
      <c r="N114" s="92">
        <v>25834</v>
      </c>
    </row>
    <row r="115" spans="2:14">
      <c r="B115" s="95">
        <v>0.25</v>
      </c>
      <c r="C115" s="96">
        <v>0.5</v>
      </c>
      <c r="D115" s="86">
        <v>28600</v>
      </c>
      <c r="E115" s="87">
        <v>27937</v>
      </c>
      <c r="F115" s="87">
        <v>29154</v>
      </c>
      <c r="G115" s="87">
        <v>26110</v>
      </c>
      <c r="H115" s="88">
        <v>32403</v>
      </c>
      <c r="J115" s="2">
        <v>40</v>
      </c>
      <c r="K115" s="1">
        <v>7150</v>
      </c>
      <c r="L115" s="1">
        <v>31996</v>
      </c>
      <c r="M115" s="1">
        <v>32672</v>
      </c>
      <c r="N115" s="92">
        <v>26084</v>
      </c>
    </row>
    <row r="116" spans="2:14">
      <c r="B116" s="95">
        <v>0.25</v>
      </c>
      <c r="C116" s="96">
        <v>0.75</v>
      </c>
      <c r="D116" s="86">
        <v>28600</v>
      </c>
      <c r="E116" s="87">
        <v>28456</v>
      </c>
      <c r="F116" s="87">
        <v>31773</v>
      </c>
      <c r="G116" s="87">
        <v>26298</v>
      </c>
      <c r="H116" s="88">
        <v>34022</v>
      </c>
      <c r="J116" s="2">
        <v>40</v>
      </c>
      <c r="K116" s="1">
        <v>7150</v>
      </c>
      <c r="L116" s="1">
        <v>33280</v>
      </c>
      <c r="M116" s="1">
        <v>35216</v>
      </c>
      <c r="N116" s="92">
        <v>26280</v>
      </c>
    </row>
    <row r="117" spans="2:14">
      <c r="B117" s="95">
        <v>0.25</v>
      </c>
      <c r="C117" s="96">
        <v>1</v>
      </c>
      <c r="D117" s="86">
        <v>28600</v>
      </c>
      <c r="E117" s="87">
        <v>28973</v>
      </c>
      <c r="F117" s="87">
        <v>34372</v>
      </c>
      <c r="G117" s="87">
        <v>26467</v>
      </c>
      <c r="H117" s="88">
        <v>35711</v>
      </c>
      <c r="J117" s="2">
        <v>40</v>
      </c>
      <c r="K117" s="1">
        <v>7150</v>
      </c>
      <c r="L117" s="1">
        <v>34626</v>
      </c>
      <c r="M117" s="1">
        <v>37974</v>
      </c>
      <c r="N117" s="92">
        <v>26454</v>
      </c>
    </row>
    <row r="118" spans="2:14">
      <c r="B118" s="95">
        <v>0.5</v>
      </c>
      <c r="C118" s="96">
        <v>0</v>
      </c>
      <c r="D118" s="86">
        <v>28600</v>
      </c>
      <c r="E118" s="87">
        <v>29932</v>
      </c>
      <c r="F118" s="87">
        <v>31804</v>
      </c>
      <c r="G118" s="87">
        <v>29318</v>
      </c>
      <c r="H118" s="88">
        <v>43293</v>
      </c>
      <c r="J118" s="2">
        <v>40</v>
      </c>
      <c r="K118" s="1">
        <v>14300</v>
      </c>
      <c r="L118" s="1">
        <v>42083</v>
      </c>
      <c r="M118" s="1">
        <v>45831</v>
      </c>
      <c r="N118" s="92">
        <v>29311</v>
      </c>
    </row>
    <row r="119" spans="2:14">
      <c r="B119" s="95">
        <v>0.5</v>
      </c>
      <c r="C119" s="96">
        <v>0.25</v>
      </c>
      <c r="D119" s="86">
        <v>28600</v>
      </c>
      <c r="E119" s="87">
        <v>30437</v>
      </c>
      <c r="F119" s="87">
        <v>34392</v>
      </c>
      <c r="G119" s="87">
        <v>29449</v>
      </c>
      <c r="H119" s="88">
        <v>46355</v>
      </c>
      <c r="J119" s="2">
        <v>40</v>
      </c>
      <c r="K119" s="1">
        <v>14300</v>
      </c>
      <c r="L119" s="1">
        <v>44521</v>
      </c>
      <c r="M119" s="1">
        <v>50772</v>
      </c>
      <c r="N119" s="92">
        <v>29419</v>
      </c>
    </row>
    <row r="120" spans="2:14">
      <c r="B120" s="95">
        <v>0.5</v>
      </c>
      <c r="C120" s="96">
        <v>0.5</v>
      </c>
      <c r="D120" s="86">
        <v>28600</v>
      </c>
      <c r="E120" s="87">
        <v>30962</v>
      </c>
      <c r="F120" s="87">
        <v>37004</v>
      </c>
      <c r="G120" s="87">
        <v>29586</v>
      </c>
      <c r="H120" s="88">
        <v>49664</v>
      </c>
      <c r="J120" s="2">
        <v>40</v>
      </c>
      <c r="K120" s="1">
        <v>14300</v>
      </c>
      <c r="L120" s="1">
        <v>47151</v>
      </c>
      <c r="M120" s="1">
        <v>56074</v>
      </c>
      <c r="N120" s="92">
        <v>29528</v>
      </c>
    </row>
    <row r="121" spans="2:14">
      <c r="B121" s="95">
        <v>0.5</v>
      </c>
      <c r="C121" s="96">
        <v>0.75</v>
      </c>
      <c r="D121" s="86">
        <v>28600</v>
      </c>
      <c r="E121" s="87">
        <v>31481</v>
      </c>
      <c r="F121" s="87">
        <v>39623</v>
      </c>
      <c r="G121" s="87">
        <v>29671</v>
      </c>
      <c r="H121" s="88">
        <v>52885</v>
      </c>
      <c r="J121" s="2">
        <v>40</v>
      </c>
      <c r="K121" s="1">
        <v>14300</v>
      </c>
      <c r="L121" s="1">
        <v>49714</v>
      </c>
      <c r="M121" s="1">
        <v>61159</v>
      </c>
      <c r="N121" s="92">
        <v>29638</v>
      </c>
    </row>
    <row r="122" spans="2:14">
      <c r="B122" s="95">
        <v>0.5</v>
      </c>
      <c r="C122" s="96">
        <v>1</v>
      </c>
      <c r="D122" s="86">
        <v>28600</v>
      </c>
      <c r="E122" s="87">
        <v>31998</v>
      </c>
      <c r="F122" s="87">
        <v>42222</v>
      </c>
      <c r="G122" s="87">
        <v>29811</v>
      </c>
      <c r="H122" s="88">
        <v>56166</v>
      </c>
      <c r="J122" s="2">
        <v>40</v>
      </c>
      <c r="K122" s="1">
        <v>14300</v>
      </c>
      <c r="L122" s="1">
        <v>52327</v>
      </c>
      <c r="M122" s="1">
        <v>66437</v>
      </c>
      <c r="N122" s="92">
        <v>29747</v>
      </c>
    </row>
    <row r="123" spans="2:14">
      <c r="B123" s="95">
        <v>0.75</v>
      </c>
      <c r="C123" s="96">
        <v>0</v>
      </c>
      <c r="D123" s="86">
        <v>28600</v>
      </c>
      <c r="E123" s="87">
        <v>32957</v>
      </c>
      <c r="F123" s="87">
        <v>39654</v>
      </c>
      <c r="G123" s="87">
        <v>32586</v>
      </c>
      <c r="H123" s="88">
        <v>57246</v>
      </c>
      <c r="J123" s="2">
        <v>40</v>
      </c>
      <c r="K123" s="1">
        <v>21450</v>
      </c>
      <c r="L123" s="1">
        <v>54608</v>
      </c>
      <c r="M123" s="1">
        <v>63931</v>
      </c>
      <c r="N123" s="92">
        <v>32586</v>
      </c>
    </row>
    <row r="124" spans="2:14">
      <c r="B124" s="95">
        <v>0.75</v>
      </c>
      <c r="C124" s="96">
        <v>0.25</v>
      </c>
      <c r="D124" s="86">
        <v>28600</v>
      </c>
      <c r="E124" s="87">
        <v>33462</v>
      </c>
      <c r="F124" s="87">
        <v>42242</v>
      </c>
      <c r="G124" s="87">
        <v>32694</v>
      </c>
      <c r="H124" s="88">
        <v>61927</v>
      </c>
      <c r="J124" s="2">
        <v>40</v>
      </c>
      <c r="K124" s="1">
        <v>21450</v>
      </c>
      <c r="L124" s="1">
        <v>58330</v>
      </c>
      <c r="M124" s="1">
        <v>71416</v>
      </c>
      <c r="N124" s="92">
        <v>32694</v>
      </c>
    </row>
    <row r="125" spans="2:14">
      <c r="B125" s="95">
        <v>0.75</v>
      </c>
      <c r="C125" s="96">
        <v>0.5</v>
      </c>
      <c r="D125" s="86">
        <v>28600</v>
      </c>
      <c r="E125" s="87">
        <v>33987</v>
      </c>
      <c r="F125" s="87">
        <v>44854</v>
      </c>
      <c r="G125" s="87">
        <v>32813</v>
      </c>
      <c r="H125" s="88">
        <v>66837</v>
      </c>
      <c r="J125" s="2">
        <v>40</v>
      </c>
      <c r="K125" s="1">
        <v>21450</v>
      </c>
      <c r="L125" s="1">
        <v>62239</v>
      </c>
      <c r="M125" s="1">
        <v>79259</v>
      </c>
      <c r="N125" s="92">
        <v>32803</v>
      </c>
    </row>
    <row r="126" spans="2:14">
      <c r="B126" s="95">
        <v>0.75</v>
      </c>
      <c r="C126" s="96">
        <v>0.75</v>
      </c>
      <c r="D126" s="86">
        <v>28600</v>
      </c>
      <c r="E126" s="87">
        <v>34506</v>
      </c>
      <c r="F126" s="87">
        <v>47473</v>
      </c>
      <c r="G126" s="87">
        <v>32913</v>
      </c>
      <c r="H126" s="88">
        <v>71728</v>
      </c>
      <c r="J126" s="2">
        <v>40</v>
      </c>
      <c r="K126" s="1">
        <v>21450</v>
      </c>
      <c r="L126" s="1">
        <v>66135</v>
      </c>
      <c r="M126" s="1">
        <v>87081</v>
      </c>
      <c r="N126" s="92">
        <v>32913</v>
      </c>
    </row>
    <row r="127" spans="2:14">
      <c r="B127" s="95">
        <v>0.75</v>
      </c>
      <c r="C127" s="96">
        <v>1</v>
      </c>
      <c r="D127" s="86">
        <v>28600</v>
      </c>
      <c r="E127" s="87">
        <v>35023</v>
      </c>
      <c r="F127" s="87">
        <v>50072</v>
      </c>
      <c r="G127" s="87">
        <v>33022</v>
      </c>
      <c r="H127" s="88">
        <v>76648</v>
      </c>
      <c r="J127" s="2">
        <v>40</v>
      </c>
      <c r="K127" s="1">
        <v>21450</v>
      </c>
      <c r="L127" s="1">
        <v>70049</v>
      </c>
      <c r="M127" s="1">
        <v>94932</v>
      </c>
      <c r="N127" s="92">
        <v>33022</v>
      </c>
    </row>
    <row r="128" spans="2:14">
      <c r="B128" s="95">
        <v>1</v>
      </c>
      <c r="C128" s="96">
        <v>0</v>
      </c>
      <c r="D128" s="86">
        <v>28600</v>
      </c>
      <c r="E128" s="87">
        <v>35982</v>
      </c>
      <c r="F128" s="87">
        <v>47504</v>
      </c>
      <c r="G128" s="87">
        <v>35861</v>
      </c>
      <c r="H128" s="88">
        <v>71198</v>
      </c>
      <c r="J128" s="2">
        <v>40</v>
      </c>
      <c r="K128" s="1">
        <v>28600</v>
      </c>
      <c r="L128" s="1">
        <v>67133</v>
      </c>
      <c r="M128" s="1">
        <v>82031</v>
      </c>
      <c r="N128" s="92">
        <v>35861</v>
      </c>
    </row>
    <row r="129" spans="2:14">
      <c r="B129" s="95">
        <v>1</v>
      </c>
      <c r="C129" s="96">
        <v>0.25</v>
      </c>
      <c r="D129" s="86">
        <v>28600</v>
      </c>
      <c r="E129" s="87">
        <v>36487</v>
      </c>
      <c r="F129" s="87">
        <v>50092</v>
      </c>
      <c r="G129" s="87">
        <v>35969</v>
      </c>
      <c r="H129" s="88">
        <v>77569</v>
      </c>
      <c r="J129" s="2">
        <v>40</v>
      </c>
      <c r="K129" s="1">
        <v>28600</v>
      </c>
      <c r="L129" s="1">
        <v>72201</v>
      </c>
      <c r="M129" s="1">
        <v>92274</v>
      </c>
      <c r="N129" s="92">
        <v>35969</v>
      </c>
    </row>
    <row r="130" spans="2:14">
      <c r="B130" s="95">
        <v>1</v>
      </c>
      <c r="C130" s="96">
        <v>0.5</v>
      </c>
      <c r="D130" s="86">
        <v>28600</v>
      </c>
      <c r="E130" s="87">
        <v>37012</v>
      </c>
      <c r="F130" s="87">
        <v>52704</v>
      </c>
      <c r="G130" s="87">
        <v>36078</v>
      </c>
      <c r="H130" s="88">
        <v>84071</v>
      </c>
      <c r="J130" s="2">
        <v>40</v>
      </c>
      <c r="K130" s="1">
        <v>28600</v>
      </c>
      <c r="L130" s="1">
        <v>77377</v>
      </c>
      <c r="M130" s="1">
        <v>102637</v>
      </c>
      <c r="N130" s="92">
        <v>36078</v>
      </c>
    </row>
    <row r="131" spans="2:14">
      <c r="B131" s="95">
        <v>1</v>
      </c>
      <c r="C131" s="96">
        <v>0.75</v>
      </c>
      <c r="D131" s="86">
        <v>28600</v>
      </c>
      <c r="E131" s="87">
        <v>37531</v>
      </c>
      <c r="F131" s="87">
        <v>55323</v>
      </c>
      <c r="G131" s="87">
        <v>36188</v>
      </c>
      <c r="H131" s="88">
        <v>90601</v>
      </c>
      <c r="J131" s="2">
        <v>40</v>
      </c>
      <c r="K131" s="1">
        <v>28600</v>
      </c>
      <c r="L131" s="1">
        <v>82574</v>
      </c>
      <c r="M131" s="1">
        <v>113032</v>
      </c>
      <c r="N131" s="92">
        <v>36188</v>
      </c>
    </row>
    <row r="132" spans="2:14" ht="15.75" thickBot="1">
      <c r="B132" s="97">
        <v>1</v>
      </c>
      <c r="C132" s="98">
        <v>1</v>
      </c>
      <c r="D132" s="89">
        <v>28600</v>
      </c>
      <c r="E132" s="90">
        <v>38048</v>
      </c>
      <c r="F132" s="90">
        <v>57922</v>
      </c>
      <c r="G132" s="90">
        <v>36297</v>
      </c>
      <c r="H132" s="91">
        <v>97069</v>
      </c>
      <c r="J132" s="2">
        <v>40</v>
      </c>
      <c r="K132" s="1">
        <v>28600</v>
      </c>
      <c r="L132" s="1">
        <v>87726</v>
      </c>
      <c r="M132" s="1">
        <v>123356</v>
      </c>
      <c r="N132" s="92">
        <v>36297</v>
      </c>
    </row>
  </sheetData>
  <conditionalFormatting sqref="Q4:U4">
    <cfRule type="top10" dxfId="299" priority="249" bottom="1" rank="1"/>
    <cfRule type="colorScale" priority="250">
      <colorScale>
        <cfvo type="min"/>
        <cfvo type="max"/>
        <color theme="7"/>
        <color rgb="FFFFF9E7"/>
      </colorScale>
    </cfRule>
  </conditionalFormatting>
  <conditionalFormatting sqref="Q5:U5">
    <cfRule type="top10" dxfId="298" priority="247" bottom="1" rank="1"/>
    <cfRule type="colorScale" priority="248">
      <colorScale>
        <cfvo type="min"/>
        <cfvo type="max"/>
        <color theme="7"/>
        <color rgb="FFFFF9E7"/>
      </colorScale>
    </cfRule>
  </conditionalFormatting>
  <conditionalFormatting sqref="Q6:U6">
    <cfRule type="top10" dxfId="297" priority="245" bottom="1" rank="1"/>
    <cfRule type="colorScale" priority="246">
      <colorScale>
        <cfvo type="min"/>
        <cfvo type="max"/>
        <color theme="7"/>
        <color rgb="FFFFF9E7"/>
      </colorScale>
    </cfRule>
  </conditionalFormatting>
  <conditionalFormatting sqref="Q7:U7">
    <cfRule type="top10" dxfId="296" priority="243" bottom="1" rank="1"/>
    <cfRule type="colorScale" priority="244">
      <colorScale>
        <cfvo type="min"/>
        <cfvo type="max"/>
        <color theme="7"/>
        <color rgb="FFFFF9E7"/>
      </colorScale>
    </cfRule>
  </conditionalFormatting>
  <conditionalFormatting sqref="Q8:U8">
    <cfRule type="top10" dxfId="295" priority="241" bottom="1" rank="1"/>
    <cfRule type="colorScale" priority="242">
      <colorScale>
        <cfvo type="min"/>
        <cfvo type="max"/>
        <color theme="7"/>
        <color rgb="FFFFF9E7"/>
      </colorScale>
    </cfRule>
  </conditionalFormatting>
  <conditionalFormatting sqref="Q9:U9">
    <cfRule type="top10" dxfId="294" priority="239" bottom="1" rank="1"/>
    <cfRule type="colorScale" priority="240">
      <colorScale>
        <cfvo type="min"/>
        <cfvo type="max"/>
        <color theme="7"/>
        <color rgb="FFFFF9E7"/>
      </colorScale>
    </cfRule>
  </conditionalFormatting>
  <conditionalFormatting sqref="Q10:U10">
    <cfRule type="top10" dxfId="293" priority="237" bottom="1" rank="1"/>
    <cfRule type="colorScale" priority="238">
      <colorScale>
        <cfvo type="min"/>
        <cfvo type="max"/>
        <color theme="7"/>
        <color rgb="FFFFF9E7"/>
      </colorScale>
    </cfRule>
  </conditionalFormatting>
  <conditionalFormatting sqref="Q11:U11">
    <cfRule type="top10" dxfId="292" priority="235" bottom="1" rank="1"/>
    <cfRule type="colorScale" priority="236">
      <colorScale>
        <cfvo type="min"/>
        <cfvo type="max"/>
        <color theme="7"/>
        <color rgb="FFFFF9E7"/>
      </colorScale>
    </cfRule>
  </conditionalFormatting>
  <conditionalFormatting sqref="Q12:U12">
    <cfRule type="top10" dxfId="291" priority="233" bottom="1" rank="1"/>
    <cfRule type="colorScale" priority="234">
      <colorScale>
        <cfvo type="min"/>
        <cfvo type="max"/>
        <color theme="7"/>
        <color rgb="FFFFF9E7"/>
      </colorScale>
    </cfRule>
  </conditionalFormatting>
  <conditionalFormatting sqref="Q13:U13">
    <cfRule type="top10" dxfId="290" priority="231" bottom="1" rank="1"/>
    <cfRule type="colorScale" priority="232">
      <colorScale>
        <cfvo type="min"/>
        <cfvo type="max"/>
        <color theme="7"/>
        <color rgb="FFFFF9E7"/>
      </colorScale>
    </cfRule>
  </conditionalFormatting>
  <conditionalFormatting sqref="Q14:U14">
    <cfRule type="top10" dxfId="289" priority="229" bottom="1" rank="1"/>
    <cfRule type="colorScale" priority="230">
      <colorScale>
        <cfvo type="min"/>
        <cfvo type="max"/>
        <color theme="7"/>
        <color rgb="FFFFF9E7"/>
      </colorScale>
    </cfRule>
  </conditionalFormatting>
  <conditionalFormatting sqref="Q15:U15">
    <cfRule type="top10" dxfId="288" priority="227" bottom="1" rank="1"/>
    <cfRule type="colorScale" priority="228">
      <colorScale>
        <cfvo type="min"/>
        <cfvo type="max"/>
        <color theme="7"/>
        <color rgb="FFFFF9E7"/>
      </colorScale>
    </cfRule>
  </conditionalFormatting>
  <conditionalFormatting sqref="Q16:U16">
    <cfRule type="top10" dxfId="287" priority="225" bottom="1" rank="1"/>
    <cfRule type="colorScale" priority="226">
      <colorScale>
        <cfvo type="min"/>
        <cfvo type="max"/>
        <color theme="7"/>
        <color rgb="FFFFF9E7"/>
      </colorScale>
    </cfRule>
  </conditionalFormatting>
  <conditionalFormatting sqref="Q17:U17">
    <cfRule type="top10" dxfId="286" priority="223" bottom="1" rank="1"/>
    <cfRule type="colorScale" priority="224">
      <colorScale>
        <cfvo type="min"/>
        <cfvo type="max"/>
        <color theme="7"/>
        <color rgb="FFFFF9E7"/>
      </colorScale>
    </cfRule>
  </conditionalFormatting>
  <conditionalFormatting sqref="Q18:U18">
    <cfRule type="top10" dxfId="285" priority="221" bottom="1" rank="1"/>
    <cfRule type="colorScale" priority="222">
      <colorScale>
        <cfvo type="min"/>
        <cfvo type="max"/>
        <color theme="7"/>
        <color rgb="FFFFF9E7"/>
      </colorScale>
    </cfRule>
  </conditionalFormatting>
  <conditionalFormatting sqref="Q19:U19">
    <cfRule type="top10" dxfId="284" priority="219" bottom="1" rank="1"/>
    <cfRule type="colorScale" priority="220">
      <colorScale>
        <cfvo type="min"/>
        <cfvo type="max"/>
        <color theme="7"/>
        <color rgb="FFFFF9E7"/>
      </colorScale>
    </cfRule>
  </conditionalFormatting>
  <conditionalFormatting sqref="Q20:U20">
    <cfRule type="top10" dxfId="283" priority="217" bottom="1" rank="1"/>
    <cfRule type="colorScale" priority="218">
      <colorScale>
        <cfvo type="min"/>
        <cfvo type="max"/>
        <color theme="7"/>
        <color rgb="FFFFF9E7"/>
      </colorScale>
    </cfRule>
  </conditionalFormatting>
  <conditionalFormatting sqref="Q21:U21">
    <cfRule type="top10" dxfId="282" priority="215" bottom="1" rank="1"/>
    <cfRule type="colorScale" priority="216">
      <colorScale>
        <cfvo type="min"/>
        <cfvo type="max"/>
        <color theme="7"/>
        <color rgb="FFFFF9E7"/>
      </colorScale>
    </cfRule>
  </conditionalFormatting>
  <conditionalFormatting sqref="Q22:U22">
    <cfRule type="top10" dxfId="281" priority="213" bottom="1" rank="1"/>
    <cfRule type="colorScale" priority="214">
      <colorScale>
        <cfvo type="min"/>
        <cfvo type="max"/>
        <color theme="7"/>
        <color rgb="FFFFF9E7"/>
      </colorScale>
    </cfRule>
  </conditionalFormatting>
  <conditionalFormatting sqref="Q23:U23">
    <cfRule type="top10" dxfId="280" priority="211" bottom="1" rank="1"/>
    <cfRule type="colorScale" priority="212">
      <colorScale>
        <cfvo type="min"/>
        <cfvo type="max"/>
        <color theme="7"/>
        <color rgb="FFFFF9E7"/>
      </colorScale>
    </cfRule>
  </conditionalFormatting>
  <conditionalFormatting sqref="Q24:U24">
    <cfRule type="top10" dxfId="279" priority="209" bottom="1" rank="1"/>
    <cfRule type="colorScale" priority="210">
      <colorScale>
        <cfvo type="min"/>
        <cfvo type="max"/>
        <color theme="7"/>
        <color rgb="FFFFF9E7"/>
      </colorScale>
    </cfRule>
  </conditionalFormatting>
  <conditionalFormatting sqref="Q25:U25">
    <cfRule type="top10" dxfId="278" priority="207" bottom="1" rank="1"/>
    <cfRule type="colorScale" priority="208">
      <colorScale>
        <cfvo type="min"/>
        <cfvo type="max"/>
        <color theme="7"/>
        <color rgb="FFFFF9E7"/>
      </colorScale>
    </cfRule>
  </conditionalFormatting>
  <conditionalFormatting sqref="Q26:U26">
    <cfRule type="top10" dxfId="277" priority="205" bottom="1" rank="1"/>
    <cfRule type="colorScale" priority="206">
      <colorScale>
        <cfvo type="min"/>
        <cfvo type="max"/>
        <color theme="7"/>
        <color rgb="FFFFF9E7"/>
      </colorScale>
    </cfRule>
  </conditionalFormatting>
  <conditionalFormatting sqref="Q27:U27">
    <cfRule type="top10" dxfId="276" priority="203" bottom="1" rank="1"/>
    <cfRule type="colorScale" priority="204">
      <colorScale>
        <cfvo type="min"/>
        <cfvo type="max"/>
        <color theme="7"/>
        <color rgb="FFFFF9E7"/>
      </colorScale>
    </cfRule>
  </conditionalFormatting>
  <conditionalFormatting sqref="Q28:U28">
    <cfRule type="top10" dxfId="275" priority="201" bottom="1" rank="1"/>
    <cfRule type="colorScale" priority="202">
      <colorScale>
        <cfvo type="min"/>
        <cfvo type="max"/>
        <color theme="7"/>
        <color rgb="FFFFF9E7"/>
      </colorScale>
    </cfRule>
  </conditionalFormatting>
  <conditionalFormatting sqref="D4:H4">
    <cfRule type="top10" dxfId="274" priority="251" bottom="1" rank="1"/>
    <cfRule type="colorScale" priority="252">
      <colorScale>
        <cfvo type="min"/>
        <cfvo type="max"/>
        <color theme="7"/>
        <color rgb="FFFFF9E7"/>
      </colorScale>
    </cfRule>
  </conditionalFormatting>
  <conditionalFormatting sqref="D5:H5">
    <cfRule type="top10" dxfId="273" priority="253" bottom="1" rank="1"/>
    <cfRule type="colorScale" priority="254">
      <colorScale>
        <cfvo type="min"/>
        <cfvo type="max"/>
        <color theme="7"/>
        <color rgb="FFFFF9E7"/>
      </colorScale>
    </cfRule>
  </conditionalFormatting>
  <conditionalFormatting sqref="D6:H6">
    <cfRule type="top10" dxfId="272" priority="255" bottom="1" rank="1"/>
    <cfRule type="colorScale" priority="256">
      <colorScale>
        <cfvo type="min"/>
        <cfvo type="max"/>
        <color theme="7"/>
        <color rgb="FFFFF9E7"/>
      </colorScale>
    </cfRule>
  </conditionalFormatting>
  <conditionalFormatting sqref="D7:H7">
    <cfRule type="top10" dxfId="271" priority="257" bottom="1" rank="1"/>
    <cfRule type="colorScale" priority="258">
      <colorScale>
        <cfvo type="min"/>
        <cfvo type="max"/>
        <color theme="7"/>
        <color rgb="FFFFF9E7"/>
      </colorScale>
    </cfRule>
  </conditionalFormatting>
  <conditionalFormatting sqref="D8:H8">
    <cfRule type="top10" dxfId="270" priority="259" bottom="1" rank="1"/>
    <cfRule type="colorScale" priority="260">
      <colorScale>
        <cfvo type="min"/>
        <cfvo type="max"/>
        <color theme="7"/>
        <color rgb="FFFFF9E7"/>
      </colorScale>
    </cfRule>
  </conditionalFormatting>
  <conditionalFormatting sqref="D9:H9">
    <cfRule type="top10" dxfId="269" priority="261" bottom="1" rank="1"/>
    <cfRule type="colorScale" priority="262">
      <colorScale>
        <cfvo type="min"/>
        <cfvo type="max"/>
        <color theme="7"/>
        <color rgb="FFFFF9E7"/>
      </colorScale>
    </cfRule>
  </conditionalFormatting>
  <conditionalFormatting sqref="D10:H10">
    <cfRule type="top10" dxfId="268" priority="263" bottom="1" rank="1"/>
    <cfRule type="colorScale" priority="264">
      <colorScale>
        <cfvo type="min"/>
        <cfvo type="max"/>
        <color theme="7"/>
        <color rgb="FFFFF9E7"/>
      </colorScale>
    </cfRule>
  </conditionalFormatting>
  <conditionalFormatting sqref="D11:H11">
    <cfRule type="top10" dxfId="267" priority="265" bottom="1" rank="1"/>
    <cfRule type="colorScale" priority="266">
      <colorScale>
        <cfvo type="min"/>
        <cfvo type="max"/>
        <color theme="7"/>
        <color rgb="FFFFF9E7"/>
      </colorScale>
    </cfRule>
  </conditionalFormatting>
  <conditionalFormatting sqref="D12:H12">
    <cfRule type="top10" dxfId="266" priority="267" bottom="1" rank="1"/>
    <cfRule type="colorScale" priority="268">
      <colorScale>
        <cfvo type="min"/>
        <cfvo type="max"/>
        <color theme="7"/>
        <color rgb="FFFFF9E7"/>
      </colorScale>
    </cfRule>
  </conditionalFormatting>
  <conditionalFormatting sqref="D13:H13">
    <cfRule type="top10" dxfId="265" priority="269" bottom="1" rank="1"/>
    <cfRule type="colorScale" priority="270">
      <colorScale>
        <cfvo type="min"/>
        <cfvo type="max"/>
        <color theme="7"/>
        <color rgb="FFFFF9E7"/>
      </colorScale>
    </cfRule>
  </conditionalFormatting>
  <conditionalFormatting sqref="D14:H14">
    <cfRule type="top10" dxfId="264" priority="271" bottom="1" rank="1"/>
    <cfRule type="colorScale" priority="272">
      <colorScale>
        <cfvo type="min"/>
        <cfvo type="max"/>
        <color theme="7"/>
        <color rgb="FFFFF9E7"/>
      </colorScale>
    </cfRule>
  </conditionalFormatting>
  <conditionalFormatting sqref="D15:H15">
    <cfRule type="top10" dxfId="263" priority="273" bottom="1" rank="1"/>
    <cfRule type="colorScale" priority="274">
      <colorScale>
        <cfvo type="min"/>
        <cfvo type="max"/>
        <color theme="7"/>
        <color rgb="FFFFF9E7"/>
      </colorScale>
    </cfRule>
  </conditionalFormatting>
  <conditionalFormatting sqref="D16:H16">
    <cfRule type="top10" dxfId="262" priority="275" bottom="1" rank="1"/>
    <cfRule type="colorScale" priority="276">
      <colorScale>
        <cfvo type="min"/>
        <cfvo type="max"/>
        <color theme="7"/>
        <color rgb="FFFFF9E7"/>
      </colorScale>
    </cfRule>
  </conditionalFormatting>
  <conditionalFormatting sqref="D17:H17">
    <cfRule type="top10" dxfId="261" priority="277" bottom="1" rank="1"/>
    <cfRule type="colorScale" priority="278">
      <colorScale>
        <cfvo type="min"/>
        <cfvo type="max"/>
        <color theme="7"/>
        <color rgb="FFFFF9E7"/>
      </colorScale>
    </cfRule>
  </conditionalFormatting>
  <conditionalFormatting sqref="D18:H18">
    <cfRule type="top10" dxfId="260" priority="279" bottom="1" rank="1"/>
    <cfRule type="colorScale" priority="280">
      <colorScale>
        <cfvo type="min"/>
        <cfvo type="max"/>
        <color theme="7"/>
        <color rgb="FFFFF9E7"/>
      </colorScale>
    </cfRule>
  </conditionalFormatting>
  <conditionalFormatting sqref="D19:H19">
    <cfRule type="top10" dxfId="259" priority="281" bottom="1" rank="1"/>
    <cfRule type="colorScale" priority="282">
      <colorScale>
        <cfvo type="min"/>
        <cfvo type="max"/>
        <color theme="7"/>
        <color rgb="FFFFF9E7"/>
      </colorScale>
    </cfRule>
  </conditionalFormatting>
  <conditionalFormatting sqref="D20:H20">
    <cfRule type="top10" dxfId="258" priority="283" bottom="1" rank="1"/>
    <cfRule type="colorScale" priority="284">
      <colorScale>
        <cfvo type="min"/>
        <cfvo type="max"/>
        <color theme="7"/>
        <color rgb="FFFFF9E7"/>
      </colorScale>
    </cfRule>
  </conditionalFormatting>
  <conditionalFormatting sqref="D21:H21">
    <cfRule type="top10" dxfId="257" priority="285" bottom="1" rank="1"/>
    <cfRule type="colorScale" priority="286">
      <colorScale>
        <cfvo type="min"/>
        <cfvo type="max"/>
        <color theme="7"/>
        <color rgb="FFFFF9E7"/>
      </colorScale>
    </cfRule>
  </conditionalFormatting>
  <conditionalFormatting sqref="D22:H22">
    <cfRule type="top10" dxfId="256" priority="287" bottom="1" rank="1"/>
    <cfRule type="colorScale" priority="288">
      <colorScale>
        <cfvo type="min"/>
        <cfvo type="max"/>
        <color theme="7"/>
        <color rgb="FFFFF9E7"/>
      </colorScale>
    </cfRule>
  </conditionalFormatting>
  <conditionalFormatting sqref="D23:H23">
    <cfRule type="top10" dxfId="255" priority="289" bottom="1" rank="1"/>
    <cfRule type="colorScale" priority="290">
      <colorScale>
        <cfvo type="min"/>
        <cfvo type="max"/>
        <color theme="7"/>
        <color rgb="FFFFF9E7"/>
      </colorScale>
    </cfRule>
  </conditionalFormatting>
  <conditionalFormatting sqref="D24:H24">
    <cfRule type="top10" dxfId="254" priority="291" bottom="1" rank="1"/>
    <cfRule type="colorScale" priority="292">
      <colorScale>
        <cfvo type="min"/>
        <cfvo type="max"/>
        <color theme="7"/>
        <color rgb="FFFFF9E7"/>
      </colorScale>
    </cfRule>
  </conditionalFormatting>
  <conditionalFormatting sqref="D25:H25">
    <cfRule type="top10" dxfId="253" priority="293" bottom="1" rank="1"/>
    <cfRule type="colorScale" priority="294">
      <colorScale>
        <cfvo type="min"/>
        <cfvo type="max"/>
        <color theme="7"/>
        <color rgb="FFFFF9E7"/>
      </colorScale>
    </cfRule>
  </conditionalFormatting>
  <conditionalFormatting sqref="D26:H26">
    <cfRule type="top10" dxfId="252" priority="295" bottom="1" rank="1"/>
    <cfRule type="colorScale" priority="296">
      <colorScale>
        <cfvo type="min"/>
        <cfvo type="max"/>
        <color theme="7"/>
        <color rgb="FFFFF9E7"/>
      </colorScale>
    </cfRule>
  </conditionalFormatting>
  <conditionalFormatting sqref="D27:H27">
    <cfRule type="top10" dxfId="251" priority="297" bottom="1" rank="1"/>
    <cfRule type="colorScale" priority="298">
      <colorScale>
        <cfvo type="min"/>
        <cfvo type="max"/>
        <color theme="7"/>
        <color rgb="FFFFF9E7"/>
      </colorScale>
    </cfRule>
  </conditionalFormatting>
  <conditionalFormatting sqref="D28:H28">
    <cfRule type="top10" dxfId="250" priority="299" bottom="1" rank="1"/>
    <cfRule type="colorScale" priority="300">
      <colorScale>
        <cfvo type="min"/>
        <cfvo type="max"/>
        <color theme="7"/>
        <color rgb="FFFFF9E7"/>
      </colorScale>
    </cfRule>
  </conditionalFormatting>
  <conditionalFormatting sqref="D30:H30">
    <cfRule type="top10" dxfId="249" priority="151" bottom="1" rank="1"/>
    <cfRule type="colorScale" priority="152">
      <colorScale>
        <cfvo type="min"/>
        <cfvo type="max"/>
        <color theme="7"/>
        <color rgb="FFFFF9E7"/>
      </colorScale>
    </cfRule>
  </conditionalFormatting>
  <conditionalFormatting sqref="D31:H31">
    <cfRule type="top10" dxfId="248" priority="153" bottom="1" rank="1"/>
    <cfRule type="colorScale" priority="154">
      <colorScale>
        <cfvo type="min"/>
        <cfvo type="max"/>
        <color theme="7"/>
        <color rgb="FFFFF9E7"/>
      </colorScale>
    </cfRule>
  </conditionalFormatting>
  <conditionalFormatting sqref="D32:H32">
    <cfRule type="top10" dxfId="247" priority="155" bottom="1" rank="1"/>
    <cfRule type="colorScale" priority="156">
      <colorScale>
        <cfvo type="min"/>
        <cfvo type="max"/>
        <color theme="7"/>
        <color rgb="FFFFF9E7"/>
      </colorScale>
    </cfRule>
  </conditionalFormatting>
  <conditionalFormatting sqref="D33:H33">
    <cfRule type="top10" dxfId="246" priority="157" bottom="1" rank="1"/>
    <cfRule type="colorScale" priority="158">
      <colorScale>
        <cfvo type="min"/>
        <cfvo type="max"/>
        <color theme="7"/>
        <color rgb="FFFFF9E7"/>
      </colorScale>
    </cfRule>
  </conditionalFormatting>
  <conditionalFormatting sqref="D34:H34">
    <cfRule type="top10" dxfId="245" priority="159" bottom="1" rank="1"/>
    <cfRule type="colorScale" priority="160">
      <colorScale>
        <cfvo type="min"/>
        <cfvo type="max"/>
        <color theme="7"/>
        <color rgb="FFFFF9E7"/>
      </colorScale>
    </cfRule>
  </conditionalFormatting>
  <conditionalFormatting sqref="D35:H35">
    <cfRule type="top10" dxfId="244" priority="161" bottom="1" rank="1"/>
    <cfRule type="colorScale" priority="162">
      <colorScale>
        <cfvo type="min"/>
        <cfvo type="max"/>
        <color theme="7"/>
        <color rgb="FFFFF9E7"/>
      </colorScale>
    </cfRule>
  </conditionalFormatting>
  <conditionalFormatting sqref="D36:H36">
    <cfRule type="top10" dxfId="243" priority="163" bottom="1" rank="1"/>
    <cfRule type="colorScale" priority="164">
      <colorScale>
        <cfvo type="min"/>
        <cfvo type="max"/>
        <color theme="7"/>
        <color rgb="FFFFF9E7"/>
      </colorScale>
    </cfRule>
  </conditionalFormatting>
  <conditionalFormatting sqref="D37:H37">
    <cfRule type="top10" dxfId="242" priority="165" bottom="1" rank="1"/>
    <cfRule type="colorScale" priority="166">
      <colorScale>
        <cfvo type="min"/>
        <cfvo type="max"/>
        <color theme="7"/>
        <color rgb="FFFFF9E7"/>
      </colorScale>
    </cfRule>
  </conditionalFormatting>
  <conditionalFormatting sqref="D38:H38">
    <cfRule type="top10" dxfId="241" priority="167" bottom="1" rank="1"/>
    <cfRule type="colorScale" priority="168">
      <colorScale>
        <cfvo type="min"/>
        <cfvo type="max"/>
        <color theme="7"/>
        <color rgb="FFFFF9E7"/>
      </colorScale>
    </cfRule>
  </conditionalFormatting>
  <conditionalFormatting sqref="D39:H39">
    <cfRule type="top10" dxfId="240" priority="169" bottom="1" rank="1"/>
    <cfRule type="colorScale" priority="170">
      <colorScale>
        <cfvo type="min"/>
        <cfvo type="max"/>
        <color theme="7"/>
        <color rgb="FFFFF9E7"/>
      </colorScale>
    </cfRule>
  </conditionalFormatting>
  <conditionalFormatting sqref="D40:H40">
    <cfRule type="top10" dxfId="239" priority="171" bottom="1" rank="1"/>
    <cfRule type="colorScale" priority="172">
      <colorScale>
        <cfvo type="min"/>
        <cfvo type="max"/>
        <color theme="7"/>
        <color rgb="FFFFF9E7"/>
      </colorScale>
    </cfRule>
  </conditionalFormatting>
  <conditionalFormatting sqref="D41:H41">
    <cfRule type="top10" dxfId="238" priority="173" bottom="1" rank="1"/>
    <cfRule type="colorScale" priority="174">
      <colorScale>
        <cfvo type="min"/>
        <cfvo type="max"/>
        <color theme="7"/>
        <color rgb="FFFFF9E7"/>
      </colorScale>
    </cfRule>
  </conditionalFormatting>
  <conditionalFormatting sqref="D42:H42">
    <cfRule type="top10" dxfId="237" priority="175" bottom="1" rank="1"/>
    <cfRule type="colorScale" priority="176">
      <colorScale>
        <cfvo type="min"/>
        <cfvo type="max"/>
        <color theme="7"/>
        <color rgb="FFFFF9E7"/>
      </colorScale>
    </cfRule>
  </conditionalFormatting>
  <conditionalFormatting sqref="D43:H43">
    <cfRule type="top10" dxfId="236" priority="177" bottom="1" rank="1"/>
    <cfRule type="colorScale" priority="178">
      <colorScale>
        <cfvo type="min"/>
        <cfvo type="max"/>
        <color theme="7"/>
        <color rgb="FFFFF9E7"/>
      </colorScale>
    </cfRule>
  </conditionalFormatting>
  <conditionalFormatting sqref="D44:H44">
    <cfRule type="top10" dxfId="235" priority="179" bottom="1" rank="1"/>
    <cfRule type="colorScale" priority="180">
      <colorScale>
        <cfvo type="min"/>
        <cfvo type="max"/>
        <color theme="7"/>
        <color rgb="FFFFF9E7"/>
      </colorScale>
    </cfRule>
  </conditionalFormatting>
  <conditionalFormatting sqref="D45:H45">
    <cfRule type="top10" dxfId="234" priority="181" bottom="1" rank="1"/>
    <cfRule type="colorScale" priority="182">
      <colorScale>
        <cfvo type="min"/>
        <cfvo type="max"/>
        <color theme="7"/>
        <color rgb="FFFFF9E7"/>
      </colorScale>
    </cfRule>
  </conditionalFormatting>
  <conditionalFormatting sqref="D46:H46">
    <cfRule type="top10" dxfId="233" priority="183" bottom="1" rank="1"/>
    <cfRule type="colorScale" priority="184">
      <colorScale>
        <cfvo type="min"/>
        <cfvo type="max"/>
        <color theme="7"/>
        <color rgb="FFFFF9E7"/>
      </colorScale>
    </cfRule>
  </conditionalFormatting>
  <conditionalFormatting sqref="D47:H47">
    <cfRule type="top10" dxfId="232" priority="185" bottom="1" rank="1"/>
    <cfRule type="colorScale" priority="186">
      <colorScale>
        <cfvo type="min"/>
        <cfvo type="max"/>
        <color theme="7"/>
        <color rgb="FFFFF9E7"/>
      </colorScale>
    </cfRule>
  </conditionalFormatting>
  <conditionalFormatting sqref="D48:H48">
    <cfRule type="top10" dxfId="231" priority="187" bottom="1" rank="1"/>
    <cfRule type="colorScale" priority="188">
      <colorScale>
        <cfvo type="min"/>
        <cfvo type="max"/>
        <color theme="7"/>
        <color rgb="FFFFF9E7"/>
      </colorScale>
    </cfRule>
  </conditionalFormatting>
  <conditionalFormatting sqref="D49:H49">
    <cfRule type="top10" dxfId="230" priority="189" bottom="1" rank="1"/>
    <cfRule type="colorScale" priority="190">
      <colorScale>
        <cfvo type="min"/>
        <cfvo type="max"/>
        <color theme="7"/>
        <color rgb="FFFFF9E7"/>
      </colorScale>
    </cfRule>
  </conditionalFormatting>
  <conditionalFormatting sqref="D50:H50">
    <cfRule type="top10" dxfId="229" priority="191" bottom="1" rank="1"/>
    <cfRule type="colorScale" priority="192">
      <colorScale>
        <cfvo type="min"/>
        <cfvo type="max"/>
        <color theme="7"/>
        <color rgb="FFFFF9E7"/>
      </colorScale>
    </cfRule>
  </conditionalFormatting>
  <conditionalFormatting sqref="D51:H51">
    <cfRule type="top10" dxfId="228" priority="193" bottom="1" rank="1"/>
    <cfRule type="colorScale" priority="194">
      <colorScale>
        <cfvo type="min"/>
        <cfvo type="max"/>
        <color theme="7"/>
        <color rgb="FFFFF9E7"/>
      </colorScale>
    </cfRule>
  </conditionalFormatting>
  <conditionalFormatting sqref="D52:H52">
    <cfRule type="top10" dxfId="227" priority="195" bottom="1" rank="1"/>
    <cfRule type="colorScale" priority="196">
      <colorScale>
        <cfvo type="min"/>
        <cfvo type="max"/>
        <color theme="7"/>
        <color rgb="FFFFF9E7"/>
      </colorScale>
    </cfRule>
  </conditionalFormatting>
  <conditionalFormatting sqref="D53:H53">
    <cfRule type="top10" dxfId="226" priority="197" bottom="1" rank="1"/>
    <cfRule type="colorScale" priority="198">
      <colorScale>
        <cfvo type="min"/>
        <cfvo type="max"/>
        <color theme="7"/>
        <color rgb="FFFFF9E7"/>
      </colorScale>
    </cfRule>
  </conditionalFormatting>
  <conditionalFormatting sqref="D54:H54">
    <cfRule type="top10" dxfId="225" priority="199" bottom="1" rank="1"/>
    <cfRule type="colorScale" priority="200">
      <colorScale>
        <cfvo type="min"/>
        <cfvo type="max"/>
        <color theme="7"/>
        <color rgb="FFFFF9E7"/>
      </colorScale>
    </cfRule>
  </conditionalFormatting>
  <conditionalFormatting sqref="D56:H56">
    <cfRule type="top10" dxfId="224" priority="101" bottom="1" rank="1"/>
    <cfRule type="colorScale" priority="102">
      <colorScale>
        <cfvo type="min"/>
        <cfvo type="max"/>
        <color theme="7"/>
        <color rgb="FFFFF9E7"/>
      </colorScale>
    </cfRule>
  </conditionalFormatting>
  <conditionalFormatting sqref="D57:H57">
    <cfRule type="top10" dxfId="223" priority="103" bottom="1" rank="1"/>
    <cfRule type="colorScale" priority="104">
      <colorScale>
        <cfvo type="min"/>
        <cfvo type="max"/>
        <color theme="7"/>
        <color rgb="FFFFF9E7"/>
      </colorScale>
    </cfRule>
  </conditionalFormatting>
  <conditionalFormatting sqref="D58:H58">
    <cfRule type="top10" dxfId="222" priority="105" bottom="1" rank="1"/>
    <cfRule type="colorScale" priority="106">
      <colorScale>
        <cfvo type="min"/>
        <cfvo type="max"/>
        <color theme="7"/>
        <color rgb="FFFFF9E7"/>
      </colorScale>
    </cfRule>
  </conditionalFormatting>
  <conditionalFormatting sqref="D59:H59">
    <cfRule type="top10" dxfId="221" priority="107" bottom="1" rank="1"/>
    <cfRule type="colorScale" priority="108">
      <colorScale>
        <cfvo type="min"/>
        <cfvo type="max"/>
        <color theme="7"/>
        <color rgb="FFFFF9E7"/>
      </colorScale>
    </cfRule>
  </conditionalFormatting>
  <conditionalFormatting sqref="D60:H60">
    <cfRule type="top10" dxfId="220" priority="109" bottom="1" rank="1"/>
    <cfRule type="colorScale" priority="110">
      <colorScale>
        <cfvo type="min"/>
        <cfvo type="max"/>
        <color theme="7"/>
        <color rgb="FFFFF9E7"/>
      </colorScale>
    </cfRule>
  </conditionalFormatting>
  <conditionalFormatting sqref="D61:H61">
    <cfRule type="top10" dxfId="219" priority="111" bottom="1" rank="1"/>
    <cfRule type="colorScale" priority="112">
      <colorScale>
        <cfvo type="min"/>
        <cfvo type="max"/>
        <color theme="7"/>
        <color rgb="FFFFF9E7"/>
      </colorScale>
    </cfRule>
  </conditionalFormatting>
  <conditionalFormatting sqref="D62:H62">
    <cfRule type="top10" dxfId="218" priority="113" bottom="1" rank="1"/>
    <cfRule type="colorScale" priority="114">
      <colorScale>
        <cfvo type="min"/>
        <cfvo type="max"/>
        <color theme="7"/>
        <color rgb="FFFFF9E7"/>
      </colorScale>
    </cfRule>
  </conditionalFormatting>
  <conditionalFormatting sqref="D63:H63">
    <cfRule type="top10" dxfId="217" priority="115" bottom="1" rank="1"/>
    <cfRule type="colorScale" priority="116">
      <colorScale>
        <cfvo type="min"/>
        <cfvo type="max"/>
        <color theme="7"/>
        <color rgb="FFFFF9E7"/>
      </colorScale>
    </cfRule>
  </conditionalFormatting>
  <conditionalFormatting sqref="D64:H64">
    <cfRule type="top10" dxfId="216" priority="117" bottom="1" rank="1"/>
    <cfRule type="colorScale" priority="118">
      <colorScale>
        <cfvo type="min"/>
        <cfvo type="max"/>
        <color theme="7"/>
        <color rgb="FFFFF9E7"/>
      </colorScale>
    </cfRule>
  </conditionalFormatting>
  <conditionalFormatting sqref="D65:H65">
    <cfRule type="top10" dxfId="215" priority="119" bottom="1" rank="1"/>
    <cfRule type="colorScale" priority="120">
      <colorScale>
        <cfvo type="min"/>
        <cfvo type="max"/>
        <color theme="7"/>
        <color rgb="FFFFF9E7"/>
      </colorScale>
    </cfRule>
  </conditionalFormatting>
  <conditionalFormatting sqref="D66:H66">
    <cfRule type="top10" dxfId="214" priority="121" bottom="1" rank="1"/>
    <cfRule type="colorScale" priority="122">
      <colorScale>
        <cfvo type="min"/>
        <cfvo type="max"/>
        <color theme="7"/>
        <color rgb="FFFFF9E7"/>
      </colorScale>
    </cfRule>
  </conditionalFormatting>
  <conditionalFormatting sqref="D67:H67">
    <cfRule type="top10" dxfId="213" priority="123" bottom="1" rank="1"/>
    <cfRule type="colorScale" priority="124">
      <colorScale>
        <cfvo type="min"/>
        <cfvo type="max"/>
        <color theme="7"/>
        <color rgb="FFFFF9E7"/>
      </colorScale>
    </cfRule>
  </conditionalFormatting>
  <conditionalFormatting sqref="D68:H68">
    <cfRule type="top10" dxfId="212" priority="125" bottom="1" rank="1"/>
    <cfRule type="colorScale" priority="126">
      <colorScale>
        <cfvo type="min"/>
        <cfvo type="max"/>
        <color theme="7"/>
        <color rgb="FFFFF9E7"/>
      </colorScale>
    </cfRule>
  </conditionalFormatting>
  <conditionalFormatting sqref="D69:H69">
    <cfRule type="top10" dxfId="211" priority="127" bottom="1" rank="1"/>
    <cfRule type="colorScale" priority="128">
      <colorScale>
        <cfvo type="min"/>
        <cfvo type="max"/>
        <color theme="7"/>
        <color rgb="FFFFF9E7"/>
      </colorScale>
    </cfRule>
  </conditionalFormatting>
  <conditionalFormatting sqref="D70:H70">
    <cfRule type="top10" dxfId="210" priority="129" bottom="1" rank="1"/>
    <cfRule type="colorScale" priority="130">
      <colorScale>
        <cfvo type="min"/>
        <cfvo type="max"/>
        <color theme="7"/>
        <color rgb="FFFFF9E7"/>
      </colorScale>
    </cfRule>
  </conditionalFormatting>
  <conditionalFormatting sqref="D71:H71">
    <cfRule type="top10" dxfId="209" priority="131" bottom="1" rank="1"/>
    <cfRule type="colorScale" priority="132">
      <colorScale>
        <cfvo type="min"/>
        <cfvo type="max"/>
        <color theme="7"/>
        <color rgb="FFFFF9E7"/>
      </colorScale>
    </cfRule>
  </conditionalFormatting>
  <conditionalFormatting sqref="D72:H72">
    <cfRule type="top10" dxfId="208" priority="133" bottom="1" rank="1"/>
    <cfRule type="colorScale" priority="134">
      <colorScale>
        <cfvo type="min"/>
        <cfvo type="max"/>
        <color theme="7"/>
        <color rgb="FFFFF9E7"/>
      </colorScale>
    </cfRule>
  </conditionalFormatting>
  <conditionalFormatting sqref="D73:H73">
    <cfRule type="top10" dxfId="207" priority="135" bottom="1" rank="1"/>
    <cfRule type="colorScale" priority="136">
      <colorScale>
        <cfvo type="min"/>
        <cfvo type="max"/>
        <color theme="7"/>
        <color rgb="FFFFF9E7"/>
      </colorScale>
    </cfRule>
  </conditionalFormatting>
  <conditionalFormatting sqref="D74:H74">
    <cfRule type="top10" dxfId="206" priority="137" bottom="1" rank="1"/>
    <cfRule type="colorScale" priority="138">
      <colorScale>
        <cfvo type="min"/>
        <cfvo type="max"/>
        <color theme="7"/>
        <color rgb="FFFFF9E7"/>
      </colorScale>
    </cfRule>
  </conditionalFormatting>
  <conditionalFormatting sqref="D75:H75">
    <cfRule type="top10" dxfId="205" priority="139" bottom="1" rank="1"/>
    <cfRule type="colorScale" priority="140">
      <colorScale>
        <cfvo type="min"/>
        <cfvo type="max"/>
        <color theme="7"/>
        <color rgb="FFFFF9E7"/>
      </colorScale>
    </cfRule>
  </conditionalFormatting>
  <conditionalFormatting sqref="D76:H76">
    <cfRule type="top10" dxfId="204" priority="141" bottom="1" rank="1"/>
    <cfRule type="colorScale" priority="142">
      <colorScale>
        <cfvo type="min"/>
        <cfvo type="max"/>
        <color theme="7"/>
        <color rgb="FFFFF9E7"/>
      </colorScale>
    </cfRule>
  </conditionalFormatting>
  <conditionalFormatting sqref="D77:H77">
    <cfRule type="top10" dxfId="203" priority="143" bottom="1" rank="1"/>
    <cfRule type="colorScale" priority="144">
      <colorScale>
        <cfvo type="min"/>
        <cfvo type="max"/>
        <color theme="7"/>
        <color rgb="FFFFF9E7"/>
      </colorScale>
    </cfRule>
  </conditionalFormatting>
  <conditionalFormatting sqref="D78:H78">
    <cfRule type="top10" dxfId="202" priority="145" bottom="1" rank="1"/>
    <cfRule type="colorScale" priority="146">
      <colorScale>
        <cfvo type="min"/>
        <cfvo type="max"/>
        <color theme="7"/>
        <color rgb="FFFFF9E7"/>
      </colorScale>
    </cfRule>
  </conditionalFormatting>
  <conditionalFormatting sqref="D79:H79">
    <cfRule type="top10" dxfId="201" priority="147" bottom="1" rank="1"/>
    <cfRule type="colorScale" priority="148">
      <colorScale>
        <cfvo type="min"/>
        <cfvo type="max"/>
        <color theme="7"/>
        <color rgb="FFFFF9E7"/>
      </colorScale>
    </cfRule>
  </conditionalFormatting>
  <conditionalFormatting sqref="D80:H80">
    <cfRule type="top10" dxfId="200" priority="149" bottom="1" rank="1"/>
    <cfRule type="colorScale" priority="150">
      <colorScale>
        <cfvo type="min"/>
        <cfvo type="max"/>
        <color theme="7"/>
        <color rgb="FFFFF9E7"/>
      </colorScale>
    </cfRule>
  </conditionalFormatting>
  <conditionalFormatting sqref="D82:H82">
    <cfRule type="top10" dxfId="199" priority="51" bottom="1" rank="1"/>
    <cfRule type="colorScale" priority="52">
      <colorScale>
        <cfvo type="min"/>
        <cfvo type="max"/>
        <color theme="7"/>
        <color rgb="FFFFF9E7"/>
      </colorScale>
    </cfRule>
  </conditionalFormatting>
  <conditionalFormatting sqref="D83:H83">
    <cfRule type="top10" dxfId="198" priority="53" bottom="1" rank="1"/>
    <cfRule type="colorScale" priority="54">
      <colorScale>
        <cfvo type="min"/>
        <cfvo type="max"/>
        <color theme="7"/>
        <color rgb="FFFFF9E7"/>
      </colorScale>
    </cfRule>
  </conditionalFormatting>
  <conditionalFormatting sqref="D84:H84">
    <cfRule type="top10" dxfId="197" priority="55" bottom="1" rank="1"/>
    <cfRule type="colorScale" priority="56">
      <colorScale>
        <cfvo type="min"/>
        <cfvo type="max"/>
        <color theme="7"/>
        <color rgb="FFFFF9E7"/>
      </colorScale>
    </cfRule>
  </conditionalFormatting>
  <conditionalFormatting sqref="D85:H85">
    <cfRule type="top10" dxfId="196" priority="57" bottom="1" rank="1"/>
    <cfRule type="colorScale" priority="58">
      <colorScale>
        <cfvo type="min"/>
        <cfvo type="max"/>
        <color theme="7"/>
        <color rgb="FFFFF9E7"/>
      </colorScale>
    </cfRule>
  </conditionalFormatting>
  <conditionalFormatting sqref="D86:H86">
    <cfRule type="top10" dxfId="195" priority="59" bottom="1" rank="1"/>
    <cfRule type="colorScale" priority="60">
      <colorScale>
        <cfvo type="min"/>
        <cfvo type="max"/>
        <color theme="7"/>
        <color rgb="FFFFF9E7"/>
      </colorScale>
    </cfRule>
  </conditionalFormatting>
  <conditionalFormatting sqref="D87:H87">
    <cfRule type="top10" dxfId="194" priority="61" bottom="1" rank="1"/>
    <cfRule type="colorScale" priority="62">
      <colorScale>
        <cfvo type="min"/>
        <cfvo type="max"/>
        <color theme="7"/>
        <color rgb="FFFFF9E7"/>
      </colorScale>
    </cfRule>
  </conditionalFormatting>
  <conditionalFormatting sqref="D88:H88">
    <cfRule type="top10" dxfId="193" priority="63" bottom="1" rank="1"/>
    <cfRule type="colorScale" priority="64">
      <colorScale>
        <cfvo type="min"/>
        <cfvo type="max"/>
        <color theme="7"/>
        <color rgb="FFFFF9E7"/>
      </colorScale>
    </cfRule>
  </conditionalFormatting>
  <conditionalFormatting sqref="D89:H89">
    <cfRule type="top10" dxfId="192" priority="65" bottom="1" rank="1"/>
    <cfRule type="colorScale" priority="66">
      <colorScale>
        <cfvo type="min"/>
        <cfvo type="max"/>
        <color theme="7"/>
        <color rgb="FFFFF9E7"/>
      </colorScale>
    </cfRule>
  </conditionalFormatting>
  <conditionalFormatting sqref="D90:H90">
    <cfRule type="top10" dxfId="191" priority="67" bottom="1" rank="1"/>
    <cfRule type="colorScale" priority="68">
      <colorScale>
        <cfvo type="min"/>
        <cfvo type="max"/>
        <color theme="7"/>
        <color rgb="FFFFF9E7"/>
      </colorScale>
    </cfRule>
  </conditionalFormatting>
  <conditionalFormatting sqref="D91:H91">
    <cfRule type="top10" dxfId="190" priority="69" bottom="1" rank="1"/>
    <cfRule type="colorScale" priority="70">
      <colorScale>
        <cfvo type="min"/>
        <cfvo type="max"/>
        <color theme="7"/>
        <color rgb="FFFFF9E7"/>
      </colorScale>
    </cfRule>
  </conditionalFormatting>
  <conditionalFormatting sqref="D92:H92">
    <cfRule type="top10" dxfId="189" priority="71" bottom="1" rank="1"/>
    <cfRule type="colorScale" priority="72">
      <colorScale>
        <cfvo type="min"/>
        <cfvo type="max"/>
        <color theme="7"/>
        <color rgb="FFFFF9E7"/>
      </colorScale>
    </cfRule>
  </conditionalFormatting>
  <conditionalFormatting sqref="D93:H93">
    <cfRule type="top10" dxfId="188" priority="73" bottom="1" rank="1"/>
    <cfRule type="colorScale" priority="74">
      <colorScale>
        <cfvo type="min"/>
        <cfvo type="max"/>
        <color theme="7"/>
        <color rgb="FFFFF9E7"/>
      </colorScale>
    </cfRule>
  </conditionalFormatting>
  <conditionalFormatting sqref="D94:H94">
    <cfRule type="top10" dxfId="187" priority="75" bottom="1" rank="1"/>
    <cfRule type="colorScale" priority="76">
      <colorScale>
        <cfvo type="min"/>
        <cfvo type="max"/>
        <color theme="7"/>
        <color rgb="FFFFF9E7"/>
      </colorScale>
    </cfRule>
  </conditionalFormatting>
  <conditionalFormatting sqref="D95:H95">
    <cfRule type="top10" dxfId="186" priority="77" bottom="1" rank="1"/>
    <cfRule type="colorScale" priority="78">
      <colorScale>
        <cfvo type="min"/>
        <cfvo type="max"/>
        <color theme="7"/>
        <color rgb="FFFFF9E7"/>
      </colorScale>
    </cfRule>
  </conditionalFormatting>
  <conditionalFormatting sqref="D96:H96">
    <cfRule type="top10" dxfId="185" priority="79" bottom="1" rank="1"/>
    <cfRule type="colorScale" priority="80">
      <colorScale>
        <cfvo type="min"/>
        <cfvo type="max"/>
        <color theme="7"/>
        <color rgb="FFFFF9E7"/>
      </colorScale>
    </cfRule>
  </conditionalFormatting>
  <conditionalFormatting sqref="D97:H97">
    <cfRule type="top10" dxfId="184" priority="81" bottom="1" rank="1"/>
    <cfRule type="colorScale" priority="82">
      <colorScale>
        <cfvo type="min"/>
        <cfvo type="max"/>
        <color theme="7"/>
        <color rgb="FFFFF9E7"/>
      </colorScale>
    </cfRule>
  </conditionalFormatting>
  <conditionalFormatting sqref="D98:H98">
    <cfRule type="top10" dxfId="183" priority="83" bottom="1" rank="1"/>
    <cfRule type="colorScale" priority="84">
      <colorScale>
        <cfvo type="min"/>
        <cfvo type="max"/>
        <color theme="7"/>
        <color rgb="FFFFF9E7"/>
      </colorScale>
    </cfRule>
  </conditionalFormatting>
  <conditionalFormatting sqref="D99:H99">
    <cfRule type="top10" dxfId="182" priority="85" bottom="1" rank="1"/>
    <cfRule type="colorScale" priority="86">
      <colorScale>
        <cfvo type="min"/>
        <cfvo type="max"/>
        <color theme="7"/>
        <color rgb="FFFFF9E7"/>
      </colorScale>
    </cfRule>
  </conditionalFormatting>
  <conditionalFormatting sqref="D100:H100">
    <cfRule type="top10" dxfId="181" priority="87" bottom="1" rank="1"/>
    <cfRule type="colorScale" priority="88">
      <colorScale>
        <cfvo type="min"/>
        <cfvo type="max"/>
        <color theme="7"/>
        <color rgb="FFFFF9E7"/>
      </colorScale>
    </cfRule>
  </conditionalFormatting>
  <conditionalFormatting sqref="D101:H101">
    <cfRule type="top10" dxfId="180" priority="89" bottom="1" rank="1"/>
    <cfRule type="colorScale" priority="90">
      <colorScale>
        <cfvo type="min"/>
        <cfvo type="max"/>
        <color theme="7"/>
        <color rgb="FFFFF9E7"/>
      </colorScale>
    </cfRule>
  </conditionalFormatting>
  <conditionalFormatting sqref="D102:H102">
    <cfRule type="top10" dxfId="179" priority="91" bottom="1" rank="1"/>
    <cfRule type="colorScale" priority="92">
      <colorScale>
        <cfvo type="min"/>
        <cfvo type="max"/>
        <color theme="7"/>
        <color rgb="FFFFF9E7"/>
      </colorScale>
    </cfRule>
  </conditionalFormatting>
  <conditionalFormatting sqref="D103:H103">
    <cfRule type="top10" dxfId="178" priority="93" bottom="1" rank="1"/>
    <cfRule type="colorScale" priority="94">
      <colorScale>
        <cfvo type="min"/>
        <cfvo type="max"/>
        <color theme="7"/>
        <color rgb="FFFFF9E7"/>
      </colorScale>
    </cfRule>
  </conditionalFormatting>
  <conditionalFormatting sqref="D104:H104">
    <cfRule type="top10" dxfId="177" priority="95" bottom="1" rank="1"/>
    <cfRule type="colorScale" priority="96">
      <colorScale>
        <cfvo type="min"/>
        <cfvo type="max"/>
        <color theme="7"/>
        <color rgb="FFFFF9E7"/>
      </colorScale>
    </cfRule>
  </conditionalFormatting>
  <conditionalFormatting sqref="D105:H105">
    <cfRule type="top10" dxfId="176" priority="97" bottom="1" rank="1"/>
    <cfRule type="colorScale" priority="98">
      <colorScale>
        <cfvo type="min"/>
        <cfvo type="max"/>
        <color theme="7"/>
        <color rgb="FFFFF9E7"/>
      </colorScale>
    </cfRule>
  </conditionalFormatting>
  <conditionalFormatting sqref="D106:H106">
    <cfRule type="top10" dxfId="175" priority="99" bottom="1" rank="1"/>
    <cfRule type="colorScale" priority="100">
      <colorScale>
        <cfvo type="min"/>
        <cfvo type="max"/>
        <color theme="7"/>
        <color rgb="FFFFF9E7"/>
      </colorScale>
    </cfRule>
  </conditionalFormatting>
  <conditionalFormatting sqref="D108:H108">
    <cfRule type="top10" dxfId="174" priority="1" bottom="1" rank="1"/>
    <cfRule type="colorScale" priority="2">
      <colorScale>
        <cfvo type="min"/>
        <cfvo type="max"/>
        <color theme="7"/>
        <color rgb="FFFFF9E7"/>
      </colorScale>
    </cfRule>
  </conditionalFormatting>
  <conditionalFormatting sqref="D109:H109">
    <cfRule type="top10" dxfId="173" priority="3" bottom="1" rank="1"/>
    <cfRule type="colorScale" priority="4">
      <colorScale>
        <cfvo type="min"/>
        <cfvo type="max"/>
        <color theme="7"/>
        <color rgb="FFFFF9E7"/>
      </colorScale>
    </cfRule>
  </conditionalFormatting>
  <conditionalFormatting sqref="D110:H110">
    <cfRule type="top10" dxfId="172" priority="5" bottom="1" rank="1"/>
    <cfRule type="colorScale" priority="6">
      <colorScale>
        <cfvo type="min"/>
        <cfvo type="max"/>
        <color theme="7"/>
        <color rgb="FFFFF9E7"/>
      </colorScale>
    </cfRule>
  </conditionalFormatting>
  <conditionalFormatting sqref="D111:H111">
    <cfRule type="top10" dxfId="171" priority="7" bottom="1" rank="1"/>
    <cfRule type="colorScale" priority="8">
      <colorScale>
        <cfvo type="min"/>
        <cfvo type="max"/>
        <color theme="7"/>
        <color rgb="FFFFF9E7"/>
      </colorScale>
    </cfRule>
  </conditionalFormatting>
  <conditionalFormatting sqref="D112:H112">
    <cfRule type="top10" dxfId="170" priority="9" bottom="1" rank="1"/>
    <cfRule type="colorScale" priority="10">
      <colorScale>
        <cfvo type="min"/>
        <cfvo type="max"/>
        <color theme="7"/>
        <color rgb="FFFFF9E7"/>
      </colorScale>
    </cfRule>
  </conditionalFormatting>
  <conditionalFormatting sqref="D113:H113">
    <cfRule type="top10" dxfId="169" priority="11" bottom="1" rank="1"/>
    <cfRule type="colorScale" priority="12">
      <colorScale>
        <cfvo type="min"/>
        <cfvo type="max"/>
        <color theme="7"/>
        <color rgb="FFFFF9E7"/>
      </colorScale>
    </cfRule>
  </conditionalFormatting>
  <conditionalFormatting sqref="D114:H114">
    <cfRule type="top10" dxfId="168" priority="13" bottom="1" rank="1"/>
    <cfRule type="colorScale" priority="14">
      <colorScale>
        <cfvo type="min"/>
        <cfvo type="max"/>
        <color theme="7"/>
        <color rgb="FFFFF9E7"/>
      </colorScale>
    </cfRule>
  </conditionalFormatting>
  <conditionalFormatting sqref="D115:H115">
    <cfRule type="top10" dxfId="167" priority="15" bottom="1" rank="1"/>
    <cfRule type="colorScale" priority="16">
      <colorScale>
        <cfvo type="min"/>
        <cfvo type="max"/>
        <color theme="7"/>
        <color rgb="FFFFF9E7"/>
      </colorScale>
    </cfRule>
  </conditionalFormatting>
  <conditionalFormatting sqref="D116:H116">
    <cfRule type="top10" dxfId="166" priority="17" bottom="1" rank="1"/>
    <cfRule type="colorScale" priority="18">
      <colorScale>
        <cfvo type="min"/>
        <cfvo type="max"/>
        <color theme="7"/>
        <color rgb="FFFFF9E7"/>
      </colorScale>
    </cfRule>
  </conditionalFormatting>
  <conditionalFormatting sqref="D117:H117">
    <cfRule type="top10" dxfId="165" priority="19" bottom="1" rank="1"/>
    <cfRule type="colorScale" priority="20">
      <colorScale>
        <cfvo type="min"/>
        <cfvo type="max"/>
        <color theme="7"/>
        <color rgb="FFFFF9E7"/>
      </colorScale>
    </cfRule>
  </conditionalFormatting>
  <conditionalFormatting sqref="D118:H118">
    <cfRule type="top10" dxfId="164" priority="21" bottom="1" rank="1"/>
    <cfRule type="colorScale" priority="22">
      <colorScale>
        <cfvo type="min"/>
        <cfvo type="max"/>
        <color theme="7"/>
        <color rgb="FFFFF9E7"/>
      </colorScale>
    </cfRule>
  </conditionalFormatting>
  <conditionalFormatting sqref="D119:H119">
    <cfRule type="top10" dxfId="163" priority="23" bottom="1" rank="1"/>
    <cfRule type="colorScale" priority="24">
      <colorScale>
        <cfvo type="min"/>
        <cfvo type="max"/>
        <color theme="7"/>
        <color rgb="FFFFF9E7"/>
      </colorScale>
    </cfRule>
  </conditionalFormatting>
  <conditionalFormatting sqref="D120:H120">
    <cfRule type="top10" dxfId="162" priority="25" bottom="1" rank="1"/>
    <cfRule type="colorScale" priority="26">
      <colorScale>
        <cfvo type="min"/>
        <cfvo type="max"/>
        <color theme="7"/>
        <color rgb="FFFFF9E7"/>
      </colorScale>
    </cfRule>
  </conditionalFormatting>
  <conditionalFormatting sqref="D121:H121">
    <cfRule type="top10" dxfId="161" priority="27" bottom="1" rank="1"/>
    <cfRule type="colorScale" priority="28">
      <colorScale>
        <cfvo type="min"/>
        <cfvo type="max"/>
        <color theme="7"/>
        <color rgb="FFFFF9E7"/>
      </colorScale>
    </cfRule>
  </conditionalFormatting>
  <conditionalFormatting sqref="D122:H122">
    <cfRule type="top10" dxfId="160" priority="29" bottom="1" rank="1"/>
    <cfRule type="colorScale" priority="30">
      <colorScale>
        <cfvo type="min"/>
        <cfvo type="max"/>
        <color theme="7"/>
        <color rgb="FFFFF9E7"/>
      </colorScale>
    </cfRule>
  </conditionalFormatting>
  <conditionalFormatting sqref="D123:H123">
    <cfRule type="top10" dxfId="159" priority="31" bottom="1" rank="1"/>
    <cfRule type="colorScale" priority="32">
      <colorScale>
        <cfvo type="min"/>
        <cfvo type="max"/>
        <color theme="7"/>
        <color rgb="FFFFF9E7"/>
      </colorScale>
    </cfRule>
  </conditionalFormatting>
  <conditionalFormatting sqref="D124:H124">
    <cfRule type="top10" dxfId="158" priority="33" bottom="1" rank="1"/>
    <cfRule type="colorScale" priority="34">
      <colorScale>
        <cfvo type="min"/>
        <cfvo type="max"/>
        <color theme="7"/>
        <color rgb="FFFFF9E7"/>
      </colorScale>
    </cfRule>
  </conditionalFormatting>
  <conditionalFormatting sqref="D125:H125">
    <cfRule type="top10" dxfId="157" priority="35" bottom="1" rank="1"/>
    <cfRule type="colorScale" priority="36">
      <colorScale>
        <cfvo type="min"/>
        <cfvo type="max"/>
        <color theme="7"/>
        <color rgb="FFFFF9E7"/>
      </colorScale>
    </cfRule>
  </conditionalFormatting>
  <conditionalFormatting sqref="D126:H126">
    <cfRule type="top10" dxfId="156" priority="37" bottom="1" rank="1"/>
    <cfRule type="colorScale" priority="38">
      <colorScale>
        <cfvo type="min"/>
        <cfvo type="max"/>
        <color theme="7"/>
        <color rgb="FFFFF9E7"/>
      </colorScale>
    </cfRule>
  </conditionalFormatting>
  <conditionalFormatting sqref="D127:H127">
    <cfRule type="top10" dxfId="155" priority="39" bottom="1" rank="1"/>
    <cfRule type="colorScale" priority="40">
      <colorScale>
        <cfvo type="min"/>
        <cfvo type="max"/>
        <color theme="7"/>
        <color rgb="FFFFF9E7"/>
      </colorScale>
    </cfRule>
  </conditionalFormatting>
  <conditionalFormatting sqref="D128:H128">
    <cfRule type="top10" dxfId="154" priority="41" bottom="1" rank="1"/>
    <cfRule type="colorScale" priority="42">
      <colorScale>
        <cfvo type="min"/>
        <cfvo type="max"/>
        <color theme="7"/>
        <color rgb="FFFFF9E7"/>
      </colorScale>
    </cfRule>
  </conditionalFormatting>
  <conditionalFormatting sqref="D129:H129">
    <cfRule type="top10" dxfId="153" priority="43" bottom="1" rank="1"/>
    <cfRule type="colorScale" priority="44">
      <colorScale>
        <cfvo type="min"/>
        <cfvo type="max"/>
        <color theme="7"/>
        <color rgb="FFFFF9E7"/>
      </colorScale>
    </cfRule>
  </conditionalFormatting>
  <conditionalFormatting sqref="D130:H130">
    <cfRule type="top10" dxfId="152" priority="45" bottom="1" rank="1"/>
    <cfRule type="colorScale" priority="46">
      <colorScale>
        <cfvo type="min"/>
        <cfvo type="max"/>
        <color theme="7"/>
        <color rgb="FFFFF9E7"/>
      </colorScale>
    </cfRule>
  </conditionalFormatting>
  <conditionalFormatting sqref="D131:H131">
    <cfRule type="top10" dxfId="151" priority="47" bottom="1" rank="1"/>
    <cfRule type="colorScale" priority="48">
      <colorScale>
        <cfvo type="min"/>
        <cfvo type="max"/>
        <color theme="7"/>
        <color rgb="FFFFF9E7"/>
      </colorScale>
    </cfRule>
  </conditionalFormatting>
  <conditionalFormatting sqref="D132:H132">
    <cfRule type="top10" dxfId="150" priority="49" bottom="1" rank="1"/>
    <cfRule type="colorScale" priority="50">
      <colorScale>
        <cfvo type="min"/>
        <cfvo type="max"/>
        <color theme="7"/>
        <color rgb="FFFFF9E7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0F02-A55A-4DF4-99A5-55E3E2B87737}">
  <sheetPr>
    <pageSetUpPr fitToPage="1"/>
  </sheetPr>
  <dimension ref="A1:AC13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:F1"/>
    </sheetView>
  </sheetViews>
  <sheetFormatPr baseColWidth="10" defaultRowHeight="15"/>
  <cols>
    <col min="1" max="1" width="12.7109375" style="92" customWidth="1"/>
    <col min="2" max="3" width="5.140625" style="92" bestFit="1" customWidth="1"/>
    <col min="4" max="6" width="11.42578125" style="54"/>
    <col min="7" max="7" width="14.28515625" style="54" customWidth="1"/>
    <col min="8" max="8" width="11.42578125" style="54"/>
    <col min="9" max="9" width="11.42578125" style="92"/>
    <col min="10" max="10" width="11.42578125" style="2"/>
    <col min="11" max="13" width="11.42578125" style="92"/>
    <col min="14" max="14" width="16" style="92" customWidth="1"/>
    <col min="15" max="15" width="9.140625" style="92" customWidth="1"/>
    <col min="16" max="16" width="6.7109375" style="92" customWidth="1"/>
    <col min="17" max="21" width="8.85546875" style="92" customWidth="1"/>
    <col min="22" max="23" width="11.42578125" style="92"/>
    <col min="24" max="24" width="18.7109375" style="92" bestFit="1" customWidth="1"/>
    <col min="25" max="16384" width="11.42578125" style="92"/>
  </cols>
  <sheetData>
    <row r="1" spans="1:29" ht="15.75" thickBot="1">
      <c r="A1" s="92" t="s">
        <v>29</v>
      </c>
      <c r="D1" s="80" t="s">
        <v>70</v>
      </c>
      <c r="E1" s="129"/>
      <c r="F1" s="129"/>
      <c r="Q1" s="3" t="s">
        <v>33</v>
      </c>
      <c r="R1" s="54">
        <f>'RQ1'!D11</f>
        <v>1314</v>
      </c>
      <c r="W1" s="2"/>
    </row>
    <row r="2" spans="1:29" ht="18.75" thickBot="1">
      <c r="A2" s="99" t="s">
        <v>60</v>
      </c>
      <c r="B2" s="55" t="s">
        <v>45</v>
      </c>
      <c r="C2" s="58" t="s">
        <v>44</v>
      </c>
      <c r="D2" s="59" t="s">
        <v>0</v>
      </c>
      <c r="E2" s="60" t="s">
        <v>30</v>
      </c>
      <c r="F2" s="60" t="s">
        <v>1</v>
      </c>
      <c r="G2" s="60" t="s">
        <v>8</v>
      </c>
      <c r="H2" s="61" t="s">
        <v>3</v>
      </c>
      <c r="J2" s="2" t="s">
        <v>11</v>
      </c>
      <c r="K2" s="92" t="s">
        <v>4</v>
      </c>
      <c r="L2" s="92" t="s">
        <v>5</v>
      </c>
      <c r="M2" s="92" t="s">
        <v>6</v>
      </c>
      <c r="N2" s="92" t="s">
        <v>7</v>
      </c>
      <c r="Q2" s="44"/>
      <c r="R2" s="44"/>
      <c r="S2" s="44"/>
      <c r="T2" s="44"/>
      <c r="U2" s="44"/>
      <c r="W2" s="2" t="s">
        <v>11</v>
      </c>
      <c r="X2" s="3" t="s">
        <v>4</v>
      </c>
      <c r="Y2" s="92" t="s">
        <v>5</v>
      </c>
      <c r="Z2" s="92" t="s">
        <v>6</v>
      </c>
      <c r="AA2" s="92" t="s">
        <v>7</v>
      </c>
    </row>
    <row r="3" spans="1:29" ht="15.75" thickBot="1">
      <c r="A3" s="92">
        <v>1</v>
      </c>
      <c r="Q3" s="59" t="s">
        <v>49</v>
      </c>
      <c r="R3" s="60" t="s">
        <v>46</v>
      </c>
      <c r="S3" s="60" t="s">
        <v>47</v>
      </c>
      <c r="T3" s="60" t="s">
        <v>48</v>
      </c>
      <c r="U3" s="61" t="s">
        <v>59</v>
      </c>
      <c r="X3" s="3"/>
    </row>
    <row r="4" spans="1:29">
      <c r="B4" s="93">
        <v>0</v>
      </c>
      <c r="C4" s="94">
        <v>0</v>
      </c>
      <c r="D4" s="83">
        <v>28600</v>
      </c>
      <c r="E4" s="84">
        <v>18900</v>
      </c>
      <c r="F4" s="84">
        <v>800</v>
      </c>
      <c r="G4" s="84">
        <v>4458</v>
      </c>
      <c r="H4" s="85">
        <v>15190</v>
      </c>
      <c r="J4" s="2">
        <v>70</v>
      </c>
      <c r="K4" s="1">
        <v>0</v>
      </c>
      <c r="L4" s="1">
        <v>16200</v>
      </c>
      <c r="M4" s="1">
        <v>16600</v>
      </c>
      <c r="N4" s="92">
        <v>800</v>
      </c>
      <c r="Q4" s="46">
        <f t="shared" ref="Q4:Q28" si="0">AVERAGE(D4,D30,D56,D82,D108)/$R$1</f>
        <v>21.765601217656013</v>
      </c>
      <c r="R4" s="47">
        <f t="shared" ref="R4:R28" si="1">AVERAGE(E4,E30,E56,E82,E108)/$R$1</f>
        <v>17.209741248097412</v>
      </c>
      <c r="S4" s="47">
        <f t="shared" ref="S4:S28" si="2">AVERAGE(F4,F30,F56,F82,F108)/$R$1</f>
        <v>4.9330289193302894</v>
      </c>
      <c r="T4" s="47">
        <f t="shared" ref="T4:T28" si="3">AVERAGE(G4,G30,G56,G82,G108)/$R$1</f>
        <v>8.7207001522070016</v>
      </c>
      <c r="U4" s="48">
        <f t="shared" ref="U4:U28" si="4">AVERAGE(H4,H30,H56,H82,H108)/$R$1</f>
        <v>13.086910197869102</v>
      </c>
      <c r="W4" s="2">
        <f t="shared" ref="W4:W19" si="5">AVERAGE(J4,J30,J56,J82,J108)</f>
        <v>66.599999999999994</v>
      </c>
      <c r="X4" s="26">
        <f>AVERAGE(K4,K30,K56,K82,K108)/$R$1</f>
        <v>0</v>
      </c>
      <c r="Y4" s="1">
        <f t="shared" ref="Y4:Y28" si="6">AVERAGE(L4,L30,L56,L82,L108)</f>
        <v>18530</v>
      </c>
      <c r="Z4" s="1">
        <f t="shared" ref="Z4:Z28" si="7">AVERAGE(M4,M30,M56,M82,M108)</f>
        <v>18323.599999999999</v>
      </c>
      <c r="AA4" s="92">
        <f t="shared" ref="AA4:AA28" si="8">AVERAGE(N4,N30,N56,N82,N108)</f>
        <v>6482</v>
      </c>
      <c r="AC4" s="1">
        <f t="shared" ref="AC4:AC28" si="9">MIN(Q4:U4)</f>
        <v>4.9330289193302894</v>
      </c>
    </row>
    <row r="5" spans="1:29">
      <c r="B5" s="95">
        <v>0</v>
      </c>
      <c r="C5" s="96">
        <v>0.25</v>
      </c>
      <c r="D5" s="86">
        <v>28600</v>
      </c>
      <c r="E5" s="87">
        <v>19550</v>
      </c>
      <c r="F5" s="87">
        <v>6725</v>
      </c>
      <c r="G5" s="87">
        <v>6805</v>
      </c>
      <c r="H5" s="88">
        <v>15190</v>
      </c>
      <c r="J5" s="2">
        <v>70</v>
      </c>
      <c r="K5" s="1">
        <v>0</v>
      </c>
      <c r="L5" s="1">
        <v>16200</v>
      </c>
      <c r="M5" s="1">
        <v>16600</v>
      </c>
      <c r="N5" s="92">
        <v>5225</v>
      </c>
      <c r="Q5" s="45">
        <f t="shared" si="0"/>
        <v>21.765601217656013</v>
      </c>
      <c r="R5" s="49">
        <f t="shared" si="1"/>
        <v>17.509893455098936</v>
      </c>
      <c r="S5" s="49">
        <f t="shared" si="2"/>
        <v>9.0362252663622531</v>
      </c>
      <c r="T5" s="49">
        <f t="shared" si="3"/>
        <v>10.281430745814307</v>
      </c>
      <c r="U5" s="50">
        <f t="shared" si="4"/>
        <v>13.086910197869102</v>
      </c>
      <c r="W5" s="2">
        <f t="shared" si="5"/>
        <v>67.400000000000006</v>
      </c>
      <c r="X5" s="26">
        <f t="shared" ref="X5:X28" si="10">AVERAGE(K5,K31,K57,K83,K109)/$R$1</f>
        <v>0</v>
      </c>
      <c r="Y5" s="1">
        <f t="shared" si="6"/>
        <v>18530</v>
      </c>
      <c r="Z5" s="1">
        <f t="shared" si="7"/>
        <v>18323.599999999999</v>
      </c>
      <c r="AA5" s="92">
        <f t="shared" si="8"/>
        <v>11664</v>
      </c>
      <c r="AC5" s="1">
        <f t="shared" si="9"/>
        <v>9.0362252663622531</v>
      </c>
    </row>
    <row r="6" spans="1:29">
      <c r="B6" s="95">
        <v>0</v>
      </c>
      <c r="C6" s="96">
        <v>0.5</v>
      </c>
      <c r="D6" s="86">
        <v>28600</v>
      </c>
      <c r="E6" s="87">
        <v>20200</v>
      </c>
      <c r="F6" s="87">
        <v>12650</v>
      </c>
      <c r="G6" s="87">
        <v>7819</v>
      </c>
      <c r="H6" s="88">
        <v>15190</v>
      </c>
      <c r="J6" s="2">
        <v>70</v>
      </c>
      <c r="K6" s="1">
        <v>0</v>
      </c>
      <c r="L6" s="1">
        <v>16200</v>
      </c>
      <c r="M6" s="1">
        <v>16600</v>
      </c>
      <c r="N6" s="92">
        <v>7150</v>
      </c>
      <c r="Q6" s="45">
        <f t="shared" si="0"/>
        <v>21.765601217656013</v>
      </c>
      <c r="R6" s="49">
        <f t="shared" si="1"/>
        <v>17.81613394216134</v>
      </c>
      <c r="S6" s="49">
        <f t="shared" si="2"/>
        <v>13.175038051750381</v>
      </c>
      <c r="T6" s="49">
        <f t="shared" si="3"/>
        <v>11.404718417047183</v>
      </c>
      <c r="U6" s="50">
        <f t="shared" si="4"/>
        <v>13.086910197869102</v>
      </c>
      <c r="W6" s="2">
        <f t="shared" si="5"/>
        <v>68.400000000000006</v>
      </c>
      <c r="X6" s="26">
        <f t="shared" si="10"/>
        <v>0</v>
      </c>
      <c r="Y6" s="1">
        <f t="shared" si="6"/>
        <v>18530</v>
      </c>
      <c r="Z6" s="1">
        <f t="shared" si="7"/>
        <v>18323.599999999999</v>
      </c>
      <c r="AA6" s="92">
        <f t="shared" si="8"/>
        <v>13938.2</v>
      </c>
      <c r="AC6" s="1">
        <f t="shared" si="9"/>
        <v>11.404718417047183</v>
      </c>
    </row>
    <row r="7" spans="1:29">
      <c r="B7" s="95">
        <v>0</v>
      </c>
      <c r="C7" s="96">
        <v>0.75</v>
      </c>
      <c r="D7" s="86">
        <v>28600</v>
      </c>
      <c r="E7" s="87">
        <v>20850</v>
      </c>
      <c r="F7" s="87">
        <v>18575</v>
      </c>
      <c r="G7" s="87">
        <v>9116</v>
      </c>
      <c r="H7" s="88">
        <v>15190</v>
      </c>
      <c r="J7" s="2">
        <v>70</v>
      </c>
      <c r="K7" s="1">
        <v>0</v>
      </c>
      <c r="L7" s="1">
        <v>16200</v>
      </c>
      <c r="M7" s="1">
        <v>16600</v>
      </c>
      <c r="N7" s="92">
        <v>7700</v>
      </c>
      <c r="Q7" s="45">
        <f t="shared" si="0"/>
        <v>21.765601217656013</v>
      </c>
      <c r="R7" s="49">
        <f t="shared" si="1"/>
        <v>18.124048706240487</v>
      </c>
      <c r="S7" s="49">
        <f t="shared" si="2"/>
        <v>17.310197869101977</v>
      </c>
      <c r="T7" s="49">
        <f t="shared" si="3"/>
        <v>12.264383561643836</v>
      </c>
      <c r="U7" s="50">
        <f t="shared" si="4"/>
        <v>13.086910197869102</v>
      </c>
      <c r="W7" s="2">
        <f t="shared" si="5"/>
        <v>69.2</v>
      </c>
      <c r="X7" s="26">
        <f t="shared" si="10"/>
        <v>0</v>
      </c>
      <c r="Y7" s="1">
        <f t="shared" si="6"/>
        <v>18530</v>
      </c>
      <c r="Z7" s="1">
        <f t="shared" si="7"/>
        <v>18323.599999999999</v>
      </c>
      <c r="AA7" s="92">
        <f t="shared" si="8"/>
        <v>14864.8</v>
      </c>
      <c r="AC7" s="1">
        <f t="shared" si="9"/>
        <v>12.264383561643836</v>
      </c>
    </row>
    <row r="8" spans="1:29">
      <c r="B8" s="95">
        <v>0</v>
      </c>
      <c r="C8" s="96">
        <v>1</v>
      </c>
      <c r="D8" s="86">
        <v>28600</v>
      </c>
      <c r="E8" s="87">
        <v>21500</v>
      </c>
      <c r="F8" s="87">
        <v>24500</v>
      </c>
      <c r="G8" s="87">
        <v>9912</v>
      </c>
      <c r="H8" s="88">
        <v>15190</v>
      </c>
      <c r="J8" s="2">
        <v>70</v>
      </c>
      <c r="K8" s="1">
        <v>0</v>
      </c>
      <c r="L8" s="1">
        <v>16200</v>
      </c>
      <c r="M8" s="1">
        <v>16600</v>
      </c>
      <c r="N8" s="92">
        <v>8400</v>
      </c>
      <c r="Q8" s="45">
        <f t="shared" si="0"/>
        <v>21.765601217656013</v>
      </c>
      <c r="R8" s="49">
        <f t="shared" si="1"/>
        <v>18.429071537290714</v>
      </c>
      <c r="S8" s="49">
        <f t="shared" si="2"/>
        <v>21.449315068493153</v>
      </c>
      <c r="T8" s="49">
        <f t="shared" si="3"/>
        <v>12.618721461187215</v>
      </c>
      <c r="U8" s="50">
        <f t="shared" si="4"/>
        <v>13.086910197869102</v>
      </c>
      <c r="W8" s="2">
        <f t="shared" si="5"/>
        <v>69.8</v>
      </c>
      <c r="X8" s="26">
        <f t="shared" si="10"/>
        <v>0</v>
      </c>
      <c r="Y8" s="1">
        <f t="shared" si="6"/>
        <v>18530</v>
      </c>
      <c r="Z8" s="1">
        <f t="shared" si="7"/>
        <v>18323.599999999999</v>
      </c>
      <c r="AA8" s="92">
        <f t="shared" si="8"/>
        <v>15614.8</v>
      </c>
      <c r="AC8" s="1">
        <f t="shared" si="9"/>
        <v>12.618721461187215</v>
      </c>
    </row>
    <row r="9" spans="1:29">
      <c r="B9" s="95">
        <v>0.25</v>
      </c>
      <c r="C9" s="96">
        <v>0</v>
      </c>
      <c r="D9" s="86">
        <v>28600</v>
      </c>
      <c r="E9" s="87">
        <v>21975</v>
      </c>
      <c r="F9" s="87">
        <v>13675</v>
      </c>
      <c r="G9" s="87">
        <v>13226</v>
      </c>
      <c r="H9" s="88">
        <v>25350</v>
      </c>
      <c r="J9" s="2">
        <v>70</v>
      </c>
      <c r="K9" s="1">
        <v>7150</v>
      </c>
      <c r="L9" s="1">
        <v>24400</v>
      </c>
      <c r="M9" s="1">
        <v>26600</v>
      </c>
      <c r="N9" s="92">
        <v>11575</v>
      </c>
      <c r="Q9" s="45">
        <f t="shared" si="0"/>
        <v>21.765601217656013</v>
      </c>
      <c r="R9" s="49">
        <f t="shared" si="1"/>
        <v>19.55372907153729</v>
      </c>
      <c r="S9" s="49">
        <f t="shared" si="2"/>
        <v>14.731811263318111</v>
      </c>
      <c r="T9" s="49">
        <f t="shared" si="3"/>
        <v>15.3765601217656</v>
      </c>
      <c r="U9" s="50">
        <f t="shared" si="4"/>
        <v>20.820852359208523</v>
      </c>
      <c r="W9" s="2">
        <f t="shared" si="5"/>
        <v>67.8</v>
      </c>
      <c r="X9" s="26">
        <f t="shared" si="10"/>
        <v>5.4414003044140031</v>
      </c>
      <c r="Y9" s="1">
        <f t="shared" si="6"/>
        <v>26731.8</v>
      </c>
      <c r="Z9" s="1">
        <f t="shared" si="7"/>
        <v>28326.6</v>
      </c>
      <c r="AA9" s="92">
        <f t="shared" si="8"/>
        <v>18578.8</v>
      </c>
      <c r="AC9" s="1">
        <f t="shared" si="9"/>
        <v>14.731811263318111</v>
      </c>
    </row>
    <row r="10" spans="1:29">
      <c r="B10" s="95">
        <v>0.25</v>
      </c>
      <c r="C10" s="96">
        <v>0.25</v>
      </c>
      <c r="D10" s="86">
        <v>28600</v>
      </c>
      <c r="E10" s="87">
        <v>22625</v>
      </c>
      <c r="F10" s="87">
        <v>19600</v>
      </c>
      <c r="G10" s="87">
        <v>14170</v>
      </c>
      <c r="H10" s="88">
        <v>26983</v>
      </c>
      <c r="J10" s="2">
        <v>70</v>
      </c>
      <c r="K10" s="1">
        <v>7150</v>
      </c>
      <c r="L10" s="1">
        <v>25624</v>
      </c>
      <c r="M10" s="1">
        <v>28280</v>
      </c>
      <c r="N10" s="92">
        <v>12750</v>
      </c>
      <c r="Q10" s="45">
        <f t="shared" si="0"/>
        <v>21.765601217656013</v>
      </c>
      <c r="R10" s="49">
        <f t="shared" si="1"/>
        <v>19.855403348554034</v>
      </c>
      <c r="S10" s="49">
        <f t="shared" si="2"/>
        <v>18.835007610350075</v>
      </c>
      <c r="T10" s="49">
        <f t="shared" si="3"/>
        <v>15.929528158295282</v>
      </c>
      <c r="U10" s="50">
        <f t="shared" si="4"/>
        <v>21.843226788432268</v>
      </c>
      <c r="W10" s="2">
        <f t="shared" si="5"/>
        <v>68.599999999999994</v>
      </c>
      <c r="X10" s="26">
        <f t="shared" si="10"/>
        <v>5.4414003044140031</v>
      </c>
      <c r="Y10" s="1">
        <f t="shared" si="6"/>
        <v>27721.4</v>
      </c>
      <c r="Z10" s="1">
        <f t="shared" si="7"/>
        <v>29700.400000000001</v>
      </c>
      <c r="AA10" s="92">
        <f t="shared" si="8"/>
        <v>19997.2</v>
      </c>
      <c r="AC10" s="1">
        <f t="shared" si="9"/>
        <v>15.929528158295282</v>
      </c>
    </row>
    <row r="11" spans="1:29">
      <c r="B11" s="95">
        <v>0.25</v>
      </c>
      <c r="C11" s="96">
        <v>0.5</v>
      </c>
      <c r="D11" s="86">
        <v>28600</v>
      </c>
      <c r="E11" s="87">
        <v>23275</v>
      </c>
      <c r="F11" s="87">
        <v>25525</v>
      </c>
      <c r="G11" s="87">
        <v>14579</v>
      </c>
      <c r="H11" s="88">
        <v>28617</v>
      </c>
      <c r="J11" s="2">
        <v>70</v>
      </c>
      <c r="K11" s="1">
        <v>7150</v>
      </c>
      <c r="L11" s="1">
        <v>26848</v>
      </c>
      <c r="M11" s="1">
        <v>29960</v>
      </c>
      <c r="N11" s="92">
        <v>13450</v>
      </c>
      <c r="Q11" s="45">
        <f t="shared" si="0"/>
        <v>21.765601217656013</v>
      </c>
      <c r="R11" s="49">
        <f t="shared" si="1"/>
        <v>20.161643835616438</v>
      </c>
      <c r="S11" s="49">
        <f t="shared" si="2"/>
        <v>22.973972602739725</v>
      </c>
      <c r="T11" s="49">
        <f t="shared" si="3"/>
        <v>16.461643835616439</v>
      </c>
      <c r="U11" s="50">
        <f t="shared" si="4"/>
        <v>22.93896499238965</v>
      </c>
      <c r="W11" s="2">
        <f t="shared" si="5"/>
        <v>69</v>
      </c>
      <c r="X11" s="26">
        <f t="shared" si="10"/>
        <v>5.4414003044140031</v>
      </c>
      <c r="Y11" s="1">
        <f t="shared" si="6"/>
        <v>28783.200000000001</v>
      </c>
      <c r="Z11" s="1">
        <f t="shared" si="7"/>
        <v>31173.4</v>
      </c>
      <c r="AA11" s="92">
        <f t="shared" si="8"/>
        <v>20825.400000000001</v>
      </c>
      <c r="AC11" s="1">
        <f t="shared" si="9"/>
        <v>16.461643835616439</v>
      </c>
    </row>
    <row r="12" spans="1:29">
      <c r="B12" s="95">
        <v>0.25</v>
      </c>
      <c r="C12" s="96">
        <v>0.75</v>
      </c>
      <c r="D12" s="86">
        <v>28600</v>
      </c>
      <c r="E12" s="87">
        <v>23925</v>
      </c>
      <c r="F12" s="87">
        <v>31450</v>
      </c>
      <c r="G12" s="87">
        <v>15469</v>
      </c>
      <c r="H12" s="88">
        <v>30251</v>
      </c>
      <c r="J12" s="2">
        <v>70</v>
      </c>
      <c r="K12" s="1">
        <v>7150</v>
      </c>
      <c r="L12" s="1">
        <v>28072</v>
      </c>
      <c r="M12" s="1">
        <v>31640</v>
      </c>
      <c r="N12" s="92">
        <v>14700</v>
      </c>
      <c r="Q12" s="45">
        <f t="shared" si="0"/>
        <v>21.765601217656013</v>
      </c>
      <c r="R12" s="49">
        <f t="shared" si="1"/>
        <v>20.468797564687975</v>
      </c>
      <c r="S12" s="49">
        <f t="shared" si="2"/>
        <v>27.109284627092844</v>
      </c>
      <c r="T12" s="49">
        <f t="shared" si="3"/>
        <v>16.637442922374429</v>
      </c>
      <c r="U12" s="50">
        <f t="shared" si="4"/>
        <v>24.029984779299848</v>
      </c>
      <c r="W12" s="2">
        <f t="shared" si="5"/>
        <v>69.599999999999994</v>
      </c>
      <c r="X12" s="26">
        <f t="shared" si="10"/>
        <v>5.4414003044140031</v>
      </c>
      <c r="Y12" s="1">
        <f t="shared" si="6"/>
        <v>29840.400000000001</v>
      </c>
      <c r="Z12" s="1">
        <f t="shared" si="7"/>
        <v>32637.8</v>
      </c>
      <c r="AA12" s="92">
        <f t="shared" si="8"/>
        <v>21401.200000000001</v>
      </c>
      <c r="AC12" s="1">
        <f t="shared" si="9"/>
        <v>16.637442922374429</v>
      </c>
    </row>
    <row r="13" spans="1:29">
      <c r="B13" s="95">
        <v>0.25</v>
      </c>
      <c r="C13" s="96">
        <v>1</v>
      </c>
      <c r="D13" s="86">
        <v>28600</v>
      </c>
      <c r="E13" s="87">
        <v>24575</v>
      </c>
      <c r="F13" s="87">
        <v>37375</v>
      </c>
      <c r="G13" s="87">
        <v>15931</v>
      </c>
      <c r="H13" s="88">
        <v>32157</v>
      </c>
      <c r="J13" s="2">
        <v>70</v>
      </c>
      <c r="K13" s="1">
        <v>7150</v>
      </c>
      <c r="L13" s="1">
        <v>29500</v>
      </c>
      <c r="M13" s="1">
        <v>33600</v>
      </c>
      <c r="N13" s="92">
        <v>15300</v>
      </c>
      <c r="Q13" s="45">
        <f t="shared" si="0"/>
        <v>21.765601217656013</v>
      </c>
      <c r="R13" s="49">
        <f t="shared" si="1"/>
        <v>20.774581430745815</v>
      </c>
      <c r="S13" s="49">
        <f t="shared" si="2"/>
        <v>31.248097412480973</v>
      </c>
      <c r="T13" s="49">
        <f t="shared" si="3"/>
        <v>16.831354642313549</v>
      </c>
      <c r="U13" s="50">
        <f t="shared" si="4"/>
        <v>25.19695585996956</v>
      </c>
      <c r="W13" s="2">
        <f t="shared" si="5"/>
        <v>70</v>
      </c>
      <c r="X13" s="26">
        <f t="shared" si="10"/>
        <v>5.4414003044140031</v>
      </c>
      <c r="Y13" s="1">
        <f t="shared" si="6"/>
        <v>30973.200000000001</v>
      </c>
      <c r="Z13" s="1">
        <f t="shared" si="7"/>
        <v>34203.599999999999</v>
      </c>
      <c r="AA13" s="92">
        <f t="shared" si="8"/>
        <v>21529.4</v>
      </c>
      <c r="AC13" s="1">
        <f t="shared" si="9"/>
        <v>16.831354642313549</v>
      </c>
    </row>
    <row r="14" spans="1:29">
      <c r="B14" s="95">
        <v>0.5</v>
      </c>
      <c r="C14" s="96">
        <v>0</v>
      </c>
      <c r="D14" s="86">
        <v>28600</v>
      </c>
      <c r="E14" s="87">
        <v>25050</v>
      </c>
      <c r="F14" s="87">
        <v>26550</v>
      </c>
      <c r="G14" s="87">
        <v>19792</v>
      </c>
      <c r="H14" s="88">
        <v>35510</v>
      </c>
      <c r="J14" s="2">
        <v>70</v>
      </c>
      <c r="K14" s="1">
        <v>14300</v>
      </c>
      <c r="L14" s="1">
        <v>32600</v>
      </c>
      <c r="M14" s="1">
        <v>36600</v>
      </c>
      <c r="N14" s="92">
        <v>18500</v>
      </c>
      <c r="Q14" s="45">
        <f t="shared" si="0"/>
        <v>21.765601217656013</v>
      </c>
      <c r="R14" s="49">
        <f t="shared" si="1"/>
        <v>21.893911719939116</v>
      </c>
      <c r="S14" s="49">
        <f t="shared" si="2"/>
        <v>24.530136986301368</v>
      </c>
      <c r="T14" s="49">
        <f t="shared" si="3"/>
        <v>19.860578386605784</v>
      </c>
      <c r="U14" s="50">
        <f t="shared" si="4"/>
        <v>28.552968036529681</v>
      </c>
      <c r="W14" s="2">
        <f t="shared" si="5"/>
        <v>69</v>
      </c>
      <c r="X14" s="26">
        <f t="shared" si="10"/>
        <v>10.882800608828006</v>
      </c>
      <c r="Y14" s="1">
        <f t="shared" si="6"/>
        <v>34931.800000000003</v>
      </c>
      <c r="Z14" s="1">
        <f t="shared" si="7"/>
        <v>38326.6</v>
      </c>
      <c r="AA14" s="92">
        <f t="shared" si="8"/>
        <v>25387</v>
      </c>
      <c r="AC14" s="1">
        <f t="shared" si="9"/>
        <v>19.860578386605784</v>
      </c>
    </row>
    <row r="15" spans="1:29">
      <c r="B15" s="95">
        <v>0.5</v>
      </c>
      <c r="C15" s="96">
        <v>0.25</v>
      </c>
      <c r="D15" s="86">
        <v>28600</v>
      </c>
      <c r="E15" s="87">
        <v>25700</v>
      </c>
      <c r="F15" s="87">
        <v>32475</v>
      </c>
      <c r="G15" s="87">
        <v>20433</v>
      </c>
      <c r="H15" s="88">
        <v>38777</v>
      </c>
      <c r="J15" s="2">
        <v>70</v>
      </c>
      <c r="K15" s="1">
        <v>14300</v>
      </c>
      <c r="L15" s="1">
        <v>35048</v>
      </c>
      <c r="M15" s="1">
        <v>39960</v>
      </c>
      <c r="N15" s="92">
        <v>19725</v>
      </c>
      <c r="Q15" s="45">
        <f t="shared" si="0"/>
        <v>21.765601217656013</v>
      </c>
      <c r="R15" s="49">
        <f t="shared" si="1"/>
        <v>22.19558599695586</v>
      </c>
      <c r="S15" s="49">
        <f t="shared" si="2"/>
        <v>28.633333333333333</v>
      </c>
      <c r="T15" s="49">
        <f t="shared" si="3"/>
        <v>20.104566210045665</v>
      </c>
      <c r="U15" s="50">
        <f t="shared" si="4"/>
        <v>30.671080669710808</v>
      </c>
      <c r="W15" s="2">
        <f t="shared" si="5"/>
        <v>69.400000000000006</v>
      </c>
      <c r="X15" s="26">
        <f t="shared" si="10"/>
        <v>10.882800608828006</v>
      </c>
      <c r="Y15" s="1">
        <f t="shared" si="6"/>
        <v>36983.199999999997</v>
      </c>
      <c r="Z15" s="1">
        <f t="shared" si="7"/>
        <v>41173.4</v>
      </c>
      <c r="AA15" s="92">
        <f t="shared" si="8"/>
        <v>25701</v>
      </c>
      <c r="AC15" s="1">
        <f t="shared" si="9"/>
        <v>20.104566210045665</v>
      </c>
    </row>
    <row r="16" spans="1:29">
      <c r="B16" s="95">
        <v>0.5</v>
      </c>
      <c r="C16" s="96">
        <v>0.5</v>
      </c>
      <c r="D16" s="86">
        <v>28600</v>
      </c>
      <c r="E16" s="87">
        <v>26350</v>
      </c>
      <c r="F16" s="87">
        <v>38400</v>
      </c>
      <c r="G16" s="87">
        <v>20334</v>
      </c>
      <c r="H16" s="88">
        <v>42317</v>
      </c>
      <c r="J16" s="2">
        <v>70</v>
      </c>
      <c r="K16" s="1">
        <v>14300</v>
      </c>
      <c r="L16" s="1">
        <v>37700</v>
      </c>
      <c r="M16" s="1">
        <v>43600</v>
      </c>
      <c r="N16" s="92">
        <v>19750</v>
      </c>
      <c r="Q16" s="45">
        <f t="shared" si="0"/>
        <v>21.765601217656013</v>
      </c>
      <c r="R16" s="49">
        <f t="shared" si="1"/>
        <v>22.501826484018267</v>
      </c>
      <c r="S16" s="49">
        <f t="shared" si="2"/>
        <v>32.772298325722986</v>
      </c>
      <c r="T16" s="49">
        <f t="shared" si="3"/>
        <v>20.255403348554033</v>
      </c>
      <c r="U16" s="50">
        <f t="shared" si="4"/>
        <v>32.929071537290717</v>
      </c>
      <c r="W16" s="2">
        <f t="shared" si="5"/>
        <v>69.2</v>
      </c>
      <c r="X16" s="26">
        <f t="shared" si="10"/>
        <v>10.882800608828006</v>
      </c>
      <c r="Y16" s="1">
        <f t="shared" si="6"/>
        <v>39173.199999999997</v>
      </c>
      <c r="Z16" s="1">
        <f t="shared" si="7"/>
        <v>44203.6</v>
      </c>
      <c r="AA16" s="92">
        <f t="shared" si="8"/>
        <v>25713.8</v>
      </c>
      <c r="AC16" s="1">
        <f t="shared" si="9"/>
        <v>20.255403348554033</v>
      </c>
    </row>
    <row r="17" spans="1:29">
      <c r="B17" s="95">
        <v>0.5</v>
      </c>
      <c r="C17" s="96">
        <v>0.75</v>
      </c>
      <c r="D17" s="86">
        <v>28600</v>
      </c>
      <c r="E17" s="87">
        <v>27000</v>
      </c>
      <c r="F17" s="87">
        <v>44325</v>
      </c>
      <c r="G17" s="87">
        <v>20479</v>
      </c>
      <c r="H17" s="88">
        <v>45585</v>
      </c>
      <c r="J17" s="2">
        <v>70</v>
      </c>
      <c r="K17" s="1">
        <v>14300</v>
      </c>
      <c r="L17" s="1">
        <v>40148</v>
      </c>
      <c r="M17" s="1">
        <v>46960</v>
      </c>
      <c r="N17" s="92">
        <v>19775</v>
      </c>
      <c r="Q17" s="45">
        <f t="shared" si="0"/>
        <v>21.765601217656013</v>
      </c>
      <c r="R17" s="49">
        <f t="shared" si="1"/>
        <v>22.809741248097414</v>
      </c>
      <c r="S17" s="49">
        <f t="shared" si="2"/>
        <v>36.907610350076105</v>
      </c>
      <c r="T17" s="49">
        <f t="shared" si="3"/>
        <v>20.216894977168948</v>
      </c>
      <c r="U17" s="50">
        <f t="shared" si="4"/>
        <v>35.109589041095887</v>
      </c>
      <c r="W17" s="2">
        <f t="shared" si="5"/>
        <v>69.8</v>
      </c>
      <c r="X17" s="26">
        <f t="shared" si="10"/>
        <v>10.882800608828006</v>
      </c>
      <c r="Y17" s="1">
        <f t="shared" si="6"/>
        <v>41286</v>
      </c>
      <c r="Z17" s="1">
        <f t="shared" si="7"/>
        <v>47136.800000000003</v>
      </c>
      <c r="AA17" s="92">
        <f t="shared" si="8"/>
        <v>25726.6</v>
      </c>
      <c r="AC17" s="1">
        <f t="shared" si="9"/>
        <v>20.216894977168948</v>
      </c>
    </row>
    <row r="18" spans="1:29">
      <c r="B18" s="95">
        <v>0.5</v>
      </c>
      <c r="C18" s="96">
        <v>1</v>
      </c>
      <c r="D18" s="86">
        <v>28600</v>
      </c>
      <c r="E18" s="87">
        <v>27650</v>
      </c>
      <c r="F18" s="87">
        <v>50250</v>
      </c>
      <c r="G18" s="87">
        <v>20286</v>
      </c>
      <c r="H18" s="88">
        <v>49125</v>
      </c>
      <c r="J18" s="2">
        <v>70</v>
      </c>
      <c r="K18" s="1">
        <v>14300</v>
      </c>
      <c r="L18" s="1">
        <v>42800</v>
      </c>
      <c r="M18" s="1">
        <v>50600</v>
      </c>
      <c r="N18" s="92">
        <v>19800</v>
      </c>
      <c r="Q18" s="45">
        <f t="shared" si="0"/>
        <v>21.765601217656013</v>
      </c>
      <c r="R18" s="49">
        <f t="shared" si="1"/>
        <v>23.114764079147641</v>
      </c>
      <c r="S18" s="49">
        <f t="shared" si="2"/>
        <v>41.046575342465751</v>
      </c>
      <c r="T18" s="49">
        <f t="shared" si="3"/>
        <v>20.153120243531202</v>
      </c>
      <c r="U18" s="50">
        <f t="shared" si="4"/>
        <v>37.367275494672754</v>
      </c>
      <c r="W18" s="2">
        <f t="shared" si="5"/>
        <v>69.599999999999994</v>
      </c>
      <c r="X18" s="26">
        <f t="shared" si="10"/>
        <v>10.882800608828006</v>
      </c>
      <c r="Y18" s="1">
        <f t="shared" si="6"/>
        <v>43474.8</v>
      </c>
      <c r="Z18" s="1">
        <f t="shared" si="7"/>
        <v>50166.8</v>
      </c>
      <c r="AA18" s="92">
        <f t="shared" si="8"/>
        <v>25739.4</v>
      </c>
      <c r="AC18" s="1">
        <f t="shared" si="9"/>
        <v>20.153120243531202</v>
      </c>
    </row>
    <row r="19" spans="1:29">
      <c r="B19" s="95">
        <v>0.75</v>
      </c>
      <c r="C19" s="96">
        <v>0</v>
      </c>
      <c r="D19" s="86">
        <v>28600</v>
      </c>
      <c r="E19" s="87">
        <v>28125</v>
      </c>
      <c r="F19" s="87">
        <v>39425</v>
      </c>
      <c r="G19" s="87">
        <v>24671</v>
      </c>
      <c r="H19" s="88">
        <v>45670</v>
      </c>
      <c r="J19" s="2">
        <v>70</v>
      </c>
      <c r="K19" s="1">
        <v>21450</v>
      </c>
      <c r="L19" s="1">
        <v>40800</v>
      </c>
      <c r="M19" s="1">
        <v>46600</v>
      </c>
      <c r="N19" s="92">
        <v>24200</v>
      </c>
      <c r="Q19" s="45">
        <f t="shared" si="0"/>
        <v>21.765601217656013</v>
      </c>
      <c r="R19" s="49">
        <f t="shared" si="1"/>
        <v>24.234094368340944</v>
      </c>
      <c r="S19" s="49">
        <f t="shared" si="2"/>
        <v>34.328462709284629</v>
      </c>
      <c r="T19" s="49">
        <f t="shared" si="3"/>
        <v>22.713242009132422</v>
      </c>
      <c r="U19" s="50">
        <f t="shared" si="4"/>
        <v>36.285083713850838</v>
      </c>
      <c r="W19" s="2">
        <f t="shared" si="5"/>
        <v>69.8</v>
      </c>
      <c r="X19" s="26">
        <f t="shared" si="10"/>
        <v>16.324200913242009</v>
      </c>
      <c r="Y19" s="1">
        <f t="shared" si="6"/>
        <v>43131.8</v>
      </c>
      <c r="Z19" s="1">
        <f t="shared" si="7"/>
        <v>48326.6</v>
      </c>
      <c r="AA19" s="92">
        <f t="shared" si="8"/>
        <v>29071.599999999999</v>
      </c>
      <c r="AC19" s="1">
        <f t="shared" si="9"/>
        <v>21.765601217656013</v>
      </c>
    </row>
    <row r="20" spans="1:29">
      <c r="B20" s="95">
        <v>0.75</v>
      </c>
      <c r="C20" s="96">
        <v>0.25</v>
      </c>
      <c r="D20" s="86">
        <v>28600</v>
      </c>
      <c r="E20" s="87">
        <v>28775</v>
      </c>
      <c r="F20" s="87">
        <v>45350</v>
      </c>
      <c r="G20" s="87">
        <v>24693</v>
      </c>
      <c r="H20" s="88">
        <v>50571</v>
      </c>
      <c r="J20" s="2">
        <v>70</v>
      </c>
      <c r="K20" s="1">
        <v>21450</v>
      </c>
      <c r="L20" s="1">
        <v>44472</v>
      </c>
      <c r="M20" s="1">
        <v>51640</v>
      </c>
      <c r="N20" s="92">
        <v>24225</v>
      </c>
      <c r="Q20" s="45">
        <f t="shared" si="0"/>
        <v>21.765601217656013</v>
      </c>
      <c r="R20" s="49">
        <f t="shared" si="1"/>
        <v>24.535768645357688</v>
      </c>
      <c r="S20" s="49">
        <f t="shared" si="2"/>
        <v>38.43165905631659</v>
      </c>
      <c r="T20" s="49">
        <f t="shared" si="3"/>
        <v>22.810958904109587</v>
      </c>
      <c r="U20" s="50">
        <f t="shared" si="4"/>
        <v>39.49421613394216</v>
      </c>
      <c r="W20" s="2">
        <f t="shared" ref="W20:W28" si="11">AVERAGE(J20,J46,J72,J98,J124)</f>
        <v>69.599999999999994</v>
      </c>
      <c r="X20" s="26">
        <f t="shared" si="10"/>
        <v>16.324200913242009</v>
      </c>
      <c r="Y20" s="1">
        <f t="shared" si="6"/>
        <v>46240.4</v>
      </c>
      <c r="Z20" s="1">
        <f t="shared" si="7"/>
        <v>52637.8</v>
      </c>
      <c r="AA20" s="92">
        <f t="shared" si="8"/>
        <v>29080.400000000001</v>
      </c>
      <c r="AC20" s="1">
        <f t="shared" si="9"/>
        <v>21.765601217656013</v>
      </c>
    </row>
    <row r="21" spans="1:29">
      <c r="B21" s="95">
        <v>0.75</v>
      </c>
      <c r="C21" s="96">
        <v>0.5</v>
      </c>
      <c r="D21" s="86">
        <v>28600</v>
      </c>
      <c r="E21" s="87">
        <v>29425</v>
      </c>
      <c r="F21" s="87">
        <v>51275</v>
      </c>
      <c r="G21" s="87">
        <v>25013</v>
      </c>
      <c r="H21" s="88">
        <v>55745</v>
      </c>
      <c r="J21" s="2">
        <v>70</v>
      </c>
      <c r="K21" s="1">
        <v>21450</v>
      </c>
      <c r="L21" s="1">
        <v>48348</v>
      </c>
      <c r="M21" s="1">
        <v>56960</v>
      </c>
      <c r="N21" s="92">
        <v>24250</v>
      </c>
      <c r="Q21" s="45">
        <f t="shared" si="0"/>
        <v>21.765601217656013</v>
      </c>
      <c r="R21" s="49">
        <f t="shared" si="1"/>
        <v>24.842009132420092</v>
      </c>
      <c r="S21" s="49">
        <f t="shared" si="2"/>
        <v>42.570624048706243</v>
      </c>
      <c r="T21" s="49">
        <f t="shared" si="3"/>
        <v>22.950532724505326</v>
      </c>
      <c r="U21" s="50">
        <f t="shared" si="4"/>
        <v>42.841704718417049</v>
      </c>
      <c r="W21" s="2">
        <f t="shared" si="11"/>
        <v>69.400000000000006</v>
      </c>
      <c r="X21" s="26">
        <f t="shared" si="10"/>
        <v>16.324200913242009</v>
      </c>
      <c r="Y21" s="1">
        <f t="shared" si="6"/>
        <v>49486</v>
      </c>
      <c r="Z21" s="1">
        <f t="shared" si="7"/>
        <v>57136.800000000003</v>
      </c>
      <c r="AA21" s="92">
        <f t="shared" si="8"/>
        <v>29089.200000000001</v>
      </c>
      <c r="AC21" s="1">
        <f t="shared" si="9"/>
        <v>21.765601217656013</v>
      </c>
    </row>
    <row r="22" spans="1:29">
      <c r="B22" s="95">
        <v>0.75</v>
      </c>
      <c r="C22" s="96">
        <v>0.75</v>
      </c>
      <c r="D22" s="86">
        <v>28600</v>
      </c>
      <c r="E22" s="87">
        <v>30075</v>
      </c>
      <c r="F22" s="87">
        <v>57200</v>
      </c>
      <c r="G22" s="87">
        <v>25125</v>
      </c>
      <c r="H22" s="88">
        <v>60918</v>
      </c>
      <c r="J22" s="2">
        <v>70</v>
      </c>
      <c r="K22" s="1">
        <v>21450</v>
      </c>
      <c r="L22" s="1">
        <v>52224</v>
      </c>
      <c r="M22" s="1">
        <v>62280</v>
      </c>
      <c r="N22" s="92">
        <v>24275</v>
      </c>
      <c r="Q22" s="45">
        <f t="shared" si="0"/>
        <v>21.765601217656013</v>
      </c>
      <c r="R22" s="49">
        <f t="shared" si="1"/>
        <v>25.149923896499239</v>
      </c>
      <c r="S22" s="49">
        <f t="shared" si="2"/>
        <v>46.705936073059362</v>
      </c>
      <c r="T22" s="49">
        <f t="shared" si="3"/>
        <v>22.784931506849315</v>
      </c>
      <c r="U22" s="50">
        <f t="shared" si="4"/>
        <v>46.185692541856923</v>
      </c>
      <c r="W22" s="2">
        <f t="shared" si="11"/>
        <v>70</v>
      </c>
      <c r="X22" s="26">
        <f t="shared" si="10"/>
        <v>16.324200913242009</v>
      </c>
      <c r="Y22" s="1">
        <f t="shared" si="6"/>
        <v>52727</v>
      </c>
      <c r="Z22" s="1">
        <f t="shared" si="7"/>
        <v>61624.6</v>
      </c>
      <c r="AA22" s="92">
        <f t="shared" si="8"/>
        <v>29098</v>
      </c>
      <c r="AC22" s="1">
        <f t="shared" si="9"/>
        <v>21.765601217656013</v>
      </c>
    </row>
    <row r="23" spans="1:29">
      <c r="B23" s="95">
        <v>0.75</v>
      </c>
      <c r="C23" s="96">
        <v>1</v>
      </c>
      <c r="D23" s="86">
        <v>28600</v>
      </c>
      <c r="E23" s="87">
        <v>30725</v>
      </c>
      <c r="F23" s="87">
        <v>63125</v>
      </c>
      <c r="G23" s="87">
        <v>24917</v>
      </c>
      <c r="H23" s="88">
        <v>66092</v>
      </c>
      <c r="J23" s="2">
        <v>70</v>
      </c>
      <c r="K23" s="1">
        <v>21450</v>
      </c>
      <c r="L23" s="1">
        <v>56100</v>
      </c>
      <c r="M23" s="1">
        <v>67600</v>
      </c>
      <c r="N23" s="92">
        <v>24300</v>
      </c>
      <c r="Q23" s="45">
        <f t="shared" si="0"/>
        <v>21.765601217656013</v>
      </c>
      <c r="R23" s="49">
        <f t="shared" si="1"/>
        <v>25.454946727549469</v>
      </c>
      <c r="S23" s="49">
        <f t="shared" si="2"/>
        <v>50.845053272450528</v>
      </c>
      <c r="T23" s="49">
        <f t="shared" si="3"/>
        <v>22.609284627092844</v>
      </c>
      <c r="U23" s="50">
        <f t="shared" si="4"/>
        <v>49.535464231354638</v>
      </c>
      <c r="W23" s="2">
        <f t="shared" si="11"/>
        <v>70</v>
      </c>
      <c r="X23" s="26">
        <f t="shared" si="10"/>
        <v>16.324200913242009</v>
      </c>
      <c r="Y23" s="1">
        <f t="shared" si="6"/>
        <v>55976.2</v>
      </c>
      <c r="Z23" s="1">
        <f t="shared" si="7"/>
        <v>66129.8</v>
      </c>
      <c r="AA23" s="92">
        <f t="shared" si="8"/>
        <v>29106.799999999999</v>
      </c>
      <c r="AC23" s="1">
        <f t="shared" si="9"/>
        <v>21.765601217656013</v>
      </c>
    </row>
    <row r="24" spans="1:29">
      <c r="B24" s="95">
        <v>1</v>
      </c>
      <c r="C24" s="96">
        <v>0</v>
      </c>
      <c r="D24" s="86">
        <v>28600</v>
      </c>
      <c r="E24" s="87">
        <v>31200</v>
      </c>
      <c r="F24" s="87">
        <v>52300</v>
      </c>
      <c r="G24" s="87">
        <v>28828</v>
      </c>
      <c r="H24" s="88">
        <v>55830</v>
      </c>
      <c r="J24" s="2">
        <v>70</v>
      </c>
      <c r="K24" s="1">
        <v>28600</v>
      </c>
      <c r="L24" s="1">
        <v>49000</v>
      </c>
      <c r="M24" s="1">
        <v>56600</v>
      </c>
      <c r="N24" s="92">
        <v>28700</v>
      </c>
      <c r="Q24" s="45">
        <f t="shared" si="0"/>
        <v>21.765601217656013</v>
      </c>
      <c r="R24" s="49">
        <f t="shared" si="1"/>
        <v>26.574277016742769</v>
      </c>
      <c r="S24" s="49">
        <f t="shared" si="2"/>
        <v>44.126788432267887</v>
      </c>
      <c r="T24" s="49">
        <f t="shared" si="3"/>
        <v>24.587366818873669</v>
      </c>
      <c r="U24" s="50">
        <f t="shared" si="4"/>
        <v>44.017199391171992</v>
      </c>
      <c r="W24" s="2">
        <f t="shared" si="11"/>
        <v>70</v>
      </c>
      <c r="X24" s="26">
        <f t="shared" si="10"/>
        <v>21.765601217656013</v>
      </c>
      <c r="Y24" s="1">
        <f t="shared" si="6"/>
        <v>51331.8</v>
      </c>
      <c r="Z24" s="1">
        <f t="shared" si="7"/>
        <v>58326.6</v>
      </c>
      <c r="AA24" s="92">
        <f t="shared" si="8"/>
        <v>31757</v>
      </c>
      <c r="AC24" s="1">
        <f t="shared" si="9"/>
        <v>21.765601217656013</v>
      </c>
    </row>
    <row r="25" spans="1:29">
      <c r="B25" s="95">
        <v>1</v>
      </c>
      <c r="C25" s="96">
        <v>0.25</v>
      </c>
      <c r="D25" s="86">
        <v>28600</v>
      </c>
      <c r="E25" s="87">
        <v>31850</v>
      </c>
      <c r="F25" s="87">
        <v>58225</v>
      </c>
      <c r="G25" s="87">
        <v>28876</v>
      </c>
      <c r="H25" s="88">
        <v>62637</v>
      </c>
      <c r="J25" s="2">
        <v>70</v>
      </c>
      <c r="K25" s="1">
        <v>28600</v>
      </c>
      <c r="L25" s="1">
        <v>54100</v>
      </c>
      <c r="M25" s="1">
        <v>63600</v>
      </c>
      <c r="N25" s="92">
        <v>28725</v>
      </c>
      <c r="Q25" s="45">
        <f t="shared" si="0"/>
        <v>21.765601217656013</v>
      </c>
      <c r="R25" s="49">
        <f t="shared" si="1"/>
        <v>26.875951293759513</v>
      </c>
      <c r="S25" s="49">
        <f t="shared" si="2"/>
        <v>48.229984779299848</v>
      </c>
      <c r="T25" s="49">
        <f t="shared" si="3"/>
        <v>24.621004566210047</v>
      </c>
      <c r="U25" s="50">
        <f t="shared" si="4"/>
        <v>48.393302891933033</v>
      </c>
      <c r="W25" s="2">
        <f t="shared" si="11"/>
        <v>70</v>
      </c>
      <c r="X25" s="26">
        <f t="shared" si="10"/>
        <v>21.765601217656013</v>
      </c>
      <c r="Y25" s="1">
        <f t="shared" si="6"/>
        <v>55573.2</v>
      </c>
      <c r="Z25" s="1">
        <f t="shared" si="7"/>
        <v>64203.6</v>
      </c>
      <c r="AA25" s="92">
        <f t="shared" si="8"/>
        <v>31762</v>
      </c>
      <c r="AC25" s="1">
        <f t="shared" si="9"/>
        <v>21.765601217656013</v>
      </c>
    </row>
    <row r="26" spans="1:29">
      <c r="B26" s="95">
        <v>1</v>
      </c>
      <c r="C26" s="96">
        <v>0.5</v>
      </c>
      <c r="D26" s="86">
        <v>28600</v>
      </c>
      <c r="E26" s="87">
        <v>32500</v>
      </c>
      <c r="F26" s="87">
        <v>64150</v>
      </c>
      <c r="G26" s="87">
        <v>28720</v>
      </c>
      <c r="H26" s="88">
        <v>69445</v>
      </c>
      <c r="J26" s="2">
        <v>70</v>
      </c>
      <c r="K26" s="1">
        <v>28600</v>
      </c>
      <c r="L26" s="1">
        <v>59200</v>
      </c>
      <c r="M26" s="1">
        <v>70600</v>
      </c>
      <c r="N26" s="92">
        <v>28750</v>
      </c>
      <c r="Q26" s="45">
        <f t="shared" si="0"/>
        <v>21.765601217656013</v>
      </c>
      <c r="R26" s="49">
        <f t="shared" si="1"/>
        <v>27.18219178082192</v>
      </c>
      <c r="S26" s="49">
        <f t="shared" si="2"/>
        <v>52.3689497716895</v>
      </c>
      <c r="T26" s="49">
        <f t="shared" si="3"/>
        <v>24.62267884322679</v>
      </c>
      <c r="U26" s="50">
        <f t="shared" si="4"/>
        <v>52.831506849315076</v>
      </c>
      <c r="W26" s="2">
        <f t="shared" si="11"/>
        <v>70</v>
      </c>
      <c r="X26" s="26">
        <f t="shared" si="10"/>
        <v>21.765601217656013</v>
      </c>
      <c r="Y26" s="1">
        <f t="shared" si="6"/>
        <v>59874.8</v>
      </c>
      <c r="Z26" s="1">
        <f t="shared" si="7"/>
        <v>70166.8</v>
      </c>
      <c r="AA26" s="92">
        <f t="shared" si="8"/>
        <v>31767</v>
      </c>
      <c r="AC26" s="1">
        <f t="shared" si="9"/>
        <v>21.765601217656013</v>
      </c>
    </row>
    <row r="27" spans="1:29">
      <c r="B27" s="95">
        <v>1</v>
      </c>
      <c r="C27" s="96">
        <v>0.75</v>
      </c>
      <c r="D27" s="86">
        <v>28600</v>
      </c>
      <c r="E27" s="87">
        <v>33150</v>
      </c>
      <c r="F27" s="87">
        <v>70075</v>
      </c>
      <c r="G27" s="87">
        <v>28727</v>
      </c>
      <c r="H27" s="88">
        <v>76252</v>
      </c>
      <c r="J27" s="2">
        <v>70</v>
      </c>
      <c r="K27" s="1">
        <v>28600</v>
      </c>
      <c r="L27" s="1">
        <v>64300</v>
      </c>
      <c r="M27" s="1">
        <v>77600</v>
      </c>
      <c r="N27" s="92">
        <v>28775</v>
      </c>
      <c r="Q27" s="45">
        <f t="shared" si="0"/>
        <v>21.765601217656013</v>
      </c>
      <c r="R27" s="49">
        <f t="shared" si="1"/>
        <v>27.490106544901064</v>
      </c>
      <c r="S27" s="49">
        <f t="shared" si="2"/>
        <v>56.50426179604262</v>
      </c>
      <c r="T27" s="49">
        <f t="shared" si="3"/>
        <v>24.660273972602738</v>
      </c>
      <c r="U27" s="50">
        <f t="shared" si="4"/>
        <v>57.267579908675806</v>
      </c>
      <c r="W27" s="2">
        <f t="shared" si="11"/>
        <v>70</v>
      </c>
      <c r="X27" s="26">
        <f t="shared" si="10"/>
        <v>21.765601217656013</v>
      </c>
      <c r="Y27" s="1">
        <f t="shared" si="6"/>
        <v>64176.2</v>
      </c>
      <c r="Z27" s="1">
        <f t="shared" si="7"/>
        <v>76129.8</v>
      </c>
      <c r="AA27" s="92">
        <f t="shared" si="8"/>
        <v>31772</v>
      </c>
      <c r="AC27" s="1">
        <f t="shared" si="9"/>
        <v>21.765601217656013</v>
      </c>
    </row>
    <row r="28" spans="1:29" ht="15.75" thickBot="1">
      <c r="B28" s="97">
        <v>1</v>
      </c>
      <c r="C28" s="98">
        <v>1</v>
      </c>
      <c r="D28" s="89">
        <v>28600</v>
      </c>
      <c r="E28" s="90">
        <v>33800</v>
      </c>
      <c r="F28" s="90">
        <v>76000</v>
      </c>
      <c r="G28" s="90">
        <v>28814</v>
      </c>
      <c r="H28" s="91">
        <v>83060</v>
      </c>
      <c r="J28" s="2">
        <v>70</v>
      </c>
      <c r="K28" s="1">
        <v>28600</v>
      </c>
      <c r="L28" s="1">
        <v>69400</v>
      </c>
      <c r="M28" s="1">
        <v>84600</v>
      </c>
      <c r="N28" s="92">
        <v>28800</v>
      </c>
      <c r="Q28" s="51">
        <f t="shared" si="0"/>
        <v>21.765601217656013</v>
      </c>
      <c r="R28" s="52">
        <f t="shared" si="1"/>
        <v>27.795129375951294</v>
      </c>
      <c r="S28" s="52">
        <f t="shared" si="2"/>
        <v>60.643378995433785</v>
      </c>
      <c r="T28" s="52">
        <f t="shared" si="3"/>
        <v>24.508219178082193</v>
      </c>
      <c r="U28" s="53">
        <f t="shared" si="4"/>
        <v>61.703805175038056</v>
      </c>
      <c r="W28" s="2">
        <f t="shared" si="11"/>
        <v>70</v>
      </c>
      <c r="X28" s="26">
        <f t="shared" si="10"/>
        <v>21.765601217656013</v>
      </c>
      <c r="Y28" s="1">
        <f t="shared" si="6"/>
        <v>68477.8</v>
      </c>
      <c r="Z28" s="1">
        <f t="shared" si="7"/>
        <v>82086.2</v>
      </c>
      <c r="AA28" s="92">
        <f t="shared" si="8"/>
        <v>31777</v>
      </c>
      <c r="AC28" s="1">
        <f t="shared" si="9"/>
        <v>21.765601217656013</v>
      </c>
    </row>
    <row r="29" spans="1:29" ht="15.75" thickBot="1">
      <c r="A29" s="92">
        <v>0.75</v>
      </c>
      <c r="Q29" s="25"/>
      <c r="R29" s="25">
        <f>SUM(R30:R54)/(COUNTA(R30:R54)-SUM($Q30:$Q54))</f>
        <v>0</v>
      </c>
      <c r="S29" s="25">
        <f t="shared" ref="S29:U29" si="12">SUM(S30:S54)/(COUNTA(S30:S54)-SUM($Q30:$Q54))</f>
        <v>0.2</v>
      </c>
      <c r="T29" s="25">
        <f>SUM(T30:T54)/(COUNTA(T30:T54)-SUM($Q30:$Q54))</f>
        <v>0.8</v>
      </c>
      <c r="U29" s="25">
        <f t="shared" si="12"/>
        <v>0</v>
      </c>
      <c r="W29" s="101">
        <f>AVERAGE(T4:T18)</f>
        <v>15.807803145611366</v>
      </c>
    </row>
    <row r="30" spans="1:29">
      <c r="B30" s="93">
        <v>0</v>
      </c>
      <c r="C30" s="94">
        <v>0</v>
      </c>
      <c r="D30" s="83">
        <v>28600</v>
      </c>
      <c r="E30" s="84">
        <v>20716</v>
      </c>
      <c r="F30" s="84">
        <v>3586</v>
      </c>
      <c r="G30" s="84">
        <v>7866</v>
      </c>
      <c r="H30" s="85">
        <v>16157</v>
      </c>
      <c r="J30" s="2">
        <v>69</v>
      </c>
      <c r="K30" s="1">
        <v>0</v>
      </c>
      <c r="L30" s="1">
        <v>17331</v>
      </c>
      <c r="M30" s="1">
        <v>17428</v>
      </c>
      <c r="N30" s="92">
        <v>3586</v>
      </c>
      <c r="Q30" s="92">
        <f>IF(Q4=$AC4,1,0)</f>
        <v>0</v>
      </c>
      <c r="R30" s="92">
        <f t="shared" ref="R30:U30" si="13">IF(R4=$AC4,1,0)</f>
        <v>0</v>
      </c>
      <c r="S30" s="92">
        <f t="shared" si="13"/>
        <v>1</v>
      </c>
      <c r="T30" s="92">
        <f t="shared" ref="T30:T54" si="14">IF(T4=$AC4,1,0)</f>
        <v>0</v>
      </c>
      <c r="U30" s="92">
        <f t="shared" si="13"/>
        <v>0</v>
      </c>
    </row>
    <row r="31" spans="1:29">
      <c r="B31" s="95">
        <v>0</v>
      </c>
      <c r="C31" s="96">
        <v>0.25</v>
      </c>
      <c r="D31" s="86">
        <v>28600</v>
      </c>
      <c r="E31" s="87">
        <v>21237</v>
      </c>
      <c r="F31" s="87">
        <v>9210</v>
      </c>
      <c r="G31" s="87">
        <v>10151</v>
      </c>
      <c r="H31" s="88">
        <v>16157</v>
      </c>
      <c r="J31" s="2">
        <v>69</v>
      </c>
      <c r="K31" s="1">
        <v>0</v>
      </c>
      <c r="L31" s="1">
        <v>17331</v>
      </c>
      <c r="M31" s="1">
        <v>17428</v>
      </c>
      <c r="N31" s="92">
        <v>8557</v>
      </c>
      <c r="Q31" s="92">
        <f t="shared" ref="Q31:U46" si="15">IF(Q5=$AC5,1,0)</f>
        <v>0</v>
      </c>
      <c r="R31" s="92">
        <f t="shared" si="15"/>
        <v>0</v>
      </c>
      <c r="S31" s="92">
        <f t="shared" si="15"/>
        <v>1</v>
      </c>
      <c r="T31" s="92">
        <f t="shared" si="14"/>
        <v>0</v>
      </c>
      <c r="U31" s="92">
        <f t="shared" si="15"/>
        <v>0</v>
      </c>
      <c r="X31" s="27"/>
      <c r="Y31" s="27"/>
    </row>
    <row r="32" spans="1:29">
      <c r="B32" s="95">
        <v>0</v>
      </c>
      <c r="C32" s="96">
        <v>0.5</v>
      </c>
      <c r="D32" s="86">
        <v>28600</v>
      </c>
      <c r="E32" s="87">
        <v>21762</v>
      </c>
      <c r="F32" s="87">
        <v>14897</v>
      </c>
      <c r="G32" s="87">
        <v>11599</v>
      </c>
      <c r="H32" s="88">
        <v>16157</v>
      </c>
      <c r="J32" s="2">
        <v>70</v>
      </c>
      <c r="K32" s="1">
        <v>0</v>
      </c>
      <c r="L32" s="1">
        <v>17331</v>
      </c>
      <c r="M32" s="1">
        <v>17428</v>
      </c>
      <c r="N32" s="92">
        <v>10368</v>
      </c>
      <c r="Q32" s="92">
        <f t="shared" si="15"/>
        <v>0</v>
      </c>
      <c r="R32" s="92">
        <f t="shared" si="15"/>
        <v>0</v>
      </c>
      <c r="S32" s="92">
        <f t="shared" si="15"/>
        <v>0</v>
      </c>
      <c r="T32" s="92">
        <f t="shared" si="14"/>
        <v>1</v>
      </c>
      <c r="U32" s="92">
        <f t="shared" si="15"/>
        <v>0</v>
      </c>
      <c r="X32" s="27"/>
      <c r="Y32" s="27"/>
    </row>
    <row r="33" spans="2:25">
      <c r="B33" s="95">
        <v>0</v>
      </c>
      <c r="C33" s="96">
        <v>0.75</v>
      </c>
      <c r="D33" s="86">
        <v>28600</v>
      </c>
      <c r="E33" s="87">
        <v>22286</v>
      </c>
      <c r="F33" s="87">
        <v>20564</v>
      </c>
      <c r="G33" s="87">
        <v>12505</v>
      </c>
      <c r="H33" s="88">
        <v>16157</v>
      </c>
      <c r="J33" s="2">
        <v>70</v>
      </c>
      <c r="K33" s="1">
        <v>0</v>
      </c>
      <c r="L33" s="1">
        <v>17331</v>
      </c>
      <c r="M33" s="1">
        <v>17428</v>
      </c>
      <c r="N33" s="92">
        <v>11105</v>
      </c>
      <c r="Q33" s="92">
        <f t="shared" si="15"/>
        <v>0</v>
      </c>
      <c r="R33" s="92">
        <f t="shared" si="15"/>
        <v>0</v>
      </c>
      <c r="S33" s="92">
        <f t="shared" si="15"/>
        <v>0</v>
      </c>
      <c r="T33" s="92">
        <f t="shared" si="14"/>
        <v>1</v>
      </c>
      <c r="U33" s="92">
        <f t="shared" si="15"/>
        <v>0</v>
      </c>
      <c r="X33" s="27"/>
      <c r="Y33" s="27"/>
    </row>
    <row r="34" spans="2:25">
      <c r="B34" s="95">
        <v>0</v>
      </c>
      <c r="C34" s="96">
        <v>1</v>
      </c>
      <c r="D34" s="86">
        <v>28600</v>
      </c>
      <c r="E34" s="87">
        <v>22811</v>
      </c>
      <c r="F34" s="87">
        <v>26256</v>
      </c>
      <c r="G34" s="87">
        <v>12956</v>
      </c>
      <c r="H34" s="88">
        <v>16157</v>
      </c>
      <c r="J34" s="2">
        <v>70</v>
      </c>
      <c r="K34" s="1">
        <v>0</v>
      </c>
      <c r="L34" s="1">
        <v>17331</v>
      </c>
      <c r="M34" s="1">
        <v>17428</v>
      </c>
      <c r="N34" s="92">
        <v>12122</v>
      </c>
      <c r="Q34" s="92">
        <f t="shared" si="15"/>
        <v>0</v>
      </c>
      <c r="R34" s="92">
        <f t="shared" si="15"/>
        <v>0</v>
      </c>
      <c r="S34" s="92">
        <f t="shared" si="15"/>
        <v>0</v>
      </c>
      <c r="T34" s="92">
        <f t="shared" si="14"/>
        <v>1</v>
      </c>
      <c r="U34" s="92">
        <f t="shared" si="15"/>
        <v>0</v>
      </c>
      <c r="X34" s="27"/>
      <c r="Y34" s="27"/>
    </row>
    <row r="35" spans="2:25">
      <c r="B35" s="95">
        <v>0.25</v>
      </c>
      <c r="C35" s="96">
        <v>0</v>
      </c>
      <c r="D35" s="86">
        <v>28600</v>
      </c>
      <c r="E35" s="87">
        <v>23816</v>
      </c>
      <c r="F35" s="87">
        <v>16461</v>
      </c>
      <c r="G35" s="87">
        <v>16541</v>
      </c>
      <c r="H35" s="88">
        <v>26319</v>
      </c>
      <c r="J35" s="2">
        <v>70</v>
      </c>
      <c r="K35" s="1">
        <v>7150</v>
      </c>
      <c r="L35" s="1">
        <v>25534</v>
      </c>
      <c r="M35" s="1">
        <v>27430</v>
      </c>
      <c r="N35" s="92">
        <v>15033</v>
      </c>
      <c r="Q35" s="92">
        <f t="shared" si="15"/>
        <v>0</v>
      </c>
      <c r="R35" s="92">
        <f t="shared" si="15"/>
        <v>0</v>
      </c>
      <c r="S35" s="92">
        <f t="shared" si="15"/>
        <v>1</v>
      </c>
      <c r="T35" s="92">
        <f t="shared" si="14"/>
        <v>0</v>
      </c>
      <c r="U35" s="92">
        <f t="shared" si="15"/>
        <v>0</v>
      </c>
      <c r="X35" s="27"/>
      <c r="Y35" s="27"/>
    </row>
    <row r="36" spans="2:25">
      <c r="B36" s="95">
        <v>0.25</v>
      </c>
      <c r="C36" s="96">
        <v>0.25</v>
      </c>
      <c r="D36" s="86">
        <v>28600</v>
      </c>
      <c r="E36" s="87">
        <v>24337</v>
      </c>
      <c r="F36" s="87">
        <v>22085</v>
      </c>
      <c r="G36" s="87">
        <v>17446</v>
      </c>
      <c r="H36" s="88">
        <v>27783</v>
      </c>
      <c r="J36" s="2">
        <v>70</v>
      </c>
      <c r="K36" s="1">
        <v>7150</v>
      </c>
      <c r="L36" s="1">
        <v>26613</v>
      </c>
      <c r="M36" s="1">
        <v>28926</v>
      </c>
      <c r="N36" s="92">
        <v>16219</v>
      </c>
      <c r="Q36" s="92">
        <f t="shared" si="15"/>
        <v>0</v>
      </c>
      <c r="R36" s="92">
        <f t="shared" si="15"/>
        <v>0</v>
      </c>
      <c r="S36" s="92">
        <f t="shared" si="15"/>
        <v>0</v>
      </c>
      <c r="T36" s="92">
        <f t="shared" si="14"/>
        <v>1</v>
      </c>
      <c r="U36" s="92">
        <f t="shared" si="15"/>
        <v>0</v>
      </c>
      <c r="X36" s="27"/>
      <c r="Y36" s="27"/>
    </row>
    <row r="37" spans="2:25">
      <c r="B37" s="95">
        <v>0.25</v>
      </c>
      <c r="C37" s="96">
        <v>0.5</v>
      </c>
      <c r="D37" s="86">
        <v>28600</v>
      </c>
      <c r="E37" s="87">
        <v>24862</v>
      </c>
      <c r="F37" s="87">
        <v>27772</v>
      </c>
      <c r="G37" s="87">
        <v>18151</v>
      </c>
      <c r="H37" s="88">
        <v>29357</v>
      </c>
      <c r="J37" s="2">
        <v>69</v>
      </c>
      <c r="K37" s="1">
        <v>7150</v>
      </c>
      <c r="L37" s="1">
        <v>27791</v>
      </c>
      <c r="M37" s="1">
        <v>30549</v>
      </c>
      <c r="N37" s="92">
        <v>17144</v>
      </c>
      <c r="Q37" s="92">
        <f t="shared" si="15"/>
        <v>0</v>
      </c>
      <c r="R37" s="92">
        <f t="shared" si="15"/>
        <v>0</v>
      </c>
      <c r="S37" s="92">
        <f t="shared" si="15"/>
        <v>0</v>
      </c>
      <c r="T37" s="92">
        <f t="shared" si="14"/>
        <v>1</v>
      </c>
      <c r="U37" s="92">
        <f t="shared" si="15"/>
        <v>0</v>
      </c>
      <c r="X37" s="27"/>
      <c r="Y37" s="27"/>
    </row>
    <row r="38" spans="2:25">
      <c r="B38" s="95">
        <v>0.25</v>
      </c>
      <c r="C38" s="96">
        <v>0.75</v>
      </c>
      <c r="D38" s="86">
        <v>28600</v>
      </c>
      <c r="E38" s="87">
        <v>25386</v>
      </c>
      <c r="F38" s="87">
        <v>33439</v>
      </c>
      <c r="G38" s="87">
        <v>18411</v>
      </c>
      <c r="H38" s="88">
        <v>30919</v>
      </c>
      <c r="J38" s="2">
        <v>70</v>
      </c>
      <c r="K38" s="1">
        <v>7150</v>
      </c>
      <c r="L38" s="1">
        <v>28951</v>
      </c>
      <c r="M38" s="1">
        <v>32153</v>
      </c>
      <c r="N38" s="92">
        <v>18351</v>
      </c>
      <c r="Q38" s="92">
        <f t="shared" si="15"/>
        <v>0</v>
      </c>
      <c r="R38" s="92">
        <f t="shared" si="15"/>
        <v>0</v>
      </c>
      <c r="S38" s="92">
        <f t="shared" si="15"/>
        <v>0</v>
      </c>
      <c r="T38" s="92">
        <f t="shared" si="14"/>
        <v>1</v>
      </c>
      <c r="U38" s="92">
        <f t="shared" si="15"/>
        <v>0</v>
      </c>
      <c r="X38" s="27"/>
      <c r="Y38" s="27"/>
    </row>
    <row r="39" spans="2:25">
      <c r="B39" s="95">
        <v>0.25</v>
      </c>
      <c r="C39" s="96">
        <v>1</v>
      </c>
      <c r="D39" s="86">
        <v>28600</v>
      </c>
      <c r="E39" s="87">
        <v>25911</v>
      </c>
      <c r="F39" s="87">
        <v>39131</v>
      </c>
      <c r="G39" s="87">
        <v>18752</v>
      </c>
      <c r="H39" s="88">
        <v>32536</v>
      </c>
      <c r="J39" s="2">
        <v>70</v>
      </c>
      <c r="K39" s="1">
        <v>7150</v>
      </c>
      <c r="L39" s="1">
        <v>30160</v>
      </c>
      <c r="M39" s="1">
        <v>33804</v>
      </c>
      <c r="N39" s="92">
        <v>18370</v>
      </c>
      <c r="Q39" s="92">
        <f t="shared" si="15"/>
        <v>0</v>
      </c>
      <c r="R39" s="92">
        <f t="shared" si="15"/>
        <v>0</v>
      </c>
      <c r="S39" s="92">
        <f t="shared" si="15"/>
        <v>0</v>
      </c>
      <c r="T39" s="92">
        <f t="shared" si="14"/>
        <v>1</v>
      </c>
      <c r="U39" s="92">
        <f t="shared" si="15"/>
        <v>0</v>
      </c>
      <c r="X39" s="27"/>
      <c r="Y39" s="27"/>
    </row>
    <row r="40" spans="2:25">
      <c r="B40" s="95">
        <v>0.5</v>
      </c>
      <c r="C40" s="96">
        <v>0</v>
      </c>
      <c r="D40" s="86">
        <v>28600</v>
      </c>
      <c r="E40" s="87">
        <v>26891</v>
      </c>
      <c r="F40" s="87">
        <v>29336</v>
      </c>
      <c r="G40" s="87">
        <v>23131</v>
      </c>
      <c r="H40" s="88">
        <v>36479</v>
      </c>
      <c r="J40" s="2">
        <v>70</v>
      </c>
      <c r="K40" s="1">
        <v>14300</v>
      </c>
      <c r="L40" s="1">
        <v>33734</v>
      </c>
      <c r="M40" s="1">
        <v>37430</v>
      </c>
      <c r="N40" s="92">
        <v>22488</v>
      </c>
      <c r="Q40" s="92">
        <f t="shared" si="15"/>
        <v>0</v>
      </c>
      <c r="R40" s="92">
        <f t="shared" si="15"/>
        <v>0</v>
      </c>
      <c r="S40" s="92">
        <f t="shared" si="15"/>
        <v>0</v>
      </c>
      <c r="T40" s="92">
        <f t="shared" si="14"/>
        <v>1</v>
      </c>
      <c r="U40" s="92">
        <f t="shared" si="15"/>
        <v>0</v>
      </c>
      <c r="X40" s="27"/>
      <c r="Y40" s="27"/>
    </row>
    <row r="41" spans="2:25">
      <c r="B41" s="95">
        <v>0.5</v>
      </c>
      <c r="C41" s="96">
        <v>0.25</v>
      </c>
      <c r="D41" s="86">
        <v>28600</v>
      </c>
      <c r="E41" s="87">
        <v>27412</v>
      </c>
      <c r="F41" s="87">
        <v>34960</v>
      </c>
      <c r="G41" s="87">
        <v>23512</v>
      </c>
      <c r="H41" s="88">
        <v>39517</v>
      </c>
      <c r="J41" s="2">
        <v>70</v>
      </c>
      <c r="K41" s="1">
        <v>14300</v>
      </c>
      <c r="L41" s="1">
        <v>35991</v>
      </c>
      <c r="M41" s="1">
        <v>40549</v>
      </c>
      <c r="N41" s="92">
        <v>22813</v>
      </c>
      <c r="Q41" s="92">
        <f t="shared" si="15"/>
        <v>0</v>
      </c>
      <c r="R41" s="92">
        <f t="shared" si="15"/>
        <v>0</v>
      </c>
      <c r="S41" s="92">
        <f t="shared" si="15"/>
        <v>0</v>
      </c>
      <c r="T41" s="92">
        <f t="shared" si="14"/>
        <v>1</v>
      </c>
      <c r="U41" s="92">
        <f t="shared" si="15"/>
        <v>0</v>
      </c>
      <c r="X41" s="27"/>
      <c r="Y41" s="27"/>
    </row>
    <row r="42" spans="2:25">
      <c r="B42" s="95">
        <v>0.5</v>
      </c>
      <c r="C42" s="96">
        <v>0.5</v>
      </c>
      <c r="D42" s="86">
        <v>28600</v>
      </c>
      <c r="E42" s="87">
        <v>27937</v>
      </c>
      <c r="F42" s="87">
        <v>40647</v>
      </c>
      <c r="G42" s="87">
        <v>23792</v>
      </c>
      <c r="H42" s="88">
        <v>42696</v>
      </c>
      <c r="J42" s="2">
        <v>69</v>
      </c>
      <c r="K42" s="1">
        <v>14300</v>
      </c>
      <c r="L42" s="1">
        <v>38360</v>
      </c>
      <c r="M42" s="1">
        <v>43804</v>
      </c>
      <c r="N42" s="92">
        <v>22832</v>
      </c>
      <c r="Q42" s="92">
        <f t="shared" si="15"/>
        <v>0</v>
      </c>
      <c r="R42" s="92">
        <f t="shared" si="15"/>
        <v>0</v>
      </c>
      <c r="S42" s="92">
        <f t="shared" si="15"/>
        <v>0</v>
      </c>
      <c r="T42" s="92">
        <f t="shared" si="14"/>
        <v>1</v>
      </c>
      <c r="U42" s="92">
        <f t="shared" si="15"/>
        <v>0</v>
      </c>
      <c r="X42" s="27"/>
      <c r="Y42" s="27"/>
    </row>
    <row r="43" spans="2:25">
      <c r="B43" s="95">
        <v>0.5</v>
      </c>
      <c r="C43" s="96">
        <v>0.75</v>
      </c>
      <c r="D43" s="86">
        <v>28600</v>
      </c>
      <c r="E43" s="87">
        <v>28461</v>
      </c>
      <c r="F43" s="87">
        <v>46314</v>
      </c>
      <c r="G43" s="87">
        <v>23768</v>
      </c>
      <c r="H43" s="88">
        <v>45826</v>
      </c>
      <c r="J43" s="2">
        <v>70</v>
      </c>
      <c r="K43" s="1">
        <v>14300</v>
      </c>
      <c r="L43" s="1">
        <v>40687</v>
      </c>
      <c r="M43" s="1">
        <v>47024</v>
      </c>
      <c r="N43" s="92">
        <v>22851</v>
      </c>
      <c r="Q43" s="92">
        <f t="shared" si="15"/>
        <v>0</v>
      </c>
      <c r="R43" s="92">
        <f t="shared" si="15"/>
        <v>0</v>
      </c>
      <c r="S43" s="92">
        <f t="shared" si="15"/>
        <v>0</v>
      </c>
      <c r="T43" s="92">
        <f t="shared" si="14"/>
        <v>1</v>
      </c>
      <c r="U43" s="92">
        <f t="shared" si="15"/>
        <v>0</v>
      </c>
      <c r="X43" s="27"/>
      <c r="Y43" s="28"/>
    </row>
    <row r="44" spans="2:25">
      <c r="B44" s="95">
        <v>0.5</v>
      </c>
      <c r="C44" s="96">
        <v>1</v>
      </c>
      <c r="D44" s="86">
        <v>28600</v>
      </c>
      <c r="E44" s="87">
        <v>28986</v>
      </c>
      <c r="F44" s="87">
        <v>52006</v>
      </c>
      <c r="G44" s="87">
        <v>23386</v>
      </c>
      <c r="H44" s="88">
        <v>49024</v>
      </c>
      <c r="J44" s="2">
        <v>70</v>
      </c>
      <c r="K44" s="1">
        <v>14300</v>
      </c>
      <c r="L44" s="1">
        <v>43063</v>
      </c>
      <c r="M44" s="1">
        <v>50292</v>
      </c>
      <c r="N44" s="92">
        <v>22870</v>
      </c>
      <c r="Q44" s="92">
        <f t="shared" si="15"/>
        <v>0</v>
      </c>
      <c r="R44" s="92">
        <f t="shared" si="15"/>
        <v>0</v>
      </c>
      <c r="S44" s="92">
        <f t="shared" si="15"/>
        <v>0</v>
      </c>
      <c r="T44" s="92">
        <f t="shared" si="14"/>
        <v>1</v>
      </c>
      <c r="U44" s="92">
        <f t="shared" si="15"/>
        <v>0</v>
      </c>
      <c r="X44" s="27"/>
      <c r="Y44" s="28"/>
    </row>
    <row r="45" spans="2:25">
      <c r="B45" s="95">
        <v>0.75</v>
      </c>
      <c r="C45" s="96">
        <v>0</v>
      </c>
      <c r="D45" s="86">
        <v>28600</v>
      </c>
      <c r="E45" s="87">
        <v>29966</v>
      </c>
      <c r="F45" s="87">
        <v>42211</v>
      </c>
      <c r="G45" s="87">
        <v>27878</v>
      </c>
      <c r="H45" s="88">
        <v>46639</v>
      </c>
      <c r="J45" s="2">
        <v>70</v>
      </c>
      <c r="K45" s="1">
        <v>21450</v>
      </c>
      <c r="L45" s="1">
        <v>41934</v>
      </c>
      <c r="M45" s="1">
        <v>47430</v>
      </c>
      <c r="N45" s="92">
        <v>27294</v>
      </c>
      <c r="Q45" s="92">
        <f t="shared" si="15"/>
        <v>1</v>
      </c>
      <c r="R45" s="92">
        <f t="shared" si="15"/>
        <v>0</v>
      </c>
      <c r="S45" s="92">
        <f t="shared" si="15"/>
        <v>0</v>
      </c>
      <c r="T45" s="92">
        <f t="shared" si="14"/>
        <v>0</v>
      </c>
      <c r="U45" s="92">
        <f t="shared" si="15"/>
        <v>0</v>
      </c>
      <c r="X45" s="27"/>
      <c r="Y45" s="28"/>
    </row>
    <row r="46" spans="2:25">
      <c r="B46" s="95">
        <v>0.75</v>
      </c>
      <c r="C46" s="96">
        <v>0.25</v>
      </c>
      <c r="D46" s="86">
        <v>28600</v>
      </c>
      <c r="E46" s="87">
        <v>30487</v>
      </c>
      <c r="F46" s="87">
        <v>47835</v>
      </c>
      <c r="G46" s="87">
        <v>27686</v>
      </c>
      <c r="H46" s="88">
        <v>51239</v>
      </c>
      <c r="J46" s="2">
        <v>70</v>
      </c>
      <c r="K46" s="1">
        <v>21450</v>
      </c>
      <c r="L46" s="1">
        <v>45351</v>
      </c>
      <c r="M46" s="1">
        <v>52153</v>
      </c>
      <c r="N46" s="92">
        <v>27313</v>
      </c>
      <c r="Q46" s="92">
        <f t="shared" si="15"/>
        <v>1</v>
      </c>
      <c r="R46" s="92">
        <f t="shared" si="15"/>
        <v>0</v>
      </c>
      <c r="S46" s="92">
        <f t="shared" si="15"/>
        <v>0</v>
      </c>
      <c r="T46" s="92">
        <f t="shared" si="14"/>
        <v>0</v>
      </c>
      <c r="U46" s="92">
        <f t="shared" si="15"/>
        <v>0</v>
      </c>
      <c r="X46" s="27"/>
      <c r="Y46" s="28"/>
    </row>
    <row r="47" spans="2:25">
      <c r="B47" s="95">
        <v>0.75</v>
      </c>
      <c r="C47" s="96">
        <v>0.5</v>
      </c>
      <c r="D47" s="86">
        <v>28600</v>
      </c>
      <c r="E47" s="87">
        <v>31012</v>
      </c>
      <c r="F47" s="87">
        <v>53522</v>
      </c>
      <c r="G47" s="87">
        <v>27812</v>
      </c>
      <c r="H47" s="88">
        <v>55986</v>
      </c>
      <c r="J47" s="2">
        <v>70</v>
      </c>
      <c r="K47" s="1">
        <v>21450</v>
      </c>
      <c r="L47" s="1">
        <v>48887</v>
      </c>
      <c r="M47" s="1">
        <v>57024</v>
      </c>
      <c r="N47" s="92">
        <v>27332</v>
      </c>
      <c r="Q47" s="92">
        <f t="shared" ref="Q47:U54" si="16">IF(Q21=$AC21,1,0)</f>
        <v>1</v>
      </c>
      <c r="R47" s="92">
        <f t="shared" si="16"/>
        <v>0</v>
      </c>
      <c r="S47" s="92">
        <f t="shared" si="16"/>
        <v>0</v>
      </c>
      <c r="T47" s="92">
        <f t="shared" si="14"/>
        <v>0</v>
      </c>
      <c r="U47" s="92">
        <f t="shared" si="16"/>
        <v>0</v>
      </c>
      <c r="X47" s="27"/>
      <c r="Y47" s="28"/>
    </row>
    <row r="48" spans="2:25">
      <c r="B48" s="95">
        <v>0.75</v>
      </c>
      <c r="C48" s="96">
        <v>0.75</v>
      </c>
      <c r="D48" s="86">
        <v>28600</v>
      </c>
      <c r="E48" s="87">
        <v>31536</v>
      </c>
      <c r="F48" s="87">
        <v>59189</v>
      </c>
      <c r="G48" s="87">
        <v>27703</v>
      </c>
      <c r="H48" s="88">
        <v>60735</v>
      </c>
      <c r="J48" s="2">
        <v>70</v>
      </c>
      <c r="K48" s="1">
        <v>21450</v>
      </c>
      <c r="L48" s="1">
        <v>52415</v>
      </c>
      <c r="M48" s="1">
        <v>61890</v>
      </c>
      <c r="N48" s="92">
        <v>27351</v>
      </c>
      <c r="Q48" s="92">
        <f t="shared" si="16"/>
        <v>1</v>
      </c>
      <c r="R48" s="92">
        <f t="shared" si="16"/>
        <v>0</v>
      </c>
      <c r="S48" s="92">
        <f t="shared" si="16"/>
        <v>0</v>
      </c>
      <c r="T48" s="92">
        <f t="shared" si="14"/>
        <v>0</v>
      </c>
      <c r="U48" s="92">
        <f t="shared" si="16"/>
        <v>0</v>
      </c>
      <c r="X48" s="27"/>
      <c r="Y48" s="28"/>
    </row>
    <row r="49" spans="1:25">
      <c r="B49" s="95">
        <v>0.75</v>
      </c>
      <c r="C49" s="96">
        <v>1</v>
      </c>
      <c r="D49" s="86">
        <v>28600</v>
      </c>
      <c r="E49" s="87">
        <v>32061</v>
      </c>
      <c r="F49" s="87">
        <v>64881</v>
      </c>
      <c r="G49" s="87">
        <v>27670</v>
      </c>
      <c r="H49" s="88">
        <v>65489</v>
      </c>
      <c r="J49" s="2">
        <v>70</v>
      </c>
      <c r="K49" s="1">
        <v>21450</v>
      </c>
      <c r="L49" s="1">
        <v>55957</v>
      </c>
      <c r="M49" s="1">
        <v>66764</v>
      </c>
      <c r="N49" s="92">
        <v>27370</v>
      </c>
      <c r="Q49" s="92">
        <f t="shared" si="16"/>
        <v>1</v>
      </c>
      <c r="R49" s="92">
        <f t="shared" si="16"/>
        <v>0</v>
      </c>
      <c r="S49" s="92">
        <f t="shared" si="16"/>
        <v>0</v>
      </c>
      <c r="T49" s="92">
        <f t="shared" si="14"/>
        <v>0</v>
      </c>
      <c r="U49" s="92">
        <f t="shared" si="16"/>
        <v>0</v>
      </c>
      <c r="X49" s="27"/>
      <c r="Y49" s="28"/>
    </row>
    <row r="50" spans="1:25">
      <c r="B50" s="95">
        <v>1</v>
      </c>
      <c r="C50" s="96">
        <v>0</v>
      </c>
      <c r="D50" s="86">
        <v>28600</v>
      </c>
      <c r="E50" s="87">
        <v>33041</v>
      </c>
      <c r="F50" s="87">
        <v>55086</v>
      </c>
      <c r="G50" s="87">
        <v>30980</v>
      </c>
      <c r="H50" s="88">
        <v>56799</v>
      </c>
      <c r="J50" s="2">
        <v>70</v>
      </c>
      <c r="K50" s="1">
        <v>28600</v>
      </c>
      <c r="L50" s="1">
        <v>50134</v>
      </c>
      <c r="M50" s="1">
        <v>57430</v>
      </c>
      <c r="N50" s="92">
        <v>30146</v>
      </c>
      <c r="Q50" s="92">
        <f t="shared" si="16"/>
        <v>1</v>
      </c>
      <c r="R50" s="92">
        <f t="shared" si="16"/>
        <v>0</v>
      </c>
      <c r="S50" s="92">
        <f t="shared" si="16"/>
        <v>0</v>
      </c>
      <c r="T50" s="92">
        <f t="shared" si="14"/>
        <v>0</v>
      </c>
      <c r="U50" s="92">
        <f t="shared" si="16"/>
        <v>0</v>
      </c>
      <c r="X50" s="27"/>
      <c r="Y50" s="28"/>
    </row>
    <row r="51" spans="1:25">
      <c r="B51" s="95">
        <v>1</v>
      </c>
      <c r="C51" s="96">
        <v>0.25</v>
      </c>
      <c r="D51" s="86">
        <v>28600</v>
      </c>
      <c r="E51" s="87">
        <v>33562</v>
      </c>
      <c r="F51" s="87">
        <v>60710</v>
      </c>
      <c r="G51" s="87">
        <v>30926</v>
      </c>
      <c r="H51" s="88">
        <v>63016</v>
      </c>
      <c r="J51" s="2">
        <v>70</v>
      </c>
      <c r="K51" s="1">
        <v>28600</v>
      </c>
      <c r="L51" s="1">
        <v>54760</v>
      </c>
      <c r="M51" s="1">
        <v>63804</v>
      </c>
      <c r="N51" s="92">
        <v>30146</v>
      </c>
      <c r="Q51" s="92">
        <f t="shared" si="16"/>
        <v>1</v>
      </c>
      <c r="R51" s="92">
        <f t="shared" si="16"/>
        <v>0</v>
      </c>
      <c r="S51" s="92">
        <f t="shared" si="16"/>
        <v>0</v>
      </c>
      <c r="T51" s="92">
        <f t="shared" si="14"/>
        <v>0</v>
      </c>
      <c r="U51" s="92">
        <f t="shared" si="16"/>
        <v>0</v>
      </c>
      <c r="X51" s="27"/>
      <c r="Y51" s="28"/>
    </row>
    <row r="52" spans="1:25">
      <c r="B52" s="95">
        <v>1</v>
      </c>
      <c r="C52" s="96">
        <v>0.5</v>
      </c>
      <c r="D52" s="86">
        <v>28600</v>
      </c>
      <c r="E52" s="87">
        <v>34087</v>
      </c>
      <c r="F52" s="87">
        <v>66397</v>
      </c>
      <c r="G52" s="87">
        <v>31323</v>
      </c>
      <c r="H52" s="88">
        <v>69344</v>
      </c>
      <c r="J52" s="2">
        <v>70</v>
      </c>
      <c r="K52" s="1">
        <v>28600</v>
      </c>
      <c r="L52" s="1">
        <v>59463</v>
      </c>
      <c r="M52" s="1">
        <v>70292</v>
      </c>
      <c r="N52" s="92">
        <v>30146</v>
      </c>
      <c r="Q52" s="92">
        <f t="shared" si="16"/>
        <v>1</v>
      </c>
      <c r="R52" s="92">
        <f t="shared" si="16"/>
        <v>0</v>
      </c>
      <c r="S52" s="92">
        <f t="shared" si="16"/>
        <v>0</v>
      </c>
      <c r="T52" s="92">
        <f t="shared" si="14"/>
        <v>0</v>
      </c>
      <c r="U52" s="92">
        <f t="shared" si="16"/>
        <v>0</v>
      </c>
      <c r="X52" s="27"/>
      <c r="Y52" s="28"/>
    </row>
    <row r="53" spans="1:25">
      <c r="B53" s="95">
        <v>1</v>
      </c>
      <c r="C53" s="96">
        <v>0.75</v>
      </c>
      <c r="D53" s="86">
        <v>28600</v>
      </c>
      <c r="E53" s="87">
        <v>34611</v>
      </c>
      <c r="F53" s="87">
        <v>72064</v>
      </c>
      <c r="G53" s="87">
        <v>30807</v>
      </c>
      <c r="H53" s="88">
        <v>75649</v>
      </c>
      <c r="J53" s="2">
        <v>70</v>
      </c>
      <c r="K53" s="1">
        <v>28600</v>
      </c>
      <c r="L53" s="1">
        <v>64157</v>
      </c>
      <c r="M53" s="1">
        <v>76764</v>
      </c>
      <c r="N53" s="92">
        <v>30146</v>
      </c>
      <c r="Q53" s="92">
        <f t="shared" si="16"/>
        <v>1</v>
      </c>
      <c r="R53" s="92">
        <f t="shared" si="16"/>
        <v>0</v>
      </c>
      <c r="S53" s="92">
        <f t="shared" si="16"/>
        <v>0</v>
      </c>
      <c r="T53" s="92">
        <f t="shared" si="14"/>
        <v>0</v>
      </c>
      <c r="U53" s="92">
        <f t="shared" si="16"/>
        <v>0</v>
      </c>
      <c r="X53" s="27"/>
      <c r="Y53" s="28"/>
    </row>
    <row r="54" spans="1:25" ht="15.75" thickBot="1">
      <c r="B54" s="97">
        <v>1</v>
      </c>
      <c r="C54" s="98">
        <v>1</v>
      </c>
      <c r="D54" s="89">
        <v>28600</v>
      </c>
      <c r="E54" s="90">
        <v>35136</v>
      </c>
      <c r="F54" s="90">
        <v>77756</v>
      </c>
      <c r="G54" s="90">
        <v>30874</v>
      </c>
      <c r="H54" s="91">
        <v>81975</v>
      </c>
      <c r="J54" s="2">
        <v>70</v>
      </c>
      <c r="K54" s="1">
        <v>28600</v>
      </c>
      <c r="L54" s="1">
        <v>68863</v>
      </c>
      <c r="M54" s="1">
        <v>83245</v>
      </c>
      <c r="N54" s="92">
        <v>30146</v>
      </c>
      <c r="Q54" s="92">
        <f t="shared" si="16"/>
        <v>1</v>
      </c>
      <c r="R54" s="92">
        <f t="shared" si="16"/>
        <v>0</v>
      </c>
      <c r="S54" s="92">
        <f t="shared" si="16"/>
        <v>0</v>
      </c>
      <c r="T54" s="92">
        <f t="shared" si="14"/>
        <v>0</v>
      </c>
      <c r="U54" s="92">
        <f t="shared" si="16"/>
        <v>0</v>
      </c>
      <c r="X54" s="27"/>
      <c r="Y54" s="28"/>
    </row>
    <row r="55" spans="1:25" ht="15.75" thickBot="1">
      <c r="A55" s="12">
        <v>0.5</v>
      </c>
      <c r="Q55" s="25"/>
      <c r="R55" s="25" t="str">
        <f>IF( SUM(R56:R80)&lt;&gt;0, AVERAGEIF(R56:R80,"&gt;0"),"/")</f>
        <v>/</v>
      </c>
      <c r="S55" s="25">
        <f>IF( SUM(S56:S80)&lt;&gt;0, AVERAGEIF(S56:S80,"&gt;0"),"/")</f>
        <v>0.35621445221445214</v>
      </c>
      <c r="T55" s="25">
        <f>IF( SUM(T56:T80)&lt;&gt;0, AVERAGEIF(T56:T80,"&gt;0"),"/")</f>
        <v>0.4845518648018648</v>
      </c>
      <c r="U55" s="25" t="str">
        <f>IF( SUM(U56:U80)&lt;&gt;0, AVERAGEIF(U56:U80,"&gt;0"),"/")</f>
        <v>/</v>
      </c>
    </row>
    <row r="56" spans="1:25">
      <c r="B56" s="93">
        <v>0</v>
      </c>
      <c r="C56" s="94">
        <v>0</v>
      </c>
      <c r="D56" s="83">
        <v>28600</v>
      </c>
      <c r="E56" s="84">
        <v>22620</v>
      </c>
      <c r="F56" s="84">
        <v>6466</v>
      </c>
      <c r="G56" s="84">
        <v>11814</v>
      </c>
      <c r="H56" s="85">
        <v>17182</v>
      </c>
      <c r="J56" s="2">
        <v>70</v>
      </c>
      <c r="K56" s="1">
        <v>0</v>
      </c>
      <c r="L56" s="1">
        <v>18518</v>
      </c>
      <c r="M56" s="1">
        <v>18310</v>
      </c>
      <c r="N56" s="92">
        <v>6466</v>
      </c>
      <c r="Q56" s="104"/>
      <c r="R56" s="104">
        <f t="shared" ref="R56:U71" si="17">IF(R30=1,(R4-$X4)/$Q4,0)</f>
        <v>0</v>
      </c>
      <c r="S56" s="104">
        <f t="shared" si="17"/>
        <v>0.22664335664335666</v>
      </c>
      <c r="T56" s="104">
        <f t="shared" si="17"/>
        <v>0</v>
      </c>
      <c r="U56" s="104">
        <f>IF(U30=1,(U4-$X4)/$Q4,0)</f>
        <v>0</v>
      </c>
    </row>
    <row r="57" spans="1:25">
      <c r="B57" s="95">
        <v>0</v>
      </c>
      <c r="C57" s="96">
        <v>0.25</v>
      </c>
      <c r="D57" s="86">
        <v>28600</v>
      </c>
      <c r="E57" s="87">
        <v>23016</v>
      </c>
      <c r="F57" s="87">
        <v>11852</v>
      </c>
      <c r="G57" s="87">
        <v>13583</v>
      </c>
      <c r="H57" s="88">
        <v>17182</v>
      </c>
      <c r="J57" s="2">
        <v>69</v>
      </c>
      <c r="K57" s="1">
        <v>0</v>
      </c>
      <c r="L57" s="1">
        <v>18518</v>
      </c>
      <c r="M57" s="1">
        <v>18310</v>
      </c>
      <c r="N57" s="92">
        <v>11998</v>
      </c>
      <c r="Q57" s="104"/>
      <c r="R57" s="104">
        <f t="shared" si="17"/>
        <v>0</v>
      </c>
      <c r="S57" s="104">
        <f t="shared" si="17"/>
        <v>0.41516083916083918</v>
      </c>
      <c r="T57" s="104">
        <f t="shared" si="17"/>
        <v>0</v>
      </c>
      <c r="U57" s="104">
        <f t="shared" si="17"/>
        <v>0</v>
      </c>
    </row>
    <row r="58" spans="1:25">
      <c r="B58" s="118">
        <v>0</v>
      </c>
      <c r="C58" s="119">
        <v>0.5</v>
      </c>
      <c r="D58" s="86">
        <v>28600</v>
      </c>
      <c r="E58" s="87">
        <v>23415</v>
      </c>
      <c r="F58" s="87">
        <v>17286</v>
      </c>
      <c r="G58" s="87">
        <v>14795</v>
      </c>
      <c r="H58" s="88">
        <v>17182</v>
      </c>
      <c r="J58" s="2">
        <v>69</v>
      </c>
      <c r="K58" s="1">
        <v>0</v>
      </c>
      <c r="L58" s="1">
        <v>18518</v>
      </c>
      <c r="M58" s="1">
        <v>18310</v>
      </c>
      <c r="N58" s="92">
        <v>13623</v>
      </c>
      <c r="Q58" s="104"/>
      <c r="R58" s="104">
        <f t="shared" si="17"/>
        <v>0</v>
      </c>
      <c r="S58" s="104">
        <f t="shared" si="17"/>
        <v>0</v>
      </c>
      <c r="T58" s="104">
        <f t="shared" si="17"/>
        <v>0.52397902097902094</v>
      </c>
      <c r="U58" s="104">
        <f t="shared" si="17"/>
        <v>0</v>
      </c>
    </row>
    <row r="59" spans="1:25">
      <c r="B59" s="95">
        <v>0</v>
      </c>
      <c r="C59" s="96">
        <v>0.75</v>
      </c>
      <c r="D59" s="86">
        <v>28600</v>
      </c>
      <c r="E59" s="87">
        <v>23822</v>
      </c>
      <c r="F59" s="87">
        <v>22720</v>
      </c>
      <c r="G59" s="87">
        <v>16216</v>
      </c>
      <c r="H59" s="88">
        <v>17182</v>
      </c>
      <c r="J59" s="2">
        <v>69</v>
      </c>
      <c r="K59" s="1">
        <v>0</v>
      </c>
      <c r="L59" s="1">
        <v>18518</v>
      </c>
      <c r="M59" s="1">
        <v>18310</v>
      </c>
      <c r="N59" s="92">
        <v>15064</v>
      </c>
      <c r="Q59" s="104"/>
      <c r="R59" s="104">
        <f t="shared" si="17"/>
        <v>0</v>
      </c>
      <c r="S59" s="104">
        <f t="shared" si="17"/>
        <v>0</v>
      </c>
      <c r="T59" s="104">
        <f t="shared" si="17"/>
        <v>0.56347552447552451</v>
      </c>
      <c r="U59" s="104">
        <f t="shared" si="17"/>
        <v>0</v>
      </c>
    </row>
    <row r="60" spans="1:25">
      <c r="B60" s="95">
        <v>0</v>
      </c>
      <c r="C60" s="96">
        <v>1</v>
      </c>
      <c r="D60" s="86">
        <v>28600</v>
      </c>
      <c r="E60" s="87">
        <v>24221</v>
      </c>
      <c r="F60" s="87">
        <v>28157</v>
      </c>
      <c r="G60" s="87">
        <v>16513</v>
      </c>
      <c r="H60" s="88">
        <v>17182</v>
      </c>
      <c r="J60" s="2">
        <v>70</v>
      </c>
      <c r="K60" s="1">
        <v>0</v>
      </c>
      <c r="L60" s="1">
        <v>18518</v>
      </c>
      <c r="M60" s="1">
        <v>18310</v>
      </c>
      <c r="N60" s="92">
        <v>15544</v>
      </c>
      <c r="Q60" s="104"/>
      <c r="R60" s="104">
        <f t="shared" si="17"/>
        <v>0</v>
      </c>
      <c r="S60" s="104">
        <f t="shared" si="17"/>
        <v>0</v>
      </c>
      <c r="T60" s="104">
        <f t="shared" si="17"/>
        <v>0.57975524475524476</v>
      </c>
      <c r="U60" s="104">
        <f t="shared" si="17"/>
        <v>0</v>
      </c>
    </row>
    <row r="61" spans="1:25">
      <c r="B61" s="95">
        <v>0.25</v>
      </c>
      <c r="C61" s="96">
        <v>0</v>
      </c>
      <c r="D61" s="86">
        <v>28600</v>
      </c>
      <c r="E61" s="87">
        <v>25695</v>
      </c>
      <c r="F61" s="87">
        <v>19341</v>
      </c>
      <c r="G61" s="87">
        <v>20282</v>
      </c>
      <c r="H61" s="88">
        <v>27345</v>
      </c>
      <c r="J61" s="2">
        <v>70</v>
      </c>
      <c r="K61" s="1">
        <v>7150</v>
      </c>
      <c r="L61" s="1">
        <v>26720</v>
      </c>
      <c r="M61" s="1">
        <v>28315</v>
      </c>
      <c r="N61" s="92">
        <v>18547</v>
      </c>
      <c r="Q61" s="104"/>
      <c r="R61" s="104">
        <f t="shared" si="17"/>
        <v>0</v>
      </c>
      <c r="S61" s="104">
        <f t="shared" si="17"/>
        <v>0.42683916083916074</v>
      </c>
      <c r="T61" s="104">
        <f t="shared" si="17"/>
        <v>0</v>
      </c>
      <c r="U61" s="104">
        <f t="shared" si="17"/>
        <v>0</v>
      </c>
    </row>
    <row r="62" spans="1:25">
      <c r="B62" s="120">
        <v>0.25</v>
      </c>
      <c r="C62" s="121">
        <v>0.25</v>
      </c>
      <c r="D62" s="86">
        <v>28600</v>
      </c>
      <c r="E62" s="87">
        <v>26091</v>
      </c>
      <c r="F62" s="87">
        <v>24727</v>
      </c>
      <c r="G62" s="87">
        <v>20863</v>
      </c>
      <c r="H62" s="88">
        <v>28678</v>
      </c>
      <c r="J62" s="2">
        <v>69</v>
      </c>
      <c r="K62" s="1">
        <v>7150</v>
      </c>
      <c r="L62" s="1">
        <v>27699</v>
      </c>
      <c r="M62" s="1">
        <v>29681</v>
      </c>
      <c r="N62" s="92">
        <v>20157</v>
      </c>
      <c r="Q62" s="104"/>
      <c r="R62" s="104">
        <f t="shared" si="17"/>
        <v>0</v>
      </c>
      <c r="S62" s="104">
        <f t="shared" si="17"/>
        <v>0</v>
      </c>
      <c r="T62" s="104">
        <f t="shared" si="17"/>
        <v>0.4818671328671329</v>
      </c>
      <c r="U62" s="104">
        <f t="shared" si="17"/>
        <v>0</v>
      </c>
    </row>
    <row r="63" spans="1:25">
      <c r="B63" s="95">
        <v>0.25</v>
      </c>
      <c r="C63" s="96">
        <v>0.5</v>
      </c>
      <c r="D63" s="86">
        <v>28600</v>
      </c>
      <c r="E63" s="87">
        <v>26490</v>
      </c>
      <c r="F63" s="87">
        <v>30161</v>
      </c>
      <c r="G63" s="87">
        <v>22085</v>
      </c>
      <c r="H63" s="88">
        <v>30133</v>
      </c>
      <c r="J63" s="2">
        <v>69</v>
      </c>
      <c r="K63" s="1">
        <v>7150</v>
      </c>
      <c r="L63" s="1">
        <v>28771</v>
      </c>
      <c r="M63" s="1">
        <v>31163</v>
      </c>
      <c r="N63" s="92">
        <v>21093</v>
      </c>
      <c r="Q63" s="104"/>
      <c r="R63" s="104">
        <f t="shared" si="17"/>
        <v>0</v>
      </c>
      <c r="S63" s="104">
        <f t="shared" si="17"/>
        <v>0</v>
      </c>
      <c r="T63" s="104">
        <f t="shared" si="17"/>
        <v>0.50631468531468538</v>
      </c>
      <c r="U63" s="104">
        <f t="shared" si="17"/>
        <v>0</v>
      </c>
    </row>
    <row r="64" spans="1:25">
      <c r="B64" s="95">
        <v>0.25</v>
      </c>
      <c r="C64" s="96">
        <v>0.75</v>
      </c>
      <c r="D64" s="86">
        <v>28600</v>
      </c>
      <c r="E64" s="87">
        <v>26897</v>
      </c>
      <c r="F64" s="87">
        <v>35595</v>
      </c>
      <c r="G64" s="87">
        <v>21792</v>
      </c>
      <c r="H64" s="88">
        <v>31575</v>
      </c>
      <c r="J64" s="2">
        <v>70</v>
      </c>
      <c r="K64" s="1">
        <v>7150</v>
      </c>
      <c r="L64" s="1">
        <v>29834</v>
      </c>
      <c r="M64" s="1">
        <v>32636</v>
      </c>
      <c r="N64" s="92">
        <v>21504</v>
      </c>
      <c r="Q64" s="104"/>
      <c r="R64" s="104">
        <f t="shared" si="17"/>
        <v>0</v>
      </c>
      <c r="S64" s="104">
        <f t="shared" si="17"/>
        <v>0</v>
      </c>
      <c r="T64" s="104">
        <f t="shared" si="17"/>
        <v>0.51439160839160836</v>
      </c>
      <c r="U64" s="104">
        <f t="shared" si="17"/>
        <v>0</v>
      </c>
    </row>
    <row r="65" spans="2:21">
      <c r="B65" s="95">
        <v>0.25</v>
      </c>
      <c r="C65" s="96">
        <v>1</v>
      </c>
      <c r="D65" s="86">
        <v>28600</v>
      </c>
      <c r="E65" s="87">
        <v>27296</v>
      </c>
      <c r="F65" s="87">
        <v>41032</v>
      </c>
      <c r="G65" s="87">
        <v>22472</v>
      </c>
      <c r="H65" s="88">
        <v>33083</v>
      </c>
      <c r="J65" s="2">
        <v>70</v>
      </c>
      <c r="K65" s="1">
        <v>7150</v>
      </c>
      <c r="L65" s="1">
        <v>30949</v>
      </c>
      <c r="M65" s="1">
        <v>34177</v>
      </c>
      <c r="N65" s="92">
        <v>21517</v>
      </c>
      <c r="Q65" s="104"/>
      <c r="R65" s="104">
        <f t="shared" si="17"/>
        <v>0</v>
      </c>
      <c r="S65" s="104">
        <f t="shared" si="17"/>
        <v>0</v>
      </c>
      <c r="T65" s="104">
        <f t="shared" si="17"/>
        <v>0.52330069930069945</v>
      </c>
      <c r="U65" s="104">
        <f t="shared" si="17"/>
        <v>0</v>
      </c>
    </row>
    <row r="66" spans="2:21">
      <c r="B66" s="95">
        <v>0.5</v>
      </c>
      <c r="C66" s="96">
        <v>0</v>
      </c>
      <c r="D66" s="86">
        <v>28600</v>
      </c>
      <c r="E66" s="87">
        <v>28770</v>
      </c>
      <c r="F66" s="87">
        <v>32216</v>
      </c>
      <c r="G66" s="87">
        <v>26642</v>
      </c>
      <c r="H66" s="88">
        <v>37505</v>
      </c>
      <c r="J66" s="2">
        <v>68</v>
      </c>
      <c r="K66" s="1">
        <v>14300</v>
      </c>
      <c r="L66" s="1">
        <v>34920</v>
      </c>
      <c r="M66" s="1">
        <v>38315</v>
      </c>
      <c r="N66" s="92">
        <v>25965</v>
      </c>
      <c r="Q66" s="104"/>
      <c r="R66" s="104">
        <f t="shared" si="17"/>
        <v>0</v>
      </c>
      <c r="S66" s="104">
        <f t="shared" si="17"/>
        <v>0</v>
      </c>
      <c r="T66" s="104">
        <f t="shared" si="17"/>
        <v>0.41247552447552449</v>
      </c>
      <c r="U66" s="104">
        <f t="shared" si="17"/>
        <v>0</v>
      </c>
    </row>
    <row r="67" spans="2:21">
      <c r="B67" s="95">
        <v>0.5</v>
      </c>
      <c r="C67" s="96">
        <v>0.25</v>
      </c>
      <c r="D67" s="86">
        <v>28600</v>
      </c>
      <c r="E67" s="87">
        <v>29166</v>
      </c>
      <c r="F67" s="87">
        <v>37602</v>
      </c>
      <c r="G67" s="87">
        <v>26684</v>
      </c>
      <c r="H67" s="88">
        <v>40293</v>
      </c>
      <c r="J67" s="2">
        <v>69</v>
      </c>
      <c r="K67" s="1">
        <v>14300</v>
      </c>
      <c r="L67" s="1">
        <v>36971</v>
      </c>
      <c r="M67" s="1">
        <v>41163</v>
      </c>
      <c r="N67" s="92">
        <v>25978</v>
      </c>
      <c r="Q67" s="104"/>
      <c r="R67" s="104">
        <f t="shared" si="17"/>
        <v>0</v>
      </c>
      <c r="S67" s="104">
        <f t="shared" si="17"/>
        <v>0</v>
      </c>
      <c r="T67" s="104">
        <f t="shared" si="17"/>
        <v>0.42368531468531478</v>
      </c>
      <c r="U67" s="104">
        <f t="shared" si="17"/>
        <v>0</v>
      </c>
    </row>
    <row r="68" spans="2:21">
      <c r="B68" s="95">
        <v>0.5</v>
      </c>
      <c r="C68" s="96">
        <v>0.5</v>
      </c>
      <c r="D68" s="86">
        <v>28600</v>
      </c>
      <c r="E68" s="87">
        <v>29565</v>
      </c>
      <c r="F68" s="87">
        <v>43036</v>
      </c>
      <c r="G68" s="87">
        <v>27071</v>
      </c>
      <c r="H68" s="88">
        <v>43243</v>
      </c>
      <c r="J68" s="2">
        <v>69</v>
      </c>
      <c r="K68" s="1">
        <v>14300</v>
      </c>
      <c r="L68" s="1">
        <v>39149</v>
      </c>
      <c r="M68" s="1">
        <v>44177</v>
      </c>
      <c r="N68" s="92">
        <v>25991</v>
      </c>
      <c r="Q68" s="104"/>
      <c r="R68" s="104">
        <f t="shared" si="17"/>
        <v>0</v>
      </c>
      <c r="S68" s="104">
        <f t="shared" si="17"/>
        <v>0</v>
      </c>
      <c r="T68" s="104">
        <f t="shared" si="17"/>
        <v>0.43061538461538457</v>
      </c>
      <c r="U68" s="104">
        <f t="shared" si="17"/>
        <v>0</v>
      </c>
    </row>
    <row r="69" spans="2:21">
      <c r="B69" s="95">
        <v>0.5</v>
      </c>
      <c r="C69" s="96">
        <v>0.75</v>
      </c>
      <c r="D69" s="86">
        <v>28600</v>
      </c>
      <c r="E69" s="87">
        <v>29972</v>
      </c>
      <c r="F69" s="87">
        <v>48470</v>
      </c>
      <c r="G69" s="87">
        <v>26732</v>
      </c>
      <c r="H69" s="88">
        <v>46124</v>
      </c>
      <c r="J69" s="2">
        <v>70</v>
      </c>
      <c r="K69" s="1">
        <v>14300</v>
      </c>
      <c r="L69" s="1">
        <v>41273</v>
      </c>
      <c r="M69" s="1">
        <v>47127</v>
      </c>
      <c r="N69" s="92">
        <v>26004</v>
      </c>
      <c r="Q69" s="104"/>
      <c r="R69" s="104">
        <f t="shared" si="17"/>
        <v>0</v>
      </c>
      <c r="S69" s="104">
        <f t="shared" si="17"/>
        <v>0</v>
      </c>
      <c r="T69" s="104">
        <f t="shared" si="17"/>
        <v>0.42884615384615377</v>
      </c>
      <c r="U69" s="104">
        <f t="shared" si="17"/>
        <v>0</v>
      </c>
    </row>
    <row r="70" spans="2:21">
      <c r="B70" s="95">
        <v>0.5</v>
      </c>
      <c r="C70" s="96">
        <v>1</v>
      </c>
      <c r="D70" s="86">
        <v>28600</v>
      </c>
      <c r="E70" s="87">
        <v>30371</v>
      </c>
      <c r="F70" s="87">
        <v>53907</v>
      </c>
      <c r="G70" s="87">
        <v>26537</v>
      </c>
      <c r="H70" s="88">
        <v>49066</v>
      </c>
      <c r="J70" s="2">
        <v>70</v>
      </c>
      <c r="K70" s="1">
        <v>14300</v>
      </c>
      <c r="L70" s="1">
        <v>43449</v>
      </c>
      <c r="M70" s="1">
        <v>50130</v>
      </c>
      <c r="N70" s="92">
        <v>26017</v>
      </c>
      <c r="Q70" s="104"/>
      <c r="R70" s="104">
        <f t="shared" si="17"/>
        <v>0</v>
      </c>
      <c r="S70" s="104">
        <f t="shared" si="17"/>
        <v>0</v>
      </c>
      <c r="T70" s="104">
        <f t="shared" si="17"/>
        <v>0.42591608391608388</v>
      </c>
      <c r="U70" s="104">
        <f t="shared" si="17"/>
        <v>0</v>
      </c>
    </row>
    <row r="71" spans="2:21">
      <c r="B71" s="95">
        <v>0.75</v>
      </c>
      <c r="C71" s="96">
        <v>0</v>
      </c>
      <c r="D71" s="86">
        <v>28600</v>
      </c>
      <c r="E71" s="87">
        <v>31845</v>
      </c>
      <c r="F71" s="87">
        <v>45091</v>
      </c>
      <c r="G71" s="87">
        <v>30251</v>
      </c>
      <c r="H71" s="88">
        <v>47665</v>
      </c>
      <c r="J71" s="2">
        <v>70</v>
      </c>
      <c r="K71" s="1">
        <v>21450</v>
      </c>
      <c r="L71" s="1">
        <v>43120</v>
      </c>
      <c r="M71" s="1">
        <v>48315</v>
      </c>
      <c r="N71" s="92">
        <v>29706</v>
      </c>
      <c r="Q71" s="104"/>
      <c r="R71" s="104">
        <f t="shared" si="17"/>
        <v>0</v>
      </c>
      <c r="S71" s="104">
        <f t="shared" si="17"/>
        <v>0</v>
      </c>
      <c r="T71" s="104">
        <f t="shared" si="17"/>
        <v>0</v>
      </c>
      <c r="U71" s="104">
        <f t="shared" si="17"/>
        <v>0</v>
      </c>
    </row>
    <row r="72" spans="2:21">
      <c r="B72" s="95">
        <v>0.75</v>
      </c>
      <c r="C72" s="96">
        <v>0.25</v>
      </c>
      <c r="D72" s="86">
        <v>28600</v>
      </c>
      <c r="E72" s="87">
        <v>32241</v>
      </c>
      <c r="F72" s="87">
        <v>50477</v>
      </c>
      <c r="G72" s="87">
        <v>30523</v>
      </c>
      <c r="H72" s="88">
        <v>51895</v>
      </c>
      <c r="J72" s="2">
        <v>70</v>
      </c>
      <c r="K72" s="1">
        <v>21450</v>
      </c>
      <c r="L72" s="1">
        <v>46234</v>
      </c>
      <c r="M72" s="1">
        <v>52636</v>
      </c>
      <c r="N72" s="92">
        <v>29706</v>
      </c>
      <c r="Q72" s="104"/>
      <c r="R72" s="104">
        <f t="shared" ref="R72:U80" si="18">IF(R46=1,(R20-$X20)/$Q20,0)</f>
        <v>0</v>
      </c>
      <c r="S72" s="104">
        <f t="shared" si="18"/>
        <v>0</v>
      </c>
      <c r="T72" s="104">
        <f t="shared" si="18"/>
        <v>0</v>
      </c>
      <c r="U72" s="104">
        <f t="shared" si="18"/>
        <v>0</v>
      </c>
    </row>
    <row r="73" spans="2:21">
      <c r="B73" s="95">
        <v>0.75</v>
      </c>
      <c r="C73" s="96">
        <v>0.5</v>
      </c>
      <c r="D73" s="86">
        <v>28600</v>
      </c>
      <c r="E73" s="87">
        <v>32640</v>
      </c>
      <c r="F73" s="87">
        <v>55911</v>
      </c>
      <c r="G73" s="87">
        <v>30547</v>
      </c>
      <c r="H73" s="88">
        <v>56284</v>
      </c>
      <c r="J73" s="2">
        <v>70</v>
      </c>
      <c r="K73" s="1">
        <v>21450</v>
      </c>
      <c r="L73" s="1">
        <v>49473</v>
      </c>
      <c r="M73" s="1">
        <v>57127</v>
      </c>
      <c r="N73" s="92">
        <v>29706</v>
      </c>
      <c r="Q73" s="104"/>
      <c r="R73" s="104">
        <f t="shared" si="18"/>
        <v>0</v>
      </c>
      <c r="S73" s="104">
        <f t="shared" si="18"/>
        <v>0</v>
      </c>
      <c r="T73" s="104">
        <f t="shared" si="18"/>
        <v>0</v>
      </c>
      <c r="U73" s="104">
        <f t="shared" si="18"/>
        <v>0</v>
      </c>
    </row>
    <row r="74" spans="2:21">
      <c r="B74" s="95">
        <v>0.75</v>
      </c>
      <c r="C74" s="96">
        <v>0.75</v>
      </c>
      <c r="D74" s="86">
        <v>28600</v>
      </c>
      <c r="E74" s="87">
        <v>33047</v>
      </c>
      <c r="F74" s="87">
        <v>61345</v>
      </c>
      <c r="G74" s="87">
        <v>30344</v>
      </c>
      <c r="H74" s="88">
        <v>60662</v>
      </c>
      <c r="J74" s="2">
        <v>70</v>
      </c>
      <c r="K74" s="1">
        <v>21450</v>
      </c>
      <c r="L74" s="1">
        <v>52702</v>
      </c>
      <c r="M74" s="1">
        <v>61595</v>
      </c>
      <c r="N74" s="92">
        <v>29706</v>
      </c>
      <c r="Q74" s="104"/>
      <c r="R74" s="104">
        <f t="shared" si="18"/>
        <v>0</v>
      </c>
      <c r="S74" s="104">
        <f t="shared" si="18"/>
        <v>0</v>
      </c>
      <c r="T74" s="104">
        <f t="shared" si="18"/>
        <v>0</v>
      </c>
      <c r="U74" s="104">
        <f t="shared" si="18"/>
        <v>0</v>
      </c>
    </row>
    <row r="75" spans="2:21">
      <c r="B75" s="95">
        <v>0.75</v>
      </c>
      <c r="C75" s="96">
        <v>1</v>
      </c>
      <c r="D75" s="86">
        <v>28600</v>
      </c>
      <c r="E75" s="87">
        <v>33446</v>
      </c>
      <c r="F75" s="87">
        <v>66782</v>
      </c>
      <c r="G75" s="87">
        <v>30279</v>
      </c>
      <c r="H75" s="88">
        <v>65059</v>
      </c>
      <c r="J75" s="2">
        <v>70</v>
      </c>
      <c r="K75" s="1">
        <v>21450</v>
      </c>
      <c r="L75" s="1">
        <v>55948</v>
      </c>
      <c r="M75" s="1">
        <v>66101</v>
      </c>
      <c r="N75" s="92">
        <v>29706</v>
      </c>
      <c r="Q75" s="104"/>
      <c r="R75" s="104">
        <f t="shared" si="18"/>
        <v>0</v>
      </c>
      <c r="S75" s="104">
        <f t="shared" si="18"/>
        <v>0</v>
      </c>
      <c r="T75" s="104">
        <f t="shared" si="18"/>
        <v>0</v>
      </c>
      <c r="U75" s="104">
        <f t="shared" si="18"/>
        <v>0</v>
      </c>
    </row>
    <row r="76" spans="2:21">
      <c r="B76" s="95">
        <v>1</v>
      </c>
      <c r="C76" s="96">
        <v>0</v>
      </c>
      <c r="D76" s="86">
        <v>28600</v>
      </c>
      <c r="E76" s="87">
        <v>34920</v>
      </c>
      <c r="F76" s="87">
        <v>57966</v>
      </c>
      <c r="G76" s="87">
        <v>32473</v>
      </c>
      <c r="H76" s="88">
        <v>57825</v>
      </c>
      <c r="J76" s="2">
        <v>70</v>
      </c>
      <c r="K76" s="1">
        <v>28600</v>
      </c>
      <c r="L76" s="1">
        <v>51320</v>
      </c>
      <c r="M76" s="1">
        <v>58315</v>
      </c>
      <c r="N76" s="92">
        <v>31731</v>
      </c>
      <c r="Q76" s="104"/>
      <c r="R76" s="104">
        <f t="shared" si="18"/>
        <v>0</v>
      </c>
      <c r="S76" s="104">
        <f t="shared" si="18"/>
        <v>0</v>
      </c>
      <c r="T76" s="104">
        <f t="shared" si="18"/>
        <v>0</v>
      </c>
      <c r="U76" s="104">
        <f t="shared" si="18"/>
        <v>0</v>
      </c>
    </row>
    <row r="77" spans="2:21">
      <c r="B77" s="95">
        <v>1</v>
      </c>
      <c r="C77" s="96">
        <v>0.25</v>
      </c>
      <c r="D77" s="86">
        <v>28600</v>
      </c>
      <c r="E77" s="87">
        <v>35316</v>
      </c>
      <c r="F77" s="87">
        <v>63352</v>
      </c>
      <c r="G77" s="87">
        <v>32641</v>
      </c>
      <c r="H77" s="88">
        <v>63563</v>
      </c>
      <c r="J77" s="2">
        <v>70</v>
      </c>
      <c r="K77" s="1">
        <v>28600</v>
      </c>
      <c r="L77" s="1">
        <v>55549</v>
      </c>
      <c r="M77" s="1">
        <v>64177</v>
      </c>
      <c r="N77" s="92">
        <v>31731</v>
      </c>
      <c r="Q77" s="104"/>
      <c r="R77" s="104">
        <f t="shared" si="18"/>
        <v>0</v>
      </c>
      <c r="S77" s="104">
        <f t="shared" si="18"/>
        <v>0</v>
      </c>
      <c r="T77" s="104">
        <f t="shared" si="18"/>
        <v>0</v>
      </c>
      <c r="U77" s="104">
        <f t="shared" si="18"/>
        <v>0</v>
      </c>
    </row>
    <row r="78" spans="2:21">
      <c r="B78" s="95">
        <v>1</v>
      </c>
      <c r="C78" s="96">
        <v>0.5</v>
      </c>
      <c r="D78" s="86">
        <v>28600</v>
      </c>
      <c r="E78" s="87">
        <v>35715</v>
      </c>
      <c r="F78" s="87">
        <v>68786</v>
      </c>
      <c r="G78" s="87">
        <v>32309</v>
      </c>
      <c r="H78" s="88">
        <v>69386</v>
      </c>
      <c r="J78" s="2">
        <v>70</v>
      </c>
      <c r="K78" s="1">
        <v>28600</v>
      </c>
      <c r="L78" s="1">
        <v>59849</v>
      </c>
      <c r="M78" s="1">
        <v>70130</v>
      </c>
      <c r="N78" s="92">
        <v>31731</v>
      </c>
      <c r="Q78" s="104"/>
      <c r="R78" s="104">
        <f t="shared" si="18"/>
        <v>0</v>
      </c>
      <c r="S78" s="104">
        <f t="shared" si="18"/>
        <v>0</v>
      </c>
      <c r="T78" s="104">
        <f t="shared" si="18"/>
        <v>0</v>
      </c>
      <c r="U78" s="104">
        <f t="shared" si="18"/>
        <v>0</v>
      </c>
    </row>
    <row r="79" spans="2:21">
      <c r="B79" s="95">
        <v>1</v>
      </c>
      <c r="C79" s="96">
        <v>0.75</v>
      </c>
      <c r="D79" s="86">
        <v>28600</v>
      </c>
      <c r="E79" s="87">
        <v>36122</v>
      </c>
      <c r="F79" s="87">
        <v>74220</v>
      </c>
      <c r="G79" s="87">
        <v>32710</v>
      </c>
      <c r="H79" s="88">
        <v>75219</v>
      </c>
      <c r="J79" s="2">
        <v>70</v>
      </c>
      <c r="K79" s="1">
        <v>28600</v>
      </c>
      <c r="L79" s="1">
        <v>64148</v>
      </c>
      <c r="M79" s="1">
        <v>76101</v>
      </c>
      <c r="N79" s="92">
        <v>31731</v>
      </c>
      <c r="Q79" s="104"/>
      <c r="R79" s="104">
        <f t="shared" si="18"/>
        <v>0</v>
      </c>
      <c r="S79" s="104">
        <f t="shared" si="18"/>
        <v>0</v>
      </c>
      <c r="T79" s="104">
        <f t="shared" si="18"/>
        <v>0</v>
      </c>
      <c r="U79" s="104">
        <f t="shared" si="18"/>
        <v>0</v>
      </c>
    </row>
    <row r="80" spans="2:21" ht="15.75" thickBot="1">
      <c r="B80" s="97">
        <v>1</v>
      </c>
      <c r="C80" s="98">
        <v>1</v>
      </c>
      <c r="D80" s="89">
        <v>28600</v>
      </c>
      <c r="E80" s="90">
        <v>36521</v>
      </c>
      <c r="F80" s="90">
        <v>79657</v>
      </c>
      <c r="G80" s="90">
        <v>32247</v>
      </c>
      <c r="H80" s="91">
        <v>81043</v>
      </c>
      <c r="J80" s="2">
        <v>70</v>
      </c>
      <c r="K80" s="1">
        <v>28600</v>
      </c>
      <c r="L80" s="1">
        <v>68449</v>
      </c>
      <c r="M80" s="1">
        <v>82053</v>
      </c>
      <c r="N80" s="92">
        <v>31731</v>
      </c>
      <c r="Q80" s="104"/>
      <c r="R80" s="104">
        <f t="shared" si="18"/>
        <v>0</v>
      </c>
      <c r="S80" s="104">
        <f t="shared" si="18"/>
        <v>0</v>
      </c>
      <c r="T80" s="104">
        <f t="shared" si="18"/>
        <v>0</v>
      </c>
      <c r="U80" s="104">
        <f t="shared" si="18"/>
        <v>0</v>
      </c>
    </row>
    <row r="81" spans="1:14" ht="15.75" thickBot="1">
      <c r="A81" s="92">
        <v>0.25</v>
      </c>
    </row>
    <row r="82" spans="1:14">
      <c r="B82" s="93">
        <v>0</v>
      </c>
      <c r="C82" s="94">
        <v>0</v>
      </c>
      <c r="D82" s="83">
        <v>28600</v>
      </c>
      <c r="E82" s="84">
        <v>24473</v>
      </c>
      <c r="F82" s="84">
        <v>9351</v>
      </c>
      <c r="G82" s="84">
        <v>14731</v>
      </c>
      <c r="H82" s="85">
        <v>18213</v>
      </c>
      <c r="J82" s="2">
        <v>64</v>
      </c>
      <c r="K82" s="1">
        <v>0</v>
      </c>
      <c r="L82" s="1">
        <v>19706</v>
      </c>
      <c r="M82" s="1">
        <v>19199</v>
      </c>
      <c r="N82" s="92">
        <v>9351</v>
      </c>
    </row>
    <row r="83" spans="1:14">
      <c r="B83" s="95">
        <v>0</v>
      </c>
      <c r="C83" s="96">
        <v>0.25</v>
      </c>
      <c r="D83" s="86">
        <v>28600</v>
      </c>
      <c r="E83" s="87">
        <v>24738</v>
      </c>
      <c r="F83" s="87">
        <v>14479</v>
      </c>
      <c r="G83" s="87">
        <v>16939</v>
      </c>
      <c r="H83" s="88">
        <v>18213</v>
      </c>
      <c r="J83" s="2">
        <v>65</v>
      </c>
      <c r="K83" s="1">
        <v>0</v>
      </c>
      <c r="L83" s="1">
        <v>19706</v>
      </c>
      <c r="M83" s="1">
        <v>19199</v>
      </c>
      <c r="N83" s="92">
        <v>15438</v>
      </c>
    </row>
    <row r="84" spans="1:14">
      <c r="B84" s="95">
        <v>0</v>
      </c>
      <c r="C84" s="96">
        <v>0.5</v>
      </c>
      <c r="D84" s="86">
        <v>28600</v>
      </c>
      <c r="E84" s="87">
        <v>25020</v>
      </c>
      <c r="F84" s="87">
        <v>19679</v>
      </c>
      <c r="G84" s="87">
        <v>18817</v>
      </c>
      <c r="H84" s="88">
        <v>18213</v>
      </c>
      <c r="J84" s="2">
        <v>69</v>
      </c>
      <c r="K84" s="1">
        <v>0</v>
      </c>
      <c r="L84" s="1">
        <v>19706</v>
      </c>
      <c r="M84" s="1">
        <v>19199</v>
      </c>
      <c r="N84" s="92">
        <v>17016</v>
      </c>
    </row>
    <row r="85" spans="1:14">
      <c r="B85" s="95">
        <v>0</v>
      </c>
      <c r="C85" s="96">
        <v>0.75</v>
      </c>
      <c r="D85" s="86">
        <v>28600</v>
      </c>
      <c r="E85" s="87">
        <v>25302</v>
      </c>
      <c r="F85" s="87">
        <v>24867</v>
      </c>
      <c r="G85" s="87">
        <v>19583</v>
      </c>
      <c r="H85" s="88">
        <v>18213</v>
      </c>
      <c r="J85" s="2">
        <v>68</v>
      </c>
      <c r="K85" s="1">
        <v>0</v>
      </c>
      <c r="L85" s="1">
        <v>19706</v>
      </c>
      <c r="M85" s="1">
        <v>19199</v>
      </c>
      <c r="N85" s="92">
        <v>18515</v>
      </c>
    </row>
    <row r="86" spans="1:14">
      <c r="B86" s="95">
        <v>0</v>
      </c>
      <c r="C86" s="96">
        <v>1</v>
      </c>
      <c r="D86" s="86">
        <v>28600</v>
      </c>
      <c r="E86" s="87">
        <v>25579</v>
      </c>
      <c r="F86" s="87">
        <v>30071</v>
      </c>
      <c r="G86" s="87">
        <v>20316</v>
      </c>
      <c r="H86" s="88">
        <v>18213</v>
      </c>
      <c r="J86" s="2">
        <v>69</v>
      </c>
      <c r="K86" s="1">
        <v>0</v>
      </c>
      <c r="L86" s="1">
        <v>19706</v>
      </c>
      <c r="M86" s="1">
        <v>19199</v>
      </c>
      <c r="N86" s="92">
        <v>18958</v>
      </c>
    </row>
    <row r="87" spans="1:14">
      <c r="B87" s="95">
        <v>0.25</v>
      </c>
      <c r="C87" s="96">
        <v>0</v>
      </c>
      <c r="D87" s="86">
        <v>28600</v>
      </c>
      <c r="E87" s="87">
        <v>27548</v>
      </c>
      <c r="F87" s="87">
        <v>22229</v>
      </c>
      <c r="G87" s="87">
        <v>23835</v>
      </c>
      <c r="H87" s="88">
        <v>28378</v>
      </c>
      <c r="J87" s="2">
        <v>64</v>
      </c>
      <c r="K87" s="1">
        <v>7150</v>
      </c>
      <c r="L87" s="1">
        <v>27909</v>
      </c>
      <c r="M87" s="1">
        <v>29204</v>
      </c>
      <c r="N87" s="92">
        <v>22111</v>
      </c>
    </row>
    <row r="88" spans="1:14">
      <c r="B88" s="95">
        <v>0.25</v>
      </c>
      <c r="C88" s="96">
        <v>0.25</v>
      </c>
      <c r="D88" s="86">
        <v>28600</v>
      </c>
      <c r="E88" s="87">
        <v>27818</v>
      </c>
      <c r="F88" s="87">
        <v>27357</v>
      </c>
      <c r="G88" s="87">
        <v>24452</v>
      </c>
      <c r="H88" s="88">
        <v>29585</v>
      </c>
      <c r="J88" s="2">
        <v>67</v>
      </c>
      <c r="K88" s="1">
        <v>7150</v>
      </c>
      <c r="L88" s="1">
        <v>28793</v>
      </c>
      <c r="M88" s="1">
        <v>30435</v>
      </c>
      <c r="N88" s="92">
        <v>23683</v>
      </c>
    </row>
    <row r="89" spans="1:14">
      <c r="B89" s="95">
        <v>0.25</v>
      </c>
      <c r="C89" s="96">
        <v>0.5</v>
      </c>
      <c r="D89" s="86">
        <v>28600</v>
      </c>
      <c r="E89" s="87">
        <v>28100</v>
      </c>
      <c r="F89" s="87">
        <v>32558</v>
      </c>
      <c r="G89" s="87">
        <v>25045</v>
      </c>
      <c r="H89" s="88">
        <v>30918</v>
      </c>
      <c r="J89" s="2">
        <v>69</v>
      </c>
      <c r="K89" s="1">
        <v>7150</v>
      </c>
      <c r="L89" s="1">
        <v>29762</v>
      </c>
      <c r="M89" s="1">
        <v>31798</v>
      </c>
      <c r="N89" s="92">
        <v>24666</v>
      </c>
    </row>
    <row r="90" spans="1:14">
      <c r="B90" s="95">
        <v>0.25</v>
      </c>
      <c r="C90" s="96">
        <v>0.75</v>
      </c>
      <c r="D90" s="86">
        <v>28600</v>
      </c>
      <c r="E90" s="87">
        <v>28377</v>
      </c>
      <c r="F90" s="87">
        <v>37745</v>
      </c>
      <c r="G90" s="87">
        <v>25302</v>
      </c>
      <c r="H90" s="88">
        <v>32238</v>
      </c>
      <c r="J90" s="2">
        <v>69</v>
      </c>
      <c r="K90" s="1">
        <v>7150</v>
      </c>
      <c r="L90" s="1">
        <v>30734</v>
      </c>
      <c r="M90" s="1">
        <v>33137</v>
      </c>
      <c r="N90" s="92">
        <v>24664</v>
      </c>
    </row>
    <row r="91" spans="1:14">
      <c r="B91" s="95">
        <v>0.25</v>
      </c>
      <c r="C91" s="96">
        <v>1</v>
      </c>
      <c r="D91" s="86">
        <v>28600</v>
      </c>
      <c r="E91" s="87">
        <v>28659</v>
      </c>
      <c r="F91" s="87">
        <v>42949</v>
      </c>
      <c r="G91" s="87">
        <v>25205</v>
      </c>
      <c r="H91" s="88">
        <v>33613</v>
      </c>
      <c r="J91" s="2">
        <v>70</v>
      </c>
      <c r="K91" s="1">
        <v>7150</v>
      </c>
      <c r="L91" s="1">
        <v>31732</v>
      </c>
      <c r="M91" s="1">
        <v>34538</v>
      </c>
      <c r="N91" s="92">
        <v>24671</v>
      </c>
    </row>
    <row r="92" spans="1:14">
      <c r="B92" s="95">
        <v>0.5</v>
      </c>
      <c r="C92" s="96">
        <v>0</v>
      </c>
      <c r="D92" s="86">
        <v>28600</v>
      </c>
      <c r="E92" s="87">
        <v>30623</v>
      </c>
      <c r="F92" s="87">
        <v>35104</v>
      </c>
      <c r="G92" s="87">
        <v>29331</v>
      </c>
      <c r="H92" s="88">
        <v>38538</v>
      </c>
      <c r="J92" s="2">
        <v>69</v>
      </c>
      <c r="K92" s="1">
        <v>14300</v>
      </c>
      <c r="L92" s="1">
        <v>36109</v>
      </c>
      <c r="M92" s="1">
        <v>39204</v>
      </c>
      <c r="N92" s="92">
        <v>29143</v>
      </c>
    </row>
    <row r="93" spans="1:14">
      <c r="B93" s="95">
        <v>0.5</v>
      </c>
      <c r="C93" s="96">
        <v>0.25</v>
      </c>
      <c r="D93" s="86">
        <v>28600</v>
      </c>
      <c r="E93" s="87">
        <v>30893</v>
      </c>
      <c r="F93" s="87">
        <v>40232</v>
      </c>
      <c r="G93" s="87">
        <v>29596</v>
      </c>
      <c r="H93" s="88">
        <v>41078</v>
      </c>
      <c r="J93" s="2">
        <v>70</v>
      </c>
      <c r="K93" s="1">
        <v>14300</v>
      </c>
      <c r="L93" s="1">
        <v>37962</v>
      </c>
      <c r="M93" s="1">
        <v>41798</v>
      </c>
      <c r="N93" s="92">
        <v>29150</v>
      </c>
    </row>
    <row r="94" spans="1:14">
      <c r="B94" s="95">
        <v>0.5</v>
      </c>
      <c r="C94" s="96">
        <v>0.5</v>
      </c>
      <c r="D94" s="86">
        <v>28600</v>
      </c>
      <c r="E94" s="87">
        <v>31175</v>
      </c>
      <c r="F94" s="87">
        <v>45433</v>
      </c>
      <c r="G94" s="87">
        <v>30038</v>
      </c>
      <c r="H94" s="88">
        <v>43773</v>
      </c>
      <c r="J94" s="2">
        <v>68</v>
      </c>
      <c r="K94" s="1">
        <v>14300</v>
      </c>
      <c r="L94" s="1">
        <v>39932</v>
      </c>
      <c r="M94" s="1">
        <v>44538</v>
      </c>
      <c r="N94" s="92">
        <v>29157</v>
      </c>
    </row>
    <row r="95" spans="1:14">
      <c r="B95" s="95">
        <v>0.5</v>
      </c>
      <c r="C95" s="96">
        <v>0.75</v>
      </c>
      <c r="D95" s="86">
        <v>28600</v>
      </c>
      <c r="E95" s="87">
        <v>31457</v>
      </c>
      <c r="F95" s="87">
        <v>50620</v>
      </c>
      <c r="G95" s="87">
        <v>29927</v>
      </c>
      <c r="H95" s="88">
        <v>46419</v>
      </c>
      <c r="J95" s="2">
        <v>69</v>
      </c>
      <c r="K95" s="1">
        <v>14300</v>
      </c>
      <c r="L95" s="1">
        <v>41867</v>
      </c>
      <c r="M95" s="1">
        <v>47237</v>
      </c>
      <c r="N95" s="92">
        <v>29164</v>
      </c>
    </row>
    <row r="96" spans="1:14">
      <c r="B96" s="95">
        <v>0.5</v>
      </c>
      <c r="C96" s="96">
        <v>1</v>
      </c>
      <c r="D96" s="86">
        <v>28600</v>
      </c>
      <c r="E96" s="87">
        <v>31734</v>
      </c>
      <c r="F96" s="87">
        <v>55825</v>
      </c>
      <c r="G96" s="87">
        <v>29888</v>
      </c>
      <c r="H96" s="88">
        <v>49124</v>
      </c>
      <c r="J96" s="2">
        <v>69</v>
      </c>
      <c r="K96" s="1">
        <v>14300</v>
      </c>
      <c r="L96" s="1">
        <v>43837</v>
      </c>
      <c r="M96" s="1">
        <v>49990</v>
      </c>
      <c r="N96" s="92">
        <v>29171</v>
      </c>
    </row>
    <row r="97" spans="1:14">
      <c r="B97" s="95">
        <v>0.75</v>
      </c>
      <c r="C97" s="96">
        <v>0</v>
      </c>
      <c r="D97" s="86">
        <v>28600</v>
      </c>
      <c r="E97" s="87">
        <v>33698</v>
      </c>
      <c r="F97" s="87">
        <v>47979</v>
      </c>
      <c r="G97" s="87">
        <v>32345</v>
      </c>
      <c r="H97" s="88">
        <v>48698</v>
      </c>
      <c r="J97" s="2">
        <v>70</v>
      </c>
      <c r="K97" s="1">
        <v>21450</v>
      </c>
      <c r="L97" s="1">
        <v>44309</v>
      </c>
      <c r="M97" s="1">
        <v>49204</v>
      </c>
      <c r="N97" s="92">
        <v>31294</v>
      </c>
    </row>
    <row r="98" spans="1:14">
      <c r="B98" s="95">
        <v>0.75</v>
      </c>
      <c r="C98" s="96">
        <v>0.25</v>
      </c>
      <c r="D98" s="86">
        <v>28600</v>
      </c>
      <c r="E98" s="87">
        <v>33968</v>
      </c>
      <c r="F98" s="87">
        <v>53107</v>
      </c>
      <c r="G98" s="87">
        <v>32478</v>
      </c>
      <c r="H98" s="88">
        <v>52558</v>
      </c>
      <c r="J98" s="2">
        <v>69</v>
      </c>
      <c r="K98" s="1">
        <v>21450</v>
      </c>
      <c r="L98" s="1">
        <v>47134</v>
      </c>
      <c r="M98" s="1">
        <v>53137</v>
      </c>
      <c r="N98" s="92">
        <v>31294</v>
      </c>
    </row>
    <row r="99" spans="1:14">
      <c r="B99" s="95">
        <v>0.75</v>
      </c>
      <c r="C99" s="96">
        <v>0.5</v>
      </c>
      <c r="D99" s="86">
        <v>28600</v>
      </c>
      <c r="E99" s="87">
        <v>34250</v>
      </c>
      <c r="F99" s="87">
        <v>58308</v>
      </c>
      <c r="G99" s="87">
        <v>32158</v>
      </c>
      <c r="H99" s="88">
        <v>56579</v>
      </c>
      <c r="J99" s="2">
        <v>70</v>
      </c>
      <c r="K99" s="1">
        <v>21450</v>
      </c>
      <c r="L99" s="1">
        <v>50067</v>
      </c>
      <c r="M99" s="1">
        <v>57237</v>
      </c>
      <c r="N99" s="92">
        <v>31294</v>
      </c>
    </row>
    <row r="100" spans="1:14">
      <c r="B100" s="95">
        <v>0.75</v>
      </c>
      <c r="C100" s="96">
        <v>0.75</v>
      </c>
      <c r="D100" s="86">
        <v>28600</v>
      </c>
      <c r="E100" s="87">
        <v>34532</v>
      </c>
      <c r="F100" s="87">
        <v>63495</v>
      </c>
      <c r="G100" s="87">
        <v>32211</v>
      </c>
      <c r="H100" s="88">
        <v>60603</v>
      </c>
      <c r="J100" s="2">
        <v>70</v>
      </c>
      <c r="K100" s="1">
        <v>21450</v>
      </c>
      <c r="L100" s="1">
        <v>53002</v>
      </c>
      <c r="M100" s="1">
        <v>61328</v>
      </c>
      <c r="N100" s="92">
        <v>31294</v>
      </c>
    </row>
    <row r="101" spans="1:14">
      <c r="B101" s="95">
        <v>0.75</v>
      </c>
      <c r="C101" s="96">
        <v>1</v>
      </c>
      <c r="D101" s="86">
        <v>28600</v>
      </c>
      <c r="E101" s="87">
        <v>34809</v>
      </c>
      <c r="F101" s="87">
        <v>68701</v>
      </c>
      <c r="G101" s="87">
        <v>31991</v>
      </c>
      <c r="H101" s="88">
        <v>64614</v>
      </c>
      <c r="J101" s="2">
        <v>70</v>
      </c>
      <c r="K101" s="1">
        <v>21450</v>
      </c>
      <c r="L101" s="1">
        <v>55941</v>
      </c>
      <c r="M101" s="1">
        <v>65422</v>
      </c>
      <c r="N101" s="92">
        <v>31294</v>
      </c>
    </row>
    <row r="102" spans="1:14">
      <c r="B102" s="95">
        <v>1</v>
      </c>
      <c r="C102" s="96">
        <v>0</v>
      </c>
      <c r="D102" s="86">
        <v>28600</v>
      </c>
      <c r="E102" s="87">
        <v>36773</v>
      </c>
      <c r="F102" s="87">
        <v>60854</v>
      </c>
      <c r="G102" s="87">
        <v>34083</v>
      </c>
      <c r="H102" s="88">
        <v>58858</v>
      </c>
      <c r="J102" s="2">
        <v>70</v>
      </c>
      <c r="K102" s="1">
        <v>28600</v>
      </c>
      <c r="L102" s="1">
        <v>52509</v>
      </c>
      <c r="M102" s="1">
        <v>59204</v>
      </c>
      <c r="N102" s="92">
        <v>33319</v>
      </c>
    </row>
    <row r="103" spans="1:14">
      <c r="B103" s="95">
        <v>1</v>
      </c>
      <c r="C103" s="96">
        <v>0.25</v>
      </c>
      <c r="D103" s="86">
        <v>28600</v>
      </c>
      <c r="E103" s="87">
        <v>37043</v>
      </c>
      <c r="F103" s="87">
        <v>65982</v>
      </c>
      <c r="G103" s="87">
        <v>34061</v>
      </c>
      <c r="H103" s="88">
        <v>64093</v>
      </c>
      <c r="J103" s="2">
        <v>70</v>
      </c>
      <c r="K103" s="1">
        <v>28600</v>
      </c>
      <c r="L103" s="1">
        <v>56332</v>
      </c>
      <c r="M103" s="1">
        <v>64538</v>
      </c>
      <c r="N103" s="92">
        <v>33319</v>
      </c>
    </row>
    <row r="104" spans="1:14">
      <c r="B104" s="95">
        <v>1</v>
      </c>
      <c r="C104" s="96">
        <v>0.5</v>
      </c>
      <c r="D104" s="86">
        <v>28600</v>
      </c>
      <c r="E104" s="87">
        <v>37325</v>
      </c>
      <c r="F104" s="87">
        <v>71183</v>
      </c>
      <c r="G104" s="87">
        <v>33733</v>
      </c>
      <c r="H104" s="88">
        <v>69444</v>
      </c>
      <c r="J104" s="2">
        <v>70</v>
      </c>
      <c r="K104" s="1">
        <v>28600</v>
      </c>
      <c r="L104" s="1">
        <v>60237</v>
      </c>
      <c r="M104" s="1">
        <v>69990</v>
      </c>
      <c r="N104" s="92">
        <v>33319</v>
      </c>
    </row>
    <row r="105" spans="1:14">
      <c r="B105" s="95">
        <v>1</v>
      </c>
      <c r="C105" s="96">
        <v>0.75</v>
      </c>
      <c r="D105" s="86">
        <v>28600</v>
      </c>
      <c r="E105" s="87">
        <v>37607</v>
      </c>
      <c r="F105" s="87">
        <v>76370</v>
      </c>
      <c r="G105" s="87">
        <v>34149</v>
      </c>
      <c r="H105" s="88">
        <v>74774</v>
      </c>
      <c r="J105" s="2">
        <v>70</v>
      </c>
      <c r="K105" s="1">
        <v>28600</v>
      </c>
      <c r="L105" s="1">
        <v>64141</v>
      </c>
      <c r="M105" s="1">
        <v>75422</v>
      </c>
      <c r="N105" s="92">
        <v>33319</v>
      </c>
    </row>
    <row r="106" spans="1:14" ht="15.75" thickBot="1">
      <c r="B106" s="97">
        <v>1</v>
      </c>
      <c r="C106" s="98">
        <v>1</v>
      </c>
      <c r="D106" s="89">
        <v>28600</v>
      </c>
      <c r="E106" s="90">
        <v>37884</v>
      </c>
      <c r="F106" s="90">
        <v>81576</v>
      </c>
      <c r="G106" s="90">
        <v>33734</v>
      </c>
      <c r="H106" s="91">
        <v>80138</v>
      </c>
      <c r="J106" s="2">
        <v>70</v>
      </c>
      <c r="K106" s="1">
        <v>28600</v>
      </c>
      <c r="L106" s="1">
        <v>68048</v>
      </c>
      <c r="M106" s="1">
        <v>80882</v>
      </c>
      <c r="N106" s="92">
        <v>33319</v>
      </c>
    </row>
    <row r="107" spans="1:14" ht="15.75" thickBot="1">
      <c r="A107" s="92">
        <v>0</v>
      </c>
    </row>
    <row r="108" spans="1:14">
      <c r="B108" s="93">
        <v>0</v>
      </c>
      <c r="C108" s="94">
        <v>0</v>
      </c>
      <c r="D108" s="83">
        <v>28600</v>
      </c>
      <c r="E108" s="84">
        <v>26359</v>
      </c>
      <c r="F108" s="84">
        <v>12207</v>
      </c>
      <c r="G108" s="84">
        <v>18426</v>
      </c>
      <c r="H108" s="85">
        <v>19239</v>
      </c>
      <c r="J108" s="2">
        <v>60</v>
      </c>
      <c r="K108" s="1">
        <v>0</v>
      </c>
      <c r="L108" s="1">
        <v>20895</v>
      </c>
      <c r="M108" s="1">
        <v>20081</v>
      </c>
      <c r="N108" s="92">
        <v>12207</v>
      </c>
    </row>
    <row r="109" spans="1:14">
      <c r="B109" s="95">
        <v>0</v>
      </c>
      <c r="C109" s="96">
        <v>0.25</v>
      </c>
      <c r="D109" s="86">
        <v>28600</v>
      </c>
      <c r="E109" s="87">
        <v>26499</v>
      </c>
      <c r="F109" s="87">
        <v>17102</v>
      </c>
      <c r="G109" s="87">
        <v>20071</v>
      </c>
      <c r="H109" s="88">
        <v>19239</v>
      </c>
      <c r="J109" s="2">
        <v>64</v>
      </c>
      <c r="K109" s="1">
        <v>0</v>
      </c>
      <c r="L109" s="1">
        <v>20895</v>
      </c>
      <c r="M109" s="1">
        <v>20081</v>
      </c>
      <c r="N109" s="92">
        <v>17102</v>
      </c>
    </row>
    <row r="110" spans="1:14">
      <c r="B110" s="95">
        <v>0</v>
      </c>
      <c r="C110" s="96">
        <v>0.5</v>
      </c>
      <c r="D110" s="86">
        <v>28600</v>
      </c>
      <c r="E110" s="87">
        <v>26655</v>
      </c>
      <c r="F110" s="87">
        <v>22048</v>
      </c>
      <c r="G110" s="87">
        <v>21899</v>
      </c>
      <c r="H110" s="88">
        <v>19239</v>
      </c>
      <c r="J110" s="2">
        <v>64</v>
      </c>
      <c r="K110" s="1">
        <v>0</v>
      </c>
      <c r="L110" s="1">
        <v>20895</v>
      </c>
      <c r="M110" s="1">
        <v>20081</v>
      </c>
      <c r="N110" s="92">
        <v>21534</v>
      </c>
    </row>
    <row r="111" spans="1:14">
      <c r="B111" s="95">
        <v>0</v>
      </c>
      <c r="C111" s="96">
        <v>0.75</v>
      </c>
      <c r="D111" s="86">
        <v>28600</v>
      </c>
      <c r="E111" s="87">
        <v>26815</v>
      </c>
      <c r="F111" s="87">
        <v>27002</v>
      </c>
      <c r="G111" s="87">
        <v>23157</v>
      </c>
      <c r="H111" s="88">
        <v>19239</v>
      </c>
      <c r="J111" s="2">
        <v>69</v>
      </c>
      <c r="K111" s="1">
        <v>0</v>
      </c>
      <c r="L111" s="1">
        <v>20895</v>
      </c>
      <c r="M111" s="1">
        <v>20081</v>
      </c>
      <c r="N111" s="92">
        <v>21940</v>
      </c>
    </row>
    <row r="112" spans="1:14">
      <c r="B112" s="95">
        <v>0</v>
      </c>
      <c r="C112" s="96">
        <v>1</v>
      </c>
      <c r="D112" s="86">
        <v>28600</v>
      </c>
      <c r="E112" s="87">
        <v>26968</v>
      </c>
      <c r="F112" s="87">
        <v>31938</v>
      </c>
      <c r="G112" s="87">
        <v>23208</v>
      </c>
      <c r="H112" s="88">
        <v>19239</v>
      </c>
      <c r="J112" s="2">
        <v>70</v>
      </c>
      <c r="K112" s="1">
        <v>0</v>
      </c>
      <c r="L112" s="1">
        <v>20895</v>
      </c>
      <c r="M112" s="1">
        <v>20081</v>
      </c>
      <c r="N112" s="92">
        <v>23050</v>
      </c>
    </row>
    <row r="113" spans="2:14">
      <c r="B113" s="95">
        <v>0.25</v>
      </c>
      <c r="C113" s="96">
        <v>0</v>
      </c>
      <c r="D113" s="86">
        <v>28600</v>
      </c>
      <c r="E113" s="87">
        <v>29434</v>
      </c>
      <c r="F113" s="87">
        <v>25082</v>
      </c>
      <c r="G113" s="87">
        <v>27140</v>
      </c>
      <c r="H113" s="88">
        <v>29401</v>
      </c>
      <c r="J113" s="2">
        <v>65</v>
      </c>
      <c r="K113" s="1">
        <v>7150</v>
      </c>
      <c r="L113" s="1">
        <v>29096</v>
      </c>
      <c r="M113" s="1">
        <v>30084</v>
      </c>
      <c r="N113" s="92">
        <v>25628</v>
      </c>
    </row>
    <row r="114" spans="2:14">
      <c r="B114" s="95">
        <v>0.25</v>
      </c>
      <c r="C114" s="96">
        <v>0.25</v>
      </c>
      <c r="D114" s="86">
        <v>28600</v>
      </c>
      <c r="E114" s="87">
        <v>29579</v>
      </c>
      <c r="F114" s="87">
        <v>29977</v>
      </c>
      <c r="G114" s="87">
        <v>27726</v>
      </c>
      <c r="H114" s="88">
        <v>30481</v>
      </c>
      <c r="J114" s="2">
        <v>67</v>
      </c>
      <c r="K114" s="1">
        <v>7150</v>
      </c>
      <c r="L114" s="1">
        <v>29878</v>
      </c>
      <c r="M114" s="1">
        <v>31180</v>
      </c>
      <c r="N114" s="92">
        <v>27177</v>
      </c>
    </row>
    <row r="115" spans="2:14">
      <c r="B115" s="95">
        <v>0.25</v>
      </c>
      <c r="C115" s="96">
        <v>0.5</v>
      </c>
      <c r="D115" s="86">
        <v>28600</v>
      </c>
      <c r="E115" s="87">
        <v>29735</v>
      </c>
      <c r="F115" s="87">
        <v>34923</v>
      </c>
      <c r="G115" s="87">
        <v>28293</v>
      </c>
      <c r="H115" s="88">
        <v>31684</v>
      </c>
      <c r="J115" s="2">
        <v>68</v>
      </c>
      <c r="K115" s="1">
        <v>7150</v>
      </c>
      <c r="L115" s="1">
        <v>30744</v>
      </c>
      <c r="M115" s="1">
        <v>32397</v>
      </c>
      <c r="N115" s="92">
        <v>27774</v>
      </c>
    </row>
    <row r="116" spans="2:14">
      <c r="B116" s="95">
        <v>0.25</v>
      </c>
      <c r="C116" s="96">
        <v>0.75</v>
      </c>
      <c r="D116" s="86">
        <v>28600</v>
      </c>
      <c r="E116" s="87">
        <v>29895</v>
      </c>
      <c r="F116" s="87">
        <v>39879</v>
      </c>
      <c r="G116" s="87">
        <v>28334</v>
      </c>
      <c r="H116" s="88">
        <v>32894</v>
      </c>
      <c r="J116" s="2">
        <v>69</v>
      </c>
      <c r="K116" s="1">
        <v>7150</v>
      </c>
      <c r="L116" s="1">
        <v>31611</v>
      </c>
      <c r="M116" s="1">
        <v>33623</v>
      </c>
      <c r="N116" s="92">
        <v>27787</v>
      </c>
    </row>
    <row r="117" spans="2:14">
      <c r="B117" s="95">
        <v>0.25</v>
      </c>
      <c r="C117" s="96">
        <v>1</v>
      </c>
      <c r="D117" s="86">
        <v>28600</v>
      </c>
      <c r="E117" s="87">
        <v>30048</v>
      </c>
      <c r="F117" s="87">
        <v>44813</v>
      </c>
      <c r="G117" s="87">
        <v>28222</v>
      </c>
      <c r="H117" s="88">
        <v>34155</v>
      </c>
      <c r="J117" s="2">
        <v>70</v>
      </c>
      <c r="K117" s="1">
        <v>7150</v>
      </c>
      <c r="L117" s="1">
        <v>32525</v>
      </c>
      <c r="M117" s="1">
        <v>34899</v>
      </c>
      <c r="N117" s="92">
        <v>27789</v>
      </c>
    </row>
    <row r="118" spans="2:14">
      <c r="B118" s="95">
        <v>0.5</v>
      </c>
      <c r="C118" s="96">
        <v>0</v>
      </c>
      <c r="D118" s="86">
        <v>28600</v>
      </c>
      <c r="E118" s="87">
        <v>32509</v>
      </c>
      <c r="F118" s="87">
        <v>37957</v>
      </c>
      <c r="G118" s="87">
        <v>31588</v>
      </c>
      <c r="H118" s="88">
        <v>39561</v>
      </c>
      <c r="J118" s="2">
        <v>68</v>
      </c>
      <c r="K118" s="1">
        <v>14300</v>
      </c>
      <c r="L118" s="1">
        <v>37296</v>
      </c>
      <c r="M118" s="1">
        <v>40084</v>
      </c>
      <c r="N118" s="92">
        <v>30839</v>
      </c>
    </row>
    <row r="119" spans="2:14">
      <c r="B119" s="95">
        <v>0.5</v>
      </c>
      <c r="C119" s="96">
        <v>0.25</v>
      </c>
      <c r="D119" s="86">
        <v>28600</v>
      </c>
      <c r="E119" s="87">
        <v>32654</v>
      </c>
      <c r="F119" s="87">
        <v>42852</v>
      </c>
      <c r="G119" s="87">
        <v>31862</v>
      </c>
      <c r="H119" s="88">
        <v>41844</v>
      </c>
      <c r="J119" s="2">
        <v>68</v>
      </c>
      <c r="K119" s="1">
        <v>14300</v>
      </c>
      <c r="L119" s="1">
        <v>38944</v>
      </c>
      <c r="M119" s="1">
        <v>42397</v>
      </c>
      <c r="N119" s="92">
        <v>30839</v>
      </c>
    </row>
    <row r="120" spans="2:14">
      <c r="B120" s="95">
        <v>0.5</v>
      </c>
      <c r="C120" s="96">
        <v>0.5</v>
      </c>
      <c r="D120" s="86">
        <v>28600</v>
      </c>
      <c r="E120" s="87">
        <v>32810</v>
      </c>
      <c r="F120" s="87">
        <v>47798</v>
      </c>
      <c r="G120" s="87">
        <v>31843</v>
      </c>
      <c r="H120" s="88">
        <v>44315</v>
      </c>
      <c r="J120" s="2">
        <v>70</v>
      </c>
      <c r="K120" s="1">
        <v>14300</v>
      </c>
      <c r="L120" s="1">
        <v>40725</v>
      </c>
      <c r="M120" s="1">
        <v>44899</v>
      </c>
      <c r="N120" s="92">
        <v>30839</v>
      </c>
    </row>
    <row r="121" spans="2:14">
      <c r="B121" s="95">
        <v>0.5</v>
      </c>
      <c r="C121" s="96">
        <v>0.75</v>
      </c>
      <c r="D121" s="86">
        <v>28600</v>
      </c>
      <c r="E121" s="87">
        <v>32970</v>
      </c>
      <c r="F121" s="87">
        <v>52754</v>
      </c>
      <c r="G121" s="87">
        <v>31919</v>
      </c>
      <c r="H121" s="88">
        <v>46716</v>
      </c>
      <c r="J121" s="2">
        <v>70</v>
      </c>
      <c r="K121" s="1">
        <v>14300</v>
      </c>
      <c r="L121" s="1">
        <v>42455</v>
      </c>
      <c r="M121" s="1">
        <v>47336</v>
      </c>
      <c r="N121" s="92">
        <v>30839</v>
      </c>
    </row>
    <row r="122" spans="2:14">
      <c r="B122" s="95">
        <v>0.5</v>
      </c>
      <c r="C122" s="96">
        <v>1</v>
      </c>
      <c r="D122" s="86">
        <v>28600</v>
      </c>
      <c r="E122" s="87">
        <v>33123</v>
      </c>
      <c r="F122" s="87">
        <v>57688</v>
      </c>
      <c r="G122" s="87">
        <v>32309</v>
      </c>
      <c r="H122" s="88">
        <v>49164</v>
      </c>
      <c r="J122" s="2">
        <v>69</v>
      </c>
      <c r="K122" s="1">
        <v>14300</v>
      </c>
      <c r="L122" s="1">
        <v>44225</v>
      </c>
      <c r="M122" s="1">
        <v>49822</v>
      </c>
      <c r="N122" s="92">
        <v>30839</v>
      </c>
    </row>
    <row r="123" spans="2:14">
      <c r="B123" s="95">
        <v>0.75</v>
      </c>
      <c r="C123" s="96">
        <v>0</v>
      </c>
      <c r="D123" s="86">
        <v>28600</v>
      </c>
      <c r="E123" s="87">
        <v>35584</v>
      </c>
      <c r="F123" s="87">
        <v>50832</v>
      </c>
      <c r="G123" s="87">
        <v>34081</v>
      </c>
      <c r="H123" s="88">
        <v>49721</v>
      </c>
      <c r="J123" s="2">
        <v>69</v>
      </c>
      <c r="K123" s="1">
        <v>21450</v>
      </c>
      <c r="L123" s="1">
        <v>45496</v>
      </c>
      <c r="M123" s="1">
        <v>50084</v>
      </c>
      <c r="N123" s="92">
        <v>32864</v>
      </c>
    </row>
    <row r="124" spans="2:14">
      <c r="B124" s="95">
        <v>0.75</v>
      </c>
      <c r="C124" s="96">
        <v>0.25</v>
      </c>
      <c r="D124" s="86">
        <v>28600</v>
      </c>
      <c r="E124" s="87">
        <v>35729</v>
      </c>
      <c r="F124" s="87">
        <v>55727</v>
      </c>
      <c r="G124" s="87">
        <v>34488</v>
      </c>
      <c r="H124" s="88">
        <v>53214</v>
      </c>
      <c r="J124" s="2">
        <v>69</v>
      </c>
      <c r="K124" s="1">
        <v>21450</v>
      </c>
      <c r="L124" s="1">
        <v>48011</v>
      </c>
      <c r="M124" s="1">
        <v>53623</v>
      </c>
      <c r="N124" s="92">
        <v>32864</v>
      </c>
    </row>
    <row r="125" spans="2:14">
      <c r="B125" s="95">
        <v>0.75</v>
      </c>
      <c r="C125" s="96">
        <v>0.5</v>
      </c>
      <c r="D125" s="86">
        <v>28600</v>
      </c>
      <c r="E125" s="87">
        <v>35885</v>
      </c>
      <c r="F125" s="87">
        <v>60673</v>
      </c>
      <c r="G125" s="87">
        <v>35255</v>
      </c>
      <c r="H125" s="88">
        <v>56876</v>
      </c>
      <c r="J125" s="2">
        <v>67</v>
      </c>
      <c r="K125" s="1">
        <v>21450</v>
      </c>
      <c r="L125" s="1">
        <v>50655</v>
      </c>
      <c r="M125" s="1">
        <v>57336</v>
      </c>
      <c r="N125" s="92">
        <v>32864</v>
      </c>
    </row>
    <row r="126" spans="2:14">
      <c r="B126" s="95">
        <v>0.75</v>
      </c>
      <c r="C126" s="96">
        <v>0.75</v>
      </c>
      <c r="D126" s="86">
        <v>28600</v>
      </c>
      <c r="E126" s="87">
        <v>36045</v>
      </c>
      <c r="F126" s="87">
        <v>65629</v>
      </c>
      <c r="G126" s="87">
        <v>34314</v>
      </c>
      <c r="H126" s="88">
        <v>60522</v>
      </c>
      <c r="J126" s="2">
        <v>70</v>
      </c>
      <c r="K126" s="1">
        <v>21450</v>
      </c>
      <c r="L126" s="1">
        <v>53292</v>
      </c>
      <c r="M126" s="1">
        <v>61030</v>
      </c>
      <c r="N126" s="92">
        <v>32864</v>
      </c>
    </row>
    <row r="127" spans="2:14">
      <c r="B127" s="95">
        <v>0.75</v>
      </c>
      <c r="C127" s="96">
        <v>1</v>
      </c>
      <c r="D127" s="86">
        <v>28600</v>
      </c>
      <c r="E127" s="87">
        <v>36198</v>
      </c>
      <c r="F127" s="87">
        <v>70563</v>
      </c>
      <c r="G127" s="87">
        <v>33686</v>
      </c>
      <c r="H127" s="88">
        <v>64194</v>
      </c>
      <c r="J127" s="2">
        <v>70</v>
      </c>
      <c r="K127" s="1">
        <v>21450</v>
      </c>
      <c r="L127" s="1">
        <v>55935</v>
      </c>
      <c r="M127" s="1">
        <v>64762</v>
      </c>
      <c r="N127" s="92">
        <v>32864</v>
      </c>
    </row>
    <row r="128" spans="2:14">
      <c r="B128" s="95">
        <v>1</v>
      </c>
      <c r="C128" s="96">
        <v>0</v>
      </c>
      <c r="D128" s="86">
        <v>28600</v>
      </c>
      <c r="E128" s="87">
        <v>38659</v>
      </c>
      <c r="F128" s="87">
        <v>63707</v>
      </c>
      <c r="G128" s="87">
        <v>35175</v>
      </c>
      <c r="H128" s="88">
        <v>59881</v>
      </c>
      <c r="J128" s="2">
        <v>70</v>
      </c>
      <c r="K128" s="1">
        <v>28600</v>
      </c>
      <c r="L128" s="1">
        <v>53696</v>
      </c>
      <c r="M128" s="1">
        <v>60084</v>
      </c>
      <c r="N128" s="92">
        <v>34889</v>
      </c>
    </row>
    <row r="129" spans="2:14">
      <c r="B129" s="95">
        <v>1</v>
      </c>
      <c r="C129" s="96">
        <v>0.25</v>
      </c>
      <c r="D129" s="86">
        <v>28600</v>
      </c>
      <c r="E129" s="87">
        <v>38804</v>
      </c>
      <c r="F129" s="87">
        <v>68602</v>
      </c>
      <c r="G129" s="87">
        <v>35256</v>
      </c>
      <c r="H129" s="88">
        <v>64635</v>
      </c>
      <c r="J129" s="2">
        <v>70</v>
      </c>
      <c r="K129" s="1">
        <v>28600</v>
      </c>
      <c r="L129" s="1">
        <v>57125</v>
      </c>
      <c r="M129" s="1">
        <v>64899</v>
      </c>
      <c r="N129" s="92">
        <v>34889</v>
      </c>
    </row>
    <row r="130" spans="2:14">
      <c r="B130" s="95">
        <v>1</v>
      </c>
      <c r="C130" s="96">
        <v>0.5</v>
      </c>
      <c r="D130" s="86">
        <v>28600</v>
      </c>
      <c r="E130" s="87">
        <v>38960</v>
      </c>
      <c r="F130" s="87">
        <v>73548</v>
      </c>
      <c r="G130" s="87">
        <v>35686</v>
      </c>
      <c r="H130" s="88">
        <v>69484</v>
      </c>
      <c r="J130" s="2">
        <v>70</v>
      </c>
      <c r="K130" s="1">
        <v>28600</v>
      </c>
      <c r="L130" s="1">
        <v>60625</v>
      </c>
      <c r="M130" s="1">
        <v>69822</v>
      </c>
      <c r="N130" s="92">
        <v>34889</v>
      </c>
    </row>
    <row r="131" spans="2:14">
      <c r="B131" s="95">
        <v>1</v>
      </c>
      <c r="C131" s="96">
        <v>0.75</v>
      </c>
      <c r="D131" s="86">
        <v>28600</v>
      </c>
      <c r="E131" s="87">
        <v>39120</v>
      </c>
      <c r="F131" s="87">
        <v>78504</v>
      </c>
      <c r="G131" s="87">
        <v>35625</v>
      </c>
      <c r="H131" s="88">
        <v>74354</v>
      </c>
      <c r="J131" s="2">
        <v>70</v>
      </c>
      <c r="K131" s="1">
        <v>28600</v>
      </c>
      <c r="L131" s="1">
        <v>64135</v>
      </c>
      <c r="M131" s="1">
        <v>74762</v>
      </c>
      <c r="N131" s="92">
        <v>34889</v>
      </c>
    </row>
    <row r="132" spans="2:14" ht="15.75" thickBot="1">
      <c r="B132" s="97">
        <v>1</v>
      </c>
      <c r="C132" s="98">
        <v>1</v>
      </c>
      <c r="D132" s="89">
        <v>28600</v>
      </c>
      <c r="E132" s="90">
        <v>39273</v>
      </c>
      <c r="F132" s="90">
        <v>83438</v>
      </c>
      <c r="G132" s="90">
        <v>35350</v>
      </c>
      <c r="H132" s="91">
        <v>79178</v>
      </c>
      <c r="J132" s="2">
        <v>70</v>
      </c>
      <c r="K132" s="1">
        <v>28600</v>
      </c>
      <c r="L132" s="1">
        <v>67629</v>
      </c>
      <c r="M132" s="1">
        <v>79651</v>
      </c>
      <c r="N132" s="92">
        <v>34889</v>
      </c>
    </row>
  </sheetData>
  <conditionalFormatting sqref="Q4:U4">
    <cfRule type="top10" dxfId="149" priority="249" bottom="1" rank="1"/>
    <cfRule type="colorScale" priority="250">
      <colorScale>
        <cfvo type="min"/>
        <cfvo type="max"/>
        <color theme="7"/>
        <color rgb="FFFFF9E7"/>
      </colorScale>
    </cfRule>
  </conditionalFormatting>
  <conditionalFormatting sqref="Q5:U5">
    <cfRule type="top10" dxfId="148" priority="247" bottom="1" rank="1"/>
    <cfRule type="colorScale" priority="248">
      <colorScale>
        <cfvo type="min"/>
        <cfvo type="max"/>
        <color theme="7"/>
        <color rgb="FFFFF9E7"/>
      </colorScale>
    </cfRule>
  </conditionalFormatting>
  <conditionalFormatting sqref="Q6:U6">
    <cfRule type="top10" dxfId="147" priority="245" bottom="1" rank="1"/>
    <cfRule type="colorScale" priority="246">
      <colorScale>
        <cfvo type="min"/>
        <cfvo type="max"/>
        <color theme="7"/>
        <color rgb="FFFFF9E7"/>
      </colorScale>
    </cfRule>
  </conditionalFormatting>
  <conditionalFormatting sqref="Q7:U7">
    <cfRule type="top10" dxfId="146" priority="243" bottom="1" rank="1"/>
    <cfRule type="colorScale" priority="244">
      <colorScale>
        <cfvo type="min"/>
        <cfvo type="max"/>
        <color theme="7"/>
        <color rgb="FFFFF9E7"/>
      </colorScale>
    </cfRule>
  </conditionalFormatting>
  <conditionalFormatting sqref="Q8:U8">
    <cfRule type="top10" dxfId="145" priority="241" bottom="1" rank="1"/>
    <cfRule type="colorScale" priority="242">
      <colorScale>
        <cfvo type="min"/>
        <cfvo type="max"/>
        <color theme="7"/>
        <color rgb="FFFFF9E7"/>
      </colorScale>
    </cfRule>
  </conditionalFormatting>
  <conditionalFormatting sqref="Q9:U9">
    <cfRule type="top10" dxfId="144" priority="239" bottom="1" rank="1"/>
    <cfRule type="colorScale" priority="240">
      <colorScale>
        <cfvo type="min"/>
        <cfvo type="max"/>
        <color theme="7"/>
        <color rgb="FFFFF9E7"/>
      </colorScale>
    </cfRule>
  </conditionalFormatting>
  <conditionalFormatting sqref="Q10:U10">
    <cfRule type="top10" dxfId="143" priority="237" bottom="1" rank="1"/>
    <cfRule type="colorScale" priority="238">
      <colorScale>
        <cfvo type="min"/>
        <cfvo type="max"/>
        <color theme="7"/>
        <color rgb="FFFFF9E7"/>
      </colorScale>
    </cfRule>
  </conditionalFormatting>
  <conditionalFormatting sqref="Q11:U11">
    <cfRule type="top10" dxfId="142" priority="235" bottom="1" rank="1"/>
    <cfRule type="colorScale" priority="236">
      <colorScale>
        <cfvo type="min"/>
        <cfvo type="max"/>
        <color theme="7"/>
        <color rgb="FFFFF9E7"/>
      </colorScale>
    </cfRule>
  </conditionalFormatting>
  <conditionalFormatting sqref="Q12:U12">
    <cfRule type="top10" dxfId="141" priority="233" bottom="1" rank="1"/>
    <cfRule type="colorScale" priority="234">
      <colorScale>
        <cfvo type="min"/>
        <cfvo type="max"/>
        <color theme="7"/>
        <color rgb="FFFFF9E7"/>
      </colorScale>
    </cfRule>
  </conditionalFormatting>
  <conditionalFormatting sqref="Q13:U13">
    <cfRule type="top10" dxfId="140" priority="231" bottom="1" rank="1"/>
    <cfRule type="colorScale" priority="232">
      <colorScale>
        <cfvo type="min"/>
        <cfvo type="max"/>
        <color theme="7"/>
        <color rgb="FFFFF9E7"/>
      </colorScale>
    </cfRule>
  </conditionalFormatting>
  <conditionalFormatting sqref="Q14:U14">
    <cfRule type="top10" dxfId="139" priority="229" bottom="1" rank="1"/>
    <cfRule type="colorScale" priority="230">
      <colorScale>
        <cfvo type="min"/>
        <cfvo type="max"/>
        <color theme="7"/>
        <color rgb="FFFFF9E7"/>
      </colorScale>
    </cfRule>
  </conditionalFormatting>
  <conditionalFormatting sqref="Q15:U15">
    <cfRule type="top10" dxfId="138" priority="227" bottom="1" rank="1"/>
    <cfRule type="colorScale" priority="228">
      <colorScale>
        <cfvo type="min"/>
        <cfvo type="max"/>
        <color theme="7"/>
        <color rgb="FFFFF9E7"/>
      </colorScale>
    </cfRule>
  </conditionalFormatting>
  <conditionalFormatting sqref="Q16:U16">
    <cfRule type="top10" dxfId="137" priority="225" bottom="1" rank="1"/>
    <cfRule type="colorScale" priority="226">
      <colorScale>
        <cfvo type="min"/>
        <cfvo type="max"/>
        <color theme="7"/>
        <color rgb="FFFFF9E7"/>
      </colorScale>
    </cfRule>
  </conditionalFormatting>
  <conditionalFormatting sqref="Q17:U17">
    <cfRule type="top10" dxfId="136" priority="223" bottom="1" rank="1"/>
    <cfRule type="colorScale" priority="224">
      <colorScale>
        <cfvo type="min"/>
        <cfvo type="max"/>
        <color theme="7"/>
        <color rgb="FFFFF9E7"/>
      </colorScale>
    </cfRule>
  </conditionalFormatting>
  <conditionalFormatting sqref="Q18:U18">
    <cfRule type="top10" dxfId="135" priority="221" bottom="1" rank="1"/>
    <cfRule type="colorScale" priority="222">
      <colorScale>
        <cfvo type="min"/>
        <cfvo type="max"/>
        <color theme="7"/>
        <color rgb="FFFFF9E7"/>
      </colorScale>
    </cfRule>
  </conditionalFormatting>
  <conditionalFormatting sqref="Q19:U19">
    <cfRule type="top10" dxfId="134" priority="219" bottom="1" rank="1"/>
    <cfRule type="colorScale" priority="220">
      <colorScale>
        <cfvo type="min"/>
        <cfvo type="max"/>
        <color theme="7"/>
        <color rgb="FFFFF9E7"/>
      </colorScale>
    </cfRule>
  </conditionalFormatting>
  <conditionalFormatting sqref="Q20:U20">
    <cfRule type="top10" dxfId="133" priority="217" bottom="1" rank="1"/>
    <cfRule type="colorScale" priority="218">
      <colorScale>
        <cfvo type="min"/>
        <cfvo type="max"/>
        <color theme="7"/>
        <color rgb="FFFFF9E7"/>
      </colorScale>
    </cfRule>
  </conditionalFormatting>
  <conditionalFormatting sqref="Q21:U21">
    <cfRule type="top10" dxfId="132" priority="215" bottom="1" rank="1"/>
    <cfRule type="colorScale" priority="216">
      <colorScale>
        <cfvo type="min"/>
        <cfvo type="max"/>
        <color theme="7"/>
        <color rgb="FFFFF9E7"/>
      </colorScale>
    </cfRule>
  </conditionalFormatting>
  <conditionalFormatting sqref="Q22:U22">
    <cfRule type="top10" dxfId="131" priority="213" bottom="1" rank="1"/>
    <cfRule type="colorScale" priority="214">
      <colorScale>
        <cfvo type="min"/>
        <cfvo type="max"/>
        <color theme="7"/>
        <color rgb="FFFFF9E7"/>
      </colorScale>
    </cfRule>
  </conditionalFormatting>
  <conditionalFormatting sqref="Q23:U23">
    <cfRule type="top10" dxfId="130" priority="211" bottom="1" rank="1"/>
    <cfRule type="colorScale" priority="212">
      <colorScale>
        <cfvo type="min"/>
        <cfvo type="max"/>
        <color theme="7"/>
        <color rgb="FFFFF9E7"/>
      </colorScale>
    </cfRule>
  </conditionalFormatting>
  <conditionalFormatting sqref="Q24:U24">
    <cfRule type="top10" dxfId="129" priority="209" bottom="1" rank="1"/>
    <cfRule type="colorScale" priority="210">
      <colorScale>
        <cfvo type="min"/>
        <cfvo type="max"/>
        <color theme="7"/>
        <color rgb="FFFFF9E7"/>
      </colorScale>
    </cfRule>
  </conditionalFormatting>
  <conditionalFormatting sqref="Q25:U25">
    <cfRule type="top10" dxfId="128" priority="207" bottom="1" rank="1"/>
    <cfRule type="colorScale" priority="208">
      <colorScale>
        <cfvo type="min"/>
        <cfvo type="max"/>
        <color theme="7"/>
        <color rgb="FFFFF9E7"/>
      </colorScale>
    </cfRule>
  </conditionalFormatting>
  <conditionalFormatting sqref="Q26:U26">
    <cfRule type="top10" dxfId="127" priority="205" bottom="1" rank="1"/>
    <cfRule type="colorScale" priority="206">
      <colorScale>
        <cfvo type="min"/>
        <cfvo type="max"/>
        <color theme="7"/>
        <color rgb="FFFFF9E7"/>
      </colorScale>
    </cfRule>
  </conditionalFormatting>
  <conditionalFormatting sqref="Q27:U27">
    <cfRule type="top10" dxfId="126" priority="203" bottom="1" rank="1"/>
    <cfRule type="colorScale" priority="204">
      <colorScale>
        <cfvo type="min"/>
        <cfvo type="max"/>
        <color theme="7"/>
        <color rgb="FFFFF9E7"/>
      </colorScale>
    </cfRule>
  </conditionalFormatting>
  <conditionalFormatting sqref="Q28:U28">
    <cfRule type="top10" dxfId="125" priority="201" bottom="1" rank="1"/>
    <cfRule type="colorScale" priority="202">
      <colorScale>
        <cfvo type="min"/>
        <cfvo type="max"/>
        <color theme="7"/>
        <color rgb="FFFFF9E7"/>
      </colorScale>
    </cfRule>
  </conditionalFormatting>
  <conditionalFormatting sqref="D4:H4">
    <cfRule type="top10" dxfId="124" priority="251" bottom="1" rank="1"/>
    <cfRule type="colorScale" priority="252">
      <colorScale>
        <cfvo type="min"/>
        <cfvo type="max"/>
        <color theme="7"/>
        <color rgb="FFFFF9E7"/>
      </colorScale>
    </cfRule>
  </conditionalFormatting>
  <conditionalFormatting sqref="D5:H5">
    <cfRule type="top10" dxfId="123" priority="253" bottom="1" rank="1"/>
    <cfRule type="colorScale" priority="254">
      <colorScale>
        <cfvo type="min"/>
        <cfvo type="max"/>
        <color theme="7"/>
        <color rgb="FFFFF9E7"/>
      </colorScale>
    </cfRule>
  </conditionalFormatting>
  <conditionalFormatting sqref="D6:H6">
    <cfRule type="top10" dxfId="122" priority="255" bottom="1" rank="1"/>
    <cfRule type="colorScale" priority="256">
      <colorScale>
        <cfvo type="min"/>
        <cfvo type="max"/>
        <color theme="7"/>
        <color rgb="FFFFF9E7"/>
      </colorScale>
    </cfRule>
  </conditionalFormatting>
  <conditionalFormatting sqref="D7:H7">
    <cfRule type="top10" dxfId="121" priority="257" bottom="1" rank="1"/>
    <cfRule type="colorScale" priority="258">
      <colorScale>
        <cfvo type="min"/>
        <cfvo type="max"/>
        <color theme="7"/>
        <color rgb="FFFFF9E7"/>
      </colorScale>
    </cfRule>
  </conditionalFormatting>
  <conditionalFormatting sqref="D8:H8">
    <cfRule type="top10" dxfId="120" priority="259" bottom="1" rank="1"/>
    <cfRule type="colorScale" priority="260">
      <colorScale>
        <cfvo type="min"/>
        <cfvo type="max"/>
        <color theme="7"/>
        <color rgb="FFFFF9E7"/>
      </colorScale>
    </cfRule>
  </conditionalFormatting>
  <conditionalFormatting sqref="D9:H9">
    <cfRule type="top10" dxfId="119" priority="261" bottom="1" rank="1"/>
    <cfRule type="colorScale" priority="262">
      <colorScale>
        <cfvo type="min"/>
        <cfvo type="max"/>
        <color theme="7"/>
        <color rgb="FFFFF9E7"/>
      </colorScale>
    </cfRule>
  </conditionalFormatting>
  <conditionalFormatting sqref="D10:H10">
    <cfRule type="top10" dxfId="118" priority="263" bottom="1" rank="1"/>
    <cfRule type="colorScale" priority="264">
      <colorScale>
        <cfvo type="min"/>
        <cfvo type="max"/>
        <color theme="7"/>
        <color rgb="FFFFF9E7"/>
      </colorScale>
    </cfRule>
  </conditionalFormatting>
  <conditionalFormatting sqref="D11:H11">
    <cfRule type="top10" dxfId="117" priority="265" bottom="1" rank="1"/>
    <cfRule type="colorScale" priority="266">
      <colorScale>
        <cfvo type="min"/>
        <cfvo type="max"/>
        <color theme="7"/>
        <color rgb="FFFFF9E7"/>
      </colorScale>
    </cfRule>
  </conditionalFormatting>
  <conditionalFormatting sqref="D12:H12">
    <cfRule type="top10" dxfId="116" priority="267" bottom="1" rank="1"/>
    <cfRule type="colorScale" priority="268">
      <colorScale>
        <cfvo type="min"/>
        <cfvo type="max"/>
        <color theme="7"/>
        <color rgb="FFFFF9E7"/>
      </colorScale>
    </cfRule>
  </conditionalFormatting>
  <conditionalFormatting sqref="D13:H13">
    <cfRule type="top10" dxfId="115" priority="269" bottom="1" rank="1"/>
    <cfRule type="colorScale" priority="270">
      <colorScale>
        <cfvo type="min"/>
        <cfvo type="max"/>
        <color theme="7"/>
        <color rgb="FFFFF9E7"/>
      </colorScale>
    </cfRule>
  </conditionalFormatting>
  <conditionalFormatting sqref="D14:H14">
    <cfRule type="top10" dxfId="114" priority="271" bottom="1" rank="1"/>
    <cfRule type="colorScale" priority="272">
      <colorScale>
        <cfvo type="min"/>
        <cfvo type="max"/>
        <color theme="7"/>
        <color rgb="FFFFF9E7"/>
      </colorScale>
    </cfRule>
  </conditionalFormatting>
  <conditionalFormatting sqref="D15:H15">
    <cfRule type="top10" dxfId="113" priority="273" bottom="1" rank="1"/>
    <cfRule type="colorScale" priority="274">
      <colorScale>
        <cfvo type="min"/>
        <cfvo type="max"/>
        <color theme="7"/>
        <color rgb="FFFFF9E7"/>
      </colorScale>
    </cfRule>
  </conditionalFormatting>
  <conditionalFormatting sqref="D16:H16">
    <cfRule type="top10" dxfId="112" priority="275" bottom="1" rank="1"/>
    <cfRule type="colorScale" priority="276">
      <colorScale>
        <cfvo type="min"/>
        <cfvo type="max"/>
        <color theme="7"/>
        <color rgb="FFFFF9E7"/>
      </colorScale>
    </cfRule>
  </conditionalFormatting>
  <conditionalFormatting sqref="D17:H17">
    <cfRule type="top10" dxfId="111" priority="277" bottom="1" rank="1"/>
    <cfRule type="colorScale" priority="278">
      <colorScale>
        <cfvo type="min"/>
        <cfvo type="max"/>
        <color theme="7"/>
        <color rgb="FFFFF9E7"/>
      </colorScale>
    </cfRule>
  </conditionalFormatting>
  <conditionalFormatting sqref="D18:H18">
    <cfRule type="top10" dxfId="110" priority="279" bottom="1" rank="1"/>
    <cfRule type="colorScale" priority="280">
      <colorScale>
        <cfvo type="min"/>
        <cfvo type="max"/>
        <color theme="7"/>
        <color rgb="FFFFF9E7"/>
      </colorScale>
    </cfRule>
  </conditionalFormatting>
  <conditionalFormatting sqref="D19:H19">
    <cfRule type="top10" dxfId="109" priority="281" bottom="1" rank="1"/>
    <cfRule type="colorScale" priority="282">
      <colorScale>
        <cfvo type="min"/>
        <cfvo type="max"/>
        <color theme="7"/>
        <color rgb="FFFFF9E7"/>
      </colorScale>
    </cfRule>
  </conditionalFormatting>
  <conditionalFormatting sqref="D20:H20">
    <cfRule type="top10" dxfId="108" priority="283" bottom="1" rank="1"/>
    <cfRule type="colorScale" priority="284">
      <colorScale>
        <cfvo type="min"/>
        <cfvo type="max"/>
        <color theme="7"/>
        <color rgb="FFFFF9E7"/>
      </colorScale>
    </cfRule>
  </conditionalFormatting>
  <conditionalFormatting sqref="D21:H21">
    <cfRule type="top10" dxfId="107" priority="285" bottom="1" rank="1"/>
    <cfRule type="colorScale" priority="286">
      <colorScale>
        <cfvo type="min"/>
        <cfvo type="max"/>
        <color theme="7"/>
        <color rgb="FFFFF9E7"/>
      </colorScale>
    </cfRule>
  </conditionalFormatting>
  <conditionalFormatting sqref="D22:H22">
    <cfRule type="top10" dxfId="106" priority="287" bottom="1" rank="1"/>
    <cfRule type="colorScale" priority="288">
      <colorScale>
        <cfvo type="min"/>
        <cfvo type="max"/>
        <color theme="7"/>
        <color rgb="FFFFF9E7"/>
      </colorScale>
    </cfRule>
  </conditionalFormatting>
  <conditionalFormatting sqref="D23:H23">
    <cfRule type="top10" dxfId="105" priority="289" bottom="1" rank="1"/>
    <cfRule type="colorScale" priority="290">
      <colorScale>
        <cfvo type="min"/>
        <cfvo type="max"/>
        <color theme="7"/>
        <color rgb="FFFFF9E7"/>
      </colorScale>
    </cfRule>
  </conditionalFormatting>
  <conditionalFormatting sqref="D24:H24">
    <cfRule type="top10" dxfId="104" priority="291" bottom="1" rank="1"/>
    <cfRule type="colorScale" priority="292">
      <colorScale>
        <cfvo type="min"/>
        <cfvo type="max"/>
        <color theme="7"/>
        <color rgb="FFFFF9E7"/>
      </colorScale>
    </cfRule>
  </conditionalFormatting>
  <conditionalFormatting sqref="D25:H25">
    <cfRule type="top10" dxfId="103" priority="293" bottom="1" rank="1"/>
    <cfRule type="colorScale" priority="294">
      <colorScale>
        <cfvo type="min"/>
        <cfvo type="max"/>
        <color theme="7"/>
        <color rgb="FFFFF9E7"/>
      </colorScale>
    </cfRule>
  </conditionalFormatting>
  <conditionalFormatting sqref="D26:H26">
    <cfRule type="top10" dxfId="102" priority="295" bottom="1" rank="1"/>
    <cfRule type="colorScale" priority="296">
      <colorScale>
        <cfvo type="min"/>
        <cfvo type="max"/>
        <color theme="7"/>
        <color rgb="FFFFF9E7"/>
      </colorScale>
    </cfRule>
  </conditionalFormatting>
  <conditionalFormatting sqref="D27:H27">
    <cfRule type="top10" dxfId="101" priority="297" bottom="1" rank="1"/>
    <cfRule type="colorScale" priority="298">
      <colorScale>
        <cfvo type="min"/>
        <cfvo type="max"/>
        <color theme="7"/>
        <color rgb="FFFFF9E7"/>
      </colorScale>
    </cfRule>
  </conditionalFormatting>
  <conditionalFormatting sqref="D28:H28">
    <cfRule type="top10" dxfId="100" priority="299" bottom="1" rank="1"/>
    <cfRule type="colorScale" priority="300">
      <colorScale>
        <cfvo type="min"/>
        <cfvo type="max"/>
        <color theme="7"/>
        <color rgb="FFFFF9E7"/>
      </colorScale>
    </cfRule>
  </conditionalFormatting>
  <conditionalFormatting sqref="D30:H30">
    <cfRule type="top10" dxfId="99" priority="151" bottom="1" rank="1"/>
    <cfRule type="colorScale" priority="152">
      <colorScale>
        <cfvo type="min"/>
        <cfvo type="max"/>
        <color theme="7"/>
        <color rgb="FFFFF9E7"/>
      </colorScale>
    </cfRule>
  </conditionalFormatting>
  <conditionalFormatting sqref="D31:H31">
    <cfRule type="top10" dxfId="98" priority="153" bottom="1" rank="1"/>
    <cfRule type="colorScale" priority="154">
      <colorScale>
        <cfvo type="min"/>
        <cfvo type="max"/>
        <color theme="7"/>
        <color rgb="FFFFF9E7"/>
      </colorScale>
    </cfRule>
  </conditionalFormatting>
  <conditionalFormatting sqref="D32:H32">
    <cfRule type="top10" dxfId="97" priority="155" bottom="1" rank="1"/>
    <cfRule type="colorScale" priority="156">
      <colorScale>
        <cfvo type="min"/>
        <cfvo type="max"/>
        <color theme="7"/>
        <color rgb="FFFFF9E7"/>
      </colorScale>
    </cfRule>
  </conditionalFormatting>
  <conditionalFormatting sqref="D33:H33">
    <cfRule type="top10" dxfId="96" priority="157" bottom="1" rank="1"/>
    <cfRule type="colorScale" priority="158">
      <colorScale>
        <cfvo type="min"/>
        <cfvo type="max"/>
        <color theme="7"/>
        <color rgb="FFFFF9E7"/>
      </colorScale>
    </cfRule>
  </conditionalFormatting>
  <conditionalFormatting sqref="D34:H34">
    <cfRule type="top10" dxfId="95" priority="159" bottom="1" rank="1"/>
    <cfRule type="colorScale" priority="160">
      <colorScale>
        <cfvo type="min"/>
        <cfvo type="max"/>
        <color theme="7"/>
        <color rgb="FFFFF9E7"/>
      </colorScale>
    </cfRule>
  </conditionalFormatting>
  <conditionalFormatting sqref="D35:H35">
    <cfRule type="top10" dxfId="94" priority="161" bottom="1" rank="1"/>
    <cfRule type="colorScale" priority="162">
      <colorScale>
        <cfvo type="min"/>
        <cfvo type="max"/>
        <color theme="7"/>
        <color rgb="FFFFF9E7"/>
      </colorScale>
    </cfRule>
  </conditionalFormatting>
  <conditionalFormatting sqref="D36:H36">
    <cfRule type="top10" dxfId="93" priority="163" bottom="1" rank="1"/>
    <cfRule type="colorScale" priority="164">
      <colorScale>
        <cfvo type="min"/>
        <cfvo type="max"/>
        <color theme="7"/>
        <color rgb="FFFFF9E7"/>
      </colorScale>
    </cfRule>
  </conditionalFormatting>
  <conditionalFormatting sqref="D37:H37">
    <cfRule type="top10" dxfId="92" priority="165" bottom="1" rank="1"/>
    <cfRule type="colorScale" priority="166">
      <colorScale>
        <cfvo type="min"/>
        <cfvo type="max"/>
        <color theme="7"/>
        <color rgb="FFFFF9E7"/>
      </colorScale>
    </cfRule>
  </conditionalFormatting>
  <conditionalFormatting sqref="D38:H38">
    <cfRule type="top10" dxfId="91" priority="167" bottom="1" rank="1"/>
    <cfRule type="colorScale" priority="168">
      <colorScale>
        <cfvo type="min"/>
        <cfvo type="max"/>
        <color theme="7"/>
        <color rgb="FFFFF9E7"/>
      </colorScale>
    </cfRule>
  </conditionalFormatting>
  <conditionalFormatting sqref="D39:H39">
    <cfRule type="top10" dxfId="90" priority="169" bottom="1" rank="1"/>
    <cfRule type="colorScale" priority="170">
      <colorScale>
        <cfvo type="min"/>
        <cfvo type="max"/>
        <color theme="7"/>
        <color rgb="FFFFF9E7"/>
      </colorScale>
    </cfRule>
  </conditionalFormatting>
  <conditionalFormatting sqref="D40:H40">
    <cfRule type="top10" dxfId="89" priority="171" bottom="1" rank="1"/>
    <cfRule type="colorScale" priority="172">
      <colorScale>
        <cfvo type="min"/>
        <cfvo type="max"/>
        <color theme="7"/>
        <color rgb="FFFFF9E7"/>
      </colorScale>
    </cfRule>
  </conditionalFormatting>
  <conditionalFormatting sqref="D41:H41">
    <cfRule type="top10" dxfId="88" priority="173" bottom="1" rank="1"/>
    <cfRule type="colorScale" priority="174">
      <colorScale>
        <cfvo type="min"/>
        <cfvo type="max"/>
        <color theme="7"/>
        <color rgb="FFFFF9E7"/>
      </colorScale>
    </cfRule>
  </conditionalFormatting>
  <conditionalFormatting sqref="D42:H42">
    <cfRule type="top10" dxfId="87" priority="175" bottom="1" rank="1"/>
    <cfRule type="colorScale" priority="176">
      <colorScale>
        <cfvo type="min"/>
        <cfvo type="max"/>
        <color theme="7"/>
        <color rgb="FFFFF9E7"/>
      </colorScale>
    </cfRule>
  </conditionalFormatting>
  <conditionalFormatting sqref="D43:H43">
    <cfRule type="top10" dxfId="86" priority="177" bottom="1" rank="1"/>
    <cfRule type="colorScale" priority="178">
      <colorScale>
        <cfvo type="min"/>
        <cfvo type="max"/>
        <color theme="7"/>
        <color rgb="FFFFF9E7"/>
      </colorScale>
    </cfRule>
  </conditionalFormatting>
  <conditionalFormatting sqref="D44:H44">
    <cfRule type="top10" dxfId="85" priority="179" bottom="1" rank="1"/>
    <cfRule type="colorScale" priority="180">
      <colorScale>
        <cfvo type="min"/>
        <cfvo type="max"/>
        <color theme="7"/>
        <color rgb="FFFFF9E7"/>
      </colorScale>
    </cfRule>
  </conditionalFormatting>
  <conditionalFormatting sqref="D45:H45">
    <cfRule type="top10" dxfId="84" priority="181" bottom="1" rank="1"/>
    <cfRule type="colorScale" priority="182">
      <colorScale>
        <cfvo type="min"/>
        <cfvo type="max"/>
        <color theme="7"/>
        <color rgb="FFFFF9E7"/>
      </colorScale>
    </cfRule>
  </conditionalFormatting>
  <conditionalFormatting sqref="D46:H46">
    <cfRule type="top10" dxfId="83" priority="183" bottom="1" rank="1"/>
    <cfRule type="colorScale" priority="184">
      <colorScale>
        <cfvo type="min"/>
        <cfvo type="max"/>
        <color theme="7"/>
        <color rgb="FFFFF9E7"/>
      </colorScale>
    </cfRule>
  </conditionalFormatting>
  <conditionalFormatting sqref="D47:H47">
    <cfRule type="top10" dxfId="82" priority="185" bottom="1" rank="1"/>
    <cfRule type="colorScale" priority="186">
      <colorScale>
        <cfvo type="min"/>
        <cfvo type="max"/>
        <color theme="7"/>
        <color rgb="FFFFF9E7"/>
      </colorScale>
    </cfRule>
  </conditionalFormatting>
  <conditionalFormatting sqref="D48:H48">
    <cfRule type="top10" dxfId="81" priority="187" bottom="1" rank="1"/>
    <cfRule type="colorScale" priority="188">
      <colorScale>
        <cfvo type="min"/>
        <cfvo type="max"/>
        <color theme="7"/>
        <color rgb="FFFFF9E7"/>
      </colorScale>
    </cfRule>
  </conditionalFormatting>
  <conditionalFormatting sqref="D49:H49">
    <cfRule type="top10" dxfId="80" priority="189" bottom="1" rank="1"/>
    <cfRule type="colorScale" priority="190">
      <colorScale>
        <cfvo type="min"/>
        <cfvo type="max"/>
        <color theme="7"/>
        <color rgb="FFFFF9E7"/>
      </colorScale>
    </cfRule>
  </conditionalFormatting>
  <conditionalFormatting sqref="D50:H50">
    <cfRule type="top10" dxfId="79" priority="191" bottom="1" rank="1"/>
    <cfRule type="colorScale" priority="192">
      <colorScale>
        <cfvo type="min"/>
        <cfvo type="max"/>
        <color theme="7"/>
        <color rgb="FFFFF9E7"/>
      </colorScale>
    </cfRule>
  </conditionalFormatting>
  <conditionalFormatting sqref="D51:H51">
    <cfRule type="top10" dxfId="78" priority="193" bottom="1" rank="1"/>
    <cfRule type="colorScale" priority="194">
      <colorScale>
        <cfvo type="min"/>
        <cfvo type="max"/>
        <color theme="7"/>
        <color rgb="FFFFF9E7"/>
      </colorScale>
    </cfRule>
  </conditionalFormatting>
  <conditionalFormatting sqref="D52:H52">
    <cfRule type="top10" dxfId="77" priority="195" bottom="1" rank="1"/>
    <cfRule type="colorScale" priority="196">
      <colorScale>
        <cfvo type="min"/>
        <cfvo type="max"/>
        <color theme="7"/>
        <color rgb="FFFFF9E7"/>
      </colorScale>
    </cfRule>
  </conditionalFormatting>
  <conditionalFormatting sqref="D53:H53">
    <cfRule type="top10" dxfId="76" priority="197" bottom="1" rank="1"/>
    <cfRule type="colorScale" priority="198">
      <colorScale>
        <cfvo type="min"/>
        <cfvo type="max"/>
        <color theme="7"/>
        <color rgb="FFFFF9E7"/>
      </colorScale>
    </cfRule>
  </conditionalFormatting>
  <conditionalFormatting sqref="D54:H54">
    <cfRule type="top10" dxfId="75" priority="199" bottom="1" rank="1"/>
    <cfRule type="colorScale" priority="200">
      <colorScale>
        <cfvo type="min"/>
        <cfvo type="max"/>
        <color theme="7"/>
        <color rgb="FFFFF9E7"/>
      </colorScale>
    </cfRule>
  </conditionalFormatting>
  <conditionalFormatting sqref="D56:H56">
    <cfRule type="top10" dxfId="74" priority="101" bottom="1" rank="1"/>
    <cfRule type="colorScale" priority="102">
      <colorScale>
        <cfvo type="min"/>
        <cfvo type="max"/>
        <color theme="7"/>
        <color rgb="FFFFF9E7"/>
      </colorScale>
    </cfRule>
  </conditionalFormatting>
  <conditionalFormatting sqref="D57:H57">
    <cfRule type="top10" dxfId="73" priority="103" bottom="1" rank="1"/>
    <cfRule type="colorScale" priority="104">
      <colorScale>
        <cfvo type="min"/>
        <cfvo type="max"/>
        <color theme="7"/>
        <color rgb="FFFFF9E7"/>
      </colorScale>
    </cfRule>
  </conditionalFormatting>
  <conditionalFormatting sqref="D58:H58">
    <cfRule type="top10" dxfId="72" priority="105" bottom="1" rank="1"/>
    <cfRule type="colorScale" priority="106">
      <colorScale>
        <cfvo type="min"/>
        <cfvo type="max"/>
        <color theme="7"/>
        <color rgb="FFFFF9E7"/>
      </colorScale>
    </cfRule>
  </conditionalFormatting>
  <conditionalFormatting sqref="D59:H59">
    <cfRule type="top10" dxfId="71" priority="107" bottom="1" rank="1"/>
    <cfRule type="colorScale" priority="108">
      <colorScale>
        <cfvo type="min"/>
        <cfvo type="max"/>
        <color theme="7"/>
        <color rgb="FFFFF9E7"/>
      </colorScale>
    </cfRule>
  </conditionalFormatting>
  <conditionalFormatting sqref="D60:H60">
    <cfRule type="top10" dxfId="70" priority="109" bottom="1" rank="1"/>
    <cfRule type="colorScale" priority="110">
      <colorScale>
        <cfvo type="min"/>
        <cfvo type="max"/>
        <color theme="7"/>
        <color rgb="FFFFF9E7"/>
      </colorScale>
    </cfRule>
  </conditionalFormatting>
  <conditionalFormatting sqref="D61:H61">
    <cfRule type="top10" dxfId="69" priority="111" bottom="1" rank="1"/>
    <cfRule type="colorScale" priority="112">
      <colorScale>
        <cfvo type="min"/>
        <cfvo type="max"/>
        <color theme="7"/>
        <color rgb="FFFFF9E7"/>
      </colorScale>
    </cfRule>
  </conditionalFormatting>
  <conditionalFormatting sqref="D62:H62">
    <cfRule type="top10" dxfId="68" priority="113" bottom="1" rank="1"/>
    <cfRule type="colorScale" priority="114">
      <colorScale>
        <cfvo type="min"/>
        <cfvo type="max"/>
        <color theme="7"/>
        <color rgb="FFFFF9E7"/>
      </colorScale>
    </cfRule>
  </conditionalFormatting>
  <conditionalFormatting sqref="D63:H63">
    <cfRule type="top10" dxfId="67" priority="115" bottom="1" rank="1"/>
    <cfRule type="colorScale" priority="116">
      <colorScale>
        <cfvo type="min"/>
        <cfvo type="max"/>
        <color theme="7"/>
        <color rgb="FFFFF9E7"/>
      </colorScale>
    </cfRule>
  </conditionalFormatting>
  <conditionalFormatting sqref="D64:H64">
    <cfRule type="top10" dxfId="66" priority="117" bottom="1" rank="1"/>
    <cfRule type="colorScale" priority="118">
      <colorScale>
        <cfvo type="min"/>
        <cfvo type="max"/>
        <color theme="7"/>
        <color rgb="FFFFF9E7"/>
      </colorScale>
    </cfRule>
  </conditionalFormatting>
  <conditionalFormatting sqref="D65:H65">
    <cfRule type="top10" dxfId="65" priority="119" bottom="1" rank="1"/>
    <cfRule type="colorScale" priority="120">
      <colorScale>
        <cfvo type="min"/>
        <cfvo type="max"/>
        <color theme="7"/>
        <color rgb="FFFFF9E7"/>
      </colorScale>
    </cfRule>
  </conditionalFormatting>
  <conditionalFormatting sqref="D66:H66">
    <cfRule type="top10" dxfId="64" priority="121" bottom="1" rank="1"/>
    <cfRule type="colorScale" priority="122">
      <colorScale>
        <cfvo type="min"/>
        <cfvo type="max"/>
        <color theme="7"/>
        <color rgb="FFFFF9E7"/>
      </colorScale>
    </cfRule>
  </conditionalFormatting>
  <conditionalFormatting sqref="D67:H67">
    <cfRule type="top10" dxfId="63" priority="123" bottom="1" rank="1"/>
    <cfRule type="colorScale" priority="124">
      <colorScale>
        <cfvo type="min"/>
        <cfvo type="max"/>
        <color theme="7"/>
        <color rgb="FFFFF9E7"/>
      </colorScale>
    </cfRule>
  </conditionalFormatting>
  <conditionalFormatting sqref="D68:H68">
    <cfRule type="top10" dxfId="62" priority="125" bottom="1" rank="1"/>
    <cfRule type="colorScale" priority="126">
      <colorScale>
        <cfvo type="min"/>
        <cfvo type="max"/>
        <color theme="7"/>
        <color rgb="FFFFF9E7"/>
      </colorScale>
    </cfRule>
  </conditionalFormatting>
  <conditionalFormatting sqref="D69:H69">
    <cfRule type="top10" dxfId="61" priority="127" bottom="1" rank="1"/>
    <cfRule type="colorScale" priority="128">
      <colorScale>
        <cfvo type="min"/>
        <cfvo type="max"/>
        <color theme="7"/>
        <color rgb="FFFFF9E7"/>
      </colorScale>
    </cfRule>
  </conditionalFormatting>
  <conditionalFormatting sqref="D70:H70">
    <cfRule type="top10" dxfId="60" priority="129" bottom="1" rank="1"/>
    <cfRule type="colorScale" priority="130">
      <colorScale>
        <cfvo type="min"/>
        <cfvo type="max"/>
        <color theme="7"/>
        <color rgb="FFFFF9E7"/>
      </colorScale>
    </cfRule>
  </conditionalFormatting>
  <conditionalFormatting sqref="D71:H71">
    <cfRule type="top10" dxfId="59" priority="131" bottom="1" rank="1"/>
    <cfRule type="colorScale" priority="132">
      <colorScale>
        <cfvo type="min"/>
        <cfvo type="max"/>
        <color theme="7"/>
        <color rgb="FFFFF9E7"/>
      </colorScale>
    </cfRule>
  </conditionalFormatting>
  <conditionalFormatting sqref="D72:H72">
    <cfRule type="top10" dxfId="58" priority="133" bottom="1" rank="1"/>
    <cfRule type="colorScale" priority="134">
      <colorScale>
        <cfvo type="min"/>
        <cfvo type="max"/>
        <color theme="7"/>
        <color rgb="FFFFF9E7"/>
      </colorScale>
    </cfRule>
  </conditionalFormatting>
  <conditionalFormatting sqref="D73:H73">
    <cfRule type="top10" dxfId="57" priority="135" bottom="1" rank="1"/>
    <cfRule type="colorScale" priority="136">
      <colorScale>
        <cfvo type="min"/>
        <cfvo type="max"/>
        <color theme="7"/>
        <color rgb="FFFFF9E7"/>
      </colorScale>
    </cfRule>
  </conditionalFormatting>
  <conditionalFormatting sqref="D74:H74">
    <cfRule type="top10" dxfId="56" priority="137" bottom="1" rank="1"/>
    <cfRule type="colorScale" priority="138">
      <colorScale>
        <cfvo type="min"/>
        <cfvo type="max"/>
        <color theme="7"/>
        <color rgb="FFFFF9E7"/>
      </colorScale>
    </cfRule>
  </conditionalFormatting>
  <conditionalFormatting sqref="D75:H75">
    <cfRule type="top10" dxfId="55" priority="139" bottom="1" rank="1"/>
    <cfRule type="colorScale" priority="140">
      <colorScale>
        <cfvo type="min"/>
        <cfvo type="max"/>
        <color theme="7"/>
        <color rgb="FFFFF9E7"/>
      </colorScale>
    </cfRule>
  </conditionalFormatting>
  <conditionalFormatting sqref="D76:H76">
    <cfRule type="top10" dxfId="54" priority="141" bottom="1" rank="1"/>
    <cfRule type="colorScale" priority="142">
      <colorScale>
        <cfvo type="min"/>
        <cfvo type="max"/>
        <color theme="7"/>
        <color rgb="FFFFF9E7"/>
      </colorScale>
    </cfRule>
  </conditionalFormatting>
  <conditionalFormatting sqref="D77:H77">
    <cfRule type="top10" dxfId="53" priority="143" bottom="1" rank="1"/>
    <cfRule type="colorScale" priority="144">
      <colorScale>
        <cfvo type="min"/>
        <cfvo type="max"/>
        <color theme="7"/>
        <color rgb="FFFFF9E7"/>
      </colorScale>
    </cfRule>
  </conditionalFormatting>
  <conditionalFormatting sqref="D78:H78">
    <cfRule type="top10" dxfId="52" priority="145" bottom="1" rank="1"/>
    <cfRule type="colorScale" priority="146">
      <colorScale>
        <cfvo type="min"/>
        <cfvo type="max"/>
        <color theme="7"/>
        <color rgb="FFFFF9E7"/>
      </colorScale>
    </cfRule>
  </conditionalFormatting>
  <conditionalFormatting sqref="D79:H79">
    <cfRule type="top10" dxfId="51" priority="147" bottom="1" rank="1"/>
    <cfRule type="colorScale" priority="148">
      <colorScale>
        <cfvo type="min"/>
        <cfvo type="max"/>
        <color theme="7"/>
        <color rgb="FFFFF9E7"/>
      </colorScale>
    </cfRule>
  </conditionalFormatting>
  <conditionalFormatting sqref="D80:H80">
    <cfRule type="top10" dxfId="50" priority="149" bottom="1" rank="1"/>
    <cfRule type="colorScale" priority="150">
      <colorScale>
        <cfvo type="min"/>
        <cfvo type="max"/>
        <color theme="7"/>
        <color rgb="FFFFF9E7"/>
      </colorScale>
    </cfRule>
  </conditionalFormatting>
  <conditionalFormatting sqref="D82:H82">
    <cfRule type="top10" dxfId="49" priority="51" bottom="1" rank="1"/>
    <cfRule type="colorScale" priority="52">
      <colorScale>
        <cfvo type="min"/>
        <cfvo type="max"/>
        <color theme="7"/>
        <color rgb="FFFFF9E7"/>
      </colorScale>
    </cfRule>
  </conditionalFormatting>
  <conditionalFormatting sqref="D83:H83">
    <cfRule type="top10" dxfId="48" priority="53" bottom="1" rank="1"/>
    <cfRule type="colorScale" priority="54">
      <colorScale>
        <cfvo type="min"/>
        <cfvo type="max"/>
        <color theme="7"/>
        <color rgb="FFFFF9E7"/>
      </colorScale>
    </cfRule>
  </conditionalFormatting>
  <conditionalFormatting sqref="D84:H84">
    <cfRule type="top10" dxfId="47" priority="55" bottom="1" rank="1"/>
    <cfRule type="colorScale" priority="56">
      <colorScale>
        <cfvo type="min"/>
        <cfvo type="max"/>
        <color theme="7"/>
        <color rgb="FFFFF9E7"/>
      </colorScale>
    </cfRule>
  </conditionalFormatting>
  <conditionalFormatting sqref="D85:H85">
    <cfRule type="top10" dxfId="46" priority="57" bottom="1" rank="1"/>
    <cfRule type="colorScale" priority="58">
      <colorScale>
        <cfvo type="min"/>
        <cfvo type="max"/>
        <color theme="7"/>
        <color rgb="FFFFF9E7"/>
      </colorScale>
    </cfRule>
  </conditionalFormatting>
  <conditionalFormatting sqref="D86:H86">
    <cfRule type="top10" dxfId="45" priority="59" bottom="1" rank="1"/>
    <cfRule type="colorScale" priority="60">
      <colorScale>
        <cfvo type="min"/>
        <cfvo type="max"/>
        <color theme="7"/>
        <color rgb="FFFFF9E7"/>
      </colorScale>
    </cfRule>
  </conditionalFormatting>
  <conditionalFormatting sqref="D87:H87">
    <cfRule type="top10" dxfId="44" priority="61" bottom="1" rank="1"/>
    <cfRule type="colorScale" priority="62">
      <colorScale>
        <cfvo type="min"/>
        <cfvo type="max"/>
        <color theme="7"/>
        <color rgb="FFFFF9E7"/>
      </colorScale>
    </cfRule>
  </conditionalFormatting>
  <conditionalFormatting sqref="D88:H88">
    <cfRule type="top10" dxfId="43" priority="63" bottom="1" rank="1"/>
    <cfRule type="colorScale" priority="64">
      <colorScale>
        <cfvo type="min"/>
        <cfvo type="max"/>
        <color theme="7"/>
        <color rgb="FFFFF9E7"/>
      </colorScale>
    </cfRule>
  </conditionalFormatting>
  <conditionalFormatting sqref="D89:H89">
    <cfRule type="top10" dxfId="42" priority="65" bottom="1" rank="1"/>
    <cfRule type="colorScale" priority="66">
      <colorScale>
        <cfvo type="min"/>
        <cfvo type="max"/>
        <color theme="7"/>
        <color rgb="FFFFF9E7"/>
      </colorScale>
    </cfRule>
  </conditionalFormatting>
  <conditionalFormatting sqref="D90:H90">
    <cfRule type="top10" dxfId="41" priority="67" bottom="1" rank="1"/>
    <cfRule type="colorScale" priority="68">
      <colorScale>
        <cfvo type="min"/>
        <cfvo type="max"/>
        <color theme="7"/>
        <color rgb="FFFFF9E7"/>
      </colorScale>
    </cfRule>
  </conditionalFormatting>
  <conditionalFormatting sqref="D91:H91">
    <cfRule type="top10" dxfId="40" priority="69" bottom="1" rank="1"/>
    <cfRule type="colorScale" priority="70">
      <colorScale>
        <cfvo type="min"/>
        <cfvo type="max"/>
        <color theme="7"/>
        <color rgb="FFFFF9E7"/>
      </colorScale>
    </cfRule>
  </conditionalFormatting>
  <conditionalFormatting sqref="D92:H92">
    <cfRule type="top10" dxfId="39" priority="71" bottom="1" rank="1"/>
    <cfRule type="colorScale" priority="72">
      <colorScale>
        <cfvo type="min"/>
        <cfvo type="max"/>
        <color theme="7"/>
        <color rgb="FFFFF9E7"/>
      </colorScale>
    </cfRule>
  </conditionalFormatting>
  <conditionalFormatting sqref="D93:H93">
    <cfRule type="top10" dxfId="38" priority="73" bottom="1" rank="1"/>
    <cfRule type="colorScale" priority="74">
      <colorScale>
        <cfvo type="min"/>
        <cfvo type="max"/>
        <color theme="7"/>
        <color rgb="FFFFF9E7"/>
      </colorScale>
    </cfRule>
  </conditionalFormatting>
  <conditionalFormatting sqref="D94:H94">
    <cfRule type="top10" dxfId="37" priority="75" bottom="1" rank="1"/>
    <cfRule type="colorScale" priority="76">
      <colorScale>
        <cfvo type="min"/>
        <cfvo type="max"/>
        <color theme="7"/>
        <color rgb="FFFFF9E7"/>
      </colorScale>
    </cfRule>
  </conditionalFormatting>
  <conditionalFormatting sqref="D95:H95">
    <cfRule type="top10" dxfId="36" priority="77" bottom="1" rank="1"/>
    <cfRule type="colorScale" priority="78">
      <colorScale>
        <cfvo type="min"/>
        <cfvo type="max"/>
        <color theme="7"/>
        <color rgb="FFFFF9E7"/>
      </colorScale>
    </cfRule>
  </conditionalFormatting>
  <conditionalFormatting sqref="D96:H96">
    <cfRule type="top10" dxfId="35" priority="79" bottom="1" rank="1"/>
    <cfRule type="colorScale" priority="80">
      <colorScale>
        <cfvo type="min"/>
        <cfvo type="max"/>
        <color theme="7"/>
        <color rgb="FFFFF9E7"/>
      </colorScale>
    </cfRule>
  </conditionalFormatting>
  <conditionalFormatting sqref="D97:H97">
    <cfRule type="top10" dxfId="34" priority="81" bottom="1" rank="1"/>
    <cfRule type="colorScale" priority="82">
      <colorScale>
        <cfvo type="min"/>
        <cfvo type="max"/>
        <color theme="7"/>
        <color rgb="FFFFF9E7"/>
      </colorScale>
    </cfRule>
  </conditionalFormatting>
  <conditionalFormatting sqref="D98:H98">
    <cfRule type="top10" dxfId="33" priority="83" bottom="1" rank="1"/>
    <cfRule type="colorScale" priority="84">
      <colorScale>
        <cfvo type="min"/>
        <cfvo type="max"/>
        <color theme="7"/>
        <color rgb="FFFFF9E7"/>
      </colorScale>
    </cfRule>
  </conditionalFormatting>
  <conditionalFormatting sqref="D99:H99">
    <cfRule type="top10" dxfId="32" priority="85" bottom="1" rank="1"/>
    <cfRule type="colorScale" priority="86">
      <colorScale>
        <cfvo type="min"/>
        <cfvo type="max"/>
        <color theme="7"/>
        <color rgb="FFFFF9E7"/>
      </colorScale>
    </cfRule>
  </conditionalFormatting>
  <conditionalFormatting sqref="D100:H100">
    <cfRule type="top10" dxfId="31" priority="87" bottom="1" rank="1"/>
    <cfRule type="colorScale" priority="88">
      <colorScale>
        <cfvo type="min"/>
        <cfvo type="max"/>
        <color theme="7"/>
        <color rgb="FFFFF9E7"/>
      </colorScale>
    </cfRule>
  </conditionalFormatting>
  <conditionalFormatting sqref="D101:H101">
    <cfRule type="top10" dxfId="30" priority="89" bottom="1" rank="1"/>
    <cfRule type="colorScale" priority="90">
      <colorScale>
        <cfvo type="min"/>
        <cfvo type="max"/>
        <color theme="7"/>
        <color rgb="FFFFF9E7"/>
      </colorScale>
    </cfRule>
  </conditionalFormatting>
  <conditionalFormatting sqref="D102:H102">
    <cfRule type="top10" dxfId="29" priority="91" bottom="1" rank="1"/>
    <cfRule type="colorScale" priority="92">
      <colorScale>
        <cfvo type="min"/>
        <cfvo type="max"/>
        <color theme="7"/>
        <color rgb="FFFFF9E7"/>
      </colorScale>
    </cfRule>
  </conditionalFormatting>
  <conditionalFormatting sqref="D103:H103">
    <cfRule type="top10" dxfId="28" priority="93" bottom="1" rank="1"/>
    <cfRule type="colorScale" priority="94">
      <colorScale>
        <cfvo type="min"/>
        <cfvo type="max"/>
        <color theme="7"/>
        <color rgb="FFFFF9E7"/>
      </colorScale>
    </cfRule>
  </conditionalFormatting>
  <conditionalFormatting sqref="D104:H104">
    <cfRule type="top10" dxfId="27" priority="95" bottom="1" rank="1"/>
    <cfRule type="colorScale" priority="96">
      <colorScale>
        <cfvo type="min"/>
        <cfvo type="max"/>
        <color theme="7"/>
        <color rgb="FFFFF9E7"/>
      </colorScale>
    </cfRule>
  </conditionalFormatting>
  <conditionalFormatting sqref="D105:H105">
    <cfRule type="top10" dxfId="26" priority="97" bottom="1" rank="1"/>
    <cfRule type="colorScale" priority="98">
      <colorScale>
        <cfvo type="min"/>
        <cfvo type="max"/>
        <color theme="7"/>
        <color rgb="FFFFF9E7"/>
      </colorScale>
    </cfRule>
  </conditionalFormatting>
  <conditionalFormatting sqref="D106:H106">
    <cfRule type="top10" dxfId="25" priority="99" bottom="1" rank="1"/>
    <cfRule type="colorScale" priority="100">
      <colorScale>
        <cfvo type="min"/>
        <cfvo type="max"/>
        <color theme="7"/>
        <color rgb="FFFFF9E7"/>
      </colorScale>
    </cfRule>
  </conditionalFormatting>
  <conditionalFormatting sqref="D108:H108">
    <cfRule type="top10" dxfId="24" priority="1" bottom="1" rank="1"/>
    <cfRule type="colorScale" priority="2">
      <colorScale>
        <cfvo type="min"/>
        <cfvo type="max"/>
        <color theme="7"/>
        <color rgb="FFFFF9E7"/>
      </colorScale>
    </cfRule>
  </conditionalFormatting>
  <conditionalFormatting sqref="D109:H109">
    <cfRule type="top10" dxfId="23" priority="3" bottom="1" rank="1"/>
    <cfRule type="colorScale" priority="4">
      <colorScale>
        <cfvo type="min"/>
        <cfvo type="max"/>
        <color theme="7"/>
        <color rgb="FFFFF9E7"/>
      </colorScale>
    </cfRule>
  </conditionalFormatting>
  <conditionalFormatting sqref="D110:H110">
    <cfRule type="top10" dxfId="22" priority="5" bottom="1" rank="1"/>
    <cfRule type="colorScale" priority="6">
      <colorScale>
        <cfvo type="min"/>
        <cfvo type="max"/>
        <color theme="7"/>
        <color rgb="FFFFF9E7"/>
      </colorScale>
    </cfRule>
  </conditionalFormatting>
  <conditionalFormatting sqref="D111:H111">
    <cfRule type="top10" dxfId="21" priority="7" bottom="1" rank="1"/>
    <cfRule type="colorScale" priority="8">
      <colorScale>
        <cfvo type="min"/>
        <cfvo type="max"/>
        <color theme="7"/>
        <color rgb="FFFFF9E7"/>
      </colorScale>
    </cfRule>
  </conditionalFormatting>
  <conditionalFormatting sqref="D112:H112">
    <cfRule type="top10" dxfId="20" priority="9" bottom="1" rank="1"/>
    <cfRule type="colorScale" priority="10">
      <colorScale>
        <cfvo type="min"/>
        <cfvo type="max"/>
        <color theme="7"/>
        <color rgb="FFFFF9E7"/>
      </colorScale>
    </cfRule>
  </conditionalFormatting>
  <conditionalFormatting sqref="D113:H113">
    <cfRule type="top10" dxfId="19" priority="11" bottom="1" rank="1"/>
    <cfRule type="colorScale" priority="12">
      <colorScale>
        <cfvo type="min"/>
        <cfvo type="max"/>
        <color theme="7"/>
        <color rgb="FFFFF9E7"/>
      </colorScale>
    </cfRule>
  </conditionalFormatting>
  <conditionalFormatting sqref="D114:H114">
    <cfRule type="top10" dxfId="18" priority="13" bottom="1" rank="1"/>
    <cfRule type="colorScale" priority="14">
      <colorScale>
        <cfvo type="min"/>
        <cfvo type="max"/>
        <color theme="7"/>
        <color rgb="FFFFF9E7"/>
      </colorScale>
    </cfRule>
  </conditionalFormatting>
  <conditionalFormatting sqref="D115:H115">
    <cfRule type="top10" dxfId="17" priority="15" bottom="1" rank="1"/>
    <cfRule type="colorScale" priority="16">
      <colorScale>
        <cfvo type="min"/>
        <cfvo type="max"/>
        <color theme="7"/>
        <color rgb="FFFFF9E7"/>
      </colorScale>
    </cfRule>
  </conditionalFormatting>
  <conditionalFormatting sqref="D116:H116">
    <cfRule type="top10" dxfId="16" priority="17" bottom="1" rank="1"/>
    <cfRule type="colorScale" priority="18">
      <colorScale>
        <cfvo type="min"/>
        <cfvo type="max"/>
        <color theme="7"/>
        <color rgb="FFFFF9E7"/>
      </colorScale>
    </cfRule>
  </conditionalFormatting>
  <conditionalFormatting sqref="D117:H117">
    <cfRule type="top10" dxfId="15" priority="19" bottom="1" rank="1"/>
    <cfRule type="colorScale" priority="20">
      <colorScale>
        <cfvo type="min"/>
        <cfvo type="max"/>
        <color theme="7"/>
        <color rgb="FFFFF9E7"/>
      </colorScale>
    </cfRule>
  </conditionalFormatting>
  <conditionalFormatting sqref="D118:H118">
    <cfRule type="top10" dxfId="14" priority="21" bottom="1" rank="1"/>
    <cfRule type="colorScale" priority="22">
      <colorScale>
        <cfvo type="min"/>
        <cfvo type="max"/>
        <color theme="7"/>
        <color rgb="FFFFF9E7"/>
      </colorScale>
    </cfRule>
  </conditionalFormatting>
  <conditionalFormatting sqref="D119:H119">
    <cfRule type="top10" dxfId="13" priority="23" bottom="1" rank="1"/>
    <cfRule type="colorScale" priority="24">
      <colorScale>
        <cfvo type="min"/>
        <cfvo type="max"/>
        <color theme="7"/>
        <color rgb="FFFFF9E7"/>
      </colorScale>
    </cfRule>
  </conditionalFormatting>
  <conditionalFormatting sqref="D120:H120">
    <cfRule type="top10" dxfId="12" priority="25" bottom="1" rank="1"/>
    <cfRule type="colorScale" priority="26">
      <colorScale>
        <cfvo type="min"/>
        <cfvo type="max"/>
        <color theme="7"/>
        <color rgb="FFFFF9E7"/>
      </colorScale>
    </cfRule>
  </conditionalFormatting>
  <conditionalFormatting sqref="D121:H121">
    <cfRule type="top10" dxfId="11" priority="27" bottom="1" rank="1"/>
    <cfRule type="colorScale" priority="28">
      <colorScale>
        <cfvo type="min"/>
        <cfvo type="max"/>
        <color theme="7"/>
        <color rgb="FFFFF9E7"/>
      </colorScale>
    </cfRule>
  </conditionalFormatting>
  <conditionalFormatting sqref="D122:H122">
    <cfRule type="top10" dxfId="10" priority="29" bottom="1" rank="1"/>
    <cfRule type="colorScale" priority="30">
      <colorScale>
        <cfvo type="min"/>
        <cfvo type="max"/>
        <color theme="7"/>
        <color rgb="FFFFF9E7"/>
      </colorScale>
    </cfRule>
  </conditionalFormatting>
  <conditionalFormatting sqref="D123:H123">
    <cfRule type="top10" dxfId="9" priority="31" bottom="1" rank="1"/>
    <cfRule type="colorScale" priority="32">
      <colorScale>
        <cfvo type="min"/>
        <cfvo type="max"/>
        <color theme="7"/>
        <color rgb="FFFFF9E7"/>
      </colorScale>
    </cfRule>
  </conditionalFormatting>
  <conditionalFormatting sqref="D124:H124">
    <cfRule type="top10" dxfId="8" priority="33" bottom="1" rank="1"/>
    <cfRule type="colorScale" priority="34">
      <colorScale>
        <cfvo type="min"/>
        <cfvo type="max"/>
        <color theme="7"/>
        <color rgb="FFFFF9E7"/>
      </colorScale>
    </cfRule>
  </conditionalFormatting>
  <conditionalFormatting sqref="D125:H125">
    <cfRule type="top10" dxfId="7" priority="35" bottom="1" rank="1"/>
    <cfRule type="colorScale" priority="36">
      <colorScale>
        <cfvo type="min"/>
        <cfvo type="max"/>
        <color theme="7"/>
        <color rgb="FFFFF9E7"/>
      </colorScale>
    </cfRule>
  </conditionalFormatting>
  <conditionalFormatting sqref="D126:H126">
    <cfRule type="top10" dxfId="6" priority="37" bottom="1" rank="1"/>
    <cfRule type="colorScale" priority="38">
      <colorScale>
        <cfvo type="min"/>
        <cfvo type="max"/>
        <color theme="7"/>
        <color rgb="FFFFF9E7"/>
      </colorScale>
    </cfRule>
  </conditionalFormatting>
  <conditionalFormatting sqref="D127:H127">
    <cfRule type="top10" dxfId="5" priority="39" bottom="1" rank="1"/>
    <cfRule type="colorScale" priority="40">
      <colorScale>
        <cfvo type="min"/>
        <cfvo type="max"/>
        <color theme="7"/>
        <color rgb="FFFFF9E7"/>
      </colorScale>
    </cfRule>
  </conditionalFormatting>
  <conditionalFormatting sqref="D128:H128">
    <cfRule type="top10" dxfId="4" priority="41" bottom="1" rank="1"/>
    <cfRule type="colorScale" priority="42">
      <colorScale>
        <cfvo type="min"/>
        <cfvo type="max"/>
        <color theme="7"/>
        <color rgb="FFFFF9E7"/>
      </colorScale>
    </cfRule>
  </conditionalFormatting>
  <conditionalFormatting sqref="D129:H129">
    <cfRule type="top10" dxfId="3" priority="43" bottom="1" rank="1"/>
    <cfRule type="colorScale" priority="44">
      <colorScale>
        <cfvo type="min"/>
        <cfvo type="max"/>
        <color theme="7"/>
        <color rgb="FFFFF9E7"/>
      </colorScale>
    </cfRule>
  </conditionalFormatting>
  <conditionalFormatting sqref="D130:H130">
    <cfRule type="top10" dxfId="2" priority="45" bottom="1" rank="1"/>
    <cfRule type="colorScale" priority="46">
      <colorScale>
        <cfvo type="min"/>
        <cfvo type="max"/>
        <color theme="7"/>
        <color rgb="FFFFF9E7"/>
      </colorScale>
    </cfRule>
  </conditionalFormatting>
  <conditionalFormatting sqref="D131:H131">
    <cfRule type="top10" dxfId="1" priority="47" bottom="1" rank="1"/>
    <cfRule type="colorScale" priority="48">
      <colorScale>
        <cfvo type="min"/>
        <cfvo type="max"/>
        <color theme="7"/>
        <color rgb="FFFFF9E7"/>
      </colorScale>
    </cfRule>
  </conditionalFormatting>
  <conditionalFormatting sqref="D132:H132">
    <cfRule type="top10" dxfId="0" priority="49" bottom="1" rank="1"/>
    <cfRule type="colorScale" priority="50">
      <colorScale>
        <cfvo type="min"/>
        <cfvo type="max"/>
        <color theme="7"/>
        <color rgb="FFFFF9E7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9</vt:i4>
      </vt:variant>
    </vt:vector>
  </HeadingPairs>
  <TitlesOfParts>
    <vt:vector size="21" baseType="lpstr">
      <vt:lpstr>RQ1</vt:lpstr>
      <vt:lpstr>bpic12-lstm</vt:lpstr>
      <vt:lpstr>bpic12-rf</vt:lpstr>
      <vt:lpstr>bpic17-lstm</vt:lpstr>
      <vt:lpstr>bpic17-rf</vt:lpstr>
      <vt:lpstr>traffic-lstm</vt:lpstr>
      <vt:lpstr>traffic-rf</vt:lpstr>
      <vt:lpstr>cargo-lstm</vt:lpstr>
      <vt:lpstr>cargo-rf</vt:lpstr>
      <vt:lpstr>ETC</vt:lpstr>
      <vt:lpstr>Data Sizes</vt:lpstr>
      <vt:lpstr>AccCurves</vt:lpstr>
      <vt:lpstr>'bpic12-lstm'!Druckbereich</vt:lpstr>
      <vt:lpstr>'bpic12-rf'!Druckbereich</vt:lpstr>
      <vt:lpstr>'bpic17-lstm'!Druckbereich</vt:lpstr>
      <vt:lpstr>'bpic17-rf'!Druckbereich</vt:lpstr>
      <vt:lpstr>'cargo-lstm'!Druckbereich</vt:lpstr>
      <vt:lpstr>'cargo-rf'!Druckbereich</vt:lpstr>
      <vt:lpstr>'RQ1'!Druckbereich</vt:lpstr>
      <vt:lpstr>'traffic-lstm'!Druckbereich</vt:lpstr>
      <vt:lpstr>'traffic-rf'!Druckbereich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Metzger</dc:creator>
  <cp:lastModifiedBy>Andreas Metzger</cp:lastModifiedBy>
  <cp:lastPrinted>2022-08-19T08:51:03Z</cp:lastPrinted>
  <dcterms:created xsi:type="dcterms:W3CDTF">2015-06-05T18:19:34Z</dcterms:created>
  <dcterms:modified xsi:type="dcterms:W3CDTF">2022-08-19T08:53:23Z</dcterms:modified>
</cp:coreProperties>
</file>