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12a0cd2f09dcc91/Documents/projects/excel/HNH MADINA ICU/"/>
    </mc:Choice>
  </mc:AlternateContent>
  <xr:revisionPtr revIDLastSave="395" documentId="11_93154FF1C0AC0A06923467AB8E58D9093C083E2C" xr6:coauthVersionLast="47" xr6:coauthVersionMax="47" xr10:uidLastSave="{448709F9-9439-4A1F-9891-BB46A1336A39}"/>
  <bookViews>
    <workbookView xWindow="-120" yWindow="-120" windowWidth="29040" windowHeight="15720" activeTab="7" xr2:uid="{00000000-000D-0000-FFFF-FFFF00000000}"/>
  </bookViews>
  <sheets>
    <sheet name="HOME" sheetId="3" r:id="rId1"/>
    <sheet name="Assign" sheetId="4" r:id="rId2"/>
    <sheet name="Print" sheetId="5" r:id="rId3"/>
    <sheet name="Stats" sheetId="6" r:id="rId4"/>
    <sheet name="Staff" sheetId="7" r:id="rId5"/>
    <sheet name="MINE" sheetId="8" r:id="rId6"/>
    <sheet name="Now" sheetId="9" r:id="rId7"/>
    <sheet name="Day" sheetId="1" r:id="rId8"/>
  </sheets>
  <externalReferences>
    <externalReference r:id="rId9"/>
  </externalReferences>
  <definedNames>
    <definedName name="Reg">[1]F!$F$6:$F$22</definedName>
    <definedName name="sample" localSheetId="7">Day!$U$7:$V$16</definedName>
    <definedName name="sample">Now!$U$8:$V$15</definedName>
    <definedName name="sample2" localSheetId="7">Day!$U$17:$V$23</definedName>
    <definedName name="sample2">Now!$U$16:$V$22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g+YfHZepvHPMhdy2LvGdA153F7Bg=="/>
    </ext>
  </extLst>
</workbook>
</file>

<file path=xl/calcChain.xml><?xml version="1.0" encoding="utf-8"?>
<calcChain xmlns="http://schemas.openxmlformats.org/spreadsheetml/2006/main">
  <c r="D42" i="5" l="1"/>
  <c r="C42" i="4"/>
  <c r="C42" i="5" s="1"/>
  <c r="X35" i="7"/>
  <c r="U35" i="7"/>
  <c r="R35" i="7"/>
  <c r="O35" i="7"/>
  <c r="L35" i="7"/>
  <c r="I35" i="7"/>
  <c r="F35" i="7"/>
  <c r="C35" i="7"/>
  <c r="X3" i="7"/>
  <c r="U3" i="7"/>
  <c r="R3" i="7"/>
  <c r="O3" i="7"/>
  <c r="L3" i="7"/>
  <c r="I3" i="7"/>
  <c r="F3" i="7"/>
  <c r="C3" i="7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B7" i="6"/>
  <c r="A7" i="6"/>
  <c r="AH8" i="6"/>
  <c r="AH9" i="6"/>
  <c r="AH10" i="6"/>
  <c r="AH11" i="6"/>
  <c r="U11" i="6"/>
  <c r="O22" i="7" s="1"/>
  <c r="AH12" i="6"/>
  <c r="AH13" i="6"/>
  <c r="AA13" i="6"/>
  <c r="U28" i="7" s="1"/>
  <c r="AH14" i="6"/>
  <c r="AH15" i="6"/>
  <c r="AH7" i="6"/>
  <c r="A23" i="5"/>
  <c r="B23" i="5"/>
  <c r="A24" i="5"/>
  <c r="B24" i="5"/>
  <c r="A25" i="5"/>
  <c r="B25" i="5"/>
  <c r="B22" i="5"/>
  <c r="V19" i="4"/>
  <c r="W19" i="4"/>
  <c r="X19" i="4"/>
  <c r="V18" i="4"/>
  <c r="W18" i="4"/>
  <c r="X18" i="4"/>
  <c r="V17" i="4"/>
  <c r="W17" i="4"/>
  <c r="X17" i="4"/>
  <c r="H9" i="9"/>
  <c r="I9" i="9" s="1"/>
  <c r="H8" i="9"/>
  <c r="K8" i="9" s="1"/>
  <c r="I3" i="9"/>
  <c r="R4" i="8"/>
  <c r="P2" i="8"/>
  <c r="AM2" i="7"/>
  <c r="AJ2" i="7"/>
  <c r="AG2" i="7"/>
  <c r="AD2" i="7"/>
  <c r="AA2" i="7"/>
  <c r="X2" i="7"/>
  <c r="U2" i="7"/>
  <c r="R2" i="7"/>
  <c r="O2" i="7"/>
  <c r="L2" i="7"/>
  <c r="I2" i="7"/>
  <c r="F2" i="7"/>
  <c r="C2" i="7"/>
  <c r="AB13" i="6"/>
  <c r="U29" i="7" s="1"/>
  <c r="V13" i="6"/>
  <c r="U23" i="7" s="1"/>
  <c r="U13" i="6"/>
  <c r="U22" i="7" s="1"/>
  <c r="G13" i="6"/>
  <c r="U8" i="7" s="1"/>
  <c r="T12" i="6"/>
  <c r="R21" i="7" s="1"/>
  <c r="R12" i="6"/>
  <c r="R19" i="7" s="1"/>
  <c r="E12" i="6"/>
  <c r="R6" i="7" s="1"/>
  <c r="AB11" i="6"/>
  <c r="O29" i="7" s="1"/>
  <c r="L11" i="6"/>
  <c r="O13" i="7" s="1"/>
  <c r="G11" i="6"/>
  <c r="O8" i="7" s="1"/>
  <c r="F11" i="6"/>
  <c r="O7" i="7" s="1"/>
  <c r="AC10" i="6"/>
  <c r="L30" i="7" s="1"/>
  <c r="AB10" i="6"/>
  <c r="L29" i="7" s="1"/>
  <c r="W10" i="6"/>
  <c r="L24" i="7" s="1"/>
  <c r="U10" i="6"/>
  <c r="L22" i="7" s="1"/>
  <c r="N10" i="6"/>
  <c r="L15" i="7" s="1"/>
  <c r="M10" i="6"/>
  <c r="L14" i="7" s="1"/>
  <c r="L10" i="6"/>
  <c r="L13" i="7" s="1"/>
  <c r="G10" i="6"/>
  <c r="L8" i="7" s="1"/>
  <c r="AB9" i="6"/>
  <c r="I29" i="7" s="1"/>
  <c r="U9" i="6"/>
  <c r="I22" i="7" s="1"/>
  <c r="N9" i="6"/>
  <c r="I15" i="7" s="1"/>
  <c r="M9" i="6"/>
  <c r="I14" i="7" s="1"/>
  <c r="L9" i="6"/>
  <c r="I13" i="7" s="1"/>
  <c r="G9" i="6"/>
  <c r="I8" i="7" s="1"/>
  <c r="AF8" i="6"/>
  <c r="F33" i="7" s="1"/>
  <c r="AE8" i="6"/>
  <c r="F32" i="7" s="1"/>
  <c r="T8" i="6"/>
  <c r="F21" i="7" s="1"/>
  <c r="E8" i="6"/>
  <c r="F6" i="7" s="1"/>
  <c r="D8" i="6"/>
  <c r="F5" i="7" s="1"/>
  <c r="AE7" i="6"/>
  <c r="C32" i="7" s="1"/>
  <c r="T7" i="6"/>
  <c r="C21" i="7" s="1"/>
  <c r="Q7" i="6"/>
  <c r="C18" i="7" s="1"/>
  <c r="O7" i="6"/>
  <c r="C16" i="7" s="1"/>
  <c r="E7" i="6"/>
  <c r="C6" i="7" s="1"/>
  <c r="B4" i="6"/>
  <c r="AI3" i="6"/>
  <c r="B3" i="6"/>
  <c r="N46" i="5"/>
  <c r="D46" i="5"/>
  <c r="S42" i="5"/>
  <c r="R42" i="5"/>
  <c r="Q42" i="5"/>
  <c r="O42" i="5"/>
  <c r="N42" i="5"/>
  <c r="M42" i="5"/>
  <c r="L42" i="5"/>
  <c r="K42" i="5"/>
  <c r="J42" i="5"/>
  <c r="I42" i="5"/>
  <c r="H42" i="5"/>
  <c r="B42" i="5"/>
  <c r="A42" i="5"/>
  <c r="S41" i="5"/>
  <c r="R41" i="5"/>
  <c r="Q41" i="5"/>
  <c r="O41" i="5"/>
  <c r="N41" i="5"/>
  <c r="M41" i="5"/>
  <c r="L41" i="5"/>
  <c r="K41" i="5"/>
  <c r="J41" i="5"/>
  <c r="I41" i="5"/>
  <c r="H41" i="5"/>
  <c r="Y14" i="5" s="1"/>
  <c r="D41" i="5"/>
  <c r="B41" i="5"/>
  <c r="A41" i="5"/>
  <c r="S40" i="5"/>
  <c r="R40" i="5"/>
  <c r="Q40" i="5"/>
  <c r="O40" i="5"/>
  <c r="N40" i="5"/>
  <c r="M40" i="5"/>
  <c r="L40" i="5"/>
  <c r="K40" i="5"/>
  <c r="J40" i="5"/>
  <c r="I40" i="5"/>
  <c r="H40" i="5"/>
  <c r="D40" i="5"/>
  <c r="B40" i="5"/>
  <c r="A40" i="5"/>
  <c r="S39" i="5"/>
  <c r="R39" i="5"/>
  <c r="Q39" i="5"/>
  <c r="O39" i="5"/>
  <c r="N39" i="5"/>
  <c r="M39" i="5"/>
  <c r="L39" i="5"/>
  <c r="K39" i="5"/>
  <c r="J39" i="5"/>
  <c r="I39" i="5"/>
  <c r="H39" i="5"/>
  <c r="D39" i="5"/>
  <c r="B39" i="5"/>
  <c r="A39" i="5"/>
  <c r="S38" i="5"/>
  <c r="R38" i="5"/>
  <c r="Q38" i="5"/>
  <c r="O38" i="5"/>
  <c r="N38" i="5"/>
  <c r="M38" i="5"/>
  <c r="L38" i="5"/>
  <c r="K38" i="5"/>
  <c r="J38" i="5"/>
  <c r="I38" i="5"/>
  <c r="H38" i="5"/>
  <c r="G38" i="5"/>
  <c r="D38" i="5"/>
  <c r="B38" i="5"/>
  <c r="A38" i="5"/>
  <c r="S37" i="5"/>
  <c r="R37" i="5"/>
  <c r="Q37" i="5"/>
  <c r="O37" i="5"/>
  <c r="N37" i="5"/>
  <c r="M37" i="5"/>
  <c r="L37" i="5"/>
  <c r="K37" i="5"/>
  <c r="J37" i="5"/>
  <c r="I37" i="5"/>
  <c r="H37" i="5"/>
  <c r="D37" i="5"/>
  <c r="B37" i="5"/>
  <c r="A37" i="5"/>
  <c r="S36" i="5"/>
  <c r="R36" i="5"/>
  <c r="Q36" i="5"/>
  <c r="O36" i="5"/>
  <c r="N36" i="5"/>
  <c r="M36" i="5"/>
  <c r="L36" i="5"/>
  <c r="K36" i="5"/>
  <c r="J36" i="5"/>
  <c r="I36" i="5"/>
  <c r="H36" i="5"/>
  <c r="D36" i="5"/>
  <c r="B36" i="5"/>
  <c r="A36" i="5"/>
  <c r="S35" i="5"/>
  <c r="R35" i="5"/>
  <c r="Q35" i="5"/>
  <c r="O35" i="5"/>
  <c r="N35" i="5"/>
  <c r="M35" i="5"/>
  <c r="L35" i="5"/>
  <c r="K35" i="5"/>
  <c r="J35" i="5"/>
  <c r="I35" i="5"/>
  <c r="H35" i="5"/>
  <c r="D35" i="5"/>
  <c r="B35" i="5"/>
  <c r="A35" i="5"/>
  <c r="S34" i="5"/>
  <c r="R34" i="5"/>
  <c r="Q34" i="5"/>
  <c r="O34" i="5"/>
  <c r="N34" i="5"/>
  <c r="M34" i="5"/>
  <c r="L34" i="5"/>
  <c r="K34" i="5"/>
  <c r="J34" i="5"/>
  <c r="I34" i="5"/>
  <c r="H34" i="5"/>
  <c r="D34" i="5"/>
  <c r="B34" i="5"/>
  <c r="A34" i="5"/>
  <c r="S33" i="5"/>
  <c r="R33" i="5"/>
  <c r="Q33" i="5"/>
  <c r="O33" i="5"/>
  <c r="N33" i="5"/>
  <c r="M33" i="5"/>
  <c r="L33" i="5"/>
  <c r="K33" i="5"/>
  <c r="J33" i="5"/>
  <c r="I33" i="5"/>
  <c r="H33" i="5"/>
  <c r="D33" i="5"/>
  <c r="B33" i="5"/>
  <c r="A33" i="5"/>
  <c r="S32" i="5"/>
  <c r="R32" i="5"/>
  <c r="Q32" i="5"/>
  <c r="O32" i="5"/>
  <c r="N32" i="5"/>
  <c r="M32" i="5"/>
  <c r="L32" i="5"/>
  <c r="K32" i="5"/>
  <c r="J32" i="5"/>
  <c r="I32" i="5"/>
  <c r="H32" i="5"/>
  <c r="G32" i="5"/>
  <c r="D32" i="5"/>
  <c r="B32" i="5"/>
  <c r="A32" i="5"/>
  <c r="S31" i="5"/>
  <c r="R31" i="5"/>
  <c r="Q31" i="5"/>
  <c r="O31" i="5"/>
  <c r="N31" i="5"/>
  <c r="M31" i="5"/>
  <c r="L31" i="5"/>
  <c r="K31" i="5"/>
  <c r="J31" i="5"/>
  <c r="I31" i="5"/>
  <c r="H31" i="5"/>
  <c r="D31" i="5"/>
  <c r="B31" i="5"/>
  <c r="A31" i="5"/>
  <c r="S30" i="5"/>
  <c r="R30" i="5"/>
  <c r="Q30" i="5"/>
  <c r="O30" i="5"/>
  <c r="N30" i="5"/>
  <c r="M30" i="5"/>
  <c r="L30" i="5"/>
  <c r="K30" i="5"/>
  <c r="J30" i="5"/>
  <c r="I30" i="5"/>
  <c r="H30" i="5"/>
  <c r="D30" i="5"/>
  <c r="B30" i="5"/>
  <c r="A30" i="5"/>
  <c r="S29" i="5"/>
  <c r="R29" i="5"/>
  <c r="Q29" i="5"/>
  <c r="O29" i="5"/>
  <c r="N29" i="5"/>
  <c r="M29" i="5"/>
  <c r="L29" i="5"/>
  <c r="K29" i="5"/>
  <c r="J29" i="5"/>
  <c r="I29" i="5"/>
  <c r="H29" i="5"/>
  <c r="D29" i="5"/>
  <c r="B29" i="5"/>
  <c r="A29" i="5"/>
  <c r="S28" i="5"/>
  <c r="R28" i="5"/>
  <c r="Q28" i="5"/>
  <c r="O28" i="5"/>
  <c r="N28" i="5"/>
  <c r="M28" i="5"/>
  <c r="L28" i="5"/>
  <c r="K28" i="5"/>
  <c r="J28" i="5"/>
  <c r="I28" i="5"/>
  <c r="H28" i="5"/>
  <c r="D28" i="5"/>
  <c r="B28" i="5"/>
  <c r="A28" i="5"/>
  <c r="S27" i="5"/>
  <c r="R27" i="5"/>
  <c r="Q27" i="5"/>
  <c r="O27" i="5"/>
  <c r="N27" i="5"/>
  <c r="M27" i="5"/>
  <c r="L27" i="5"/>
  <c r="K27" i="5"/>
  <c r="J27" i="5"/>
  <c r="I27" i="5"/>
  <c r="H27" i="5"/>
  <c r="D27" i="5"/>
  <c r="S26" i="5"/>
  <c r="R26" i="5"/>
  <c r="Q26" i="5"/>
  <c r="O26" i="5"/>
  <c r="N26" i="5"/>
  <c r="M26" i="5"/>
  <c r="L26" i="5"/>
  <c r="K26" i="5"/>
  <c r="J26" i="5"/>
  <c r="I26" i="5"/>
  <c r="H26" i="5"/>
  <c r="D26" i="5"/>
  <c r="S25" i="5"/>
  <c r="R25" i="5"/>
  <c r="Q25" i="5"/>
  <c r="O25" i="5"/>
  <c r="N25" i="5"/>
  <c r="M25" i="5"/>
  <c r="L25" i="5"/>
  <c r="K25" i="5"/>
  <c r="J25" i="5"/>
  <c r="I25" i="5"/>
  <c r="H25" i="5"/>
  <c r="D25" i="5"/>
  <c r="S24" i="5"/>
  <c r="R24" i="5"/>
  <c r="Q24" i="5"/>
  <c r="O24" i="5"/>
  <c r="N24" i="5"/>
  <c r="M24" i="5"/>
  <c r="L24" i="5"/>
  <c r="K24" i="5"/>
  <c r="J24" i="5"/>
  <c r="I24" i="5"/>
  <c r="H24" i="5"/>
  <c r="G24" i="5"/>
  <c r="D24" i="5"/>
  <c r="S23" i="5"/>
  <c r="R23" i="5"/>
  <c r="Q23" i="5"/>
  <c r="O23" i="5"/>
  <c r="N23" i="5"/>
  <c r="M23" i="5"/>
  <c r="L23" i="5"/>
  <c r="K23" i="5"/>
  <c r="J23" i="5"/>
  <c r="I23" i="5"/>
  <c r="H23" i="5"/>
  <c r="D23" i="5"/>
  <c r="S22" i="5"/>
  <c r="R22" i="5"/>
  <c r="Q22" i="5"/>
  <c r="O22" i="5"/>
  <c r="N22" i="5"/>
  <c r="M22" i="5"/>
  <c r="L22" i="5"/>
  <c r="K22" i="5"/>
  <c r="J22" i="5"/>
  <c r="I22" i="5"/>
  <c r="H22" i="5"/>
  <c r="D22" i="5"/>
  <c r="A22" i="5"/>
  <c r="S21" i="5"/>
  <c r="R21" i="5"/>
  <c r="Q21" i="5"/>
  <c r="O21" i="5"/>
  <c r="N21" i="5"/>
  <c r="M21" i="5"/>
  <c r="L21" i="5"/>
  <c r="K21" i="5"/>
  <c r="J21" i="5"/>
  <c r="I21" i="5"/>
  <c r="H21" i="5"/>
  <c r="D21" i="5"/>
  <c r="B21" i="5"/>
  <c r="A21" i="5"/>
  <c r="S20" i="5"/>
  <c r="R20" i="5"/>
  <c r="Q20" i="5"/>
  <c r="O20" i="5"/>
  <c r="N20" i="5"/>
  <c r="M20" i="5"/>
  <c r="L20" i="5"/>
  <c r="K20" i="5"/>
  <c r="J20" i="5"/>
  <c r="I20" i="5"/>
  <c r="H20" i="5"/>
  <c r="D20" i="5"/>
  <c r="B20" i="5"/>
  <c r="A20" i="5"/>
  <c r="X19" i="5"/>
  <c r="S19" i="5"/>
  <c r="R19" i="5"/>
  <c r="Q19" i="5"/>
  <c r="O19" i="5"/>
  <c r="N19" i="5"/>
  <c r="M19" i="5"/>
  <c r="L19" i="5"/>
  <c r="K19" i="5"/>
  <c r="J19" i="5"/>
  <c r="I19" i="5"/>
  <c r="H19" i="5"/>
  <c r="D19" i="5"/>
  <c r="B19" i="5"/>
  <c r="A19" i="5"/>
  <c r="X18" i="5"/>
  <c r="S18" i="5"/>
  <c r="R18" i="5"/>
  <c r="Q18" i="5"/>
  <c r="O18" i="5"/>
  <c r="N18" i="5"/>
  <c r="M18" i="5"/>
  <c r="L18" i="5"/>
  <c r="K18" i="5"/>
  <c r="J18" i="5"/>
  <c r="I18" i="5"/>
  <c r="H18" i="5"/>
  <c r="G18" i="5"/>
  <c r="D18" i="5"/>
  <c r="B18" i="5"/>
  <c r="A18" i="5"/>
  <c r="X17" i="5"/>
  <c r="S17" i="5"/>
  <c r="R17" i="5"/>
  <c r="Q17" i="5"/>
  <c r="O17" i="5"/>
  <c r="N17" i="5"/>
  <c r="M17" i="5"/>
  <c r="L17" i="5"/>
  <c r="K17" i="5"/>
  <c r="J17" i="5"/>
  <c r="I17" i="5"/>
  <c r="H17" i="5"/>
  <c r="D17" i="5"/>
  <c r="B17" i="5"/>
  <c r="A17" i="5"/>
  <c r="X16" i="5"/>
  <c r="S16" i="5"/>
  <c r="R16" i="5"/>
  <c r="Q16" i="5"/>
  <c r="O16" i="5"/>
  <c r="N16" i="5"/>
  <c r="M16" i="5"/>
  <c r="L16" i="5"/>
  <c r="K16" i="5"/>
  <c r="J16" i="5"/>
  <c r="I16" i="5"/>
  <c r="H16" i="5"/>
  <c r="D16" i="5"/>
  <c r="B16" i="5"/>
  <c r="A16" i="5"/>
  <c r="X15" i="5"/>
  <c r="S15" i="5"/>
  <c r="R15" i="5"/>
  <c r="Q15" i="5"/>
  <c r="O15" i="5"/>
  <c r="N15" i="5"/>
  <c r="M15" i="5"/>
  <c r="L15" i="5"/>
  <c r="K15" i="5"/>
  <c r="J15" i="5"/>
  <c r="I15" i="5"/>
  <c r="H15" i="5"/>
  <c r="D15" i="5"/>
  <c r="B15" i="5"/>
  <c r="A15" i="5"/>
  <c r="X14" i="5"/>
  <c r="S14" i="5"/>
  <c r="R14" i="5"/>
  <c r="Q14" i="5"/>
  <c r="O14" i="5"/>
  <c r="N14" i="5"/>
  <c r="M14" i="5"/>
  <c r="L14" i="5"/>
  <c r="K14" i="5"/>
  <c r="J14" i="5"/>
  <c r="I14" i="5"/>
  <c r="H14" i="5"/>
  <c r="D14" i="5"/>
  <c r="B14" i="5"/>
  <c r="A14" i="5"/>
  <c r="X13" i="5"/>
  <c r="S13" i="5"/>
  <c r="R13" i="5"/>
  <c r="Q13" i="5"/>
  <c r="O13" i="5"/>
  <c r="N13" i="5"/>
  <c r="M13" i="5"/>
  <c r="L13" i="5"/>
  <c r="K13" i="5"/>
  <c r="J13" i="5"/>
  <c r="I13" i="5"/>
  <c r="H13" i="5"/>
  <c r="D13" i="5"/>
  <c r="B13" i="5"/>
  <c r="A13" i="5"/>
  <c r="X12" i="5"/>
  <c r="S12" i="5"/>
  <c r="R12" i="5"/>
  <c r="Q12" i="5"/>
  <c r="O12" i="5"/>
  <c r="N12" i="5"/>
  <c r="M12" i="5"/>
  <c r="L12" i="5"/>
  <c r="K12" i="5"/>
  <c r="J12" i="5"/>
  <c r="I12" i="5"/>
  <c r="H12" i="5"/>
  <c r="D12" i="5"/>
  <c r="B12" i="5"/>
  <c r="A12" i="5"/>
  <c r="O10" i="5"/>
  <c r="N10" i="5"/>
  <c r="M10" i="5"/>
  <c r="L10" i="5"/>
  <c r="K10" i="5"/>
  <c r="J10" i="5"/>
  <c r="I10" i="5"/>
  <c r="H10" i="5"/>
  <c r="G10" i="5"/>
  <c r="F10" i="5"/>
  <c r="E10" i="5"/>
  <c r="O8" i="5"/>
  <c r="N8" i="5"/>
  <c r="M8" i="5"/>
  <c r="L8" i="5"/>
  <c r="K8" i="5"/>
  <c r="J8" i="5"/>
  <c r="I8" i="5"/>
  <c r="H8" i="5"/>
  <c r="L6" i="5"/>
  <c r="H6" i="5"/>
  <c r="S4" i="5"/>
  <c r="R4" i="5"/>
  <c r="Q4" i="5"/>
  <c r="P4" i="5"/>
  <c r="H4" i="5"/>
  <c r="E4" i="5"/>
  <c r="D4" i="5"/>
  <c r="C4" i="5"/>
  <c r="B4" i="5"/>
  <c r="A4" i="5"/>
  <c r="G41" i="5"/>
  <c r="C41" i="4"/>
  <c r="P41" i="4" s="1"/>
  <c r="C40" i="4"/>
  <c r="F40" i="4" s="1"/>
  <c r="G39" i="5"/>
  <c r="C39" i="4"/>
  <c r="C39" i="5" s="1"/>
  <c r="C38" i="4"/>
  <c r="E38" i="4" s="1"/>
  <c r="E38" i="5" s="1"/>
  <c r="G37" i="5"/>
  <c r="C37" i="4"/>
  <c r="P37" i="4" s="1"/>
  <c r="G36" i="5"/>
  <c r="C36" i="4"/>
  <c r="C36" i="5" s="1"/>
  <c r="G35" i="5"/>
  <c r="C35" i="4"/>
  <c r="E35" i="4" s="1"/>
  <c r="E35" i="5" s="1"/>
  <c r="C34" i="4"/>
  <c r="F34" i="4" s="1"/>
  <c r="F34" i="5" s="1"/>
  <c r="C33" i="4"/>
  <c r="AI25" i="7" s="1"/>
  <c r="C32" i="4"/>
  <c r="P32" i="4" s="1"/>
  <c r="C32" i="5"/>
  <c r="G31" i="5"/>
  <c r="C31" i="4"/>
  <c r="E31" i="4" s="1"/>
  <c r="E31" i="5" s="1"/>
  <c r="C30" i="4"/>
  <c r="P30" i="4" s="1"/>
  <c r="G29" i="5"/>
  <c r="C29" i="4"/>
  <c r="E29" i="4" s="1"/>
  <c r="E29" i="5" s="1"/>
  <c r="G28" i="5"/>
  <c r="C28" i="4"/>
  <c r="E28" i="4" s="1"/>
  <c r="E28" i="5" s="1"/>
  <c r="R7" i="6"/>
  <c r="C19" i="7" s="1"/>
  <c r="C27" i="4"/>
  <c r="F27" i="4" s="1"/>
  <c r="F27" i="5" s="1"/>
  <c r="C26" i="4"/>
  <c r="Q18" i="7" s="1"/>
  <c r="G25" i="5"/>
  <c r="C25" i="4"/>
  <c r="N17" i="7" s="1"/>
  <c r="O8" i="6"/>
  <c r="F16" i="7" s="1"/>
  <c r="C24" i="4"/>
  <c r="F24" i="4" s="1"/>
  <c r="F24" i="5" s="1"/>
  <c r="C23" i="4"/>
  <c r="E23" i="4" s="1"/>
  <c r="E23" i="5" s="1"/>
  <c r="C22" i="4"/>
  <c r="C22" i="5" s="1"/>
  <c r="G21" i="5"/>
  <c r="C21" i="4"/>
  <c r="E21" i="4" s="1"/>
  <c r="E21" i="5" s="1"/>
  <c r="G20" i="5"/>
  <c r="C20" i="4"/>
  <c r="E20" i="4" s="1"/>
  <c r="E20" i="5" s="1"/>
  <c r="G19" i="5"/>
  <c r="C19" i="4"/>
  <c r="C19" i="5" s="1"/>
  <c r="C18" i="4"/>
  <c r="Z10" i="7" s="1"/>
  <c r="F18" i="4"/>
  <c r="F18" i="5" s="1"/>
  <c r="G17" i="5"/>
  <c r="C17" i="4"/>
  <c r="P17" i="4" s="1"/>
  <c r="X16" i="4"/>
  <c r="W16" i="4"/>
  <c r="V16" i="4"/>
  <c r="C16" i="4"/>
  <c r="E16" i="4" s="1"/>
  <c r="E16" i="5" s="1"/>
  <c r="X15" i="4"/>
  <c r="W15" i="4"/>
  <c r="V15" i="4"/>
  <c r="C15" i="4"/>
  <c r="N7" i="7" s="1"/>
  <c r="E15" i="4"/>
  <c r="X14" i="4"/>
  <c r="W14" i="4"/>
  <c r="V14" i="4"/>
  <c r="G14" i="5"/>
  <c r="C14" i="4"/>
  <c r="C14" i="5" s="1"/>
  <c r="X13" i="4"/>
  <c r="W13" i="4"/>
  <c r="V13" i="4"/>
  <c r="C13" i="4"/>
  <c r="Z5" i="7" s="1"/>
  <c r="X12" i="4"/>
  <c r="W12" i="4"/>
  <c r="V12" i="4"/>
  <c r="G12" i="5"/>
  <c r="C12" i="4"/>
  <c r="C12" i="5" s="1"/>
  <c r="G2" i="4"/>
  <c r="A2" i="5" s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I13" i="1"/>
  <c r="B13" i="1"/>
  <c r="B12" i="1"/>
  <c r="B11" i="1"/>
  <c r="B10" i="1"/>
  <c r="B9" i="1"/>
  <c r="H8" i="1"/>
  <c r="I8" i="1" s="1"/>
  <c r="B8" i="1"/>
  <c r="K7" i="1"/>
  <c r="J7" i="1"/>
  <c r="I7" i="1"/>
  <c r="I9" i="1"/>
  <c r="H7" i="1"/>
  <c r="B7" i="1"/>
  <c r="B6" i="1"/>
  <c r="B5" i="1"/>
  <c r="B4" i="1"/>
  <c r="B3" i="1"/>
  <c r="P42" i="4"/>
  <c r="AG12" i="6" s="1"/>
  <c r="R34" i="7" s="1"/>
  <c r="F32" i="4"/>
  <c r="F32" i="5" s="1"/>
  <c r="E42" i="4"/>
  <c r="E42" i="5" s="1"/>
  <c r="E19" i="4"/>
  <c r="E19" i="5" s="1"/>
  <c r="F30" i="4"/>
  <c r="F30" i="5" s="1"/>
  <c r="P39" i="4"/>
  <c r="AD19" i="6" s="1"/>
  <c r="AM31" i="7" s="1"/>
  <c r="E36" i="4"/>
  <c r="E36" i="5" s="1"/>
  <c r="E18" i="4"/>
  <c r="E18" i="5" s="1"/>
  <c r="E27" i="4"/>
  <c r="E27" i="5" s="1"/>
  <c r="F39" i="4"/>
  <c r="F39" i="5" s="1"/>
  <c r="F13" i="4"/>
  <c r="F13" i="5" s="1"/>
  <c r="X12" i="6"/>
  <c r="R25" i="7" s="1"/>
  <c r="F15" i="4"/>
  <c r="F15" i="5" s="1"/>
  <c r="P22" i="4"/>
  <c r="M12" i="6" s="1"/>
  <c r="R14" i="7" s="1"/>
  <c r="E17" i="4"/>
  <c r="E17" i="5" s="1"/>
  <c r="F38" i="4"/>
  <c r="F38" i="5" s="1"/>
  <c r="F22" i="4"/>
  <c r="F22" i="5" s="1"/>
  <c r="K12" i="6"/>
  <c r="R12" i="7" s="1"/>
  <c r="E39" i="4"/>
  <c r="E39" i="5" s="1"/>
  <c r="P38" i="4"/>
  <c r="AC12" i="6" s="1"/>
  <c r="R30" i="7" s="1"/>
  <c r="F35" i="4"/>
  <c r="F35" i="5" s="1"/>
  <c r="P34" i="4"/>
  <c r="P34" i="5" s="1"/>
  <c r="E34" i="4"/>
  <c r="E34" i="5"/>
  <c r="AF12" i="6"/>
  <c r="R33" i="7" s="1"/>
  <c r="V9" i="6"/>
  <c r="I23" i="7" s="1"/>
  <c r="M11" i="6"/>
  <c r="O14" i="7" s="1"/>
  <c r="AD12" i="6"/>
  <c r="R31" i="7" s="1"/>
  <c r="N13" i="6"/>
  <c r="U15" i="7" s="1"/>
  <c r="E14" i="6"/>
  <c r="X6" i="7" s="1"/>
  <c r="AE14" i="6"/>
  <c r="X32" i="7" s="1"/>
  <c r="L13" i="6"/>
  <c r="U13" i="7" s="1"/>
  <c r="M13" i="6"/>
  <c r="U14" i="7" s="1"/>
  <c r="AE12" i="6"/>
  <c r="R32" i="7" s="1"/>
  <c r="AF14" i="6"/>
  <c r="X33" i="7" s="1"/>
  <c r="T14" i="6"/>
  <c r="X21" i="7" s="1"/>
  <c r="R22" i="8" s="1"/>
  <c r="S22" i="8" s="1"/>
  <c r="O12" i="6"/>
  <c r="R16" i="7" s="1"/>
  <c r="P8" i="6"/>
  <c r="F17" i="7" s="1"/>
  <c r="H13" i="6"/>
  <c r="U9" i="7" s="1"/>
  <c r="S8" i="6"/>
  <c r="F20" i="7" s="1"/>
  <c r="Y8" i="6"/>
  <c r="F26" i="7" s="1"/>
  <c r="Y7" i="6"/>
  <c r="C26" i="7" s="1"/>
  <c r="Z8" i="6"/>
  <c r="F27" i="7" s="1"/>
  <c r="N11" i="6"/>
  <c r="O15" i="7" s="1"/>
  <c r="Z12" i="6"/>
  <c r="R27" i="7" s="1"/>
  <c r="S7" i="6"/>
  <c r="C20" i="7" s="1"/>
  <c r="S12" i="6"/>
  <c r="R20" i="7" s="1"/>
  <c r="S14" i="6"/>
  <c r="X20" i="7" s="1"/>
  <c r="J8" i="6"/>
  <c r="F11" i="7" s="1"/>
  <c r="AA10" i="6"/>
  <c r="L28" i="7" s="1"/>
  <c r="AA11" i="6"/>
  <c r="O28" i="7" s="1"/>
  <c r="I12" i="6"/>
  <c r="R10" i="7" s="1"/>
  <c r="K7" i="6"/>
  <c r="C12" i="7" s="1"/>
  <c r="AF7" i="6"/>
  <c r="C33" i="7" s="1"/>
  <c r="K8" i="6"/>
  <c r="F12" i="7" s="1"/>
  <c r="X8" i="6"/>
  <c r="F25" i="7" s="1"/>
  <c r="Z14" i="6"/>
  <c r="X27" i="7" s="1"/>
  <c r="Z7" i="6"/>
  <c r="C27" i="7" s="1"/>
  <c r="F9" i="6"/>
  <c r="I7" i="7" s="1"/>
  <c r="AA9" i="6"/>
  <c r="I28" i="7" s="1"/>
  <c r="F10" i="6"/>
  <c r="L7" i="7" s="1"/>
  <c r="F13" i="6"/>
  <c r="U7" i="7" s="1"/>
  <c r="Y12" i="6"/>
  <c r="R26" i="7" s="1"/>
  <c r="H10" i="6"/>
  <c r="L9" i="7" s="1"/>
  <c r="D12" i="6"/>
  <c r="R5" i="7" s="1"/>
  <c r="Q14" i="6"/>
  <c r="X18" i="7" s="1"/>
  <c r="X14" i="6"/>
  <c r="X25" i="7" s="1"/>
  <c r="W26" i="7"/>
  <c r="K26" i="7"/>
  <c r="T26" i="7"/>
  <c r="Q10" i="8"/>
  <c r="Q9" i="7"/>
  <c r="B9" i="7"/>
  <c r="N9" i="7"/>
  <c r="K9" i="7"/>
  <c r="Z9" i="7"/>
  <c r="W9" i="7"/>
  <c r="T9" i="7"/>
  <c r="E9" i="7"/>
  <c r="AI9" i="7"/>
  <c r="Q11" i="8"/>
  <c r="W10" i="7"/>
  <c r="E10" i="7"/>
  <c r="T10" i="7"/>
  <c r="B10" i="7"/>
  <c r="AC10" i="7"/>
  <c r="N10" i="7"/>
  <c r="Q11" i="7"/>
  <c r="Z11" i="7"/>
  <c r="H11" i="7"/>
  <c r="AL12" i="7"/>
  <c r="N12" i="7"/>
  <c r="N13" i="7"/>
  <c r="K13" i="7"/>
  <c r="AC13" i="7"/>
  <c r="Z21" i="7"/>
  <c r="AL21" i="7"/>
  <c r="K21" i="7"/>
  <c r="AC21" i="7"/>
  <c r="Q22" i="8"/>
  <c r="AI23" i="7"/>
  <c r="AC23" i="7"/>
  <c r="W23" i="7"/>
  <c r="H23" i="7"/>
  <c r="E23" i="7"/>
  <c r="Z23" i="7"/>
  <c r="T28" i="7"/>
  <c r="AI28" i="7"/>
  <c r="K28" i="7"/>
  <c r="AI30" i="7"/>
  <c r="W30" i="7"/>
  <c r="K30" i="7"/>
  <c r="Q31" i="8"/>
  <c r="T30" i="7"/>
  <c r="H30" i="7"/>
  <c r="AL30" i="7"/>
  <c r="Q30" i="7"/>
  <c r="N30" i="7"/>
  <c r="Z30" i="7"/>
  <c r="E30" i="7"/>
  <c r="B30" i="7"/>
  <c r="AC30" i="7"/>
  <c r="G13" i="5"/>
  <c r="C17" i="5"/>
  <c r="J7" i="6"/>
  <c r="C11" i="7" s="1"/>
  <c r="Z19" i="7"/>
  <c r="W19" i="7"/>
  <c r="H19" i="7"/>
  <c r="K8" i="7"/>
  <c r="P12" i="6"/>
  <c r="R17" i="7" s="1"/>
  <c r="P14" i="6"/>
  <c r="X17" i="7" s="1"/>
  <c r="R18" i="8" s="1"/>
  <c r="S18" i="8" s="1"/>
  <c r="W11" i="6"/>
  <c r="O24" i="7" s="1"/>
  <c r="AD14" i="6"/>
  <c r="X31" i="7" s="1"/>
  <c r="R32" i="8" s="1"/>
  <c r="S32" i="8" s="1"/>
  <c r="G30" i="5"/>
  <c r="C34" i="5"/>
  <c r="AC9" i="6"/>
  <c r="I30" i="7" s="1"/>
  <c r="AD16" i="6"/>
  <c r="AD31" i="7" s="1"/>
  <c r="Q15" i="8"/>
  <c r="AC14" i="7"/>
  <c r="B14" i="7"/>
  <c r="Z14" i="7"/>
  <c r="K14" i="7"/>
  <c r="AL14" i="7"/>
  <c r="T14" i="7"/>
  <c r="AI14" i="7"/>
  <c r="Q14" i="7"/>
  <c r="N14" i="7"/>
  <c r="H14" i="7"/>
  <c r="W14" i="7"/>
  <c r="E14" i="7"/>
  <c r="E7" i="7"/>
  <c r="Q7" i="7"/>
  <c r="B7" i="7"/>
  <c r="AC7" i="7"/>
  <c r="W7" i="7"/>
  <c r="AI7" i="7"/>
  <c r="H7" i="7"/>
  <c r="Q8" i="8"/>
  <c r="T7" i="7"/>
  <c r="W18" i="7"/>
  <c r="T18" i="7"/>
  <c r="Q19" i="8"/>
  <c r="H18" i="7"/>
  <c r="B18" i="7"/>
  <c r="AI18" i="7"/>
  <c r="Q26" i="8"/>
  <c r="AL25" i="7"/>
  <c r="B25" i="7"/>
  <c r="AC32" i="7"/>
  <c r="H34" i="7"/>
  <c r="Q35" i="8"/>
  <c r="B34" i="7"/>
  <c r="N34" i="7"/>
  <c r="AC34" i="7"/>
  <c r="Z34" i="7"/>
  <c r="Q34" i="7"/>
  <c r="E34" i="7"/>
  <c r="I8" i="6"/>
  <c r="F10" i="7" s="1"/>
  <c r="Q8" i="6"/>
  <c r="F18" i="7" s="1"/>
  <c r="Q15" i="7"/>
  <c r="N15" i="7"/>
  <c r="Q16" i="8"/>
  <c r="AC15" i="7"/>
  <c r="K15" i="7"/>
  <c r="W15" i="7"/>
  <c r="B15" i="7"/>
  <c r="H4" i="7"/>
  <c r="N5" i="7"/>
  <c r="B5" i="7"/>
  <c r="Q6" i="8"/>
  <c r="K5" i="7"/>
  <c r="T5" i="7"/>
  <c r="H5" i="7"/>
  <c r="AC5" i="7"/>
  <c r="Q7" i="8"/>
  <c r="AC6" i="7"/>
  <c r="B6" i="7"/>
  <c r="N6" i="7"/>
  <c r="Z6" i="7"/>
  <c r="K6" i="7"/>
  <c r="W6" i="7"/>
  <c r="AI6" i="7"/>
  <c r="T6" i="7"/>
  <c r="E6" i="7"/>
  <c r="Q6" i="7"/>
  <c r="E15" i="5"/>
  <c r="R14" i="6"/>
  <c r="X19" i="7" s="1"/>
  <c r="Y14" i="6"/>
  <c r="X26" i="7" s="1"/>
  <c r="R27" i="8" s="1"/>
  <c r="S27" i="8" s="1"/>
  <c r="C26" i="5"/>
  <c r="R8" i="6"/>
  <c r="F19" i="7" s="1"/>
  <c r="W9" i="6"/>
  <c r="I24" i="7" s="1"/>
  <c r="O14" i="6"/>
  <c r="X16" i="7" s="1"/>
  <c r="I14" i="6"/>
  <c r="X10" i="7" s="1"/>
  <c r="J14" i="6"/>
  <c r="X11" i="7" s="1"/>
  <c r="AL20" i="7"/>
  <c r="K20" i="7"/>
  <c r="W20" i="7"/>
  <c r="Q23" i="8"/>
  <c r="E22" i="7"/>
  <c r="AC22" i="7"/>
  <c r="B22" i="7"/>
  <c r="N22" i="7"/>
  <c r="Z22" i="7"/>
  <c r="K22" i="7"/>
  <c r="AI22" i="7"/>
  <c r="H22" i="7"/>
  <c r="W22" i="7"/>
  <c r="T22" i="7"/>
  <c r="Q22" i="7"/>
  <c r="AL22" i="7"/>
  <c r="V10" i="6"/>
  <c r="L23" i="7" s="1"/>
  <c r="T27" i="7"/>
  <c r="H27" i="7"/>
  <c r="AL27" i="7"/>
  <c r="AI27" i="7"/>
  <c r="N27" i="7"/>
  <c r="Z27" i="7"/>
  <c r="K27" i="7"/>
  <c r="B27" i="7"/>
  <c r="AL29" i="7"/>
  <c r="K29" i="7"/>
  <c r="E29" i="7"/>
  <c r="Q29" i="7"/>
  <c r="AC29" i="7"/>
  <c r="T29" i="7"/>
  <c r="H29" i="7"/>
  <c r="AC13" i="6"/>
  <c r="U30" i="7" s="1"/>
  <c r="C13" i="5"/>
  <c r="C35" i="5"/>
  <c r="AD7" i="6"/>
  <c r="C31" i="7" s="1"/>
  <c r="C8" i="6"/>
  <c r="F4" i="7" s="1"/>
  <c r="H9" i="6"/>
  <c r="I9" i="7" s="1"/>
  <c r="AC11" i="6"/>
  <c r="O30" i="7" s="1"/>
  <c r="Q12" i="6"/>
  <c r="R18" i="7" s="1"/>
  <c r="W13" i="6"/>
  <c r="U24" i="7" s="1"/>
  <c r="T16" i="7"/>
  <c r="E16" i="7"/>
  <c r="AC16" i="7"/>
  <c r="B16" i="7"/>
  <c r="Z16" i="7"/>
  <c r="Q17" i="8"/>
  <c r="K16" i="7"/>
  <c r="H16" i="7"/>
  <c r="W16" i="7"/>
  <c r="Q18" i="8"/>
  <c r="H17" i="7"/>
  <c r="E17" i="7"/>
  <c r="AC17" i="7"/>
  <c r="Q17" i="7"/>
  <c r="K17" i="7"/>
  <c r="Z17" i="7"/>
  <c r="W24" i="7"/>
  <c r="Q25" i="8"/>
  <c r="T24" i="7"/>
  <c r="E24" i="7"/>
  <c r="Q24" i="7"/>
  <c r="AC24" i="7"/>
  <c r="B24" i="7"/>
  <c r="AL24" i="7"/>
  <c r="K24" i="7"/>
  <c r="AI24" i="7"/>
  <c r="H24" i="7"/>
  <c r="Z24" i="7"/>
  <c r="N24" i="7"/>
  <c r="Q32" i="8"/>
  <c r="T31" i="7"/>
  <c r="H31" i="7"/>
  <c r="AC31" i="7"/>
  <c r="Q31" i="7"/>
  <c r="E31" i="7"/>
  <c r="W31" i="7"/>
  <c r="B31" i="7"/>
  <c r="AI31" i="7"/>
  <c r="N31" i="7"/>
  <c r="Z31" i="7"/>
  <c r="K31" i="7"/>
  <c r="AL31" i="7"/>
  <c r="C30" i="5"/>
  <c r="C38" i="5"/>
  <c r="AL33" i="7"/>
  <c r="C15" i="5"/>
  <c r="P7" i="6"/>
  <c r="C17" i="7" s="1"/>
  <c r="X7" i="6"/>
  <c r="C25" i="7" s="1"/>
  <c r="J12" i="6"/>
  <c r="R11" i="7" s="1"/>
  <c r="I7" i="6"/>
  <c r="C10" i="7" s="1"/>
  <c r="AD8" i="6"/>
  <c r="F31" i="7" s="1"/>
  <c r="H11" i="6"/>
  <c r="O9" i="7"/>
  <c r="V11" i="6"/>
  <c r="O23" i="7" s="1"/>
  <c r="C12" i="6"/>
  <c r="R4" i="7" s="1"/>
  <c r="K14" i="6"/>
  <c r="X12" i="7" s="1"/>
  <c r="R13" i="8" s="1"/>
  <c r="S13" i="8" s="1"/>
  <c r="Y11" i="6"/>
  <c r="O26" i="7" s="1"/>
  <c r="AD11" i="6"/>
  <c r="O31" i="7" s="1"/>
  <c r="AD15" i="6"/>
  <c r="AA31" i="7" s="1"/>
  <c r="AD17" i="6"/>
  <c r="AG31" i="7" s="1"/>
  <c r="AD13" i="6"/>
  <c r="U31" i="7" s="1"/>
  <c r="AD10" i="6"/>
  <c r="L31" i="7" s="1"/>
  <c r="AD18" i="6"/>
  <c r="AJ31" i="7" s="1"/>
  <c r="P39" i="5"/>
  <c r="W18" i="6"/>
  <c r="AJ24" i="7"/>
  <c r="AD9" i="6"/>
  <c r="I31" i="7" s="1"/>
  <c r="W16" i="6"/>
  <c r="AD24" i="7" s="1"/>
  <c r="W19" i="6"/>
  <c r="AM24" i="7" s="1"/>
  <c r="W15" i="6"/>
  <c r="AA24" i="7" s="1"/>
  <c r="D9" i="6"/>
  <c r="I5" i="7" s="1"/>
  <c r="W14" i="6"/>
  <c r="X24" i="7" s="1"/>
  <c r="R25" i="8" s="1"/>
  <c r="S25" i="8" s="1"/>
  <c r="W8" i="6"/>
  <c r="F24" i="7" s="1"/>
  <c r="AC17" i="6"/>
  <c r="AG30" i="7" s="1"/>
  <c r="AC15" i="6"/>
  <c r="AA30" i="7" s="1"/>
  <c r="M19" i="6"/>
  <c r="AM14" i="7" s="1"/>
  <c r="M16" i="6"/>
  <c r="AD14" i="7" s="1"/>
  <c r="M14" i="6"/>
  <c r="X14" i="7" s="1"/>
  <c r="M8" i="6"/>
  <c r="F14" i="7" s="1"/>
  <c r="P22" i="5"/>
  <c r="M17" i="6"/>
  <c r="AG14" i="7" s="1"/>
  <c r="M7" i="6"/>
  <c r="C14" i="7" s="1"/>
  <c r="M18" i="6"/>
  <c r="AJ14" i="7" s="1"/>
  <c r="AC19" i="6"/>
  <c r="AM30" i="7" s="1"/>
  <c r="AC7" i="6"/>
  <c r="C30" i="7" s="1"/>
  <c r="AC8" i="6"/>
  <c r="F30" i="7" s="1"/>
  <c r="P38" i="5"/>
  <c r="AC14" i="6"/>
  <c r="X30" i="7" s="1"/>
  <c r="AC16" i="6"/>
  <c r="AD30" i="7" s="1"/>
  <c r="AC18" i="6"/>
  <c r="AJ30" i="7" s="1"/>
  <c r="C9" i="6"/>
  <c r="C10" i="6"/>
  <c r="G40" i="5"/>
  <c r="G26" i="5"/>
  <c r="G22" i="5"/>
  <c r="G33" i="5"/>
  <c r="F40" i="5"/>
  <c r="G15" i="5"/>
  <c r="G16" i="5"/>
  <c r="G27" i="5"/>
  <c r="G34" i="5"/>
  <c r="G23" i="5"/>
  <c r="K6" i="1" l="1"/>
  <c r="L6" i="1"/>
  <c r="J12" i="1"/>
  <c r="P33" i="4"/>
  <c r="AC12" i="7"/>
  <c r="Y17" i="6"/>
  <c r="AG26" i="7" s="1"/>
  <c r="N20" i="7"/>
  <c r="Q25" i="7"/>
  <c r="Q19" i="7"/>
  <c r="Q20" i="8"/>
  <c r="Q13" i="7"/>
  <c r="Q13" i="8"/>
  <c r="N26" i="7"/>
  <c r="AI26" i="7"/>
  <c r="F14" i="4"/>
  <c r="F14" i="5" s="1"/>
  <c r="E33" i="4"/>
  <c r="E33" i="5" s="1"/>
  <c r="Q21" i="8"/>
  <c r="B19" i="7"/>
  <c r="B13" i="7"/>
  <c r="AC26" i="7"/>
  <c r="E20" i="7"/>
  <c r="AC25" i="7"/>
  <c r="Y15" i="6"/>
  <c r="AA26" i="7" s="1"/>
  <c r="Q20" i="7"/>
  <c r="E25" i="7"/>
  <c r="AC19" i="7"/>
  <c r="AI13" i="7"/>
  <c r="AL9" i="7"/>
  <c r="Q26" i="7"/>
  <c r="E14" i="4"/>
  <c r="E14" i="5" s="1"/>
  <c r="M15" i="6"/>
  <c r="AA14" i="7" s="1"/>
  <c r="P14" i="4"/>
  <c r="T20" i="7"/>
  <c r="C24" i="5"/>
  <c r="E30" i="4"/>
  <c r="E30" i="5" s="1"/>
  <c r="Y18" i="6"/>
  <c r="AJ26" i="7" s="1"/>
  <c r="Y10" i="6"/>
  <c r="L26" i="7" s="1"/>
  <c r="H32" i="7"/>
  <c r="T25" i="7"/>
  <c r="K19" i="7"/>
  <c r="T13" i="7"/>
  <c r="AL26" i="7"/>
  <c r="Y9" i="6"/>
  <c r="I26" i="7" s="1"/>
  <c r="C27" i="5"/>
  <c r="Z20" i="7"/>
  <c r="H6" i="7"/>
  <c r="T32" i="7"/>
  <c r="H25" i="7"/>
  <c r="AL19" i="7"/>
  <c r="E21" i="7"/>
  <c r="AL13" i="7"/>
  <c r="H9" i="7"/>
  <c r="B26" i="7"/>
  <c r="E22" i="4"/>
  <c r="E22" i="5" s="1"/>
  <c r="B20" i="7"/>
  <c r="Y19" i="6"/>
  <c r="AM26" i="7" s="1"/>
  <c r="AC20" i="7"/>
  <c r="Q33" i="8"/>
  <c r="Z25" i="7"/>
  <c r="E19" i="7"/>
  <c r="Q14" i="8"/>
  <c r="Z26" i="7"/>
  <c r="P21" i="4"/>
  <c r="F33" i="4"/>
  <c r="F33" i="5" s="1"/>
  <c r="N25" i="7"/>
  <c r="Z32" i="7"/>
  <c r="W25" i="7"/>
  <c r="T19" i="7"/>
  <c r="W13" i="7"/>
  <c r="Q27" i="8"/>
  <c r="C21" i="5"/>
  <c r="AI32" i="7"/>
  <c r="K25" i="7"/>
  <c r="N19" i="7"/>
  <c r="E13" i="7"/>
  <c r="E26" i="7"/>
  <c r="H20" i="7"/>
  <c r="Y13" i="6"/>
  <c r="U26" i="7" s="1"/>
  <c r="C33" i="5"/>
  <c r="AI20" i="7"/>
  <c r="C40" i="5"/>
  <c r="AL6" i="7"/>
  <c r="Q32" i="7"/>
  <c r="AI19" i="7"/>
  <c r="H13" i="7"/>
  <c r="Z13" i="7"/>
  <c r="AC9" i="7"/>
  <c r="H26" i="7"/>
  <c r="F28" i="4"/>
  <c r="F28" i="5" s="1"/>
  <c r="D6" i="6"/>
  <c r="AF5" i="7" s="1"/>
  <c r="AG13" i="6"/>
  <c r="U34" i="7" s="1"/>
  <c r="AC33" i="7"/>
  <c r="E33" i="7"/>
  <c r="W33" i="7"/>
  <c r="AI33" i="7"/>
  <c r="B33" i="7"/>
  <c r="Y12" i="5"/>
  <c r="Z33" i="7"/>
  <c r="Q34" i="8"/>
  <c r="F48" i="8"/>
  <c r="G42" i="4"/>
  <c r="G42" i="5" s="1"/>
  <c r="T34" i="7"/>
  <c r="AG7" i="6"/>
  <c r="C34" i="7" s="1"/>
  <c r="R31" i="8"/>
  <c r="S31" i="8" s="1"/>
  <c r="K34" i="7"/>
  <c r="AG17" i="6"/>
  <c r="AG34" i="7" s="1"/>
  <c r="W34" i="7"/>
  <c r="AG8" i="6"/>
  <c r="F34" i="7" s="1"/>
  <c r="AL34" i="7"/>
  <c r="AI34" i="7"/>
  <c r="F42" i="4"/>
  <c r="F42" i="5" s="1"/>
  <c r="F47" i="7"/>
  <c r="Y18" i="5"/>
  <c r="AG14" i="6"/>
  <c r="X34" i="7" s="1"/>
  <c r="R35" i="8" s="1"/>
  <c r="S35" i="8" s="1"/>
  <c r="AG15" i="6"/>
  <c r="AA34" i="7" s="1"/>
  <c r="P42" i="5"/>
  <c r="AG18" i="6"/>
  <c r="AJ34" i="7" s="1"/>
  <c r="Y17" i="5"/>
  <c r="AG9" i="6"/>
  <c r="I34" i="7" s="1"/>
  <c r="Y19" i="5"/>
  <c r="AG10" i="6"/>
  <c r="L34" i="7" s="1"/>
  <c r="AG19" i="6"/>
  <c r="AM34" i="7" s="1"/>
  <c r="V10" i="9"/>
  <c r="Y16" i="5"/>
  <c r="Y15" i="5"/>
  <c r="AG16" i="6"/>
  <c r="AD34" i="7" s="1"/>
  <c r="AG11" i="6"/>
  <c r="O34" i="7" s="1"/>
  <c r="Y13" i="5"/>
  <c r="H17" i="6"/>
  <c r="AG9" i="7" s="1"/>
  <c r="H16" i="6"/>
  <c r="AD9" i="7" s="1"/>
  <c r="H12" i="6"/>
  <c r="R9" i="7" s="1"/>
  <c r="H19" i="6"/>
  <c r="AM9" i="7" s="1"/>
  <c r="H15" i="6"/>
  <c r="AA9" i="7" s="1"/>
  <c r="H7" i="6"/>
  <c r="C9" i="7" s="1"/>
  <c r="AB16" i="6"/>
  <c r="AD29" i="7" s="1"/>
  <c r="P37" i="5"/>
  <c r="AB7" i="6"/>
  <c r="C29" i="7" s="1"/>
  <c r="AB18" i="6"/>
  <c r="AJ29" i="7" s="1"/>
  <c r="AB8" i="6"/>
  <c r="F29" i="7" s="1"/>
  <c r="AB14" i="6"/>
  <c r="X29" i="7" s="1"/>
  <c r="R30" i="8" s="1"/>
  <c r="S30" i="8" s="1"/>
  <c r="AB17" i="6"/>
  <c r="AG29" i="7" s="1"/>
  <c r="AB12" i="6"/>
  <c r="R29" i="7" s="1"/>
  <c r="AB19" i="6"/>
  <c r="AM29" i="7" s="1"/>
  <c r="AB15" i="6"/>
  <c r="AA29" i="7" s="1"/>
  <c r="U7" i="6"/>
  <c r="C22" i="7" s="1"/>
  <c r="U18" i="6"/>
  <c r="AJ22" i="7" s="1"/>
  <c r="P30" i="5"/>
  <c r="U19" i="6"/>
  <c r="AM22" i="7" s="1"/>
  <c r="U8" i="6"/>
  <c r="F22" i="7" s="1"/>
  <c r="U17" i="6"/>
  <c r="AG22" i="7" s="1"/>
  <c r="U16" i="6"/>
  <c r="AD22" i="7" s="1"/>
  <c r="U12" i="6"/>
  <c r="R22" i="7" s="1"/>
  <c r="F25" i="4"/>
  <c r="F25" i="5" s="1"/>
  <c r="H12" i="7"/>
  <c r="P25" i="4"/>
  <c r="W12" i="7"/>
  <c r="C41" i="5"/>
  <c r="N33" i="7"/>
  <c r="AI17" i="7"/>
  <c r="Q30" i="8"/>
  <c r="W27" i="7"/>
  <c r="B21" i="7"/>
  <c r="Z12" i="7"/>
  <c r="Q10" i="7"/>
  <c r="E37" i="4"/>
  <c r="E37" i="5" s="1"/>
  <c r="F37" i="4"/>
  <c r="F37" i="5" s="1"/>
  <c r="Q21" i="7"/>
  <c r="K12" i="7"/>
  <c r="AI10" i="7"/>
  <c r="P24" i="4"/>
  <c r="C25" i="5"/>
  <c r="C37" i="5"/>
  <c r="P20" i="4"/>
  <c r="E24" i="4"/>
  <c r="E24" i="5" s="1"/>
  <c r="P15" i="4"/>
  <c r="AL17" i="7"/>
  <c r="W29" i="7"/>
  <c r="AC8" i="7"/>
  <c r="H21" i="7"/>
  <c r="Q12" i="7"/>
  <c r="H33" i="7"/>
  <c r="T17" i="7"/>
  <c r="AI16" i="7"/>
  <c r="AI29" i="7"/>
  <c r="E27" i="7"/>
  <c r="K7" i="7"/>
  <c r="N8" i="7"/>
  <c r="N28" i="7"/>
  <c r="AI21" i="7"/>
  <c r="B12" i="7"/>
  <c r="AL10" i="7"/>
  <c r="R15" i="8"/>
  <c r="S15" i="8" s="1"/>
  <c r="P18" i="4"/>
  <c r="F29" i="4"/>
  <c r="F29" i="5" s="1"/>
  <c r="Q33" i="7"/>
  <c r="W17" i="7"/>
  <c r="N16" i="7"/>
  <c r="B29" i="7"/>
  <c r="Q27" i="7"/>
  <c r="AL7" i="7"/>
  <c r="E8" i="7"/>
  <c r="Q28" i="7"/>
  <c r="N21" i="7"/>
  <c r="E12" i="7"/>
  <c r="H10" i="7"/>
  <c r="E41" i="4"/>
  <c r="E41" i="5" s="1"/>
  <c r="F17" i="4"/>
  <c r="F17" i="5" s="1"/>
  <c r="F21" i="4"/>
  <c r="F21" i="5" s="1"/>
  <c r="T33" i="7"/>
  <c r="B17" i="7"/>
  <c r="Q16" i="7"/>
  <c r="N29" i="7"/>
  <c r="AC27" i="7"/>
  <c r="C16" i="5"/>
  <c r="Z7" i="7"/>
  <c r="H8" i="7"/>
  <c r="T21" i="7"/>
  <c r="T12" i="7"/>
  <c r="B11" i="7"/>
  <c r="K10" i="7"/>
  <c r="P35" i="4"/>
  <c r="Z10" i="6" s="1"/>
  <c r="L27" i="7" s="1"/>
  <c r="P29" i="4"/>
  <c r="E25" i="4"/>
  <c r="E25" i="5" s="1"/>
  <c r="R7" i="8"/>
  <c r="S7" i="8" s="1"/>
  <c r="K33" i="7"/>
  <c r="C18" i="5"/>
  <c r="AL16" i="7"/>
  <c r="Z29" i="7"/>
  <c r="Q28" i="8"/>
  <c r="C29" i="5"/>
  <c r="W21" i="7"/>
  <c r="AI12" i="7"/>
  <c r="T11" i="7"/>
  <c r="F41" i="4"/>
  <c r="F41" i="5" s="1"/>
  <c r="F19" i="4"/>
  <c r="F19" i="5" s="1"/>
  <c r="F20" i="4"/>
  <c r="F20" i="5" s="1"/>
  <c r="Q5" i="8"/>
  <c r="I6" i="1"/>
  <c r="I12" i="1"/>
  <c r="J17" i="1"/>
  <c r="I14" i="1"/>
  <c r="L12" i="1"/>
  <c r="K12" i="1"/>
  <c r="J6" i="1"/>
  <c r="I4" i="7"/>
  <c r="W12" i="6"/>
  <c r="R24" i="7" s="1"/>
  <c r="W17" i="6"/>
  <c r="AG24" i="7" s="1"/>
  <c r="P32" i="5"/>
  <c r="W7" i="6"/>
  <c r="C24" i="7" s="1"/>
  <c r="AF10" i="6"/>
  <c r="L33" i="7" s="1"/>
  <c r="AF15" i="6"/>
  <c r="AA33" i="7" s="1"/>
  <c r="AF11" i="6"/>
  <c r="O33" i="7" s="1"/>
  <c r="AF16" i="6"/>
  <c r="AD33" i="7" s="1"/>
  <c r="AF13" i="6"/>
  <c r="U33" i="7" s="1"/>
  <c r="R34" i="8" s="1"/>
  <c r="S34" i="8" s="1"/>
  <c r="AF19" i="6"/>
  <c r="AM33" i="7" s="1"/>
  <c r="AF9" i="6"/>
  <c r="I33" i="7" s="1"/>
  <c r="AF17" i="6"/>
  <c r="AG33" i="7" s="1"/>
  <c r="AF18" i="6"/>
  <c r="AJ33" i="7" s="1"/>
  <c r="P41" i="5"/>
  <c r="P31" i="4"/>
  <c r="U14" i="6"/>
  <c r="X22" i="7" s="1"/>
  <c r="R23" i="8" s="1"/>
  <c r="S23" i="8" s="1"/>
  <c r="E40" i="4"/>
  <c r="E40" i="5" s="1"/>
  <c r="P16" i="4"/>
  <c r="C20" i="5"/>
  <c r="C28" i="5"/>
  <c r="E5" i="7"/>
  <c r="AI15" i="7"/>
  <c r="W32" i="7"/>
  <c r="K18" i="7"/>
  <c r="AL18" i="7"/>
  <c r="Q8" i="7"/>
  <c r="X11" i="6"/>
  <c r="O25" i="7" s="1"/>
  <c r="W28" i="7"/>
  <c r="K23" i="7"/>
  <c r="AI11" i="7"/>
  <c r="P19" i="4"/>
  <c r="F36" i="4"/>
  <c r="F36" i="5" s="1"/>
  <c r="P40" i="4"/>
  <c r="Y16" i="6"/>
  <c r="AD26" i="7" s="1"/>
  <c r="P33" i="5"/>
  <c r="Q5" i="7"/>
  <c r="AL15" i="7"/>
  <c r="K32" i="7"/>
  <c r="N18" i="7"/>
  <c r="B8" i="7"/>
  <c r="B28" i="7"/>
  <c r="AL23" i="7"/>
  <c r="E11" i="7"/>
  <c r="Q12" i="8"/>
  <c r="X17" i="6"/>
  <c r="AG25" i="7" s="1"/>
  <c r="F23" i="4"/>
  <c r="F23" i="5" s="1"/>
  <c r="E26" i="4"/>
  <c r="E26" i="5" s="1"/>
  <c r="T8" i="7"/>
  <c r="C31" i="5"/>
  <c r="Z28" i="7"/>
  <c r="Q24" i="8"/>
  <c r="W11" i="7"/>
  <c r="E32" i="4"/>
  <c r="E32" i="5" s="1"/>
  <c r="P27" i="4"/>
  <c r="P28" i="4"/>
  <c r="F31" i="4"/>
  <c r="F31" i="5" s="1"/>
  <c r="X13" i="6"/>
  <c r="U25" i="7" s="1"/>
  <c r="R26" i="8" s="1"/>
  <c r="S26" i="8" s="1"/>
  <c r="P13" i="4"/>
  <c r="AI5" i="7"/>
  <c r="T15" i="7"/>
  <c r="B32" i="7"/>
  <c r="Z18" i="7"/>
  <c r="AI8" i="7"/>
  <c r="AL28" i="7"/>
  <c r="N23" i="7"/>
  <c r="AL11" i="7"/>
  <c r="H18" i="6"/>
  <c r="AJ9" i="7" s="1"/>
  <c r="H8" i="6"/>
  <c r="F9" i="7" s="1"/>
  <c r="P26" i="4"/>
  <c r="P36" i="4"/>
  <c r="P17" i="5"/>
  <c r="X18" i="6"/>
  <c r="AJ25" i="7" s="1"/>
  <c r="H14" i="6"/>
  <c r="X9" i="7" s="1"/>
  <c r="R10" i="8" s="1"/>
  <c r="S10" i="8" s="1"/>
  <c r="X10" i="6"/>
  <c r="L25" i="7" s="1"/>
  <c r="W5" i="7"/>
  <c r="E15" i="7"/>
  <c r="N32" i="7"/>
  <c r="E18" i="7"/>
  <c r="AL8" i="7"/>
  <c r="E28" i="7"/>
  <c r="B23" i="7"/>
  <c r="K11" i="7"/>
  <c r="U15" i="6"/>
  <c r="AA22" i="7" s="1"/>
  <c r="Z18" i="6"/>
  <c r="AJ27" i="7" s="1"/>
  <c r="F16" i="4"/>
  <c r="F16" i="5" s="1"/>
  <c r="E13" i="4"/>
  <c r="E13" i="5" s="1"/>
  <c r="F26" i="4"/>
  <c r="F26" i="5" s="1"/>
  <c r="L4" i="7"/>
  <c r="C23" i="5"/>
  <c r="AL5" i="7"/>
  <c r="H15" i="7"/>
  <c r="AL32" i="7"/>
  <c r="AC18" i="7"/>
  <c r="W8" i="7"/>
  <c r="AC28" i="7"/>
  <c r="Q23" i="7"/>
  <c r="AC11" i="7"/>
  <c r="Z15" i="7"/>
  <c r="E32" i="7"/>
  <c r="Z8" i="7"/>
  <c r="Q9" i="8"/>
  <c r="H28" i="7"/>
  <c r="Q29" i="8"/>
  <c r="T23" i="7"/>
  <c r="N11" i="7"/>
  <c r="X16" i="6"/>
  <c r="AD25" i="7" s="1"/>
  <c r="P23" i="4"/>
  <c r="AF4" i="7"/>
  <c r="G6" i="6"/>
  <c r="AF8" i="7" s="1"/>
  <c r="K4" i="7"/>
  <c r="T4" i="7"/>
  <c r="W4" i="7"/>
  <c r="P12" i="4"/>
  <c r="P12" i="5" s="1"/>
  <c r="AC6" i="6"/>
  <c r="AF30" i="7" s="1"/>
  <c r="AI4" i="7"/>
  <c r="G2" i="6"/>
  <c r="B4" i="7"/>
  <c r="F12" i="4"/>
  <c r="F12" i="5" s="1"/>
  <c r="Z4" i="7"/>
  <c r="AL4" i="7"/>
  <c r="E4" i="7"/>
  <c r="Q4" i="7"/>
  <c r="C18" i="6"/>
  <c r="F49" i="8" s="1"/>
  <c r="AA6" i="6"/>
  <c r="AF28" i="7" s="1"/>
  <c r="N4" i="7"/>
  <c r="S6" i="6"/>
  <c r="AF20" i="7" s="1"/>
  <c r="AC4" i="7"/>
  <c r="C15" i="6"/>
  <c r="P6" i="6"/>
  <c r="AF17" i="7" s="1"/>
  <c r="W6" i="6"/>
  <c r="AF24" i="7" s="1"/>
  <c r="Y6" i="6"/>
  <c r="AF26" i="7" s="1"/>
  <c r="K6" i="6"/>
  <c r="AF12" i="7" s="1"/>
  <c r="E12" i="4"/>
  <c r="E12" i="5" s="1"/>
  <c r="AG6" i="6"/>
  <c r="AF34" i="7" s="1"/>
  <c r="C6" i="6"/>
  <c r="H6" i="6"/>
  <c r="AF9" i="7" s="1"/>
  <c r="O6" i="6"/>
  <c r="AF16" i="7" s="1"/>
  <c r="T6" i="6"/>
  <c r="AF21" i="7" s="1"/>
  <c r="AB6" i="6"/>
  <c r="AF29" i="7" s="1"/>
  <c r="AD6" i="6"/>
  <c r="AF31" i="7" s="1"/>
  <c r="Z6" i="6"/>
  <c r="AF27" i="7" s="1"/>
  <c r="V6" i="6"/>
  <c r="AF23" i="7" s="1"/>
  <c r="R6" i="6"/>
  <c r="AF19" i="7" s="1"/>
  <c r="L6" i="6"/>
  <c r="AF13" i="7" s="1"/>
  <c r="U6" i="6"/>
  <c r="AF22" i="7" s="1"/>
  <c r="Q6" i="6"/>
  <c r="AF18" i="7" s="1"/>
  <c r="N6" i="6"/>
  <c r="AF15" i="7" s="1"/>
  <c r="J6" i="6"/>
  <c r="AF11" i="7" s="1"/>
  <c r="I6" i="6"/>
  <c r="AF10" i="7" s="1"/>
  <c r="M6" i="6"/>
  <c r="AF14" i="7" s="1"/>
  <c r="AF6" i="6"/>
  <c r="AF33" i="7" s="1"/>
  <c r="F6" i="6"/>
  <c r="AF7" i="7" s="1"/>
  <c r="X6" i="6"/>
  <c r="AF25" i="7" s="1"/>
  <c r="AE6" i="6"/>
  <c r="AF32" i="7" s="1"/>
  <c r="E6" i="6"/>
  <c r="AF6" i="7" s="1"/>
  <c r="J8" i="9"/>
  <c r="I8" i="9"/>
  <c r="I10" i="9" s="1"/>
  <c r="L16" i="6" l="1"/>
  <c r="AD13" i="7" s="1"/>
  <c r="L8" i="6"/>
  <c r="F13" i="7" s="1"/>
  <c r="L17" i="6"/>
  <c r="AG13" i="7" s="1"/>
  <c r="L19" i="6"/>
  <c r="AM13" i="7" s="1"/>
  <c r="L15" i="6"/>
  <c r="AA13" i="7" s="1"/>
  <c r="P14" i="5"/>
  <c r="E17" i="6"/>
  <c r="AG6" i="7" s="1"/>
  <c r="E10" i="6"/>
  <c r="L6" i="7" s="1"/>
  <c r="E19" i="6"/>
  <c r="AM6" i="7" s="1"/>
  <c r="E18" i="6"/>
  <c r="AJ6" i="7" s="1"/>
  <c r="E9" i="6"/>
  <c r="I6" i="7" s="1"/>
  <c r="E13" i="6"/>
  <c r="U6" i="7" s="1"/>
  <c r="E16" i="6"/>
  <c r="AD6" i="7" s="1"/>
  <c r="E15" i="6"/>
  <c r="AA6" i="7" s="1"/>
  <c r="E11" i="6"/>
  <c r="O6" i="7" s="1"/>
  <c r="P21" i="5"/>
  <c r="Z17" i="6"/>
  <c r="AG27" i="7" s="1"/>
  <c r="L14" i="6"/>
  <c r="X13" i="7" s="1"/>
  <c r="R14" i="8" s="1"/>
  <c r="S14" i="8" s="1"/>
  <c r="L12" i="6"/>
  <c r="R13" i="7" s="1"/>
  <c r="L7" i="6"/>
  <c r="C13" i="7" s="1"/>
  <c r="L18" i="6"/>
  <c r="AJ13" i="7" s="1"/>
  <c r="X9" i="6"/>
  <c r="I25" i="7" s="1"/>
  <c r="X19" i="6"/>
  <c r="AM25" i="7" s="1"/>
  <c r="X15" i="6"/>
  <c r="AA25" i="7" s="1"/>
  <c r="P29" i="5"/>
  <c r="T15" i="6"/>
  <c r="AA21" i="7" s="1"/>
  <c r="T19" i="6"/>
  <c r="AM21" i="7" s="1"/>
  <c r="T16" i="6"/>
  <c r="AD21" i="7" s="1"/>
  <c r="T10" i="6"/>
  <c r="L21" i="7" s="1"/>
  <c r="T13" i="6"/>
  <c r="U21" i="7" s="1"/>
  <c r="T11" i="6"/>
  <c r="O21" i="7" s="1"/>
  <c r="T18" i="6"/>
  <c r="AJ21" i="7" s="1"/>
  <c r="T17" i="6"/>
  <c r="AG21" i="7" s="1"/>
  <c r="T9" i="6"/>
  <c r="I21" i="7" s="1"/>
  <c r="Z15" i="6"/>
  <c r="AA27" i="7" s="1"/>
  <c r="Z11" i="6"/>
  <c r="O27" i="7" s="1"/>
  <c r="Z9" i="6"/>
  <c r="I27" i="7" s="1"/>
  <c r="Z19" i="6"/>
  <c r="AM27" i="7" s="1"/>
  <c r="Z13" i="6"/>
  <c r="U27" i="7" s="1"/>
  <c r="R28" i="8" s="1"/>
  <c r="S28" i="8" s="1"/>
  <c r="Z16" i="6"/>
  <c r="AD27" i="7" s="1"/>
  <c r="F17" i="6"/>
  <c r="AG7" i="7" s="1"/>
  <c r="F16" i="6"/>
  <c r="AD7" i="7" s="1"/>
  <c r="F14" i="6"/>
  <c r="X7" i="7" s="1"/>
  <c r="R8" i="8" s="1"/>
  <c r="S8" i="8" s="1"/>
  <c r="P15" i="5"/>
  <c r="F19" i="6"/>
  <c r="AM7" i="7" s="1"/>
  <c r="F12" i="6"/>
  <c r="R7" i="7" s="1"/>
  <c r="F15" i="6"/>
  <c r="AA7" i="7" s="1"/>
  <c r="F7" i="6"/>
  <c r="C7" i="7" s="1"/>
  <c r="F18" i="6"/>
  <c r="AJ7" i="7" s="1"/>
  <c r="F8" i="6"/>
  <c r="F7" i="7" s="1"/>
  <c r="P13" i="6"/>
  <c r="U17" i="7" s="1"/>
  <c r="P11" i="6"/>
  <c r="O17" i="7" s="1"/>
  <c r="P9" i="6"/>
  <c r="I17" i="7" s="1"/>
  <c r="P17" i="6"/>
  <c r="AG17" i="7" s="1"/>
  <c r="P18" i="6"/>
  <c r="AJ17" i="7" s="1"/>
  <c r="P19" i="6"/>
  <c r="AM17" i="7" s="1"/>
  <c r="P10" i="6"/>
  <c r="L17" i="7" s="1"/>
  <c r="P25" i="5"/>
  <c r="P16" i="6"/>
  <c r="AD17" i="7" s="1"/>
  <c r="P15" i="6"/>
  <c r="AA17" i="7" s="1"/>
  <c r="K13" i="6"/>
  <c r="U12" i="7" s="1"/>
  <c r="K15" i="6"/>
  <c r="AA12" i="7" s="1"/>
  <c r="K19" i="6"/>
  <c r="AM12" i="7" s="1"/>
  <c r="K11" i="6"/>
  <c r="O12" i="7" s="1"/>
  <c r="K16" i="6"/>
  <c r="AD12" i="7" s="1"/>
  <c r="K17" i="6"/>
  <c r="AG12" i="7" s="1"/>
  <c r="P20" i="5"/>
  <c r="K9" i="6"/>
  <c r="I12" i="7" s="1"/>
  <c r="K18" i="6"/>
  <c r="AJ12" i="7" s="1"/>
  <c r="K10" i="6"/>
  <c r="L12" i="7" s="1"/>
  <c r="P35" i="5"/>
  <c r="I11" i="6"/>
  <c r="O10" i="7" s="1"/>
  <c r="I18" i="6"/>
  <c r="AJ10" i="7" s="1"/>
  <c r="I15" i="6"/>
  <c r="AA10" i="7" s="1"/>
  <c r="I19" i="6"/>
  <c r="AM10" i="7" s="1"/>
  <c r="I16" i="6"/>
  <c r="AD10" i="7" s="1"/>
  <c r="I13" i="6"/>
  <c r="U10" i="7" s="1"/>
  <c r="R11" i="8" s="1"/>
  <c r="S11" i="8" s="1"/>
  <c r="I10" i="6"/>
  <c r="L10" i="7" s="1"/>
  <c r="I9" i="6"/>
  <c r="I10" i="7" s="1"/>
  <c r="P18" i="5"/>
  <c r="I17" i="6"/>
  <c r="AG10" i="7" s="1"/>
  <c r="O17" i="6"/>
  <c r="AG16" i="7" s="1"/>
  <c r="O9" i="6"/>
  <c r="I16" i="7" s="1"/>
  <c r="P24" i="5"/>
  <c r="O13" i="6"/>
  <c r="U16" i="7" s="1"/>
  <c r="R17" i="8" s="1"/>
  <c r="S17" i="8" s="1"/>
  <c r="O11" i="6"/>
  <c r="O16" i="7" s="1"/>
  <c r="O15" i="6"/>
  <c r="AA16" i="7" s="1"/>
  <c r="O18" i="6"/>
  <c r="AJ16" i="7" s="1"/>
  <c r="O19" i="6"/>
  <c r="AM16" i="7" s="1"/>
  <c r="O16" i="6"/>
  <c r="AD16" i="7" s="1"/>
  <c r="O10" i="6"/>
  <c r="L16" i="7" s="1"/>
  <c r="C11" i="6"/>
  <c r="C14" i="6"/>
  <c r="C7" i="6"/>
  <c r="V14" i="6"/>
  <c r="X23" i="7" s="1"/>
  <c r="R24" i="8" s="1"/>
  <c r="S24" i="8" s="1"/>
  <c r="P31" i="5"/>
  <c r="V19" i="6"/>
  <c r="AM23" i="7" s="1"/>
  <c r="V18" i="6"/>
  <c r="AJ23" i="7" s="1"/>
  <c r="V15" i="6"/>
  <c r="AA23" i="7" s="1"/>
  <c r="V16" i="6"/>
  <c r="AD23" i="7" s="1"/>
  <c r="V7" i="6"/>
  <c r="C23" i="7" s="1"/>
  <c r="V17" i="6"/>
  <c r="AG23" i="7" s="1"/>
  <c r="V8" i="6"/>
  <c r="F23" i="7" s="1"/>
  <c r="V12" i="6"/>
  <c r="R23" i="7" s="1"/>
  <c r="P23" i="5"/>
  <c r="N12" i="6"/>
  <c r="R15" i="7" s="1"/>
  <c r="N16" i="6"/>
  <c r="AD15" i="7" s="1"/>
  <c r="N17" i="6"/>
  <c r="AG15" i="7" s="1"/>
  <c r="N14" i="6"/>
  <c r="X15" i="7" s="1"/>
  <c r="R16" i="8" s="1"/>
  <c r="S16" i="8" s="1"/>
  <c r="N8" i="6"/>
  <c r="F15" i="7" s="1"/>
  <c r="N19" i="6"/>
  <c r="AM15" i="7" s="1"/>
  <c r="N15" i="6"/>
  <c r="AA15" i="7" s="1"/>
  <c r="N7" i="6"/>
  <c r="C15" i="7" s="1"/>
  <c r="N18" i="6"/>
  <c r="AJ15" i="7" s="1"/>
  <c r="G8" i="6"/>
  <c r="G7" i="6"/>
  <c r="C8" i="7" s="1"/>
  <c r="G18" i="6"/>
  <c r="AJ8" i="7" s="1"/>
  <c r="G16" i="6"/>
  <c r="AD8" i="7" s="1"/>
  <c r="G17" i="6"/>
  <c r="AG8" i="7" s="1"/>
  <c r="G14" i="6"/>
  <c r="X8" i="7" s="1"/>
  <c r="R9" i="8" s="1"/>
  <c r="S9" i="8" s="1"/>
  <c r="G19" i="6"/>
  <c r="AM8" i="7" s="1"/>
  <c r="G15" i="6"/>
  <c r="AA8" i="7" s="1"/>
  <c r="G12" i="6"/>
  <c r="P16" i="5"/>
  <c r="P26" i="5"/>
  <c r="Q10" i="6"/>
  <c r="L18" i="7" s="1"/>
  <c r="Q13" i="6"/>
  <c r="U18" i="7" s="1"/>
  <c r="R19" i="8" s="1"/>
  <c r="S19" i="8" s="1"/>
  <c r="Q11" i="6"/>
  <c r="O18" i="7" s="1"/>
  <c r="Q17" i="6"/>
  <c r="AG18" i="7" s="1"/>
  <c r="Q16" i="6"/>
  <c r="AD18" i="7" s="1"/>
  <c r="Q19" i="6"/>
  <c r="AM18" i="7" s="1"/>
  <c r="Q9" i="6"/>
  <c r="I18" i="7" s="1"/>
  <c r="Q15" i="6"/>
  <c r="AA18" i="7" s="1"/>
  <c r="Q18" i="6"/>
  <c r="AJ18" i="7" s="1"/>
  <c r="P13" i="5"/>
  <c r="D15" i="6"/>
  <c r="AA5" i="7" s="1"/>
  <c r="D19" i="6"/>
  <c r="AM5" i="7" s="1"/>
  <c r="D16" i="6"/>
  <c r="AD5" i="7" s="1"/>
  <c r="D11" i="6"/>
  <c r="O5" i="7" s="1"/>
  <c r="D7" i="6"/>
  <c r="D18" i="6"/>
  <c r="AJ5" i="7" s="1"/>
  <c r="D14" i="6"/>
  <c r="X5" i="7" s="1"/>
  <c r="D10" i="6"/>
  <c r="D17" i="6"/>
  <c r="AG5" i="7" s="1"/>
  <c r="D13" i="6"/>
  <c r="U5" i="7" s="1"/>
  <c r="S11" i="6"/>
  <c r="O20" i="7" s="1"/>
  <c r="S16" i="6"/>
  <c r="AD20" i="7" s="1"/>
  <c r="S17" i="6"/>
  <c r="AG20" i="7" s="1"/>
  <c r="S13" i="6"/>
  <c r="U20" i="7" s="1"/>
  <c r="R21" i="8" s="1"/>
  <c r="S21" i="8" s="1"/>
  <c r="S19" i="6"/>
  <c r="AM20" i="7" s="1"/>
  <c r="S9" i="6"/>
  <c r="I20" i="7" s="1"/>
  <c r="S18" i="6"/>
  <c r="AJ20" i="7" s="1"/>
  <c r="P28" i="5"/>
  <c r="S10" i="6"/>
  <c r="L20" i="7" s="1"/>
  <c r="S15" i="6"/>
  <c r="AA20" i="7" s="1"/>
  <c r="AE11" i="6"/>
  <c r="O32" i="7" s="1"/>
  <c r="AE13" i="6"/>
  <c r="U32" i="7" s="1"/>
  <c r="R33" i="8" s="1"/>
  <c r="S33" i="8" s="1"/>
  <c r="AE9" i="6"/>
  <c r="I32" i="7" s="1"/>
  <c r="AE16" i="6"/>
  <c r="AD32" i="7" s="1"/>
  <c r="AE10" i="6"/>
  <c r="L32" i="7" s="1"/>
  <c r="P40" i="5"/>
  <c r="AE17" i="6"/>
  <c r="AG32" i="7" s="1"/>
  <c r="AE15" i="6"/>
  <c r="AA32" i="7" s="1"/>
  <c r="AE19" i="6"/>
  <c r="AM32" i="7" s="1"/>
  <c r="AE18" i="6"/>
  <c r="AJ32" i="7" s="1"/>
  <c r="AA8" i="6"/>
  <c r="F28" i="7" s="1"/>
  <c r="AA7" i="6"/>
  <c r="C28" i="7" s="1"/>
  <c r="AA14" i="6"/>
  <c r="X28" i="7" s="1"/>
  <c r="R29" i="8" s="1"/>
  <c r="S29" i="8" s="1"/>
  <c r="AA17" i="6"/>
  <c r="AG28" i="7" s="1"/>
  <c r="AA19" i="6"/>
  <c r="AM28" i="7" s="1"/>
  <c r="AA15" i="6"/>
  <c r="AA28" i="7" s="1"/>
  <c r="AA18" i="6"/>
  <c r="AJ28" i="7" s="1"/>
  <c r="P36" i="5"/>
  <c r="AA12" i="6"/>
  <c r="R28" i="7" s="1"/>
  <c r="AA16" i="6"/>
  <c r="AD28" i="7" s="1"/>
  <c r="R19" i="6"/>
  <c r="AM19" i="7" s="1"/>
  <c r="R17" i="6"/>
  <c r="AG19" i="7" s="1"/>
  <c r="R9" i="6"/>
  <c r="I19" i="7" s="1"/>
  <c r="R11" i="6"/>
  <c r="O19" i="7" s="1"/>
  <c r="R16" i="6"/>
  <c r="AD19" i="7" s="1"/>
  <c r="R15" i="6"/>
  <c r="AA19" i="7" s="1"/>
  <c r="R13" i="6"/>
  <c r="U19" i="7" s="1"/>
  <c r="R20" i="8" s="1"/>
  <c r="S20" i="8" s="1"/>
  <c r="R18" i="6"/>
  <c r="AJ19" i="7" s="1"/>
  <c r="R10" i="6"/>
  <c r="L19" i="7" s="1"/>
  <c r="P27" i="5"/>
  <c r="J11" i="6"/>
  <c r="O11" i="7" s="1"/>
  <c r="J15" i="6"/>
  <c r="AA11" i="7" s="1"/>
  <c r="J18" i="6"/>
  <c r="AJ11" i="7" s="1"/>
  <c r="J10" i="6"/>
  <c r="L11" i="7" s="1"/>
  <c r="J17" i="6"/>
  <c r="AG11" i="7" s="1"/>
  <c r="J9" i="6"/>
  <c r="J19" i="6"/>
  <c r="AM11" i="7" s="1"/>
  <c r="P19" i="5"/>
  <c r="J13" i="6"/>
  <c r="U11" i="7" s="1"/>
  <c r="R12" i="8" s="1"/>
  <c r="S12" i="8" s="1"/>
  <c r="J16" i="6"/>
  <c r="AD11" i="7" s="1"/>
  <c r="C13" i="6"/>
  <c r="C17" i="6"/>
  <c r="AG4" i="7" s="1"/>
  <c r="C16" i="6"/>
  <c r="C19" i="6"/>
  <c r="AA4" i="7"/>
  <c r="F48" i="7"/>
  <c r="AJ4" i="7"/>
  <c r="O4" i="7"/>
  <c r="AI4" i="6"/>
  <c r="AI5" i="6" s="1"/>
  <c r="L13" i="9"/>
  <c r="J13" i="9"/>
  <c r="L5" i="9"/>
  <c r="J16" i="9"/>
  <c r="L7" i="9"/>
  <c r="I7" i="9"/>
  <c r="I13" i="9"/>
  <c r="J5" i="9"/>
  <c r="K7" i="9"/>
  <c r="K5" i="9"/>
  <c r="J7" i="9"/>
  <c r="K13" i="9"/>
  <c r="I5" i="9"/>
  <c r="AS11" i="6" l="1"/>
  <c r="AM7" i="6"/>
  <c r="AJ14" i="6"/>
  <c r="AO15" i="6"/>
  <c r="C4" i="7"/>
  <c r="AR15" i="6"/>
  <c r="AJ11" i="6"/>
  <c r="AN11" i="6"/>
  <c r="AN15" i="6"/>
  <c r="AL11" i="6"/>
  <c r="X4" i="7"/>
  <c r="AR11" i="6"/>
  <c r="AP16" i="6"/>
  <c r="AO11" i="6"/>
  <c r="AK11" i="6"/>
  <c r="AP19" i="6"/>
  <c r="AT18" i="6"/>
  <c r="AK13" i="6"/>
  <c r="AS18" i="6"/>
  <c r="AK7" i="6"/>
  <c r="AJ7" i="6"/>
  <c r="AJ18" i="6"/>
  <c r="R6" i="8"/>
  <c r="S6" i="8" s="1"/>
  <c r="AO16" i="6"/>
  <c r="AL13" i="6"/>
  <c r="F49" i="7"/>
  <c r="AM4" i="7"/>
  <c r="AJ19" i="6"/>
  <c r="AN19" i="6"/>
  <c r="AD4" i="7"/>
  <c r="AT17" i="6"/>
  <c r="U4" i="7"/>
  <c r="AO13" i="6"/>
  <c r="AT19" i="6"/>
  <c r="AQ17" i="6"/>
  <c r="AT7" i="6"/>
  <c r="AL18" i="6"/>
  <c r="AL16" i="6"/>
  <c r="AL17" i="6"/>
  <c r="AS13" i="6"/>
  <c r="AP15" i="6"/>
  <c r="V9" i="9"/>
  <c r="C5" i="7"/>
  <c r="AT14" i="6"/>
  <c r="AS16" i="6"/>
  <c r="AL14" i="6"/>
  <c r="AP7" i="6"/>
  <c r="AK18" i="6"/>
  <c r="AR19" i="6"/>
  <c r="AK16" i="6"/>
  <c r="AN17" i="6"/>
  <c r="AN13" i="6"/>
  <c r="AT15" i="6"/>
  <c r="F8" i="7"/>
  <c r="AT8" i="6"/>
  <c r="AQ8" i="6"/>
  <c r="AN8" i="6"/>
  <c r="AJ8" i="6"/>
  <c r="AO8" i="6"/>
  <c r="AK8" i="6"/>
  <c r="AS8" i="6"/>
  <c r="AL8" i="6"/>
  <c r="AP8" i="6"/>
  <c r="AM8" i="6"/>
  <c r="AR8" i="6"/>
  <c r="AK14" i="6"/>
  <c r="AO7" i="6"/>
  <c r="AK19" i="6"/>
  <c r="AO17" i="6"/>
  <c r="AM13" i="6"/>
  <c r="AQ15" i="6"/>
  <c r="AS7" i="6"/>
  <c r="AQ18" i="6"/>
  <c r="AQ7" i="6"/>
  <c r="AQ19" i="6"/>
  <c r="AR17" i="6"/>
  <c r="AO14" i="6"/>
  <c r="AP11" i="6"/>
  <c r="AL19" i="6"/>
  <c r="AN16" i="6"/>
  <c r="AJ13" i="6"/>
  <c r="AM15" i="6"/>
  <c r="AS14" i="6"/>
  <c r="AL7" i="6"/>
  <c r="AQ11" i="6"/>
  <c r="AN18" i="6"/>
  <c r="AO19" i="6"/>
  <c r="AJ16" i="6"/>
  <c r="AJ17" i="6"/>
  <c r="AT13" i="6"/>
  <c r="AK15" i="6"/>
  <c r="AQ14" i="6"/>
  <c r="AP17" i="6"/>
  <c r="AR16" i="6"/>
  <c r="AQ13" i="6"/>
  <c r="AQ16" i="6"/>
  <c r="AP13" i="6"/>
  <c r="AR7" i="6"/>
  <c r="AO18" i="6"/>
  <c r="AS17" i="6"/>
  <c r="AR14" i="6"/>
  <c r="AM11" i="6"/>
  <c r="AM18" i="6"/>
  <c r="AM19" i="6"/>
  <c r="AT16" i="6"/>
  <c r="AM17" i="6"/>
  <c r="AR13" i="6"/>
  <c r="AS15" i="6"/>
  <c r="AM16" i="6"/>
  <c r="AP14" i="6"/>
  <c r="AS19" i="6"/>
  <c r="AK17" i="6"/>
  <c r="AM14" i="6"/>
  <c r="AP18" i="6"/>
  <c r="AL15" i="6"/>
  <c r="AO12" i="6"/>
  <c r="R8" i="7"/>
  <c r="AK12" i="6"/>
  <c r="AM12" i="6"/>
  <c r="AL12" i="6"/>
  <c r="AR12" i="6"/>
  <c r="AN12" i="6"/>
  <c r="AP12" i="6"/>
  <c r="AQ12" i="6"/>
  <c r="AJ12" i="6"/>
  <c r="AT12" i="6"/>
  <c r="AS12" i="6"/>
  <c r="AN14" i="6"/>
  <c r="AN7" i="6"/>
  <c r="AT11" i="6"/>
  <c r="AR18" i="6"/>
  <c r="AJ15" i="6"/>
  <c r="I11" i="7"/>
  <c r="AL9" i="6"/>
  <c r="AK9" i="6"/>
  <c r="AP9" i="6"/>
  <c r="AN9" i="6"/>
  <c r="AS9" i="6"/>
  <c r="AR9" i="6"/>
  <c r="AM9" i="6"/>
  <c r="AO9" i="6"/>
  <c r="AT9" i="6"/>
  <c r="AJ9" i="6"/>
  <c r="AQ9" i="6"/>
  <c r="AQ10" i="6"/>
  <c r="AJ10" i="6"/>
  <c r="AO10" i="6"/>
  <c r="AS10" i="6"/>
  <c r="AR10" i="6"/>
  <c r="AP10" i="6"/>
  <c r="AL10" i="6"/>
  <c r="AN10" i="6"/>
  <c r="AT10" i="6"/>
  <c r="L5" i="7"/>
  <c r="AM10" i="6"/>
  <c r="AK10" i="6"/>
  <c r="AI19" i="6" l="1"/>
  <c r="R5" i="8"/>
  <c r="S5" i="8" s="1"/>
  <c r="AI15" i="6"/>
  <c r="AI14" i="6"/>
  <c r="AI7" i="6"/>
  <c r="AI17" i="6"/>
  <c r="AI11" i="6"/>
  <c r="AI16" i="6"/>
  <c r="AI13" i="6"/>
  <c r="AI18" i="6"/>
  <c r="AI12" i="6"/>
  <c r="AI9" i="6"/>
  <c r="AI10" i="6"/>
  <c r="AI8" i="6"/>
</calcChain>
</file>

<file path=xl/sharedStrings.xml><?xml version="1.0" encoding="utf-8"?>
<sst xmlns="http://schemas.openxmlformats.org/spreadsheetml/2006/main" count="268" uniqueCount="91">
  <si>
    <t>CHOOSE THE DATE</t>
  </si>
  <si>
    <t>MORNING DOCTORS:</t>
  </si>
  <si>
    <t>Sheet2!C7:AH19</t>
  </si>
  <si>
    <t>NIGHT DOCTORS</t>
  </si>
  <si>
    <r>
      <rPr>
        <b/>
        <sz val="20"/>
        <color theme="1"/>
        <rFont val="Calibri"/>
      </rPr>
      <t xml:space="preserve">ICU CONSULTANT ON CALL </t>
    </r>
    <r>
      <rPr>
        <b/>
        <sz val="20"/>
        <color rgb="FFFF0000"/>
        <rFont val="Calibri"/>
      </rPr>
      <t>NOW:</t>
    </r>
  </si>
  <si>
    <t>ICU DOCTORS ROOM EXT</t>
  </si>
  <si>
    <t>Aaysha</t>
  </si>
  <si>
    <t>Usama</t>
  </si>
  <si>
    <t>ICU DOCTORS SCHEDULE FILE</t>
  </si>
  <si>
    <t>Name</t>
  </si>
  <si>
    <t>ID</t>
  </si>
  <si>
    <t>Day</t>
  </si>
  <si>
    <t>Date</t>
  </si>
  <si>
    <t xml:space="preserve">Consultants </t>
  </si>
  <si>
    <t>Residents</t>
  </si>
  <si>
    <t xml:space="preserve">Consultant on call    </t>
  </si>
  <si>
    <t>Annual vacation</t>
  </si>
  <si>
    <t>Morning</t>
  </si>
  <si>
    <t xml:space="preserve">Night </t>
  </si>
  <si>
    <t>General ICU</t>
  </si>
  <si>
    <t>LTC&amp;CCU</t>
  </si>
  <si>
    <t>07:00AM-03:00PM</t>
  </si>
  <si>
    <t>SPLIT DUTY</t>
  </si>
  <si>
    <t>07.00AM-07.00PM</t>
  </si>
  <si>
    <t>07.00PM-07:00AM</t>
  </si>
  <si>
    <t>12H</t>
  </si>
  <si>
    <t>8H</t>
  </si>
  <si>
    <t>4H</t>
  </si>
  <si>
    <t>Ahmed Tharwat</t>
  </si>
  <si>
    <t>Dayana</t>
  </si>
  <si>
    <t>Dr.Sameh Alshenawy</t>
  </si>
  <si>
    <t>Dr.Ahmed Khalil</t>
  </si>
  <si>
    <t>Dr.Abdelrahman Senosy</t>
  </si>
  <si>
    <t>Dr.Magdy Shalaby</t>
  </si>
  <si>
    <t>Dr.Mohamed Refaat</t>
  </si>
  <si>
    <t>Dr.Mostafa ezz</t>
  </si>
  <si>
    <t>Dr.SYED ALI</t>
  </si>
  <si>
    <t>Dr Usama Sharaf</t>
  </si>
  <si>
    <t>Dr Ahmed Tharwat</t>
  </si>
  <si>
    <t>M1</t>
  </si>
  <si>
    <t>M2</t>
  </si>
  <si>
    <t>M3</t>
  </si>
  <si>
    <t>M4</t>
  </si>
  <si>
    <t>N1</t>
  </si>
  <si>
    <t>N2</t>
  </si>
  <si>
    <t>N3</t>
  </si>
  <si>
    <t>N4</t>
  </si>
  <si>
    <t>V</t>
  </si>
  <si>
    <t xml:space="preserve">Head of ICU                                                   </t>
  </si>
  <si>
    <t xml:space="preserve">                                   CMO</t>
  </si>
  <si>
    <t>Dr.Mostafa AbdulRahman</t>
  </si>
  <si>
    <t>Dr.Doaa Gamal</t>
  </si>
  <si>
    <t>Dr.Aisha Khanam Rizwan</t>
  </si>
  <si>
    <t>Dr.Diana Fouad</t>
  </si>
  <si>
    <t>CHOOSE YOUR NAME</t>
  </si>
  <si>
    <t>DUTY</t>
  </si>
  <si>
    <t>07:00-11:00</t>
  </si>
  <si>
    <t>19:00-07:00</t>
  </si>
  <si>
    <t>07:00-19:00</t>
  </si>
  <si>
    <r>
      <rPr>
        <sz val="16"/>
        <color theme="1"/>
        <rFont val="Calibri"/>
      </rPr>
      <t xml:space="preserve">ICU DOCTORS ON DUTY </t>
    </r>
    <r>
      <rPr>
        <sz val="16"/>
        <color rgb="FFFF0000"/>
        <rFont val="Calibri"/>
      </rPr>
      <t>NEXT SHIFT:</t>
    </r>
  </si>
  <si>
    <t>Dr.Hasan Hosni</t>
  </si>
  <si>
    <t>Dr.Syed Mohammed</t>
  </si>
  <si>
    <t>Dr.Najah Ali</t>
  </si>
  <si>
    <t>Dr.Abdallah Ahmed</t>
  </si>
  <si>
    <t>Dr.Ahmed Mohammed</t>
  </si>
  <si>
    <t>Dr.Mostafa Khalifa</t>
  </si>
  <si>
    <t>Dr.Gaber Saeed</t>
  </si>
  <si>
    <t>Najah</t>
  </si>
  <si>
    <t>Abdallah</t>
  </si>
  <si>
    <t>Mostafa</t>
  </si>
  <si>
    <t>Gaber</t>
  </si>
  <si>
    <t>Ahmed</t>
  </si>
  <si>
    <t>Dr. Hamada kamal</t>
  </si>
  <si>
    <t>Dr. Helal kareem</t>
  </si>
  <si>
    <t>Dr. khaled Isamiel</t>
  </si>
  <si>
    <t>Hamda</t>
  </si>
  <si>
    <t>Helal</t>
  </si>
  <si>
    <t>Khaled</t>
  </si>
  <si>
    <t>8hours duty 07.00AM-15.00</t>
  </si>
  <si>
    <t>4hours duty 07.00PM-11.00</t>
  </si>
  <si>
    <t>1- Who is in ICU now?</t>
  </si>
  <si>
    <t>2- Print the Schedule</t>
  </si>
  <si>
    <t>3- Check your schedule</t>
  </si>
  <si>
    <t>4- Check your hours</t>
  </si>
  <si>
    <t>5- Assign Duties</t>
  </si>
  <si>
    <t>6- Check a specific date</t>
  </si>
  <si>
    <t/>
  </si>
  <si>
    <r>
      <t xml:space="preserve">ICU DOCTORS ON DUTY </t>
    </r>
    <r>
      <rPr>
        <b/>
        <sz val="24"/>
        <color rgb="FFFF0000"/>
        <rFont val="Calibri"/>
        <family val="2"/>
      </rPr>
      <t>NOW:</t>
    </r>
  </si>
  <si>
    <r>
      <t xml:space="preserve">ICU DOCTORS WAS ON DUTY </t>
    </r>
    <r>
      <rPr>
        <sz val="16"/>
        <color rgb="FFFF0000"/>
        <rFont val="Calibri"/>
        <family val="2"/>
      </rPr>
      <t>PREVIOUS SHIFT</t>
    </r>
    <r>
      <rPr>
        <sz val="16"/>
        <color theme="1"/>
        <rFont val="Calibri"/>
      </rPr>
      <t>:</t>
    </r>
  </si>
  <si>
    <t>ICU 1</t>
  </si>
  <si>
    <t>ICU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</si>
</sst>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rgb="FFFF0000"/>
      <name val="Calibri"/>
    </font>
    <font>
      <b/>
      <sz val="20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A31515"/>
      <name val="Courier New"/>
    </font>
    <font>
      <sz val="9"/>
      <color rgb="FF212121"/>
      <name val="Courier New"/>
    </font>
    <font>
      <b/>
      <sz val="20"/>
      <color theme="0"/>
      <name val="Calibri"/>
    </font>
    <font>
      <sz val="36"/>
      <color theme="1"/>
      <name val="Calibri"/>
    </font>
    <font>
      <b/>
      <sz val="36"/>
      <color theme="1"/>
      <name val="Calibri"/>
    </font>
    <font>
      <b/>
      <sz val="36"/>
      <color theme="1"/>
      <name val="Sakkal Majalla"/>
    </font>
    <font>
      <b/>
      <sz val="24"/>
      <color rgb="FFC00000"/>
      <name val="Calibri"/>
    </font>
    <font>
      <u/>
      <sz val="20"/>
      <color theme="10"/>
      <name val="Calibri"/>
    </font>
    <font>
      <u/>
      <sz val="20"/>
      <color theme="10"/>
      <name val="Calibri"/>
    </font>
    <font>
      <b/>
      <sz val="24"/>
      <color theme="1"/>
      <name val="Calibri"/>
    </font>
    <font>
      <sz val="24"/>
      <color theme="1"/>
      <name val="Calibri"/>
    </font>
    <font>
      <b/>
      <sz val="18"/>
      <color theme="1"/>
      <name val="Calibri"/>
    </font>
    <font>
      <b/>
      <sz val="16"/>
      <color theme="1"/>
      <name val="Calibri"/>
    </font>
    <font>
      <sz val="20"/>
      <color theme="1"/>
      <name val="Calibri"/>
    </font>
    <font>
      <b/>
      <sz val="16"/>
      <color theme="1"/>
      <name val="Sakkal Majalla"/>
    </font>
    <font>
      <sz val="16"/>
      <color theme="1"/>
      <name val="Calibri"/>
    </font>
    <font>
      <sz val="16"/>
      <color rgb="FFFF0000"/>
      <name val="Calibri"/>
    </font>
    <font>
      <sz val="11"/>
      <color rgb="FFC00000"/>
      <name val="Calibri"/>
    </font>
    <font>
      <sz val="18"/>
      <color theme="1"/>
      <name val="Calibri"/>
    </font>
    <font>
      <sz val="11"/>
      <color theme="0"/>
      <name val="Calibri"/>
    </font>
    <font>
      <b/>
      <sz val="72"/>
      <color theme="1"/>
      <name val="Calibri"/>
    </font>
    <font>
      <b/>
      <sz val="48"/>
      <color theme="1"/>
      <name val="Calibri"/>
    </font>
    <font>
      <b/>
      <sz val="11"/>
      <color theme="1"/>
      <name val="Calibri"/>
    </font>
    <font>
      <b/>
      <sz val="12"/>
      <color rgb="FF212121"/>
      <name val="Calibri"/>
    </font>
    <font>
      <sz val="12"/>
      <color rgb="FF212121"/>
      <name val="Calibri"/>
    </font>
    <font>
      <sz val="12"/>
      <color theme="1"/>
      <name val="Calibri"/>
    </font>
    <font>
      <b/>
      <sz val="12"/>
      <color theme="1"/>
      <name val="Calibri"/>
    </font>
    <font>
      <sz val="10"/>
      <color rgb="FF212121"/>
      <name val="Times New Roman"/>
    </font>
    <font>
      <b/>
      <sz val="11"/>
      <color rgb="FFFF0000"/>
      <name val="Calibri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20"/>
      <color theme="0"/>
      <name val="Calibri"/>
      <family val="2"/>
    </font>
    <font>
      <b/>
      <sz val="18"/>
      <color theme="1"/>
      <name val="Calibri"/>
      <family val="2"/>
    </font>
    <font>
      <u/>
      <sz val="20"/>
      <color theme="10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rgb="FFFF0000"/>
      <name val="Calibri"/>
      <family val="2"/>
    </font>
    <font>
      <b/>
      <sz val="24"/>
      <color theme="1"/>
      <name val="Calibri"/>
      <family val="2"/>
    </font>
    <font>
      <b/>
      <sz val="24"/>
      <color rgb="FFFF0000"/>
      <name val="Calibri"/>
      <family val="2"/>
    </font>
    <font>
      <sz val="24"/>
      <name val="Calibri"/>
      <family val="2"/>
    </font>
    <font>
      <b/>
      <sz val="26"/>
      <color theme="1"/>
      <name val="Calibri"/>
      <family val="2"/>
    </font>
    <font>
      <sz val="26"/>
      <name val="Calibri"/>
      <family val="2"/>
    </font>
    <font>
      <b/>
      <sz val="18"/>
      <color theme="0"/>
      <name val="Calibri"/>
      <family val="2"/>
    </font>
    <font>
      <sz val="11"/>
      <color theme="0"/>
      <name val="Calibri"/>
      <family val="2"/>
    </font>
    <font>
      <b/>
      <sz val="16"/>
      <color theme="1"/>
      <name val="Calibri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FF0000"/>
      </left>
      <right/>
      <top style="thick">
        <color rgb="FF000000"/>
      </top>
      <bottom/>
      <diagonal/>
    </border>
    <border>
      <left style="thick">
        <color rgb="FFFF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FF0000"/>
      </right>
      <top style="thick">
        <color rgb="FF000000"/>
      </top>
      <bottom/>
      <diagonal/>
    </border>
    <border>
      <left style="thick">
        <color rgb="FFFF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FF0000"/>
      </right>
      <top/>
      <bottom style="thick">
        <color rgb="FF000000"/>
      </bottom>
      <diagonal/>
    </border>
    <border>
      <left style="thick">
        <color rgb="FFFF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FF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FF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FF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ck">
        <color rgb="FFFF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14" fontId="1" fillId="0" borderId="0" xfId="0" applyNumberFormat="1" applyFont="1"/>
    <xf numFmtId="0" fontId="2" fillId="0" borderId="1" xfId="0" applyFont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22" fontId="1" fillId="0" borderId="0" xfId="0" applyNumberFormat="1" applyFont="1"/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/>
    <xf numFmtId="0" fontId="1" fillId="0" borderId="0" xfId="0" applyFont="1"/>
    <xf numFmtId="0" fontId="1" fillId="0" borderId="1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18" xfId="0" applyFont="1" applyBorder="1" applyAlignment="1">
      <alignment vertical="center"/>
    </xf>
    <xf numFmtId="0" fontId="9" fillId="0" borderId="18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0" borderId="18" xfId="0" applyFont="1" applyBorder="1" applyAlignment="1">
      <alignment vertical="center"/>
    </xf>
    <xf numFmtId="0" fontId="21" fillId="5" borderId="28" xfId="0" applyFont="1" applyFill="1" applyBorder="1"/>
    <xf numFmtId="14" fontId="21" fillId="5" borderId="28" xfId="0" applyNumberFormat="1" applyFont="1" applyFill="1" applyBorder="1"/>
    <xf numFmtId="0" fontId="21" fillId="5" borderId="28" xfId="0" applyFont="1" applyFill="1" applyBorder="1" applyAlignment="1">
      <alignment wrapText="1"/>
    </xf>
    <xf numFmtId="0" fontId="21" fillId="5" borderId="35" xfId="0" applyFont="1" applyFill="1" applyBorder="1" applyAlignment="1">
      <alignment wrapText="1"/>
    </xf>
    <xf numFmtId="0" fontId="21" fillId="5" borderId="36" xfId="0" applyFont="1" applyFill="1" applyBorder="1" applyAlignment="1">
      <alignment wrapText="1"/>
    </xf>
    <xf numFmtId="0" fontId="19" fillId="0" borderId="0" xfId="0" applyFont="1"/>
    <xf numFmtId="0" fontId="21" fillId="5" borderId="37" xfId="0" applyFont="1" applyFill="1" applyBorder="1" applyAlignment="1">
      <alignment wrapText="1"/>
    </xf>
    <xf numFmtId="0" fontId="22" fillId="6" borderId="28" xfId="0" applyFont="1" applyFill="1" applyBorder="1" applyAlignment="1">
      <alignment wrapText="1"/>
    </xf>
    <xf numFmtId="0" fontId="21" fillId="5" borderId="38" xfId="0" applyFont="1" applyFill="1" applyBorder="1" applyAlignment="1">
      <alignment wrapText="1"/>
    </xf>
    <xf numFmtId="0" fontId="20" fillId="0" borderId="39" xfId="0" applyFont="1" applyBorder="1" applyAlignment="1">
      <alignment vertical="center"/>
    </xf>
    <xf numFmtId="0" fontId="23" fillId="5" borderId="40" xfId="0" applyFont="1" applyFill="1" applyBorder="1"/>
    <xf numFmtId="0" fontId="24" fillId="5" borderId="28" xfId="0" applyFont="1" applyFill="1" applyBorder="1"/>
    <xf numFmtId="0" fontId="24" fillId="5" borderId="35" xfId="0" applyFont="1" applyFill="1" applyBorder="1" applyAlignment="1">
      <alignment wrapText="1"/>
    </xf>
    <xf numFmtId="0" fontId="21" fillId="5" borderId="41" xfId="0" applyFont="1" applyFill="1" applyBorder="1" applyAlignment="1">
      <alignment wrapText="1"/>
    </xf>
    <xf numFmtId="14" fontId="24" fillId="5" borderId="42" xfId="0" applyNumberFormat="1" applyFont="1" applyFill="1" applyBorder="1"/>
    <xf numFmtId="0" fontId="21" fillId="5" borderId="39" xfId="0" applyFont="1" applyFill="1" applyBorder="1"/>
    <xf numFmtId="14" fontId="24" fillId="5" borderId="28" xfId="0" applyNumberFormat="1" applyFont="1" applyFill="1" applyBorder="1"/>
    <xf numFmtId="0" fontId="21" fillId="5" borderId="39" xfId="0" applyFont="1" applyFill="1" applyBorder="1" applyAlignment="1">
      <alignment wrapText="1"/>
    </xf>
    <xf numFmtId="0" fontId="1" fillId="0" borderId="20" xfId="0" applyFont="1" applyBorder="1"/>
    <xf numFmtId="0" fontId="25" fillId="0" borderId="0" xfId="0" applyFont="1"/>
    <xf numFmtId="0" fontId="11" fillId="0" borderId="18" xfId="0" applyFont="1" applyBorder="1" applyAlignment="1">
      <alignment horizontal="left" vertical="center"/>
    </xf>
    <xf numFmtId="0" fontId="9" fillId="5" borderId="28" xfId="0" applyFont="1" applyFill="1" applyBorder="1" applyAlignment="1">
      <alignment vertical="center"/>
    </xf>
    <xf numFmtId="14" fontId="9" fillId="5" borderId="28" xfId="0" applyNumberFormat="1" applyFont="1" applyFill="1" applyBorder="1" applyAlignment="1">
      <alignment vertical="center"/>
    </xf>
    <xf numFmtId="14" fontId="9" fillId="0" borderId="54" xfId="0" applyNumberFormat="1" applyFont="1" applyBorder="1" applyAlignment="1">
      <alignment vertical="center" wrapText="1"/>
    </xf>
    <xf numFmtId="0" fontId="9" fillId="0" borderId="55" xfId="0" applyFont="1" applyBorder="1" applyAlignment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47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14" fontId="9" fillId="0" borderId="56" xfId="0" applyNumberFormat="1" applyFont="1" applyBorder="1" applyAlignment="1">
      <alignment vertical="center" wrapText="1"/>
    </xf>
    <xf numFmtId="0" fontId="9" fillId="0" borderId="54" xfId="0" applyFont="1" applyBorder="1" applyAlignment="1">
      <alignment vertical="center" wrapText="1"/>
    </xf>
    <xf numFmtId="14" fontId="9" fillId="0" borderId="10" xfId="0" applyNumberFormat="1" applyFont="1" applyBorder="1" applyAlignment="1">
      <alignment vertical="center" wrapText="1"/>
    </xf>
    <xf numFmtId="0" fontId="9" fillId="0" borderId="57" xfId="0" applyFont="1" applyBorder="1" applyAlignment="1">
      <alignment vertical="center" wrapText="1"/>
    </xf>
    <xf numFmtId="0" fontId="9" fillId="0" borderId="58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14" fontId="9" fillId="0" borderId="58" xfId="0" applyNumberFormat="1" applyFont="1" applyBorder="1" applyAlignment="1">
      <alignment vertical="center" wrapText="1"/>
    </xf>
    <xf numFmtId="14" fontId="9" fillId="0" borderId="18" xfId="0" applyNumberFormat="1" applyFont="1" applyBorder="1" applyAlignment="1">
      <alignment vertical="center"/>
    </xf>
    <xf numFmtId="14" fontId="9" fillId="0" borderId="46" xfId="0" applyNumberFormat="1" applyFont="1" applyBorder="1" applyAlignment="1">
      <alignment vertical="center" wrapText="1"/>
    </xf>
    <xf numFmtId="14" fontId="9" fillId="0" borderId="11" xfId="0" applyNumberFormat="1" applyFont="1" applyBorder="1" applyAlignment="1">
      <alignment vertical="center" wrapText="1"/>
    </xf>
    <xf numFmtId="0" fontId="9" fillId="0" borderId="50" xfId="0" applyFont="1" applyBorder="1" applyAlignment="1">
      <alignment vertical="center" wrapText="1"/>
    </xf>
    <xf numFmtId="0" fontId="9" fillId="0" borderId="4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59" xfId="0" applyFont="1" applyBorder="1" applyAlignment="1">
      <alignment vertical="center" wrapText="1"/>
    </xf>
    <xf numFmtId="0" fontId="9" fillId="0" borderId="60" xfId="0" applyFont="1" applyBorder="1" applyAlignment="1">
      <alignment vertical="center" wrapText="1"/>
    </xf>
    <xf numFmtId="0" fontId="9" fillId="0" borderId="61" xfId="0" applyFont="1" applyBorder="1" applyAlignment="1">
      <alignment vertical="center" wrapText="1"/>
    </xf>
    <xf numFmtId="14" fontId="9" fillId="5" borderId="62" xfId="0" applyNumberFormat="1" applyFont="1" applyFill="1" applyBorder="1" applyAlignment="1">
      <alignment vertical="center"/>
    </xf>
    <xf numFmtId="14" fontId="9" fillId="0" borderId="63" xfId="0" applyNumberFormat="1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27" fillId="0" borderId="0" xfId="0" applyFont="1" applyAlignment="1">
      <alignment horizontal="left" vertical="center"/>
    </xf>
    <xf numFmtId="1" fontId="1" fillId="0" borderId="0" xfId="0" applyNumberFormat="1" applyFont="1"/>
    <xf numFmtId="2" fontId="25" fillId="0" borderId="0" xfId="0" applyNumberFormat="1" applyFont="1"/>
    <xf numFmtId="0" fontId="1" fillId="0" borderId="10" xfId="0" applyFont="1" applyBorder="1"/>
    <xf numFmtId="1" fontId="1" fillId="0" borderId="10" xfId="0" applyNumberFormat="1" applyFont="1" applyBorder="1"/>
    <xf numFmtId="2" fontId="1" fillId="0" borderId="1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28" fillId="0" borderId="0" xfId="0" applyFont="1" applyAlignment="1">
      <alignment shrinkToFit="1"/>
    </xf>
    <xf numFmtId="0" fontId="29" fillId="0" borderId="10" xfId="0" applyFont="1" applyBorder="1"/>
    <xf numFmtId="0" fontId="29" fillId="0" borderId="10" xfId="0" applyFont="1" applyBorder="1" applyAlignment="1">
      <alignment horizontal="center"/>
    </xf>
    <xf numFmtId="0" fontId="30" fillId="0" borderId="10" xfId="0" applyFont="1" applyBorder="1"/>
    <xf numFmtId="0" fontId="31" fillId="0" borderId="10" xfId="0" applyFont="1" applyBorder="1"/>
    <xf numFmtId="0" fontId="32" fillId="0" borderId="10" xfId="0" applyFont="1" applyBorder="1" applyAlignment="1">
      <alignment shrinkToFit="1"/>
    </xf>
    <xf numFmtId="0" fontId="1" fillId="0" borderId="0" xfId="0" applyFont="1" applyAlignment="1">
      <alignment shrinkToFit="1"/>
    </xf>
    <xf numFmtId="0" fontId="31" fillId="0" borderId="60" xfId="0" applyFont="1" applyBorder="1"/>
    <xf numFmtId="0" fontId="7" fillId="0" borderId="0" xfId="0" applyFont="1"/>
    <xf numFmtId="0" fontId="1" fillId="0" borderId="0" xfId="0" applyFont="1" applyAlignment="1">
      <alignment wrapText="1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0" fontId="7" fillId="0" borderId="10" xfId="0" applyFont="1" applyBorder="1"/>
    <xf numFmtId="0" fontId="33" fillId="0" borderId="10" xfId="0" applyFont="1" applyBorder="1" applyAlignment="1">
      <alignment wrapText="1"/>
    </xf>
    <xf numFmtId="14" fontId="7" fillId="0" borderId="10" xfId="0" applyNumberFormat="1" applyFont="1" applyBorder="1"/>
    <xf numFmtId="0" fontId="7" fillId="0" borderId="10" xfId="0" applyFont="1" applyBorder="1" applyAlignment="1">
      <alignment horizontal="left" wrapText="1"/>
    </xf>
    <xf numFmtId="0" fontId="28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1" fillId="7" borderId="10" xfId="0" applyFont="1" applyFill="1" applyBorder="1"/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36" fillId="5" borderId="28" xfId="0" applyFont="1" applyFill="1" applyBorder="1" applyAlignment="1">
      <alignment wrapText="1"/>
    </xf>
    <xf numFmtId="0" fontId="9" fillId="0" borderId="64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65" xfId="0" applyFont="1" applyBorder="1" applyAlignment="1">
      <alignment vertical="center" wrapText="1"/>
    </xf>
    <xf numFmtId="0" fontId="9" fillId="0" borderId="66" xfId="0" applyFont="1" applyBorder="1" applyAlignment="1">
      <alignment vertical="center" wrapText="1"/>
    </xf>
    <xf numFmtId="1" fontId="35" fillId="0" borderId="10" xfId="0" applyNumberFormat="1" applyFont="1" applyBorder="1" applyAlignment="1">
      <alignment horizontal="left"/>
    </xf>
    <xf numFmtId="0" fontId="29" fillId="0" borderId="1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67" xfId="0" applyBorder="1"/>
    <xf numFmtId="0" fontId="19" fillId="0" borderId="67" xfId="0" applyFont="1" applyBorder="1" applyAlignment="1">
      <alignment horizontal="left"/>
    </xf>
    <xf numFmtId="0" fontId="19" fillId="8" borderId="67" xfId="0" applyFont="1" applyFill="1" applyBorder="1"/>
    <xf numFmtId="0" fontId="19" fillId="9" borderId="67" xfId="0" applyFont="1" applyFill="1" applyBorder="1"/>
    <xf numFmtId="0" fontId="19" fillId="10" borderId="67" xfId="0" applyFont="1" applyFill="1" applyBorder="1"/>
    <xf numFmtId="0" fontId="37" fillId="11" borderId="67" xfId="0" applyFont="1" applyFill="1" applyBorder="1"/>
    <xf numFmtId="0" fontId="19" fillId="12" borderId="67" xfId="0" applyFont="1" applyFill="1" applyBorder="1"/>
    <xf numFmtId="0" fontId="19" fillId="13" borderId="67" xfId="0" applyFont="1" applyFill="1" applyBorder="1"/>
    <xf numFmtId="0" fontId="19" fillId="14" borderId="67" xfId="0" applyFont="1" applyFill="1" applyBorder="1"/>
    <xf numFmtId="0" fontId="19" fillId="15" borderId="67" xfId="0" applyFont="1" applyFill="1" applyBorder="1"/>
    <xf numFmtId="0" fontId="42" fillId="0" borderId="10" xfId="0" applyFont="1" applyBorder="1" applyAlignment="1">
      <alignment horizontal="center" vertical="center"/>
    </xf>
    <xf numFmtId="0" fontId="0" fillId="0" borderId="74" xfId="0" applyBorder="1"/>
    <xf numFmtId="0" fontId="0" fillId="0" borderId="40" xfId="0" applyBorder="1"/>
    <xf numFmtId="0" fontId="14" fillId="0" borderId="40" xfId="0" applyFont="1" applyBorder="1"/>
    <xf numFmtId="0" fontId="0" fillId="0" borderId="75" xfId="0" applyBorder="1"/>
    <xf numFmtId="0" fontId="13" fillId="0" borderId="40" xfId="0" applyFont="1" applyBorder="1" applyAlignment="1">
      <alignment horizontal="center"/>
    </xf>
    <xf numFmtId="0" fontId="21" fillId="0" borderId="40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44" fillId="0" borderId="9" xfId="0" applyFont="1" applyBorder="1" applyAlignment="1">
      <alignment horizontal="center"/>
    </xf>
    <xf numFmtId="0" fontId="21" fillId="5" borderId="62" xfId="0" applyFont="1" applyFill="1" applyBorder="1"/>
    <xf numFmtId="14" fontId="21" fillId="5" borderId="42" xfId="0" applyNumberFormat="1" applyFont="1" applyFill="1" applyBorder="1"/>
    <xf numFmtId="14" fontId="21" fillId="5" borderId="76" xfId="0" applyNumberFormat="1" applyFont="1" applyFill="1" applyBorder="1"/>
    <xf numFmtId="0" fontId="51" fillId="0" borderId="18" xfId="0" applyFont="1" applyBorder="1" applyAlignment="1">
      <alignment vertical="center"/>
    </xf>
    <xf numFmtId="0" fontId="51" fillId="0" borderId="18" xfId="0" applyFont="1" applyBorder="1" applyAlignment="1">
      <alignment horizontal="center"/>
    </xf>
    <xf numFmtId="0" fontId="39" fillId="0" borderId="74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12" fillId="0" borderId="68" xfId="0" applyFont="1" applyBorder="1" applyAlignment="1">
      <alignment horizontal="center"/>
    </xf>
    <xf numFmtId="0" fontId="0" fillId="0" borderId="69" xfId="0" applyBorder="1"/>
    <xf numFmtId="0" fontId="0" fillId="0" borderId="70" xfId="0" applyBorder="1"/>
    <xf numFmtId="0" fontId="39" fillId="0" borderId="71" xfId="0" applyFont="1" applyBorder="1" applyAlignment="1">
      <alignment horizontal="center"/>
    </xf>
    <xf numFmtId="0" fontId="0" fillId="0" borderId="72" xfId="0" applyBorder="1"/>
    <xf numFmtId="0" fontId="0" fillId="0" borderId="73" xfId="0" applyBorder="1"/>
    <xf numFmtId="0" fontId="17" fillId="0" borderId="18" xfId="0" applyFont="1" applyBorder="1" applyAlignment="1">
      <alignment horizontal="center" wrapText="1"/>
    </xf>
    <xf numFmtId="0" fontId="4" fillId="0" borderId="27" xfId="0" applyFont="1" applyBorder="1"/>
    <xf numFmtId="0" fontId="17" fillId="16" borderId="19" xfId="0" applyFont="1" applyFill="1" applyBorder="1" applyAlignment="1">
      <alignment horizontal="center" wrapText="1"/>
    </xf>
    <xf numFmtId="0" fontId="4" fillId="16" borderId="20" xfId="0" applyFont="1" applyFill="1" applyBorder="1"/>
    <xf numFmtId="0" fontId="4" fillId="16" borderId="25" xfId="0" applyFont="1" applyFill="1" applyBorder="1"/>
    <xf numFmtId="0" fontId="4" fillId="16" borderId="17" xfId="0" applyFont="1" applyFill="1" applyBorder="1"/>
    <xf numFmtId="0" fontId="49" fillId="17" borderId="29" xfId="0" applyFont="1" applyFill="1" applyBorder="1" applyAlignment="1">
      <alignment horizontal="center"/>
    </xf>
    <xf numFmtId="0" fontId="50" fillId="17" borderId="20" xfId="0" applyFont="1" applyFill="1" applyBorder="1"/>
    <xf numFmtId="0" fontId="50" fillId="17" borderId="21" xfId="0" applyFont="1" applyFill="1" applyBorder="1"/>
    <xf numFmtId="0" fontId="50" fillId="17" borderId="30" xfId="0" applyFont="1" applyFill="1" applyBorder="1"/>
    <xf numFmtId="0" fontId="50" fillId="17" borderId="17" xfId="0" applyFont="1" applyFill="1" applyBorder="1"/>
    <xf numFmtId="0" fontId="50" fillId="17" borderId="26" xfId="0" applyFont="1" applyFill="1" applyBorder="1"/>
    <xf numFmtId="18" fontId="18" fillId="0" borderId="18" xfId="0" applyNumberFormat="1" applyFont="1" applyBorder="1" applyAlignment="1">
      <alignment horizontal="center" wrapText="1"/>
    </xf>
    <xf numFmtId="18" fontId="18" fillId="0" borderId="31" xfId="0" applyNumberFormat="1" applyFont="1" applyBorder="1" applyAlignment="1">
      <alignment horizontal="center" wrapText="1"/>
    </xf>
    <xf numFmtId="0" fontId="4" fillId="0" borderId="33" xfId="0" applyFont="1" applyBorder="1"/>
    <xf numFmtId="0" fontId="15" fillId="0" borderId="0" xfId="0" applyFont="1" applyAlignment="1">
      <alignment horizontal="center" vertical="center" shrinkToFit="1"/>
    </xf>
    <xf numFmtId="0" fontId="0" fillId="0" borderId="0" xfId="0" applyAlignment="1">
      <alignment vertical="center"/>
    </xf>
    <xf numFmtId="0" fontId="4" fillId="0" borderId="17" xfId="0" applyFont="1" applyBorder="1" applyAlignment="1">
      <alignment vertical="center"/>
    </xf>
    <xf numFmtId="0" fontId="16" fillId="0" borderId="18" xfId="0" applyFont="1" applyBorder="1" applyAlignment="1">
      <alignment horizontal="center"/>
    </xf>
    <xf numFmtId="0" fontId="4" fillId="0" borderId="22" xfId="0" applyFont="1" applyBorder="1"/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3" xfId="0" applyFont="1" applyBorder="1"/>
    <xf numFmtId="0" fontId="0" fillId="0" borderId="0" xfId="0"/>
    <xf numFmtId="0" fontId="4" fillId="0" borderId="24" xfId="0" applyFont="1" applyBorder="1"/>
    <xf numFmtId="0" fontId="4" fillId="0" borderId="25" xfId="0" applyFont="1" applyBorder="1"/>
    <xf numFmtId="0" fontId="4" fillId="0" borderId="17" xfId="0" applyFont="1" applyBorder="1"/>
    <xf numFmtId="0" fontId="4" fillId="0" borderId="26" xfId="0" applyFont="1" applyBorder="1"/>
    <xf numFmtId="0" fontId="17" fillId="0" borderId="19" xfId="0" applyFont="1" applyBorder="1" applyAlignment="1">
      <alignment horizontal="center"/>
    </xf>
    <xf numFmtId="18" fontId="18" fillId="0" borderId="32" xfId="0" applyNumberFormat="1" applyFont="1" applyBorder="1" applyAlignment="1">
      <alignment horizontal="center" wrapText="1"/>
    </xf>
    <xf numFmtId="0" fontId="4" fillId="0" borderId="34" xfId="0" applyFont="1" applyBorder="1"/>
    <xf numFmtId="0" fontId="38" fillId="0" borderId="19" xfId="0" applyFont="1" applyBorder="1" applyAlignment="1">
      <alignment horizontal="center" wrapText="1"/>
    </xf>
    <xf numFmtId="0" fontId="38" fillId="0" borderId="18" xfId="0" applyFont="1" applyBorder="1" applyAlignment="1">
      <alignment horizontal="center" wrapText="1"/>
    </xf>
    <xf numFmtId="0" fontId="17" fillId="0" borderId="31" xfId="0" applyFont="1" applyBorder="1" applyAlignment="1">
      <alignment horizontal="center" wrapText="1"/>
    </xf>
    <xf numFmtId="0" fontId="17" fillId="0" borderId="20" xfId="0" applyFont="1" applyBorder="1" applyAlignment="1">
      <alignment horizontal="center" wrapText="1"/>
    </xf>
    <xf numFmtId="0" fontId="38" fillId="0" borderId="32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" fontId="18" fillId="0" borderId="20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shrinkToFit="1"/>
    </xf>
    <xf numFmtId="0" fontId="9" fillId="0" borderId="18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/>
    </xf>
    <xf numFmtId="18" fontId="10" fillId="0" borderId="18" xfId="0" applyNumberFormat="1" applyFont="1" applyBorder="1" applyAlignment="1">
      <alignment horizont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43" xfId="0" applyFont="1" applyBorder="1" applyAlignment="1">
      <alignment horizontal="center" wrapText="1"/>
    </xf>
    <xf numFmtId="0" fontId="4" fillId="0" borderId="46" xfId="0" applyFont="1" applyBorder="1"/>
    <xf numFmtId="0" fontId="10" fillId="0" borderId="23" xfId="0" applyFont="1" applyBorder="1" applyAlignment="1">
      <alignment horizontal="center"/>
    </xf>
    <xf numFmtId="18" fontId="10" fillId="0" borderId="49" xfId="0" applyNumberFormat="1" applyFont="1" applyBorder="1" applyAlignment="1">
      <alignment horizontal="center" wrapText="1"/>
    </xf>
    <xf numFmtId="0" fontId="4" fillId="0" borderId="51" xfId="0" applyFont="1" applyBorder="1"/>
    <xf numFmtId="18" fontId="10" fillId="0" borderId="11" xfId="0" applyNumberFormat="1" applyFont="1" applyBorder="1" applyAlignment="1">
      <alignment horizontal="center" vertical="center" wrapText="1"/>
    </xf>
    <xf numFmtId="0" fontId="4" fillId="0" borderId="52" xfId="0" applyFont="1" applyBorder="1"/>
    <xf numFmtId="18" fontId="10" fillId="0" borderId="50" xfId="0" applyNumberFormat="1" applyFont="1" applyBorder="1" applyAlignment="1">
      <alignment horizontal="center" wrapText="1"/>
    </xf>
    <xf numFmtId="0" fontId="4" fillId="0" borderId="53" xfId="0" applyFont="1" applyBorder="1"/>
    <xf numFmtId="18" fontId="10" fillId="0" borderId="11" xfId="0" applyNumberFormat="1" applyFont="1" applyBorder="1" applyAlignment="1">
      <alignment horizontal="center" wrapText="1"/>
    </xf>
    <xf numFmtId="0" fontId="10" fillId="0" borderId="44" xfId="0" applyFont="1" applyBorder="1" applyAlignment="1">
      <alignment horizontal="center" wrapText="1"/>
    </xf>
    <xf numFmtId="0" fontId="4" fillId="0" borderId="47" xfId="0" applyFont="1" applyBorder="1"/>
    <xf numFmtId="0" fontId="10" fillId="0" borderId="45" xfId="0" applyFont="1" applyBorder="1" applyAlignment="1">
      <alignment horizontal="center" wrapText="1"/>
    </xf>
    <xf numFmtId="0" fontId="4" fillId="0" borderId="48" xfId="0" applyFont="1" applyBorder="1"/>
    <xf numFmtId="0" fontId="10" fillId="0" borderId="44" xfId="0" applyFont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40" fillId="0" borderId="67" xfId="0" applyFont="1" applyBorder="1" applyAlignment="1">
      <alignment horizontal="center" vertical="center"/>
    </xf>
    <xf numFmtId="0" fontId="41" fillId="0" borderId="67" xfId="0" applyFont="1" applyBorder="1" applyAlignment="1">
      <alignment vertical="center"/>
    </xf>
    <xf numFmtId="1" fontId="34" fillId="0" borderId="0" xfId="0" applyNumberFormat="1" applyFont="1" applyAlignment="1">
      <alignment horizontal="center" vertical="center"/>
    </xf>
    <xf numFmtId="0" fontId="28" fillId="0" borderId="8" xfId="0" applyFont="1" applyBorder="1" applyAlignment="1">
      <alignment horizontal="center" wrapText="1"/>
    </xf>
    <xf numFmtId="0" fontId="4" fillId="0" borderId="8" xfId="0" applyFont="1" applyBorder="1"/>
    <xf numFmtId="1" fontId="28" fillId="0" borderId="1" xfId="0" applyNumberFormat="1" applyFont="1" applyBorder="1" applyAlignment="1">
      <alignment horizontal="center" vertical="center"/>
    </xf>
    <xf numFmtId="0" fontId="4" fillId="0" borderId="3" xfId="0" applyFont="1" applyBorder="1"/>
    <xf numFmtId="1" fontId="28" fillId="0" borderId="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2" fillId="0" borderId="7" xfId="0" applyFont="1" applyBorder="1" applyAlignment="1">
      <alignment horizontal="center"/>
    </xf>
    <xf numFmtId="0" fontId="4" fillId="0" borderId="9" xfId="0" applyFont="1" applyBorder="1"/>
    <xf numFmtId="0" fontId="47" fillId="0" borderId="1" xfId="0" applyFont="1" applyBorder="1" applyAlignment="1">
      <alignment horizontal="center"/>
    </xf>
    <xf numFmtId="0" fontId="48" fillId="0" borderId="2" xfId="0" applyFont="1" applyBorder="1"/>
    <xf numFmtId="0" fontId="48" fillId="0" borderId="3" xfId="0" applyFont="1" applyBorder="1"/>
    <xf numFmtId="0" fontId="44" fillId="0" borderId="1" xfId="0" applyFont="1" applyBorder="1" applyAlignment="1">
      <alignment horizontal="center"/>
    </xf>
    <xf numFmtId="0" fontId="46" fillId="0" borderId="2" xfId="0" applyFont="1" applyBorder="1"/>
    <xf numFmtId="0" fontId="46" fillId="0" borderId="3" xfId="0" applyFont="1" applyBorder="1"/>
    <xf numFmtId="0" fontId="21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" fillId="0" borderId="2" xfId="0" applyFont="1" applyBorder="1"/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8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77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</cellXfs>
  <cellStyles count="1">
    <cellStyle name="Normal" xfId="0" builtinId="0"/>
  </cellStyles>
  <dxfs count="48">
    <dxf>
      <fill>
        <patternFill patternType="solid">
          <fgColor rgb="FFBFBFBF"/>
          <bgColor rgb="FFBFBFBF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solid">
          <fgColor rgb="FFFFC000"/>
          <bgColor rgb="FFFFC000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b/>
        <color rgb="FFFFFF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CC00"/>
      </font>
      <fill>
        <patternFill patternType="none"/>
      </fill>
    </dxf>
    <dxf>
      <fill>
        <patternFill>
          <bgColor theme="0" tint="-0.499984740745262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D99594"/>
      </font>
      <fill>
        <patternFill patternType="solid">
          <fgColor rgb="FFD99594"/>
          <bgColor rgb="FFD9959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D99594"/>
      </font>
      <fill>
        <patternFill patternType="solid">
          <fgColor rgb="FFD99594"/>
          <bgColor rgb="FFD9959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B050"/>
          <bgColor rgb="FF00B050"/>
        </patternFill>
      </fill>
    </dxf>
    <dxf>
      <fill>
        <patternFill>
          <bgColor theme="0" tint="-0.499984740745262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D99594"/>
      </font>
      <fill>
        <patternFill patternType="solid">
          <fgColor rgb="FFD99594"/>
          <bgColor rgb="FFD9959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92D050"/>
          <bgColor rgb="FF92D050"/>
        </patternFill>
      </fill>
    </dxf>
    <dxf>
      <font>
        <color theme="0"/>
      </font>
      <fill>
        <patternFill patternType="solid">
          <fgColor rgb="FF7030A0"/>
          <bgColor rgb="FF7030A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theme="5" tint="0.39994506668294322"/>
        </patternFill>
      </fill>
    </dxf>
    <dxf>
      <fill>
        <patternFill patternType="solid">
          <fgColor rgb="FFFFFF00"/>
          <bgColor rgb="FFFF66CC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CA9536"/>
          <bgColor rgb="FF00B05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66CC"/>
      <color rgb="FFFF9900"/>
      <color rgb="FFCA95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Duties per Doctor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12H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extLst>
                <c:ext xmlns:c15="http://schemas.microsoft.com/office/drawing/2012/chart" uri="{02D57815-91ED-43cb-92C2-25804820EDAC}">
                  <c15:fullRef>
                    <c15:sqref>Assign!$U$12:$U$24</c15:sqref>
                  </c15:fullRef>
                </c:ext>
              </c:extLst>
              <c:f>Assign!$U$12:$U$19</c:f>
              <c:strCache>
                <c:ptCount val="8"/>
                <c:pt idx="0">
                  <c:v>Najah</c:v>
                </c:pt>
                <c:pt idx="1">
                  <c:v>Abdallah</c:v>
                </c:pt>
                <c:pt idx="2">
                  <c:v>Ahmed</c:v>
                </c:pt>
                <c:pt idx="3">
                  <c:v>Mostafa</c:v>
                </c:pt>
                <c:pt idx="4">
                  <c:v>Gaber</c:v>
                </c:pt>
                <c:pt idx="5">
                  <c:v>Hamda</c:v>
                </c:pt>
                <c:pt idx="6">
                  <c:v>Helal</c:v>
                </c:pt>
                <c:pt idx="7">
                  <c:v>Khaled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Assign!$V$12:$V$24</c15:sqref>
                  </c15:fullRef>
                </c:ext>
              </c:extLst>
              <c:f>Assign!$V$12:$V$19</c:f>
              <c:numCache>
                <c:formatCode>General</c:formatCode>
                <c:ptCount val="8"/>
                <c:pt idx="0">
                  <c:v>16</c:v>
                </c:pt>
                <c:pt idx="1">
                  <c:v>18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19</c:v>
                </c:pt>
                <c:pt idx="6">
                  <c:v>12</c:v>
                </c:pt>
                <c:pt idx="7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F03-4A4B-93AD-004907715EF6}"/>
            </c:ext>
          </c:extLst>
        </c:ser>
        <c:ser>
          <c:idx val="1"/>
          <c:order val="1"/>
          <c:tx>
            <c:v>8H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extLst>
                <c:ext xmlns:c15="http://schemas.microsoft.com/office/drawing/2012/chart" uri="{02D57815-91ED-43cb-92C2-25804820EDAC}">
                  <c15:fullRef>
                    <c15:sqref>Assign!$U$12:$U$24</c15:sqref>
                  </c15:fullRef>
                </c:ext>
              </c:extLst>
              <c:f>Assign!$U$12:$U$19</c:f>
              <c:strCache>
                <c:ptCount val="8"/>
                <c:pt idx="0">
                  <c:v>Najah</c:v>
                </c:pt>
                <c:pt idx="1">
                  <c:v>Abdallah</c:v>
                </c:pt>
                <c:pt idx="2">
                  <c:v>Ahmed</c:v>
                </c:pt>
                <c:pt idx="3">
                  <c:v>Mostafa</c:v>
                </c:pt>
                <c:pt idx="4">
                  <c:v>Gaber</c:v>
                </c:pt>
                <c:pt idx="5">
                  <c:v>Hamda</c:v>
                </c:pt>
                <c:pt idx="6">
                  <c:v>Helal</c:v>
                </c:pt>
                <c:pt idx="7">
                  <c:v>Khaled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Assign!$W$12:$W$24</c15:sqref>
                  </c15:fullRef>
                </c:ext>
              </c:extLst>
              <c:f>Assign!$W$12:$W$19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F03-4A4B-93AD-004907715EF6}"/>
            </c:ext>
          </c:extLst>
        </c:ser>
        <c:ser>
          <c:idx val="2"/>
          <c:order val="2"/>
          <c:tx>
            <c:v>4H</c:v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extLst>
                <c:ext xmlns:c15="http://schemas.microsoft.com/office/drawing/2012/chart" uri="{02D57815-91ED-43cb-92C2-25804820EDAC}">
                  <c15:fullRef>
                    <c15:sqref>Assign!$U$12:$U$24</c15:sqref>
                  </c15:fullRef>
                </c:ext>
              </c:extLst>
              <c:f>Assign!$U$12:$U$19</c:f>
              <c:strCache>
                <c:ptCount val="8"/>
                <c:pt idx="0">
                  <c:v>Najah</c:v>
                </c:pt>
                <c:pt idx="1">
                  <c:v>Abdallah</c:v>
                </c:pt>
                <c:pt idx="2">
                  <c:v>Ahmed</c:v>
                </c:pt>
                <c:pt idx="3">
                  <c:v>Mostafa</c:v>
                </c:pt>
                <c:pt idx="4">
                  <c:v>Gaber</c:v>
                </c:pt>
                <c:pt idx="5">
                  <c:v>Hamda</c:v>
                </c:pt>
                <c:pt idx="6">
                  <c:v>Helal</c:v>
                </c:pt>
                <c:pt idx="7">
                  <c:v>Khaled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Assign!$X$12:$X$24</c15:sqref>
                  </c15:fullRef>
                </c:ext>
              </c:extLst>
              <c:f>Assign!$X$12:$X$19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F03-4A4B-93AD-00490771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459747"/>
        <c:axId val="175317644"/>
      </c:barChart>
      <c:catAx>
        <c:axId val="638459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317644"/>
        <c:crosses val="autoZero"/>
        <c:auto val="1"/>
        <c:lblAlgn val="ctr"/>
        <c:lblOffset val="100"/>
        <c:noMultiLvlLbl val="1"/>
      </c:catAx>
      <c:valAx>
        <c:axId val="175317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845974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19</xdr:row>
      <xdr:rowOff>95250</xdr:rowOff>
    </xdr:from>
    <xdr:ext cx="4581525" cy="2867025"/>
    <xdr:graphicFrame macro="">
      <xdr:nvGraphicFramePr>
        <xdr:cNvPr id="1633642283" name="Chart 1">
          <a:extLst>
            <a:ext uri="{FF2B5EF4-FFF2-40B4-BE49-F238E27FC236}">
              <a16:creationId xmlns:a16="http://schemas.microsoft.com/office/drawing/2014/main" id="{00000000-0008-0000-0500-00002B675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delbadee.ALDARHOSPITAL/Desktop/Desktop/&#1580;&#1583;&#1575;&#1608;&#1604;/&#1583;&#1610;&#1587;&#1605;&#1576;&#1585;2020/Schedu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  <sheetName val="10"/>
      <sheetName val="9-4"/>
      <sheetName val="F"/>
      <sheetName val="F-3S"/>
      <sheetName val="F-2S"/>
      <sheetName val="F-2U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O1000"/>
  <sheetViews>
    <sheetView showGridLines="0" zoomScale="85" zoomScaleNormal="85" workbookViewId="0">
      <selection activeCell="G2" sqref="G2"/>
    </sheetView>
  </sheetViews>
  <sheetFormatPr defaultColWidth="14.42578125" defaultRowHeight="15" customHeight="1" x14ac:dyDescent="0.25"/>
  <cols>
    <col min="1" max="3" width="8.7109375" customWidth="1"/>
    <col min="4" max="9" width="8.7109375" hidden="1" customWidth="1"/>
    <col min="10" max="12" width="8.7109375" customWidth="1"/>
    <col min="13" max="13" width="59" customWidth="1"/>
    <col min="14" max="26" width="8.7109375" customWidth="1"/>
  </cols>
  <sheetData>
    <row r="7" spans="10:15" ht="31.5" x14ac:dyDescent="0.5">
      <c r="J7" s="149" t="s">
        <v>8</v>
      </c>
      <c r="K7" s="150"/>
      <c r="L7" s="150"/>
      <c r="M7" s="150"/>
      <c r="N7" s="150"/>
      <c r="O7" s="151"/>
    </row>
    <row r="8" spans="10:15" ht="38.25" customHeight="1" x14ac:dyDescent="0.25"/>
    <row r="9" spans="10:15" ht="32.450000000000003" customHeight="1" x14ac:dyDescent="0.4">
      <c r="J9" s="152" t="s">
        <v>80</v>
      </c>
      <c r="K9" s="153"/>
      <c r="L9" s="153"/>
      <c r="M9" s="153"/>
      <c r="N9" s="153"/>
      <c r="O9" s="154"/>
    </row>
    <row r="10" spans="10:15" ht="26.25" hidden="1" customHeight="1" x14ac:dyDescent="0.4">
      <c r="J10" s="132"/>
      <c r="K10" s="133"/>
      <c r="L10" s="133"/>
      <c r="M10" s="134"/>
      <c r="N10" s="133"/>
      <c r="O10" s="135"/>
    </row>
    <row r="11" spans="10:15" s="120" customFormat="1" ht="37.5" customHeight="1" x14ac:dyDescent="0.25">
      <c r="J11" s="146" t="s">
        <v>81</v>
      </c>
      <c r="K11" s="147"/>
      <c r="L11" s="147"/>
      <c r="M11" s="147"/>
      <c r="N11" s="147"/>
      <c r="O11" s="148"/>
    </row>
    <row r="12" spans="10:15" ht="12" hidden="1" customHeight="1" x14ac:dyDescent="0.4">
      <c r="J12" s="132"/>
      <c r="K12" s="133"/>
      <c r="L12" s="133"/>
      <c r="M12" s="136"/>
      <c r="N12" s="133"/>
      <c r="O12" s="135"/>
    </row>
    <row r="13" spans="10:15" ht="31.5" customHeight="1" x14ac:dyDescent="0.25">
      <c r="J13" s="146" t="s">
        <v>82</v>
      </c>
      <c r="K13" s="147"/>
      <c r="L13" s="147"/>
      <c r="M13" s="147"/>
      <c r="N13" s="147"/>
      <c r="O13" s="148"/>
    </row>
    <row r="14" spans="10:15" ht="24" hidden="1" customHeight="1" x14ac:dyDescent="0.4">
      <c r="J14" s="132"/>
      <c r="K14" s="133"/>
      <c r="L14" s="133"/>
      <c r="M14" s="136"/>
      <c r="N14" s="133"/>
      <c r="O14" s="135"/>
    </row>
    <row r="15" spans="10:15" ht="33" customHeight="1" x14ac:dyDescent="0.25">
      <c r="J15" s="146" t="s">
        <v>83</v>
      </c>
      <c r="K15" s="147"/>
      <c r="L15" s="147"/>
      <c r="M15" s="147"/>
      <c r="N15" s="147"/>
      <c r="O15" s="148"/>
    </row>
    <row r="16" spans="10:15" ht="35.450000000000003" customHeight="1" x14ac:dyDescent="0.25">
      <c r="J16" s="146" t="s">
        <v>84</v>
      </c>
      <c r="K16" s="147"/>
      <c r="L16" s="147"/>
      <c r="M16" s="147"/>
      <c r="N16" s="147"/>
      <c r="O16" s="148"/>
    </row>
    <row r="17" spans="10:15" ht="27" customHeight="1" x14ac:dyDescent="0.25">
      <c r="J17" s="255" t="s">
        <v>85</v>
      </c>
      <c r="K17" s="256"/>
      <c r="L17" s="256"/>
      <c r="M17" s="256"/>
      <c r="N17" s="256"/>
      <c r="O17" s="257"/>
    </row>
    <row r="21" spans="10:15" ht="15.75" customHeight="1" x14ac:dyDescent="0.25"/>
    <row r="22" spans="10:15" ht="15.75" customHeight="1" x14ac:dyDescent="0.25"/>
    <row r="23" spans="10:15" ht="15.75" customHeight="1" x14ac:dyDescent="0.25"/>
    <row r="24" spans="10:15" ht="15.75" customHeight="1" x14ac:dyDescent="0.25"/>
    <row r="25" spans="10:15" ht="15.75" customHeight="1" x14ac:dyDescent="0.25"/>
    <row r="26" spans="10:15" ht="15.75" customHeight="1" x14ac:dyDescent="0.25"/>
    <row r="27" spans="10:15" ht="15.75" customHeight="1" x14ac:dyDescent="0.25"/>
    <row r="28" spans="10:15" ht="15.75" customHeight="1" x14ac:dyDescent="0.25"/>
    <row r="29" spans="10:15" ht="15.75" customHeight="1" x14ac:dyDescent="0.25"/>
    <row r="30" spans="10:15" ht="15.75" customHeight="1" x14ac:dyDescent="0.25"/>
    <row r="31" spans="10:15" ht="15.75" customHeight="1" x14ac:dyDescent="0.25"/>
    <row r="32" spans="10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J16:O16"/>
    <mergeCell ref="J17:O17"/>
    <mergeCell ref="J7:O7"/>
    <mergeCell ref="J9:O9"/>
    <mergeCell ref="J11:O11"/>
    <mergeCell ref="J13:O13"/>
    <mergeCell ref="J15:O15"/>
  </mergeCells>
  <hyperlinks>
    <hyperlink ref="J9" location="Now!A1" display="Who is in ICU now?" xr:uid="{00000000-0004-0000-0200-000000000000}"/>
    <hyperlink ref="J11" location="No Colors!A1" display="Print the Schedule" xr:uid="{00000000-0004-0000-0200-000001000000}"/>
    <hyperlink ref="J13" location="Individual!A1" display="Check your schedule" xr:uid="{00000000-0004-0000-0200-000002000000}"/>
    <hyperlink ref="J15" location="Horizontal!A1" display="Check your hours" xr:uid="{00000000-0004-0000-0200-000003000000}"/>
    <hyperlink ref="J11:O11" location="'No Colors'!A1" display="Print the Schedule" xr:uid="{22E37116-1D37-4EA0-B102-27E257636DDD}"/>
    <hyperlink ref="J13:O13" location="MINE!R3" display="3- Check your schedule" xr:uid="{B76E432D-B507-4C94-AAAF-83C4FADD61E6}"/>
    <hyperlink ref="J16" location="Horizontal!A1" display="Check your hours" xr:uid="{8F2B083A-77B9-4F12-B704-F1CC7BDA5A94}"/>
    <hyperlink ref="J16:O16" location="Assign!H12" display="5- Assign Duties" xr:uid="{74910EA4-20F0-4A3A-AA8F-0834C294D47B}"/>
    <hyperlink ref="J17:O17" location="Day!J3" display="6- Check a specific date" xr:uid="{BA2ECA57-D2B2-4C98-8C51-4EA7ACE02680}"/>
    <hyperlink ref="J15:O15" location="HOME!G2" display="4- Check your hours" xr:uid="{4C3D2040-416E-4A98-8BC1-CAEC1A7E5B40}"/>
  </hyperlink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1000"/>
  <sheetViews>
    <sheetView showGridLines="0" zoomScale="70" zoomScaleNormal="70" workbookViewId="0">
      <pane xSplit="4" ySplit="7" topLeftCell="H8" activePane="bottomRight" state="frozen"/>
      <selection pane="topRight" activeCell="E1" sqref="E1"/>
      <selection pane="bottomLeft" activeCell="A8" sqref="A8"/>
      <selection pane="bottomRight" activeCell="D12" sqref="D12:D41"/>
    </sheetView>
  </sheetViews>
  <sheetFormatPr defaultColWidth="14.42578125" defaultRowHeight="15" customHeight="1" x14ac:dyDescent="0.25"/>
  <cols>
    <col min="1" max="1" width="31" bestFit="1" customWidth="1"/>
    <col min="2" max="2" width="8.85546875" customWidth="1"/>
    <col min="3" max="3" width="9.5703125" customWidth="1"/>
    <col min="4" max="4" width="16.7109375" customWidth="1"/>
    <col min="5" max="5" width="22.7109375" customWidth="1"/>
    <col min="6" max="6" width="26.140625" customWidth="1"/>
    <col min="7" max="7" width="24.85546875" hidden="1" customWidth="1"/>
    <col min="8" max="9" width="35.140625" customWidth="1"/>
    <col min="10" max="11" width="35.140625" hidden="1" customWidth="1"/>
    <col min="12" max="13" width="35.140625" customWidth="1"/>
    <col min="14" max="15" width="35.140625" hidden="1" customWidth="1"/>
    <col min="16" max="16" width="28.7109375" customWidth="1"/>
    <col min="17" max="18" width="28" customWidth="1"/>
    <col min="19" max="19" width="22.7109375" customWidth="1"/>
    <col min="20" max="20" width="8.7109375" customWidth="1"/>
    <col min="21" max="21" width="33.28515625" customWidth="1"/>
    <col min="22" max="24" width="9" customWidth="1"/>
    <col min="25" max="25" width="29.42578125" customWidth="1"/>
    <col min="26" max="26" width="8.7109375" customWidth="1"/>
  </cols>
  <sheetData>
    <row r="1" spans="1:25" ht="15" customHeight="1" x14ac:dyDescent="0.25">
      <c r="V1" s="29"/>
      <c r="W1" s="29"/>
      <c r="X1" s="29"/>
    </row>
    <row r="2" spans="1:25" ht="15" customHeight="1" x14ac:dyDescent="0.25">
      <c r="G2" s="170" t="str">
        <f>CONCATENATE("SCHEDULE OF ICU AND CCU ",TEXT( D12,"MMMM")," ",YEAR(D12))</f>
        <v>SCHEDULE OF ICU AND CCU August 2025</v>
      </c>
      <c r="H2" s="171"/>
      <c r="I2" s="171"/>
      <c r="J2" s="171"/>
      <c r="K2" s="171"/>
      <c r="L2" s="171"/>
      <c r="M2" s="171"/>
      <c r="N2" s="171"/>
      <c r="O2" s="30"/>
      <c r="P2" s="30"/>
      <c r="Q2" s="30"/>
      <c r="R2" s="30"/>
      <c r="V2" s="29"/>
      <c r="W2" s="29"/>
      <c r="X2" s="29"/>
    </row>
    <row r="3" spans="1:25" ht="36.6" customHeight="1" x14ac:dyDescent="0.25">
      <c r="D3" s="31"/>
      <c r="E3" s="31"/>
      <c r="F3" s="31"/>
      <c r="G3" s="172"/>
      <c r="H3" s="172"/>
      <c r="I3" s="172"/>
      <c r="J3" s="172"/>
      <c r="K3" s="172"/>
      <c r="L3" s="172"/>
      <c r="M3" s="172"/>
      <c r="N3" s="172"/>
      <c r="O3" s="32"/>
      <c r="P3" s="32"/>
      <c r="Q3" s="32"/>
      <c r="R3" s="32"/>
      <c r="S3" s="31"/>
      <c r="V3" s="29"/>
      <c r="W3" s="29"/>
      <c r="X3" s="29"/>
    </row>
    <row r="4" spans="1:25" ht="15.75" customHeight="1" x14ac:dyDescent="0.25">
      <c r="A4" s="173" t="s">
        <v>9</v>
      </c>
      <c r="B4" s="173" t="s">
        <v>10</v>
      </c>
      <c r="C4" s="173" t="s">
        <v>11</v>
      </c>
      <c r="D4" s="177" t="s">
        <v>12</v>
      </c>
      <c r="E4" s="178" t="s">
        <v>13</v>
      </c>
      <c r="F4" s="179"/>
      <c r="G4" s="180"/>
      <c r="H4" s="187" t="s">
        <v>14</v>
      </c>
      <c r="I4" s="179"/>
      <c r="J4" s="179"/>
      <c r="K4" s="179"/>
      <c r="L4" s="179"/>
      <c r="M4" s="179"/>
      <c r="N4" s="179"/>
      <c r="O4" s="180"/>
      <c r="P4" s="198" t="s">
        <v>15</v>
      </c>
      <c r="Q4" s="199" t="s">
        <v>78</v>
      </c>
      <c r="R4" s="199" t="s">
        <v>79</v>
      </c>
      <c r="S4" s="198" t="s">
        <v>16</v>
      </c>
      <c r="V4" s="29"/>
      <c r="W4" s="29"/>
      <c r="X4" s="29"/>
    </row>
    <row r="5" spans="1:25" ht="15.75" customHeight="1" x14ac:dyDescent="0.25">
      <c r="A5" s="174"/>
      <c r="B5" s="175"/>
      <c r="C5" s="174"/>
      <c r="D5" s="174"/>
      <c r="E5" s="181"/>
      <c r="F5" s="182"/>
      <c r="G5" s="183"/>
      <c r="H5" s="181"/>
      <c r="I5" s="182"/>
      <c r="J5" s="182"/>
      <c r="K5" s="182"/>
      <c r="L5" s="182"/>
      <c r="M5" s="182"/>
      <c r="N5" s="182"/>
      <c r="O5" s="183"/>
      <c r="P5" s="174"/>
      <c r="Q5" s="174"/>
      <c r="R5" s="174"/>
      <c r="S5" s="174"/>
      <c r="V5" s="29"/>
      <c r="W5" s="29"/>
      <c r="X5" s="29"/>
    </row>
    <row r="6" spans="1:25" ht="15.75" customHeight="1" x14ac:dyDescent="0.25">
      <c r="A6" s="174"/>
      <c r="B6" s="175"/>
      <c r="C6" s="174"/>
      <c r="D6" s="174"/>
      <c r="E6" s="181"/>
      <c r="F6" s="182"/>
      <c r="G6" s="183"/>
      <c r="H6" s="157" t="s">
        <v>17</v>
      </c>
      <c r="I6" s="158"/>
      <c r="J6" s="158"/>
      <c r="K6" s="158"/>
      <c r="L6" s="161" t="s">
        <v>18</v>
      </c>
      <c r="M6" s="162"/>
      <c r="N6" s="162"/>
      <c r="O6" s="163"/>
      <c r="P6" s="174"/>
      <c r="Q6" s="174"/>
      <c r="R6" s="174"/>
      <c r="S6" s="174"/>
      <c r="V6" s="29"/>
      <c r="W6" s="29"/>
      <c r="X6" s="29"/>
    </row>
    <row r="7" spans="1:25" ht="15.75" customHeight="1" x14ac:dyDescent="0.25">
      <c r="A7" s="174"/>
      <c r="B7" s="175"/>
      <c r="C7" s="174"/>
      <c r="D7" s="174"/>
      <c r="E7" s="181"/>
      <c r="F7" s="182"/>
      <c r="G7" s="183"/>
      <c r="H7" s="159"/>
      <c r="I7" s="160"/>
      <c r="J7" s="160"/>
      <c r="K7" s="160"/>
      <c r="L7" s="164"/>
      <c r="M7" s="165"/>
      <c r="N7" s="165"/>
      <c r="O7" s="166"/>
      <c r="P7" s="174"/>
      <c r="Q7" s="174"/>
      <c r="R7" s="174"/>
      <c r="S7" s="174"/>
      <c r="V7" s="29"/>
      <c r="W7" s="29"/>
      <c r="X7" s="29"/>
    </row>
    <row r="8" spans="1:25" ht="15.75" customHeight="1" x14ac:dyDescent="0.25">
      <c r="A8" s="174"/>
      <c r="B8" s="175"/>
      <c r="C8" s="174"/>
      <c r="D8" s="174"/>
      <c r="E8" s="181"/>
      <c r="F8" s="182"/>
      <c r="G8" s="183"/>
      <c r="H8" s="190" t="s">
        <v>89</v>
      </c>
      <c r="I8" s="191" t="s">
        <v>90</v>
      </c>
      <c r="J8" s="192" t="s">
        <v>19</v>
      </c>
      <c r="K8" s="193" t="s">
        <v>20</v>
      </c>
      <c r="L8" s="194" t="s">
        <v>89</v>
      </c>
      <c r="M8" s="191" t="s">
        <v>90</v>
      </c>
      <c r="N8" s="155" t="s">
        <v>20</v>
      </c>
      <c r="O8" s="155" t="s">
        <v>20</v>
      </c>
      <c r="P8" s="174"/>
      <c r="Q8" s="174"/>
      <c r="R8" s="174"/>
      <c r="S8" s="174"/>
      <c r="V8" s="29"/>
      <c r="W8" s="29"/>
      <c r="X8" s="29"/>
    </row>
    <row r="9" spans="1:25" ht="27.75" customHeight="1" x14ac:dyDescent="0.25">
      <c r="A9" s="174"/>
      <c r="B9" s="175"/>
      <c r="C9" s="174"/>
      <c r="D9" s="174"/>
      <c r="E9" s="184"/>
      <c r="F9" s="185"/>
      <c r="G9" s="186"/>
      <c r="H9" s="184"/>
      <c r="I9" s="156"/>
      <c r="J9" s="169"/>
      <c r="K9" s="185"/>
      <c r="L9" s="189"/>
      <c r="M9" s="156"/>
      <c r="N9" s="156"/>
      <c r="O9" s="156"/>
      <c r="P9" s="174"/>
      <c r="Q9" s="174"/>
      <c r="R9" s="174"/>
      <c r="S9" s="174"/>
      <c r="V9" s="29"/>
      <c r="W9" s="29"/>
      <c r="X9" s="29"/>
    </row>
    <row r="10" spans="1:25" ht="15.75" customHeight="1" thickTop="1" x14ac:dyDescent="0.25">
      <c r="A10" s="174"/>
      <c r="B10" s="175"/>
      <c r="C10" s="174"/>
      <c r="D10" s="174"/>
      <c r="E10" s="167" t="s">
        <v>21</v>
      </c>
      <c r="F10" s="167" t="s">
        <v>22</v>
      </c>
      <c r="G10" s="167"/>
      <c r="H10" s="167" t="s">
        <v>23</v>
      </c>
      <c r="I10" s="167" t="s">
        <v>23</v>
      </c>
      <c r="J10" s="168" t="s">
        <v>23</v>
      </c>
      <c r="K10" s="197" t="s">
        <v>23</v>
      </c>
      <c r="L10" s="188" t="s">
        <v>24</v>
      </c>
      <c r="M10" s="188" t="s">
        <v>24</v>
      </c>
      <c r="N10" s="188" t="s">
        <v>24</v>
      </c>
      <c r="O10" s="188" t="s">
        <v>24</v>
      </c>
      <c r="P10" s="174"/>
      <c r="Q10" s="174"/>
      <c r="R10" s="174"/>
      <c r="S10" s="174"/>
      <c r="V10" s="29"/>
      <c r="W10" s="29"/>
      <c r="X10" s="29"/>
    </row>
    <row r="11" spans="1:25" ht="30.75" customHeight="1" thickBot="1" x14ac:dyDescent="0.45">
      <c r="A11" s="156"/>
      <c r="B11" s="176"/>
      <c r="C11" s="156"/>
      <c r="D11" s="174"/>
      <c r="E11" s="156"/>
      <c r="F11" s="156"/>
      <c r="G11" s="156"/>
      <c r="H11" s="156"/>
      <c r="I11" s="156"/>
      <c r="J11" s="169"/>
      <c r="K11" s="185"/>
      <c r="L11" s="189"/>
      <c r="M11" s="189"/>
      <c r="N11" s="189"/>
      <c r="O11" s="189"/>
      <c r="P11" s="156"/>
      <c r="Q11" s="156"/>
      <c r="R11" s="156"/>
      <c r="S11" s="156"/>
      <c r="U11" s="121"/>
      <c r="V11" s="122" t="s">
        <v>25</v>
      </c>
      <c r="W11" s="122" t="s">
        <v>26</v>
      </c>
      <c r="X11" s="122" t="s">
        <v>27</v>
      </c>
    </row>
    <row r="12" spans="1:25" ht="39" customHeight="1" thickTop="1" thickBot="1" x14ac:dyDescent="0.45">
      <c r="A12" s="144" t="s">
        <v>60</v>
      </c>
      <c r="B12" s="145">
        <v>1234</v>
      </c>
      <c r="C12" s="141" t="str">
        <f t="shared" ref="C12:C41" si="0">TEXT(D12,"ddd")</f>
        <v>Fri</v>
      </c>
      <c r="D12" s="143">
        <v>45870</v>
      </c>
      <c r="E12" s="142" t="str">
        <f>IF(OR(C12="FRI",C12="SAT"),"off","Dr. Hasan Hosni")</f>
        <v>off</v>
      </c>
      <c r="F12" s="36" t="str">
        <f>IF(C12="FRI","off","Dr.Sayed Mohamed")</f>
        <v>off</v>
      </c>
      <c r="G12" s="35"/>
      <c r="H12" s="37" t="s">
        <v>68</v>
      </c>
      <c r="I12" s="37" t="s">
        <v>71</v>
      </c>
      <c r="J12" s="38"/>
      <c r="K12" s="39"/>
      <c r="L12" s="37" t="s">
        <v>69</v>
      </c>
      <c r="M12" s="37" t="s">
        <v>75</v>
      </c>
      <c r="N12" s="37"/>
      <c r="O12" s="37"/>
      <c r="P12" s="36" t="str">
        <f>IF(OR(C12="FRI",N12="SAT"),"off","Dr. Hasan Hosni")</f>
        <v>off</v>
      </c>
      <c r="Q12" s="37" t="s">
        <v>71</v>
      </c>
      <c r="R12" s="37"/>
      <c r="S12" s="37" t="s">
        <v>70</v>
      </c>
      <c r="U12" s="123" t="s">
        <v>67</v>
      </c>
      <c r="V12" s="122">
        <f t="shared" ref="V12:V19" si="1">COUNTIF($H$12:$O$42,U12)</f>
        <v>16</v>
      </c>
      <c r="W12" s="122">
        <f t="shared" ref="W12:W19" si="2">COUNTIF($Q$12:$Q$42,U12)</f>
        <v>2</v>
      </c>
      <c r="X12" s="122">
        <f t="shared" ref="X12:X19" si="3">COUNTIF($R$12:$R$42,U12)</f>
        <v>0</v>
      </c>
      <c r="Y12" s="40"/>
    </row>
    <row r="13" spans="1:25" ht="39" customHeight="1" thickTop="1" thickBot="1" x14ac:dyDescent="0.45">
      <c r="A13" s="144" t="s">
        <v>61</v>
      </c>
      <c r="B13" s="145">
        <v>1235</v>
      </c>
      <c r="C13" s="35" t="str">
        <f t="shared" si="0"/>
        <v>Sat</v>
      </c>
      <c r="D13" s="143">
        <v>45871</v>
      </c>
      <c r="E13" s="36" t="str">
        <f t="shared" ref="E13:E42" si="4">IF(OR(C13="FRI",C13="SAT"),"off","Dr. Hasan Hosni")</f>
        <v>off</v>
      </c>
      <c r="F13" s="36" t="str">
        <f t="shared" ref="F13:F42" si="5">IF(C13="FRI","off","Dr.Sayed Mohamed")</f>
        <v>Dr.Sayed Mohamed</v>
      </c>
      <c r="G13" s="35"/>
      <c r="H13" s="37" t="s">
        <v>68</v>
      </c>
      <c r="I13" s="37" t="s">
        <v>75</v>
      </c>
      <c r="J13" s="38"/>
      <c r="K13" s="39"/>
      <c r="L13" s="37" t="s">
        <v>71</v>
      </c>
      <c r="M13" s="37" t="s">
        <v>75</v>
      </c>
      <c r="N13" s="37"/>
      <c r="O13" s="37"/>
      <c r="P13" s="36" t="str">
        <f t="shared" ref="P13:P42" si="6">IF(OR(C13="FRI",N13="SAT"),"off","Dr. Hasan Hosni")</f>
        <v>Dr. Hasan Hosni</v>
      </c>
      <c r="Q13" s="37"/>
      <c r="R13" s="37"/>
      <c r="S13" s="37" t="s">
        <v>70</v>
      </c>
      <c r="U13" s="124" t="s">
        <v>68</v>
      </c>
      <c r="V13" s="122">
        <f t="shared" si="1"/>
        <v>18</v>
      </c>
      <c r="W13" s="122">
        <f t="shared" si="2"/>
        <v>1</v>
      </c>
      <c r="X13" s="122">
        <f t="shared" si="3"/>
        <v>0</v>
      </c>
      <c r="Y13" s="40"/>
    </row>
    <row r="14" spans="1:25" ht="39" customHeight="1" thickTop="1" thickBot="1" x14ac:dyDescent="0.45">
      <c r="A14" s="144" t="s">
        <v>62</v>
      </c>
      <c r="B14" s="145">
        <v>1236</v>
      </c>
      <c r="C14" s="35" t="str">
        <f t="shared" si="0"/>
        <v>Sun</v>
      </c>
      <c r="D14" s="143">
        <v>45872</v>
      </c>
      <c r="E14" s="36" t="str">
        <f t="shared" si="4"/>
        <v>Dr. Hasan Hosni</v>
      </c>
      <c r="F14" s="36" t="str">
        <f t="shared" si="5"/>
        <v>Dr.Sayed Mohamed</v>
      </c>
      <c r="G14" s="35"/>
      <c r="H14" s="37" t="s">
        <v>68</v>
      </c>
      <c r="I14" s="37" t="s">
        <v>67</v>
      </c>
      <c r="J14" s="38"/>
      <c r="K14" s="39"/>
      <c r="L14" s="37" t="s">
        <v>75</v>
      </c>
      <c r="M14" s="37" t="s">
        <v>77</v>
      </c>
      <c r="N14" s="37"/>
      <c r="O14" s="37"/>
      <c r="P14" s="36" t="str">
        <f t="shared" si="6"/>
        <v>Dr. Hasan Hosni</v>
      </c>
      <c r="Q14" s="37"/>
      <c r="R14" s="37" t="s">
        <v>69</v>
      </c>
      <c r="S14" s="37" t="s">
        <v>70</v>
      </c>
      <c r="U14" s="125" t="s">
        <v>71</v>
      </c>
      <c r="V14" s="122">
        <f t="shared" si="1"/>
        <v>14</v>
      </c>
      <c r="W14" s="122">
        <f t="shared" si="2"/>
        <v>1</v>
      </c>
      <c r="X14" s="122">
        <f t="shared" si="3"/>
        <v>1</v>
      </c>
    </row>
    <row r="15" spans="1:25" ht="39" customHeight="1" thickTop="1" thickBot="1" x14ac:dyDescent="0.45">
      <c r="A15" s="144" t="s">
        <v>63</v>
      </c>
      <c r="B15" s="145">
        <v>1237</v>
      </c>
      <c r="C15" s="35" t="str">
        <f t="shared" si="0"/>
        <v>Mon</v>
      </c>
      <c r="D15" s="143">
        <v>45873</v>
      </c>
      <c r="E15" s="36" t="str">
        <f t="shared" si="4"/>
        <v>Dr. Hasan Hosni</v>
      </c>
      <c r="F15" s="36" t="str">
        <f t="shared" si="5"/>
        <v>Dr.Sayed Mohamed</v>
      </c>
      <c r="G15" s="35"/>
      <c r="H15" s="37" t="s">
        <v>71</v>
      </c>
      <c r="I15" s="42" t="s">
        <v>69</v>
      </c>
      <c r="J15" s="38"/>
      <c r="K15" s="39"/>
      <c r="L15" s="37" t="s">
        <v>70</v>
      </c>
      <c r="M15" s="37" t="s">
        <v>76</v>
      </c>
      <c r="N15" s="37"/>
      <c r="O15" s="37"/>
      <c r="P15" s="36" t="str">
        <f t="shared" si="6"/>
        <v>Dr. Hasan Hosni</v>
      </c>
      <c r="Q15" s="37" t="s">
        <v>67</v>
      </c>
      <c r="R15" s="37"/>
      <c r="S15" s="37"/>
      <c r="U15" s="126" t="s">
        <v>69</v>
      </c>
      <c r="V15" s="122">
        <f t="shared" si="1"/>
        <v>13</v>
      </c>
      <c r="W15" s="122">
        <f t="shared" si="2"/>
        <v>0</v>
      </c>
      <c r="X15" s="122">
        <f t="shared" si="3"/>
        <v>2</v>
      </c>
    </row>
    <row r="16" spans="1:25" ht="39" customHeight="1" thickTop="1" thickBot="1" x14ac:dyDescent="0.45">
      <c r="A16" s="144" t="s">
        <v>64</v>
      </c>
      <c r="B16" s="145">
        <v>1238</v>
      </c>
      <c r="C16" s="35" t="str">
        <f t="shared" si="0"/>
        <v>Tue</v>
      </c>
      <c r="D16" s="143">
        <v>45874</v>
      </c>
      <c r="E16" s="36" t="str">
        <f t="shared" si="4"/>
        <v>Dr. Hasan Hosni</v>
      </c>
      <c r="F16" s="36" t="str">
        <f t="shared" si="5"/>
        <v>Dr.Sayed Mohamed</v>
      </c>
      <c r="G16" s="35"/>
      <c r="H16" s="37" t="s">
        <v>71</v>
      </c>
      <c r="I16" s="42" t="s">
        <v>69</v>
      </c>
      <c r="J16" s="43"/>
      <c r="K16" s="39"/>
      <c r="L16" s="37" t="s">
        <v>70</v>
      </c>
      <c r="M16" s="37" t="s">
        <v>76</v>
      </c>
      <c r="N16" s="37"/>
      <c r="O16" s="37"/>
      <c r="P16" s="36" t="str">
        <f t="shared" si="6"/>
        <v>Dr. Hasan Hosni</v>
      </c>
      <c r="Q16" s="37"/>
      <c r="R16" s="37"/>
      <c r="S16" s="37"/>
      <c r="U16" s="127" t="s">
        <v>70</v>
      </c>
      <c r="V16" s="122">
        <f t="shared" si="1"/>
        <v>12</v>
      </c>
      <c r="W16" s="122">
        <f t="shared" si="2"/>
        <v>0</v>
      </c>
      <c r="X16" s="122">
        <f t="shared" si="3"/>
        <v>0</v>
      </c>
    </row>
    <row r="17" spans="1:25" ht="39" customHeight="1" thickTop="1" thickBot="1" x14ac:dyDescent="0.45">
      <c r="A17" s="144" t="s">
        <v>65</v>
      </c>
      <c r="B17" s="145">
        <v>1239</v>
      </c>
      <c r="C17" s="35" t="str">
        <f t="shared" si="0"/>
        <v>Wed</v>
      </c>
      <c r="D17" s="143">
        <v>45875</v>
      </c>
      <c r="E17" s="36" t="str">
        <f t="shared" si="4"/>
        <v>Dr. Hasan Hosni</v>
      </c>
      <c r="F17" s="36" t="str">
        <f t="shared" si="5"/>
        <v>Dr.Sayed Mohamed</v>
      </c>
      <c r="G17" s="35"/>
      <c r="H17" s="37" t="s">
        <v>71</v>
      </c>
      <c r="I17" s="42" t="s">
        <v>69</v>
      </c>
      <c r="J17" s="38"/>
      <c r="K17" s="39"/>
      <c r="L17" s="37" t="s">
        <v>70</v>
      </c>
      <c r="M17" s="37" t="s">
        <v>76</v>
      </c>
      <c r="N17" s="37"/>
      <c r="O17" s="37"/>
      <c r="P17" s="36" t="str">
        <f t="shared" si="6"/>
        <v>Dr. Hasan Hosni</v>
      </c>
      <c r="Q17" s="37"/>
      <c r="R17" s="37"/>
      <c r="S17" s="37"/>
      <c r="U17" s="128" t="s">
        <v>75</v>
      </c>
      <c r="V17" s="122">
        <f t="shared" si="1"/>
        <v>19</v>
      </c>
      <c r="W17" s="122">
        <f t="shared" si="2"/>
        <v>0</v>
      </c>
      <c r="X17" s="122">
        <f t="shared" si="3"/>
        <v>0</v>
      </c>
      <c r="Y17" s="19"/>
    </row>
    <row r="18" spans="1:25" ht="39" customHeight="1" thickTop="1" thickBot="1" x14ac:dyDescent="0.45">
      <c r="A18" s="144" t="s">
        <v>66</v>
      </c>
      <c r="B18" s="145">
        <v>1240</v>
      </c>
      <c r="C18" s="35" t="str">
        <f t="shared" si="0"/>
        <v>Thu</v>
      </c>
      <c r="D18" s="143">
        <v>45876</v>
      </c>
      <c r="E18" s="36" t="str">
        <f t="shared" si="4"/>
        <v>Dr. Hasan Hosni</v>
      </c>
      <c r="F18" s="36" t="str">
        <f t="shared" si="5"/>
        <v>Dr.Sayed Mohamed</v>
      </c>
      <c r="G18" s="35"/>
      <c r="H18" s="37" t="s">
        <v>68</v>
      </c>
      <c r="I18" s="37" t="s">
        <v>67</v>
      </c>
      <c r="J18" s="38"/>
      <c r="K18" s="39"/>
      <c r="L18" s="41" t="s">
        <v>75</v>
      </c>
      <c r="M18" s="37" t="s">
        <v>77</v>
      </c>
      <c r="N18" s="37"/>
      <c r="O18" s="37"/>
      <c r="P18" s="36" t="str">
        <f t="shared" si="6"/>
        <v>Dr. Hasan Hosni</v>
      </c>
      <c r="Q18" s="37"/>
      <c r="R18" s="37"/>
      <c r="S18" s="37"/>
      <c r="U18" s="129" t="s">
        <v>76</v>
      </c>
      <c r="V18" s="122">
        <f t="shared" si="1"/>
        <v>12</v>
      </c>
      <c r="W18" s="122">
        <f t="shared" si="2"/>
        <v>1</v>
      </c>
      <c r="X18" s="122">
        <f t="shared" si="3"/>
        <v>0</v>
      </c>
    </row>
    <row r="19" spans="1:25" ht="39" customHeight="1" thickTop="1" thickBot="1" x14ac:dyDescent="0.45">
      <c r="A19" s="144" t="s">
        <v>72</v>
      </c>
      <c r="B19" s="145">
        <v>1241</v>
      </c>
      <c r="C19" s="35" t="str">
        <f t="shared" si="0"/>
        <v>Fri</v>
      </c>
      <c r="D19" s="143">
        <v>45877</v>
      </c>
      <c r="E19" s="36" t="str">
        <f t="shared" si="4"/>
        <v>off</v>
      </c>
      <c r="F19" s="36" t="str">
        <f t="shared" si="5"/>
        <v>off</v>
      </c>
      <c r="G19" s="35"/>
      <c r="H19" s="37" t="s">
        <v>68</v>
      </c>
      <c r="I19" s="37" t="s">
        <v>67</v>
      </c>
      <c r="J19" s="38"/>
      <c r="K19" s="39"/>
      <c r="L19" s="41" t="s">
        <v>75</v>
      </c>
      <c r="M19" s="37" t="s">
        <v>77</v>
      </c>
      <c r="N19" s="37"/>
      <c r="O19" s="37"/>
      <c r="P19" s="36" t="str">
        <f t="shared" si="6"/>
        <v>off</v>
      </c>
      <c r="Q19" s="37" t="s">
        <v>76</v>
      </c>
      <c r="R19" s="37"/>
      <c r="S19" s="37"/>
      <c r="U19" s="130" t="s">
        <v>77</v>
      </c>
      <c r="V19" s="122">
        <f t="shared" si="1"/>
        <v>16</v>
      </c>
      <c r="W19" s="122">
        <f t="shared" si="2"/>
        <v>0</v>
      </c>
      <c r="X19" s="122">
        <f t="shared" si="3"/>
        <v>0</v>
      </c>
    </row>
    <row r="20" spans="1:25" ht="39" customHeight="1" thickTop="1" thickBot="1" x14ac:dyDescent="0.45">
      <c r="A20" s="144" t="s">
        <v>73</v>
      </c>
      <c r="B20" s="145">
        <v>1242</v>
      </c>
      <c r="C20" s="35" t="str">
        <f t="shared" si="0"/>
        <v>Sat</v>
      </c>
      <c r="D20" s="143">
        <v>45878</v>
      </c>
      <c r="E20" s="36" t="str">
        <f t="shared" si="4"/>
        <v>off</v>
      </c>
      <c r="F20" s="36" t="str">
        <f t="shared" si="5"/>
        <v>Dr.Sayed Mohamed</v>
      </c>
      <c r="G20" s="35"/>
      <c r="H20" s="37" t="s">
        <v>68</v>
      </c>
      <c r="I20" s="37" t="s">
        <v>67</v>
      </c>
      <c r="J20" s="38"/>
      <c r="K20" s="39"/>
      <c r="L20" s="41" t="s">
        <v>75</v>
      </c>
      <c r="M20" s="37" t="s">
        <v>77</v>
      </c>
      <c r="N20" s="37"/>
      <c r="O20" s="37"/>
      <c r="P20" s="36" t="str">
        <f t="shared" si="6"/>
        <v>Dr. Hasan Hosni</v>
      </c>
      <c r="Q20" s="37"/>
      <c r="R20" s="37"/>
      <c r="S20" s="37"/>
      <c r="U20" s="40"/>
      <c r="V20" s="33"/>
      <c r="W20" s="33"/>
      <c r="X20" s="33"/>
    </row>
    <row r="21" spans="1:25" ht="39" customHeight="1" thickTop="1" thickBot="1" x14ac:dyDescent="0.45">
      <c r="A21" s="144" t="s">
        <v>74</v>
      </c>
      <c r="B21" s="145">
        <v>1243</v>
      </c>
      <c r="C21" s="35" t="str">
        <f t="shared" si="0"/>
        <v>Sun</v>
      </c>
      <c r="D21" s="143">
        <v>45879</v>
      </c>
      <c r="E21" s="36" t="str">
        <f t="shared" si="4"/>
        <v>Dr. Hasan Hosni</v>
      </c>
      <c r="F21" s="36" t="str">
        <f t="shared" si="5"/>
        <v>Dr.Sayed Mohamed</v>
      </c>
      <c r="G21" s="35"/>
      <c r="H21" s="37" t="s">
        <v>71</v>
      </c>
      <c r="I21" s="37" t="s">
        <v>69</v>
      </c>
      <c r="J21" s="43"/>
      <c r="K21" s="39"/>
      <c r="L21" s="37" t="s">
        <v>70</v>
      </c>
      <c r="M21" s="37" t="s">
        <v>76</v>
      </c>
      <c r="N21" s="37"/>
      <c r="O21" s="37"/>
      <c r="P21" s="36" t="str">
        <f t="shared" si="6"/>
        <v>Dr. Hasan Hosni</v>
      </c>
      <c r="Q21" s="37"/>
      <c r="R21" s="37"/>
      <c r="S21" s="37"/>
      <c r="U21" s="40"/>
      <c r="V21" s="33"/>
      <c r="W21" s="33"/>
      <c r="X21" s="33"/>
    </row>
    <row r="22" spans="1:25" ht="39" customHeight="1" thickTop="1" thickBot="1" x14ac:dyDescent="0.45">
      <c r="A22" s="34"/>
      <c r="B22" s="34"/>
      <c r="C22" s="35" t="str">
        <f t="shared" si="0"/>
        <v>Mon</v>
      </c>
      <c r="D22" s="143">
        <v>45880</v>
      </c>
      <c r="E22" s="36" t="str">
        <f t="shared" si="4"/>
        <v>Dr. Hasan Hosni</v>
      </c>
      <c r="F22" s="36" t="str">
        <f t="shared" si="5"/>
        <v>Dr.Sayed Mohamed</v>
      </c>
      <c r="G22" s="35"/>
      <c r="H22" s="37" t="s">
        <v>71</v>
      </c>
      <c r="I22" s="37" t="s">
        <v>69</v>
      </c>
      <c r="J22" s="38"/>
      <c r="K22" s="39"/>
      <c r="L22" s="37" t="s">
        <v>70</v>
      </c>
      <c r="M22" s="37" t="s">
        <v>76</v>
      </c>
      <c r="N22" s="37"/>
      <c r="O22" s="37"/>
      <c r="P22" s="36" t="str">
        <f t="shared" si="6"/>
        <v>Dr. Hasan Hosni</v>
      </c>
      <c r="Q22" s="37"/>
      <c r="R22" s="37"/>
      <c r="S22" s="37"/>
      <c r="U22" s="40"/>
      <c r="V22" s="33"/>
      <c r="W22" s="33"/>
      <c r="X22" s="33"/>
    </row>
    <row r="23" spans="1:25" ht="39" customHeight="1" thickTop="1" thickBot="1" x14ac:dyDescent="0.45">
      <c r="A23" s="34"/>
      <c r="B23" s="34"/>
      <c r="C23" s="35" t="str">
        <f t="shared" si="0"/>
        <v>Tue</v>
      </c>
      <c r="D23" s="143">
        <v>45881</v>
      </c>
      <c r="E23" s="36" t="str">
        <f t="shared" si="4"/>
        <v>Dr. Hasan Hosni</v>
      </c>
      <c r="F23" s="36" t="str">
        <f t="shared" si="5"/>
        <v>Dr.Sayed Mohamed</v>
      </c>
      <c r="G23" s="35"/>
      <c r="H23" s="37" t="s">
        <v>71</v>
      </c>
      <c r="I23" s="37" t="s">
        <v>69</v>
      </c>
      <c r="J23" s="38"/>
      <c r="K23" s="39"/>
      <c r="L23" s="37" t="s">
        <v>70</v>
      </c>
      <c r="M23" s="37" t="s">
        <v>76</v>
      </c>
      <c r="N23" s="37"/>
      <c r="O23" s="37"/>
      <c r="P23" s="36" t="str">
        <f t="shared" si="6"/>
        <v>Dr. Hasan Hosni</v>
      </c>
      <c r="Q23" s="37"/>
      <c r="R23" s="37"/>
      <c r="S23" s="37"/>
      <c r="U23" s="40"/>
      <c r="V23" s="33"/>
      <c r="W23" s="33"/>
      <c r="X23" s="33"/>
    </row>
    <row r="24" spans="1:25" ht="39" customHeight="1" thickTop="1" thickBot="1" x14ac:dyDescent="0.45">
      <c r="A24" s="44"/>
      <c r="B24" s="44"/>
      <c r="C24" s="35" t="str">
        <f t="shared" si="0"/>
        <v>Wed</v>
      </c>
      <c r="D24" s="143">
        <v>45882</v>
      </c>
      <c r="E24" s="36" t="str">
        <f t="shared" si="4"/>
        <v>Dr. Hasan Hosni</v>
      </c>
      <c r="F24" s="36" t="str">
        <f t="shared" si="5"/>
        <v>Dr.Sayed Mohamed</v>
      </c>
      <c r="G24" s="35"/>
      <c r="H24" s="37" t="s">
        <v>68</v>
      </c>
      <c r="I24" s="37" t="s">
        <v>67</v>
      </c>
      <c r="J24" s="38"/>
      <c r="K24" s="39"/>
      <c r="L24" s="37" t="s">
        <v>75</v>
      </c>
      <c r="M24" s="37" t="s">
        <v>77</v>
      </c>
      <c r="N24" s="37"/>
      <c r="O24" s="37"/>
      <c r="P24" s="36" t="str">
        <f t="shared" si="6"/>
        <v>Dr. Hasan Hosni</v>
      </c>
      <c r="Q24" s="37"/>
      <c r="R24" s="37" t="s">
        <v>71</v>
      </c>
      <c r="S24" s="37"/>
      <c r="U24" s="40"/>
      <c r="V24" s="33"/>
      <c r="W24" s="33"/>
      <c r="X24" s="33"/>
      <c r="Y24" s="45"/>
    </row>
    <row r="25" spans="1:25" ht="39" customHeight="1" thickTop="1" thickBot="1" x14ac:dyDescent="0.4">
      <c r="A25" s="44"/>
      <c r="B25" s="44"/>
      <c r="C25" s="35" t="str">
        <f t="shared" si="0"/>
        <v>Thu</v>
      </c>
      <c r="D25" s="143">
        <v>45883</v>
      </c>
      <c r="E25" s="36" t="str">
        <f t="shared" si="4"/>
        <v>Dr. Hasan Hosni</v>
      </c>
      <c r="F25" s="36" t="str">
        <f t="shared" si="5"/>
        <v>Dr.Sayed Mohamed</v>
      </c>
      <c r="G25" s="35"/>
      <c r="H25" s="37" t="s">
        <v>68</v>
      </c>
      <c r="I25" s="37" t="s">
        <v>67</v>
      </c>
      <c r="J25" s="43"/>
      <c r="K25" s="39"/>
      <c r="L25" s="37" t="s">
        <v>75</v>
      </c>
      <c r="M25" s="37" t="s">
        <v>77</v>
      </c>
      <c r="N25" s="37"/>
      <c r="O25" s="37"/>
      <c r="P25" s="36" t="str">
        <f t="shared" si="6"/>
        <v>Dr. Hasan Hosni</v>
      </c>
      <c r="Q25" s="37"/>
      <c r="R25" s="37"/>
      <c r="S25" s="37"/>
      <c r="V25" s="29"/>
      <c r="W25" s="29"/>
      <c r="X25" s="29"/>
    </row>
    <row r="26" spans="1:25" ht="39" customHeight="1" thickTop="1" thickBot="1" x14ac:dyDescent="0.4">
      <c r="C26" s="35" t="str">
        <f t="shared" si="0"/>
        <v>Fri</v>
      </c>
      <c r="D26" s="143">
        <v>45884</v>
      </c>
      <c r="E26" s="36" t="str">
        <f t="shared" si="4"/>
        <v>off</v>
      </c>
      <c r="F26" s="36" t="str">
        <f t="shared" si="5"/>
        <v>off</v>
      </c>
      <c r="G26" s="35"/>
      <c r="H26" s="37" t="s">
        <v>68</v>
      </c>
      <c r="I26" s="37" t="s">
        <v>67</v>
      </c>
      <c r="J26" s="38"/>
      <c r="K26" s="39"/>
      <c r="L26" s="37" t="s">
        <v>75</v>
      </c>
      <c r="M26" s="37" t="s">
        <v>77</v>
      </c>
      <c r="N26" s="37"/>
      <c r="O26" s="37"/>
      <c r="P26" s="36" t="str">
        <f t="shared" si="6"/>
        <v>off</v>
      </c>
      <c r="Q26" s="37"/>
      <c r="R26" s="37"/>
      <c r="S26" s="37"/>
      <c r="V26" s="29"/>
      <c r="W26" s="29"/>
      <c r="X26" s="29"/>
    </row>
    <row r="27" spans="1:25" ht="39" customHeight="1" thickTop="1" thickBot="1" x14ac:dyDescent="0.4">
      <c r="C27" s="35" t="str">
        <f t="shared" si="0"/>
        <v>Sat</v>
      </c>
      <c r="D27" s="143">
        <v>45885</v>
      </c>
      <c r="E27" s="36" t="str">
        <f t="shared" si="4"/>
        <v>off</v>
      </c>
      <c r="F27" s="36" t="str">
        <f t="shared" si="5"/>
        <v>Dr.Sayed Mohamed</v>
      </c>
      <c r="G27" s="35"/>
      <c r="H27" s="37" t="s">
        <v>75</v>
      </c>
      <c r="I27" s="37" t="s">
        <v>77</v>
      </c>
      <c r="J27" s="43"/>
      <c r="K27" s="39"/>
      <c r="L27" s="37" t="s">
        <v>68</v>
      </c>
      <c r="M27" s="37" t="s">
        <v>67</v>
      </c>
      <c r="N27" s="37"/>
      <c r="O27" s="37"/>
      <c r="P27" s="36" t="str">
        <f t="shared" si="6"/>
        <v>Dr. Hasan Hosni</v>
      </c>
      <c r="Q27" s="37"/>
      <c r="R27" s="37"/>
      <c r="S27" s="37"/>
      <c r="V27" s="29"/>
      <c r="W27" s="29"/>
      <c r="X27" s="29"/>
    </row>
    <row r="28" spans="1:25" ht="39" customHeight="1" thickTop="1" thickBot="1" x14ac:dyDescent="0.4">
      <c r="C28" s="35" t="str">
        <f t="shared" si="0"/>
        <v>Sun</v>
      </c>
      <c r="D28" s="143">
        <v>45886</v>
      </c>
      <c r="E28" s="36" t="str">
        <f t="shared" si="4"/>
        <v>Dr. Hasan Hosni</v>
      </c>
      <c r="F28" s="36" t="str">
        <f t="shared" si="5"/>
        <v>Dr.Sayed Mohamed</v>
      </c>
      <c r="G28" s="35"/>
      <c r="H28" s="37" t="s">
        <v>75</v>
      </c>
      <c r="I28" s="37" t="s">
        <v>77</v>
      </c>
      <c r="J28" s="43"/>
      <c r="K28" s="39"/>
      <c r="L28" s="37" t="s">
        <v>68</v>
      </c>
      <c r="M28" s="37" t="s">
        <v>67</v>
      </c>
      <c r="N28" s="37"/>
      <c r="O28" s="37"/>
      <c r="P28" s="36" t="str">
        <f t="shared" si="6"/>
        <v>Dr. Hasan Hosni</v>
      </c>
      <c r="Q28" s="37"/>
      <c r="R28" s="37"/>
      <c r="S28" s="37"/>
      <c r="V28" s="29"/>
      <c r="W28" s="29"/>
      <c r="X28" s="29"/>
    </row>
    <row r="29" spans="1:25" ht="39" customHeight="1" thickTop="1" thickBot="1" x14ac:dyDescent="0.4">
      <c r="C29" s="35" t="str">
        <f t="shared" si="0"/>
        <v>Mon</v>
      </c>
      <c r="D29" s="143">
        <v>45887</v>
      </c>
      <c r="E29" s="36" t="str">
        <f t="shared" si="4"/>
        <v>Dr. Hasan Hosni</v>
      </c>
      <c r="F29" s="36" t="str">
        <f t="shared" si="5"/>
        <v>Dr.Sayed Mohamed</v>
      </c>
      <c r="G29" s="35"/>
      <c r="H29" s="37" t="s">
        <v>75</v>
      </c>
      <c r="I29" s="37" t="s">
        <v>77</v>
      </c>
      <c r="J29" s="38"/>
      <c r="K29" s="39"/>
      <c r="L29" s="37" t="s">
        <v>68</v>
      </c>
      <c r="M29" s="37" t="s">
        <v>67</v>
      </c>
      <c r="N29" s="37"/>
      <c r="O29" s="37"/>
      <c r="P29" s="36" t="str">
        <f t="shared" si="6"/>
        <v>Dr. Hasan Hosni</v>
      </c>
      <c r="Q29" s="37"/>
      <c r="R29" s="37"/>
      <c r="S29" s="37"/>
      <c r="V29" s="29"/>
      <c r="W29" s="29"/>
      <c r="X29" s="29"/>
    </row>
    <row r="30" spans="1:25" ht="39" customHeight="1" thickTop="1" thickBot="1" x14ac:dyDescent="0.4">
      <c r="C30" s="35" t="str">
        <f t="shared" si="0"/>
        <v>Tue</v>
      </c>
      <c r="D30" s="143">
        <v>45888</v>
      </c>
      <c r="E30" s="36" t="str">
        <f t="shared" si="4"/>
        <v>Dr. Hasan Hosni</v>
      </c>
      <c r="F30" s="36" t="str">
        <f t="shared" si="5"/>
        <v>Dr.Sayed Mohamed</v>
      </c>
      <c r="G30" s="35"/>
      <c r="H30" s="37" t="s">
        <v>70</v>
      </c>
      <c r="I30" s="37" t="s">
        <v>76</v>
      </c>
      <c r="J30" s="43"/>
      <c r="K30" s="39"/>
      <c r="L30" s="37" t="s">
        <v>71</v>
      </c>
      <c r="M30" s="42" t="s">
        <v>69</v>
      </c>
      <c r="N30" s="37"/>
      <c r="O30" s="37"/>
      <c r="P30" s="36" t="str">
        <f t="shared" si="6"/>
        <v>Dr. Hasan Hosni</v>
      </c>
      <c r="Q30" s="37"/>
      <c r="R30" s="37"/>
      <c r="S30" s="37"/>
      <c r="V30" s="29"/>
      <c r="W30" s="29"/>
      <c r="X30" s="29"/>
    </row>
    <row r="31" spans="1:25" ht="39" customHeight="1" thickTop="1" thickBot="1" x14ac:dyDescent="0.4">
      <c r="C31" s="35" t="str">
        <f t="shared" si="0"/>
        <v>Wed</v>
      </c>
      <c r="D31" s="143">
        <v>45889</v>
      </c>
      <c r="E31" s="36" t="str">
        <f t="shared" si="4"/>
        <v>Dr. Hasan Hosni</v>
      </c>
      <c r="F31" s="36" t="str">
        <f t="shared" si="5"/>
        <v>Dr.Sayed Mohamed</v>
      </c>
      <c r="G31" s="35"/>
      <c r="H31" s="37" t="s">
        <v>70</v>
      </c>
      <c r="I31" s="37" t="s">
        <v>76</v>
      </c>
      <c r="J31" s="38"/>
      <c r="K31" s="39"/>
      <c r="L31" s="37" t="s">
        <v>71</v>
      </c>
      <c r="M31" s="42" t="s">
        <v>69</v>
      </c>
      <c r="N31" s="37"/>
      <c r="O31" s="37"/>
      <c r="P31" s="36" t="str">
        <f t="shared" si="6"/>
        <v>Dr. Hasan Hosni</v>
      </c>
      <c r="Q31" s="112" t="s">
        <v>67</v>
      </c>
      <c r="R31" s="37"/>
      <c r="S31" s="37"/>
      <c r="V31" s="29"/>
      <c r="W31" s="29"/>
      <c r="X31" s="29"/>
    </row>
    <row r="32" spans="1:25" ht="39" customHeight="1" thickTop="1" thickBot="1" x14ac:dyDescent="0.4">
      <c r="C32" s="35" t="str">
        <f t="shared" si="0"/>
        <v>Thu</v>
      </c>
      <c r="D32" s="143">
        <v>45890</v>
      </c>
      <c r="E32" s="36" t="str">
        <f t="shared" si="4"/>
        <v>Dr. Hasan Hosni</v>
      </c>
      <c r="F32" s="36" t="str">
        <f t="shared" si="5"/>
        <v>Dr.Sayed Mohamed</v>
      </c>
      <c r="G32" s="35"/>
      <c r="H32" s="37" t="s">
        <v>70</v>
      </c>
      <c r="I32" s="37" t="s">
        <v>76</v>
      </c>
      <c r="J32" s="43"/>
      <c r="K32" s="39"/>
      <c r="L32" s="37" t="s">
        <v>71</v>
      </c>
      <c r="M32" s="42" t="s">
        <v>69</v>
      </c>
      <c r="N32" s="37"/>
      <c r="O32" s="37"/>
      <c r="P32" s="36" t="str">
        <f t="shared" si="6"/>
        <v>Dr. Hasan Hosni</v>
      </c>
      <c r="Q32" s="37"/>
      <c r="R32" s="37"/>
      <c r="S32" s="37"/>
      <c r="V32" s="29"/>
      <c r="W32" s="29"/>
      <c r="X32" s="29"/>
    </row>
    <row r="33" spans="3:24" ht="39" customHeight="1" thickTop="1" thickBot="1" x14ac:dyDescent="0.4">
      <c r="C33" s="35" t="str">
        <f t="shared" si="0"/>
        <v>Fri</v>
      </c>
      <c r="D33" s="143">
        <v>45891</v>
      </c>
      <c r="E33" s="36" t="str">
        <f t="shared" si="4"/>
        <v>off</v>
      </c>
      <c r="F33" s="36" t="str">
        <f t="shared" si="5"/>
        <v>off</v>
      </c>
      <c r="G33" s="35"/>
      <c r="H33" s="41" t="s">
        <v>75</v>
      </c>
      <c r="I33" s="37" t="s">
        <v>77</v>
      </c>
      <c r="J33" s="43"/>
      <c r="K33" s="39"/>
      <c r="L33" s="37" t="s">
        <v>68</v>
      </c>
      <c r="M33" s="37" t="s">
        <v>67</v>
      </c>
      <c r="N33" s="37"/>
      <c r="O33" s="37"/>
      <c r="P33" s="36" t="str">
        <f t="shared" si="6"/>
        <v>off</v>
      </c>
      <c r="Q33" s="37"/>
      <c r="R33" s="37"/>
      <c r="S33" s="37"/>
      <c r="V33" s="29"/>
      <c r="W33" s="29"/>
      <c r="X33" s="29"/>
    </row>
    <row r="34" spans="3:24" ht="39" customHeight="1" thickTop="1" thickBot="1" x14ac:dyDescent="0.4">
      <c r="C34" s="35" t="str">
        <f t="shared" si="0"/>
        <v>Sat</v>
      </c>
      <c r="D34" s="143">
        <v>45892</v>
      </c>
      <c r="E34" s="36" t="str">
        <f t="shared" si="4"/>
        <v>off</v>
      </c>
      <c r="F34" s="36" t="str">
        <f t="shared" si="5"/>
        <v>Dr.Sayed Mohamed</v>
      </c>
      <c r="G34" s="35"/>
      <c r="H34" s="41" t="s">
        <v>75</v>
      </c>
      <c r="I34" s="37" t="s">
        <v>77</v>
      </c>
      <c r="J34" s="43"/>
      <c r="K34" s="39"/>
      <c r="L34" s="37" t="s">
        <v>68</v>
      </c>
      <c r="M34" s="37" t="s">
        <v>67</v>
      </c>
      <c r="N34" s="37"/>
      <c r="O34" s="37"/>
      <c r="P34" s="36" t="str">
        <f t="shared" si="6"/>
        <v>Dr. Hasan Hosni</v>
      </c>
      <c r="Q34" s="37"/>
      <c r="R34" s="37"/>
      <c r="S34" s="37"/>
      <c r="V34" s="29"/>
      <c r="W34" s="29"/>
      <c r="X34" s="29"/>
    </row>
    <row r="35" spans="3:24" ht="39" customHeight="1" thickTop="1" thickBot="1" x14ac:dyDescent="0.4">
      <c r="C35" s="35" t="str">
        <f t="shared" si="0"/>
        <v>Sun</v>
      </c>
      <c r="D35" s="143">
        <v>45893</v>
      </c>
      <c r="E35" s="36" t="str">
        <f t="shared" si="4"/>
        <v>Dr. Hasan Hosni</v>
      </c>
      <c r="F35" s="36" t="str">
        <f t="shared" si="5"/>
        <v>Dr.Sayed Mohamed</v>
      </c>
      <c r="G35" s="35"/>
      <c r="H35" s="41" t="s">
        <v>75</v>
      </c>
      <c r="I35" s="37" t="s">
        <v>77</v>
      </c>
      <c r="J35" s="43"/>
      <c r="K35" s="39"/>
      <c r="L35" s="37" t="s">
        <v>68</v>
      </c>
      <c r="M35" s="37" t="s">
        <v>67</v>
      </c>
      <c r="N35" s="37"/>
      <c r="O35" s="37"/>
      <c r="P35" s="36" t="str">
        <f t="shared" si="6"/>
        <v>Dr. Hasan Hosni</v>
      </c>
      <c r="Q35" s="37"/>
      <c r="R35" s="37"/>
      <c r="S35" s="37"/>
      <c r="V35" s="29"/>
      <c r="W35" s="29"/>
      <c r="X35" s="29"/>
    </row>
    <row r="36" spans="3:24" ht="39" customHeight="1" thickTop="1" thickBot="1" x14ac:dyDescent="0.4">
      <c r="C36" s="35" t="str">
        <f t="shared" si="0"/>
        <v>Mon</v>
      </c>
      <c r="D36" s="143">
        <v>45894</v>
      </c>
      <c r="E36" s="36" t="str">
        <f t="shared" si="4"/>
        <v>Dr. Hasan Hosni</v>
      </c>
      <c r="F36" s="36" t="str">
        <f t="shared" si="5"/>
        <v>Dr.Sayed Mohamed</v>
      </c>
      <c r="G36" s="35"/>
      <c r="H36" s="37" t="s">
        <v>70</v>
      </c>
      <c r="I36" s="37" t="s">
        <v>76</v>
      </c>
      <c r="J36" s="43"/>
      <c r="K36" s="39"/>
      <c r="L36" s="37" t="s">
        <v>71</v>
      </c>
      <c r="M36" s="37" t="s">
        <v>69</v>
      </c>
      <c r="N36" s="37"/>
      <c r="O36" s="37"/>
      <c r="P36" s="36" t="str">
        <f t="shared" si="6"/>
        <v>Dr. Hasan Hosni</v>
      </c>
      <c r="Q36" s="37"/>
      <c r="R36" s="37"/>
      <c r="S36" s="37"/>
      <c r="V36" s="29"/>
      <c r="W36" s="29"/>
      <c r="X36" s="29"/>
    </row>
    <row r="37" spans="3:24" ht="39" customHeight="1" thickTop="1" thickBot="1" x14ac:dyDescent="0.4">
      <c r="C37" s="35" t="str">
        <f t="shared" si="0"/>
        <v>Tue</v>
      </c>
      <c r="D37" s="143">
        <v>45895</v>
      </c>
      <c r="E37" s="36" t="str">
        <f t="shared" si="4"/>
        <v>Dr. Hasan Hosni</v>
      </c>
      <c r="F37" s="36" t="str">
        <f t="shared" si="5"/>
        <v>Dr.Sayed Mohamed</v>
      </c>
      <c r="G37" s="35"/>
      <c r="H37" s="37" t="s">
        <v>70</v>
      </c>
      <c r="I37" s="37" t="s">
        <v>76</v>
      </c>
      <c r="J37" s="38"/>
      <c r="K37" s="48"/>
      <c r="L37" s="37" t="s">
        <v>71</v>
      </c>
      <c r="M37" s="37" t="s">
        <v>69</v>
      </c>
      <c r="N37" s="37"/>
      <c r="O37" s="37"/>
      <c r="P37" s="36" t="str">
        <f t="shared" si="6"/>
        <v>Dr. Hasan Hosni</v>
      </c>
      <c r="Q37" s="37" t="s">
        <v>68</v>
      </c>
      <c r="R37" s="37"/>
      <c r="S37" s="37"/>
      <c r="V37" s="29"/>
      <c r="W37" s="29"/>
      <c r="X37" s="29"/>
    </row>
    <row r="38" spans="3:24" ht="39" customHeight="1" thickTop="1" thickBot="1" x14ac:dyDescent="0.4">
      <c r="C38" s="35" t="str">
        <f t="shared" si="0"/>
        <v>Wed</v>
      </c>
      <c r="D38" s="143">
        <v>45896</v>
      </c>
      <c r="E38" s="36" t="str">
        <f t="shared" si="4"/>
        <v>Dr. Hasan Hosni</v>
      </c>
      <c r="F38" s="36" t="str">
        <f t="shared" si="5"/>
        <v>Dr.Sayed Mohamed</v>
      </c>
      <c r="G38" s="35"/>
      <c r="H38" s="37" t="s">
        <v>70</v>
      </c>
      <c r="I38" s="37" t="s">
        <v>76</v>
      </c>
      <c r="J38" s="38"/>
      <c r="K38" s="48"/>
      <c r="L38" s="37" t="s">
        <v>71</v>
      </c>
      <c r="M38" s="37" t="s">
        <v>69</v>
      </c>
      <c r="N38" s="37"/>
      <c r="O38" s="37"/>
      <c r="P38" s="36" t="str">
        <f t="shared" si="6"/>
        <v>Dr. Hasan Hosni</v>
      </c>
      <c r="Q38" s="37"/>
      <c r="R38" s="37"/>
      <c r="S38" s="37"/>
      <c r="V38" s="29"/>
      <c r="W38" s="29"/>
      <c r="X38" s="29"/>
    </row>
    <row r="39" spans="3:24" ht="39" customHeight="1" thickTop="1" thickBot="1" x14ac:dyDescent="0.4">
      <c r="C39" s="35" t="str">
        <f t="shared" si="0"/>
        <v>Thu</v>
      </c>
      <c r="D39" s="143">
        <v>45897</v>
      </c>
      <c r="E39" s="36" t="str">
        <f t="shared" si="4"/>
        <v>Dr. Hasan Hosni</v>
      </c>
      <c r="F39" s="36" t="str">
        <f t="shared" si="5"/>
        <v>Dr.Sayed Mohamed</v>
      </c>
      <c r="G39" s="35"/>
      <c r="H39" s="37" t="s">
        <v>75</v>
      </c>
      <c r="I39" s="37" t="s">
        <v>77</v>
      </c>
      <c r="J39" s="38"/>
      <c r="K39" s="48"/>
      <c r="L39" s="37" t="s">
        <v>68</v>
      </c>
      <c r="M39" s="37" t="s">
        <v>67</v>
      </c>
      <c r="N39" s="37"/>
      <c r="O39" s="37"/>
      <c r="P39" s="36" t="str">
        <f t="shared" si="6"/>
        <v>Dr. Hasan Hosni</v>
      </c>
      <c r="Q39" s="37"/>
      <c r="R39" s="37" t="s">
        <v>69</v>
      </c>
      <c r="S39" s="37"/>
      <c r="V39" s="29"/>
      <c r="W39" s="29"/>
      <c r="X39" s="29"/>
    </row>
    <row r="40" spans="3:24" ht="39" customHeight="1" thickTop="1" thickBot="1" x14ac:dyDescent="0.4">
      <c r="C40" s="35" t="str">
        <f t="shared" si="0"/>
        <v>Fri</v>
      </c>
      <c r="D40" s="143">
        <v>45898</v>
      </c>
      <c r="E40" s="36" t="str">
        <f t="shared" si="4"/>
        <v>off</v>
      </c>
      <c r="F40" s="36" t="str">
        <f t="shared" si="5"/>
        <v>off</v>
      </c>
      <c r="G40" s="35"/>
      <c r="H40" s="37" t="s">
        <v>75</v>
      </c>
      <c r="I40" s="37" t="s">
        <v>77</v>
      </c>
      <c r="J40" s="38"/>
      <c r="K40" s="48"/>
      <c r="L40" s="37" t="s">
        <v>68</v>
      </c>
      <c r="M40" s="37" t="s">
        <v>67</v>
      </c>
      <c r="N40" s="37"/>
      <c r="O40" s="37"/>
      <c r="P40" s="36" t="str">
        <f t="shared" si="6"/>
        <v>off</v>
      </c>
      <c r="Q40" s="37"/>
      <c r="R40" s="37"/>
      <c r="S40" s="37"/>
      <c r="V40" s="29"/>
      <c r="W40" s="29"/>
      <c r="X40" s="29"/>
    </row>
    <row r="41" spans="3:24" ht="37.5" customHeight="1" thickTop="1" thickBot="1" x14ac:dyDescent="0.4">
      <c r="C41" s="50" t="str">
        <f t="shared" si="0"/>
        <v>Sat</v>
      </c>
      <c r="D41" s="143">
        <v>45899</v>
      </c>
      <c r="E41" s="36" t="str">
        <f t="shared" si="4"/>
        <v>off</v>
      </c>
      <c r="F41" s="36" t="str">
        <f t="shared" si="5"/>
        <v>Dr.Sayed Mohamed</v>
      </c>
      <c r="G41" s="35"/>
      <c r="H41" s="37" t="s">
        <v>75</v>
      </c>
      <c r="I41" s="37" t="s">
        <v>77</v>
      </c>
      <c r="J41" s="43"/>
      <c r="K41" s="48"/>
      <c r="L41" s="37" t="s">
        <v>68</v>
      </c>
      <c r="M41" s="37" t="s">
        <v>67</v>
      </c>
      <c r="N41" s="37"/>
      <c r="O41" s="37"/>
      <c r="P41" s="36" t="str">
        <f t="shared" si="6"/>
        <v>Dr. Hasan Hosni</v>
      </c>
      <c r="Q41" s="37"/>
      <c r="R41" s="37"/>
      <c r="S41" s="37"/>
      <c r="V41" s="29"/>
      <c r="W41" s="29"/>
      <c r="X41" s="29"/>
    </row>
    <row r="42" spans="3:24" ht="39" hidden="1" customHeight="1" thickTop="1" thickBot="1" x14ac:dyDescent="0.4">
      <c r="C42" s="50" t="str">
        <f>IF(D42="","",TEXT(D42,"ddd"))</f>
        <v>Sun</v>
      </c>
      <c r="D42" s="143">
        <v>44682</v>
      </c>
      <c r="E42" s="36" t="str">
        <f t="shared" si="4"/>
        <v>Dr. Hasan Hosni</v>
      </c>
      <c r="F42" s="36" t="str">
        <f t="shared" si="5"/>
        <v>Dr.Sayed Mohamed</v>
      </c>
      <c r="G42" s="35" t="str">
        <f t="shared" ref="G42" si="7">IF(C42="FRI","on call","Dr.Abdelbadee")</f>
        <v>Dr.Abdelbadee</v>
      </c>
      <c r="H42" s="51"/>
      <c r="I42" s="47"/>
      <c r="J42" s="43"/>
      <c r="K42" s="43"/>
      <c r="L42" s="49"/>
      <c r="M42" s="46"/>
      <c r="N42" s="52"/>
      <c r="O42" s="37"/>
      <c r="P42" s="36" t="str">
        <f t="shared" si="6"/>
        <v>Dr. Hasan Hosni</v>
      </c>
      <c r="Q42" s="37"/>
      <c r="R42" s="37"/>
      <c r="S42" s="37"/>
      <c r="V42" s="29"/>
      <c r="W42" s="29"/>
      <c r="X42" s="29"/>
    </row>
    <row r="43" spans="3:24" ht="15.75" customHeight="1" thickTop="1" x14ac:dyDescent="0.35"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37"/>
      <c r="V43" s="29"/>
      <c r="W43" s="29"/>
      <c r="X43" s="29"/>
    </row>
    <row r="44" spans="3:24" ht="15.75" customHeight="1" x14ac:dyDescent="0.25">
      <c r="H44" s="54" t="s">
        <v>39</v>
      </c>
      <c r="I44" s="54" t="s">
        <v>40</v>
      </c>
      <c r="J44" s="54" t="s">
        <v>41</v>
      </c>
      <c r="K44" s="54" t="s">
        <v>42</v>
      </c>
      <c r="L44" s="54" t="s">
        <v>43</v>
      </c>
      <c r="M44" s="54" t="s">
        <v>44</v>
      </c>
      <c r="N44" s="54" t="s">
        <v>45</v>
      </c>
      <c r="O44" s="54" t="s">
        <v>46</v>
      </c>
      <c r="Q44" s="54" t="s">
        <v>26</v>
      </c>
      <c r="R44" s="54" t="s">
        <v>27</v>
      </c>
      <c r="S44" s="54" t="s">
        <v>47</v>
      </c>
      <c r="V44" s="29"/>
      <c r="W44" s="29"/>
      <c r="X44" s="29"/>
    </row>
    <row r="45" spans="3:24" ht="15.75" customHeight="1" x14ac:dyDescent="0.25">
      <c r="V45" s="29"/>
      <c r="W45" s="29"/>
      <c r="X45" s="29"/>
    </row>
    <row r="46" spans="3:24" ht="15.75" customHeight="1" x14ac:dyDescent="0.25">
      <c r="D46" s="195" t="s">
        <v>48</v>
      </c>
      <c r="E46" s="182"/>
      <c r="F46" s="182"/>
      <c r="G46" s="182"/>
      <c r="H46" s="182"/>
      <c r="I46" s="196"/>
      <c r="J46" s="182"/>
      <c r="K46" s="182"/>
      <c r="L46" s="182"/>
      <c r="M46" s="182"/>
      <c r="N46" s="195" t="s">
        <v>49</v>
      </c>
      <c r="O46" s="182"/>
      <c r="P46" s="182"/>
      <c r="Q46" s="182"/>
      <c r="R46" s="182"/>
      <c r="S46" s="182"/>
      <c r="V46" s="29"/>
      <c r="W46" s="29"/>
      <c r="X46" s="29"/>
    </row>
    <row r="47" spans="3:24" ht="15.75" customHeight="1" x14ac:dyDescent="0.25"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V47" s="29"/>
      <c r="W47" s="29"/>
      <c r="X47" s="29"/>
    </row>
    <row r="48" spans="3:24" ht="15.75" customHeight="1" x14ac:dyDescent="0.25">
      <c r="V48" s="29"/>
      <c r="W48" s="29"/>
      <c r="X48" s="29"/>
    </row>
    <row r="49" spans="22:24" ht="15.75" customHeight="1" x14ac:dyDescent="0.25">
      <c r="V49" s="29"/>
      <c r="W49" s="29"/>
      <c r="X49" s="29"/>
    </row>
    <row r="50" spans="22:24" ht="15.75" customHeight="1" x14ac:dyDescent="0.25">
      <c r="V50" s="29"/>
      <c r="W50" s="29"/>
      <c r="X50" s="29"/>
    </row>
    <row r="51" spans="22:24" ht="15.75" customHeight="1" x14ac:dyDescent="0.25">
      <c r="V51" s="29"/>
      <c r="W51" s="29"/>
      <c r="X51" s="29"/>
    </row>
    <row r="52" spans="22:24" ht="15.75" customHeight="1" x14ac:dyDescent="0.25">
      <c r="V52" s="29"/>
      <c r="W52" s="29"/>
      <c r="X52" s="29"/>
    </row>
    <row r="53" spans="22:24" ht="15.75" customHeight="1" x14ac:dyDescent="0.25">
      <c r="V53" s="29"/>
      <c r="W53" s="29"/>
      <c r="X53" s="29"/>
    </row>
    <row r="54" spans="22:24" ht="15.75" customHeight="1" x14ac:dyDescent="0.25">
      <c r="V54" s="29"/>
      <c r="W54" s="29"/>
      <c r="X54" s="29"/>
    </row>
    <row r="55" spans="22:24" ht="15.75" customHeight="1" x14ac:dyDescent="0.25">
      <c r="V55" s="29"/>
      <c r="W55" s="29"/>
      <c r="X55" s="29"/>
    </row>
    <row r="56" spans="22:24" ht="15.75" customHeight="1" x14ac:dyDescent="0.25">
      <c r="V56" s="29"/>
      <c r="W56" s="29"/>
      <c r="X56" s="29"/>
    </row>
    <row r="57" spans="22:24" ht="15.75" customHeight="1" x14ac:dyDescent="0.25">
      <c r="V57" s="29"/>
      <c r="W57" s="29"/>
      <c r="X57" s="29"/>
    </row>
    <row r="58" spans="22:24" ht="15.75" customHeight="1" x14ac:dyDescent="0.25">
      <c r="V58" s="29"/>
      <c r="W58" s="29"/>
      <c r="X58" s="29"/>
    </row>
    <row r="59" spans="22:24" ht="15.75" customHeight="1" x14ac:dyDescent="0.25">
      <c r="V59" s="29"/>
      <c r="W59" s="29"/>
      <c r="X59" s="29"/>
    </row>
    <row r="60" spans="22:24" ht="15.75" customHeight="1" x14ac:dyDescent="0.25">
      <c r="V60" s="29"/>
      <c r="W60" s="29"/>
      <c r="X60" s="29"/>
    </row>
    <row r="61" spans="22:24" ht="15.75" customHeight="1" x14ac:dyDescent="0.25">
      <c r="V61" s="29"/>
      <c r="W61" s="29"/>
      <c r="X61" s="29"/>
    </row>
    <row r="62" spans="22:24" ht="15.75" customHeight="1" x14ac:dyDescent="0.25">
      <c r="V62" s="29"/>
      <c r="W62" s="29"/>
      <c r="X62" s="29"/>
    </row>
    <row r="63" spans="22:24" ht="15.75" customHeight="1" x14ac:dyDescent="0.25">
      <c r="V63" s="29"/>
      <c r="W63" s="29"/>
      <c r="X63" s="29"/>
    </row>
    <row r="64" spans="22:24" ht="15.75" customHeight="1" x14ac:dyDescent="0.25">
      <c r="V64" s="29"/>
      <c r="W64" s="29"/>
      <c r="X64" s="29"/>
    </row>
    <row r="65" spans="22:24" ht="15.75" customHeight="1" x14ac:dyDescent="0.25">
      <c r="V65" s="29"/>
      <c r="W65" s="29"/>
      <c r="X65" s="29"/>
    </row>
    <row r="66" spans="22:24" ht="15.75" customHeight="1" x14ac:dyDescent="0.25">
      <c r="V66" s="29"/>
      <c r="W66" s="29"/>
      <c r="X66" s="29"/>
    </row>
    <row r="67" spans="22:24" ht="15.75" customHeight="1" x14ac:dyDescent="0.25">
      <c r="V67" s="29"/>
      <c r="W67" s="29"/>
      <c r="X67" s="29"/>
    </row>
    <row r="68" spans="22:24" ht="15.75" customHeight="1" x14ac:dyDescent="0.25">
      <c r="V68" s="29"/>
      <c r="W68" s="29"/>
      <c r="X68" s="29"/>
    </row>
    <row r="69" spans="22:24" ht="15.75" customHeight="1" x14ac:dyDescent="0.25">
      <c r="V69" s="29"/>
      <c r="W69" s="29"/>
      <c r="X69" s="29"/>
    </row>
    <row r="70" spans="22:24" ht="15.75" customHeight="1" x14ac:dyDescent="0.25">
      <c r="V70" s="29"/>
      <c r="W70" s="29"/>
      <c r="X70" s="29"/>
    </row>
    <row r="71" spans="22:24" ht="15.75" customHeight="1" x14ac:dyDescent="0.25">
      <c r="V71" s="29"/>
      <c r="W71" s="29"/>
      <c r="X71" s="29"/>
    </row>
    <row r="72" spans="22:24" ht="15.75" customHeight="1" x14ac:dyDescent="0.25">
      <c r="V72" s="29"/>
      <c r="W72" s="29"/>
      <c r="X72" s="29"/>
    </row>
    <row r="73" spans="22:24" ht="15.75" customHeight="1" x14ac:dyDescent="0.25">
      <c r="V73" s="29"/>
      <c r="W73" s="29"/>
      <c r="X73" s="29"/>
    </row>
    <row r="74" spans="22:24" ht="15.75" customHeight="1" x14ac:dyDescent="0.25">
      <c r="V74" s="29"/>
      <c r="W74" s="29"/>
      <c r="X74" s="29"/>
    </row>
    <row r="75" spans="22:24" ht="15.75" customHeight="1" x14ac:dyDescent="0.25">
      <c r="V75" s="29"/>
      <c r="W75" s="29"/>
      <c r="X75" s="29"/>
    </row>
    <row r="76" spans="22:24" ht="15.75" customHeight="1" x14ac:dyDescent="0.25">
      <c r="V76" s="29"/>
      <c r="W76" s="29"/>
      <c r="X76" s="29"/>
    </row>
    <row r="77" spans="22:24" ht="15.75" customHeight="1" x14ac:dyDescent="0.25">
      <c r="V77" s="29"/>
      <c r="W77" s="29"/>
      <c r="X77" s="29"/>
    </row>
    <row r="78" spans="22:24" ht="15.75" customHeight="1" x14ac:dyDescent="0.25">
      <c r="V78" s="29"/>
      <c r="W78" s="29"/>
      <c r="X78" s="29"/>
    </row>
    <row r="79" spans="22:24" ht="15.75" customHeight="1" x14ac:dyDescent="0.25">
      <c r="V79" s="29"/>
      <c r="W79" s="29"/>
      <c r="X79" s="29"/>
    </row>
    <row r="80" spans="22:24" ht="15.75" customHeight="1" x14ac:dyDescent="0.25">
      <c r="V80" s="29"/>
      <c r="W80" s="29"/>
      <c r="X80" s="29"/>
    </row>
    <row r="81" spans="22:24" ht="15.75" customHeight="1" x14ac:dyDescent="0.25">
      <c r="V81" s="29"/>
      <c r="W81" s="29"/>
      <c r="X81" s="29"/>
    </row>
    <row r="82" spans="22:24" ht="15.75" customHeight="1" x14ac:dyDescent="0.25">
      <c r="V82" s="29"/>
      <c r="W82" s="29"/>
      <c r="X82" s="29"/>
    </row>
    <row r="83" spans="22:24" ht="15.75" customHeight="1" x14ac:dyDescent="0.25">
      <c r="V83" s="29"/>
      <c r="W83" s="29"/>
      <c r="X83" s="29"/>
    </row>
    <row r="84" spans="22:24" ht="15.75" customHeight="1" x14ac:dyDescent="0.25">
      <c r="V84" s="29"/>
      <c r="W84" s="29"/>
      <c r="X84" s="29"/>
    </row>
    <row r="85" spans="22:24" ht="15.75" customHeight="1" x14ac:dyDescent="0.25">
      <c r="V85" s="29"/>
      <c r="W85" s="29"/>
      <c r="X85" s="29"/>
    </row>
    <row r="86" spans="22:24" ht="15.75" customHeight="1" x14ac:dyDescent="0.25">
      <c r="V86" s="29"/>
      <c r="W86" s="29"/>
      <c r="X86" s="29"/>
    </row>
    <row r="87" spans="22:24" ht="15.75" customHeight="1" x14ac:dyDescent="0.25">
      <c r="V87" s="29"/>
      <c r="W87" s="29"/>
      <c r="X87" s="29"/>
    </row>
    <row r="88" spans="22:24" ht="15.75" customHeight="1" x14ac:dyDescent="0.25">
      <c r="V88" s="29"/>
      <c r="W88" s="29"/>
      <c r="X88" s="29"/>
    </row>
    <row r="89" spans="22:24" ht="15.75" customHeight="1" x14ac:dyDescent="0.25">
      <c r="V89" s="29"/>
      <c r="W89" s="29"/>
      <c r="X89" s="29"/>
    </row>
    <row r="90" spans="22:24" ht="15.75" customHeight="1" x14ac:dyDescent="0.25">
      <c r="V90" s="29"/>
      <c r="W90" s="29"/>
      <c r="X90" s="29"/>
    </row>
    <row r="91" spans="22:24" ht="15.75" customHeight="1" x14ac:dyDescent="0.25">
      <c r="V91" s="29"/>
      <c r="W91" s="29"/>
      <c r="X91" s="29"/>
    </row>
    <row r="92" spans="22:24" ht="15.75" customHeight="1" x14ac:dyDescent="0.25">
      <c r="V92" s="29"/>
      <c r="W92" s="29"/>
      <c r="X92" s="29"/>
    </row>
    <row r="93" spans="22:24" ht="15.75" customHeight="1" x14ac:dyDescent="0.25">
      <c r="V93" s="29"/>
      <c r="W93" s="29"/>
      <c r="X93" s="29"/>
    </row>
    <row r="94" spans="22:24" ht="15.75" customHeight="1" x14ac:dyDescent="0.25">
      <c r="V94" s="29"/>
      <c r="W94" s="29"/>
      <c r="X94" s="29"/>
    </row>
    <row r="95" spans="22:24" ht="15.75" customHeight="1" x14ac:dyDescent="0.25">
      <c r="V95" s="29"/>
      <c r="W95" s="29"/>
      <c r="X95" s="29"/>
    </row>
    <row r="96" spans="22:24" ht="15.75" customHeight="1" x14ac:dyDescent="0.25">
      <c r="V96" s="29"/>
      <c r="W96" s="29"/>
      <c r="X96" s="29"/>
    </row>
    <row r="97" spans="22:24" ht="15.75" customHeight="1" x14ac:dyDescent="0.25">
      <c r="V97" s="29"/>
      <c r="W97" s="29"/>
      <c r="X97" s="29"/>
    </row>
    <row r="98" spans="22:24" ht="15.75" customHeight="1" x14ac:dyDescent="0.25">
      <c r="V98" s="29"/>
      <c r="W98" s="29"/>
      <c r="X98" s="29"/>
    </row>
    <row r="99" spans="22:24" ht="15.75" customHeight="1" x14ac:dyDescent="0.25">
      <c r="V99" s="29"/>
      <c r="W99" s="29"/>
      <c r="X99" s="29"/>
    </row>
    <row r="100" spans="22:24" ht="15.75" customHeight="1" x14ac:dyDescent="0.25">
      <c r="V100" s="29"/>
      <c r="W100" s="29"/>
      <c r="X100" s="29"/>
    </row>
    <row r="101" spans="22:24" ht="15.75" customHeight="1" x14ac:dyDescent="0.25">
      <c r="V101" s="29"/>
      <c r="W101" s="29"/>
      <c r="X101" s="29"/>
    </row>
    <row r="102" spans="22:24" ht="15.75" customHeight="1" x14ac:dyDescent="0.25">
      <c r="V102" s="29"/>
      <c r="W102" s="29"/>
      <c r="X102" s="29"/>
    </row>
    <row r="103" spans="22:24" ht="15.75" customHeight="1" x14ac:dyDescent="0.25">
      <c r="V103" s="29"/>
      <c r="W103" s="29"/>
      <c r="X103" s="29"/>
    </row>
    <row r="104" spans="22:24" ht="15.75" customHeight="1" x14ac:dyDescent="0.25">
      <c r="V104" s="29"/>
      <c r="W104" s="29"/>
      <c r="X104" s="29"/>
    </row>
    <row r="105" spans="22:24" ht="15.75" customHeight="1" x14ac:dyDescent="0.25">
      <c r="V105" s="29"/>
      <c r="W105" s="29"/>
      <c r="X105" s="29"/>
    </row>
    <row r="106" spans="22:24" ht="15.75" customHeight="1" x14ac:dyDescent="0.25">
      <c r="V106" s="29"/>
      <c r="W106" s="29"/>
      <c r="X106" s="29"/>
    </row>
    <row r="107" spans="22:24" ht="15.75" customHeight="1" x14ac:dyDescent="0.25">
      <c r="V107" s="29"/>
      <c r="W107" s="29"/>
      <c r="X107" s="29"/>
    </row>
    <row r="108" spans="22:24" ht="15.75" customHeight="1" x14ac:dyDescent="0.25">
      <c r="V108" s="29"/>
      <c r="W108" s="29"/>
      <c r="X108" s="29"/>
    </row>
    <row r="109" spans="22:24" ht="15.75" customHeight="1" x14ac:dyDescent="0.25">
      <c r="V109" s="29"/>
      <c r="W109" s="29"/>
      <c r="X109" s="29"/>
    </row>
    <row r="110" spans="22:24" ht="15.75" customHeight="1" x14ac:dyDescent="0.25">
      <c r="V110" s="29"/>
      <c r="W110" s="29"/>
      <c r="X110" s="29"/>
    </row>
    <row r="111" spans="22:24" ht="15.75" customHeight="1" x14ac:dyDescent="0.25">
      <c r="V111" s="29"/>
      <c r="W111" s="29"/>
      <c r="X111" s="29"/>
    </row>
    <row r="112" spans="22:24" ht="15.75" customHeight="1" x14ac:dyDescent="0.25">
      <c r="V112" s="29"/>
      <c r="W112" s="29"/>
      <c r="X112" s="29"/>
    </row>
    <row r="113" spans="22:24" ht="15.75" customHeight="1" x14ac:dyDescent="0.25">
      <c r="V113" s="29"/>
      <c r="W113" s="29"/>
      <c r="X113" s="29"/>
    </row>
    <row r="114" spans="22:24" ht="15.75" customHeight="1" x14ac:dyDescent="0.25">
      <c r="V114" s="29"/>
      <c r="W114" s="29"/>
      <c r="X114" s="29"/>
    </row>
    <row r="115" spans="22:24" ht="15.75" customHeight="1" x14ac:dyDescent="0.25">
      <c r="V115" s="29"/>
      <c r="W115" s="29"/>
      <c r="X115" s="29"/>
    </row>
    <row r="116" spans="22:24" ht="15.75" customHeight="1" x14ac:dyDescent="0.25">
      <c r="V116" s="29"/>
      <c r="W116" s="29"/>
      <c r="X116" s="29"/>
    </row>
    <row r="117" spans="22:24" ht="15.75" customHeight="1" x14ac:dyDescent="0.25">
      <c r="V117" s="29"/>
      <c r="W117" s="29"/>
      <c r="X117" s="29"/>
    </row>
    <row r="118" spans="22:24" ht="15.75" customHeight="1" x14ac:dyDescent="0.25">
      <c r="V118" s="29"/>
      <c r="W118" s="29"/>
      <c r="X118" s="29"/>
    </row>
    <row r="119" spans="22:24" ht="15.75" customHeight="1" x14ac:dyDescent="0.25">
      <c r="V119" s="29"/>
      <c r="W119" s="29"/>
      <c r="X119" s="29"/>
    </row>
    <row r="120" spans="22:24" ht="15.75" customHeight="1" x14ac:dyDescent="0.25">
      <c r="V120" s="29"/>
      <c r="W120" s="29"/>
      <c r="X120" s="29"/>
    </row>
    <row r="121" spans="22:24" ht="15.75" customHeight="1" x14ac:dyDescent="0.25">
      <c r="V121" s="29"/>
      <c r="W121" s="29"/>
      <c r="X121" s="29"/>
    </row>
    <row r="122" spans="22:24" ht="15.75" customHeight="1" x14ac:dyDescent="0.25">
      <c r="V122" s="29"/>
      <c r="W122" s="29"/>
      <c r="X122" s="29"/>
    </row>
    <row r="123" spans="22:24" ht="15.75" customHeight="1" x14ac:dyDescent="0.25">
      <c r="V123" s="29"/>
      <c r="W123" s="29"/>
      <c r="X123" s="29"/>
    </row>
    <row r="124" spans="22:24" ht="15.75" customHeight="1" x14ac:dyDescent="0.25">
      <c r="V124" s="29"/>
      <c r="W124" s="29"/>
      <c r="X124" s="29"/>
    </row>
    <row r="125" spans="22:24" ht="15.75" customHeight="1" x14ac:dyDescent="0.25">
      <c r="V125" s="29"/>
      <c r="W125" s="29"/>
      <c r="X125" s="29"/>
    </row>
    <row r="126" spans="22:24" ht="15.75" customHeight="1" x14ac:dyDescent="0.25">
      <c r="V126" s="29"/>
      <c r="W126" s="29"/>
      <c r="X126" s="29"/>
    </row>
    <row r="127" spans="22:24" ht="15.75" customHeight="1" x14ac:dyDescent="0.25">
      <c r="V127" s="29"/>
      <c r="W127" s="29"/>
      <c r="X127" s="29"/>
    </row>
    <row r="128" spans="22:24" ht="15.75" customHeight="1" x14ac:dyDescent="0.25">
      <c r="V128" s="29"/>
      <c r="W128" s="29"/>
      <c r="X128" s="29"/>
    </row>
    <row r="129" spans="22:24" ht="15.75" customHeight="1" x14ac:dyDescent="0.25">
      <c r="V129" s="29"/>
      <c r="W129" s="29"/>
      <c r="X129" s="29"/>
    </row>
    <row r="130" spans="22:24" ht="15.75" customHeight="1" x14ac:dyDescent="0.25">
      <c r="V130" s="29"/>
      <c r="W130" s="29"/>
      <c r="X130" s="29"/>
    </row>
    <row r="131" spans="22:24" ht="15.75" customHeight="1" x14ac:dyDescent="0.25">
      <c r="V131" s="29"/>
      <c r="W131" s="29"/>
      <c r="X131" s="29"/>
    </row>
    <row r="132" spans="22:24" ht="15.75" customHeight="1" x14ac:dyDescent="0.25">
      <c r="V132" s="29"/>
      <c r="W132" s="29"/>
      <c r="X132" s="29"/>
    </row>
    <row r="133" spans="22:24" ht="15.75" customHeight="1" x14ac:dyDescent="0.25">
      <c r="V133" s="29"/>
      <c r="W133" s="29"/>
      <c r="X133" s="29"/>
    </row>
    <row r="134" spans="22:24" ht="15.75" customHeight="1" x14ac:dyDescent="0.25">
      <c r="V134" s="29"/>
      <c r="W134" s="29"/>
      <c r="X134" s="29"/>
    </row>
    <row r="135" spans="22:24" ht="15.75" customHeight="1" x14ac:dyDescent="0.25">
      <c r="V135" s="29"/>
      <c r="W135" s="29"/>
      <c r="X135" s="29"/>
    </row>
    <row r="136" spans="22:24" ht="15.75" customHeight="1" x14ac:dyDescent="0.25">
      <c r="V136" s="29"/>
      <c r="W136" s="29"/>
      <c r="X136" s="29"/>
    </row>
    <row r="137" spans="22:24" ht="15.75" customHeight="1" x14ac:dyDescent="0.25">
      <c r="V137" s="29"/>
      <c r="W137" s="29"/>
      <c r="X137" s="29"/>
    </row>
    <row r="138" spans="22:24" ht="15.75" customHeight="1" x14ac:dyDescent="0.25">
      <c r="V138" s="29"/>
      <c r="W138" s="29"/>
      <c r="X138" s="29"/>
    </row>
    <row r="139" spans="22:24" ht="15.75" customHeight="1" x14ac:dyDescent="0.25">
      <c r="V139" s="29"/>
      <c r="W139" s="29"/>
      <c r="X139" s="29"/>
    </row>
    <row r="140" spans="22:24" ht="15.75" customHeight="1" x14ac:dyDescent="0.25">
      <c r="V140" s="29"/>
      <c r="W140" s="29"/>
      <c r="X140" s="29"/>
    </row>
    <row r="141" spans="22:24" ht="15.75" customHeight="1" x14ac:dyDescent="0.25">
      <c r="V141" s="29"/>
      <c r="W141" s="29"/>
      <c r="X141" s="29"/>
    </row>
    <row r="142" spans="22:24" ht="15.75" customHeight="1" x14ac:dyDescent="0.25">
      <c r="V142" s="29"/>
      <c r="W142" s="29"/>
      <c r="X142" s="29"/>
    </row>
    <row r="143" spans="22:24" ht="15.75" customHeight="1" x14ac:dyDescent="0.25">
      <c r="V143" s="29"/>
      <c r="W143" s="29"/>
      <c r="X143" s="29"/>
    </row>
    <row r="144" spans="22:24" ht="15.75" customHeight="1" x14ac:dyDescent="0.25">
      <c r="V144" s="29"/>
      <c r="W144" s="29"/>
      <c r="X144" s="29"/>
    </row>
    <row r="145" spans="22:24" ht="15.75" customHeight="1" x14ac:dyDescent="0.25">
      <c r="V145" s="29"/>
      <c r="W145" s="29"/>
      <c r="X145" s="29"/>
    </row>
    <row r="146" spans="22:24" ht="15.75" customHeight="1" x14ac:dyDescent="0.25">
      <c r="V146" s="29"/>
      <c r="W146" s="29"/>
      <c r="X146" s="29"/>
    </row>
    <row r="147" spans="22:24" ht="15.75" customHeight="1" x14ac:dyDescent="0.25">
      <c r="V147" s="29"/>
      <c r="W147" s="29"/>
      <c r="X147" s="29"/>
    </row>
    <row r="148" spans="22:24" ht="15.75" customHeight="1" x14ac:dyDescent="0.25">
      <c r="V148" s="29"/>
      <c r="W148" s="29"/>
      <c r="X148" s="29"/>
    </row>
    <row r="149" spans="22:24" ht="15.75" customHeight="1" x14ac:dyDescent="0.25">
      <c r="V149" s="29"/>
      <c r="W149" s="29"/>
      <c r="X149" s="29"/>
    </row>
    <row r="150" spans="22:24" ht="15.75" customHeight="1" x14ac:dyDescent="0.25">
      <c r="V150" s="29"/>
      <c r="W150" s="29"/>
      <c r="X150" s="29"/>
    </row>
    <row r="151" spans="22:24" ht="15.75" customHeight="1" x14ac:dyDescent="0.25">
      <c r="V151" s="29"/>
      <c r="W151" s="29"/>
      <c r="X151" s="29"/>
    </row>
    <row r="152" spans="22:24" ht="15.75" customHeight="1" x14ac:dyDescent="0.25">
      <c r="V152" s="29"/>
      <c r="W152" s="29"/>
      <c r="X152" s="29"/>
    </row>
    <row r="153" spans="22:24" ht="15.75" customHeight="1" x14ac:dyDescent="0.25">
      <c r="V153" s="29"/>
      <c r="W153" s="29"/>
      <c r="X153" s="29"/>
    </row>
    <row r="154" spans="22:24" ht="15.75" customHeight="1" x14ac:dyDescent="0.25">
      <c r="V154" s="29"/>
      <c r="W154" s="29"/>
      <c r="X154" s="29"/>
    </row>
    <row r="155" spans="22:24" ht="15.75" customHeight="1" x14ac:dyDescent="0.25">
      <c r="V155" s="29"/>
      <c r="W155" s="29"/>
      <c r="X155" s="29"/>
    </row>
    <row r="156" spans="22:24" ht="15.75" customHeight="1" x14ac:dyDescent="0.25">
      <c r="V156" s="29"/>
      <c r="W156" s="29"/>
      <c r="X156" s="29"/>
    </row>
    <row r="157" spans="22:24" ht="15.75" customHeight="1" x14ac:dyDescent="0.25">
      <c r="V157" s="29"/>
      <c r="W157" s="29"/>
      <c r="X157" s="29"/>
    </row>
    <row r="158" spans="22:24" ht="15.75" customHeight="1" x14ac:dyDescent="0.25">
      <c r="V158" s="29"/>
      <c r="W158" s="29"/>
      <c r="X158" s="29"/>
    </row>
    <row r="159" spans="22:24" ht="15.75" customHeight="1" x14ac:dyDescent="0.25">
      <c r="V159" s="29"/>
      <c r="W159" s="29"/>
      <c r="X159" s="29"/>
    </row>
    <row r="160" spans="22:24" ht="15.75" customHeight="1" x14ac:dyDescent="0.25">
      <c r="V160" s="29"/>
      <c r="W160" s="29"/>
      <c r="X160" s="29"/>
    </row>
    <row r="161" spans="22:24" ht="15.75" customHeight="1" x14ac:dyDescent="0.25">
      <c r="V161" s="29"/>
      <c r="W161" s="29"/>
      <c r="X161" s="29"/>
    </row>
    <row r="162" spans="22:24" ht="15.75" customHeight="1" x14ac:dyDescent="0.25">
      <c r="V162" s="29"/>
      <c r="W162" s="29"/>
      <c r="X162" s="29"/>
    </row>
    <row r="163" spans="22:24" ht="15.75" customHeight="1" x14ac:dyDescent="0.25">
      <c r="V163" s="29"/>
      <c r="W163" s="29"/>
      <c r="X163" s="29"/>
    </row>
    <row r="164" spans="22:24" ht="15.75" customHeight="1" x14ac:dyDescent="0.25">
      <c r="V164" s="29"/>
      <c r="W164" s="29"/>
      <c r="X164" s="29"/>
    </row>
    <row r="165" spans="22:24" ht="15.75" customHeight="1" x14ac:dyDescent="0.25">
      <c r="V165" s="29"/>
      <c r="W165" s="29"/>
      <c r="X165" s="29"/>
    </row>
    <row r="166" spans="22:24" ht="15.75" customHeight="1" x14ac:dyDescent="0.25">
      <c r="V166" s="29"/>
      <c r="W166" s="29"/>
      <c r="X166" s="29"/>
    </row>
    <row r="167" spans="22:24" ht="15.75" customHeight="1" x14ac:dyDescent="0.25">
      <c r="V167" s="29"/>
      <c r="W167" s="29"/>
      <c r="X167" s="29"/>
    </row>
    <row r="168" spans="22:24" ht="15.75" customHeight="1" x14ac:dyDescent="0.25">
      <c r="V168" s="29"/>
      <c r="W168" s="29"/>
      <c r="X168" s="29"/>
    </row>
    <row r="169" spans="22:24" ht="15.75" customHeight="1" x14ac:dyDescent="0.25">
      <c r="V169" s="29"/>
      <c r="W169" s="29"/>
      <c r="X169" s="29"/>
    </row>
    <row r="170" spans="22:24" ht="15.75" customHeight="1" x14ac:dyDescent="0.25">
      <c r="V170" s="29"/>
      <c r="W170" s="29"/>
      <c r="X170" s="29"/>
    </row>
    <row r="171" spans="22:24" ht="15.75" customHeight="1" x14ac:dyDescent="0.25">
      <c r="V171" s="29"/>
      <c r="W171" s="29"/>
      <c r="X171" s="29"/>
    </row>
    <row r="172" spans="22:24" ht="15.75" customHeight="1" x14ac:dyDescent="0.25">
      <c r="V172" s="29"/>
      <c r="W172" s="29"/>
      <c r="X172" s="29"/>
    </row>
    <row r="173" spans="22:24" ht="15.75" customHeight="1" x14ac:dyDescent="0.25">
      <c r="V173" s="29"/>
      <c r="W173" s="29"/>
      <c r="X173" s="29"/>
    </row>
    <row r="174" spans="22:24" ht="15.75" customHeight="1" x14ac:dyDescent="0.25">
      <c r="V174" s="29"/>
      <c r="W174" s="29"/>
      <c r="X174" s="29"/>
    </row>
    <row r="175" spans="22:24" ht="15.75" customHeight="1" x14ac:dyDescent="0.25">
      <c r="V175" s="29"/>
      <c r="W175" s="29"/>
      <c r="X175" s="29"/>
    </row>
    <row r="176" spans="22:24" ht="15.75" customHeight="1" x14ac:dyDescent="0.25">
      <c r="V176" s="29"/>
      <c r="W176" s="29"/>
      <c r="X176" s="29"/>
    </row>
    <row r="177" spans="22:24" ht="15.75" customHeight="1" x14ac:dyDescent="0.25">
      <c r="V177" s="29"/>
      <c r="W177" s="29"/>
      <c r="X177" s="29"/>
    </row>
    <row r="178" spans="22:24" ht="15.75" customHeight="1" x14ac:dyDescent="0.25">
      <c r="V178" s="29"/>
      <c r="W178" s="29"/>
      <c r="X178" s="29"/>
    </row>
    <row r="179" spans="22:24" ht="15.75" customHeight="1" x14ac:dyDescent="0.25">
      <c r="V179" s="29"/>
      <c r="W179" s="29"/>
      <c r="X179" s="29"/>
    </row>
    <row r="180" spans="22:24" ht="15.75" customHeight="1" x14ac:dyDescent="0.25">
      <c r="V180" s="29"/>
      <c r="W180" s="29"/>
      <c r="X180" s="29"/>
    </row>
    <row r="181" spans="22:24" ht="15.75" customHeight="1" x14ac:dyDescent="0.25">
      <c r="V181" s="29"/>
      <c r="W181" s="29"/>
      <c r="X181" s="29"/>
    </row>
    <row r="182" spans="22:24" ht="15.75" customHeight="1" x14ac:dyDescent="0.25">
      <c r="V182" s="29"/>
      <c r="W182" s="29"/>
      <c r="X182" s="29"/>
    </row>
    <row r="183" spans="22:24" ht="15.75" customHeight="1" x14ac:dyDescent="0.25">
      <c r="V183" s="29"/>
      <c r="W183" s="29"/>
      <c r="X183" s="29"/>
    </row>
    <row r="184" spans="22:24" ht="15.75" customHeight="1" x14ac:dyDescent="0.25">
      <c r="V184" s="29"/>
      <c r="W184" s="29"/>
      <c r="X184" s="29"/>
    </row>
    <row r="185" spans="22:24" ht="15.75" customHeight="1" x14ac:dyDescent="0.25">
      <c r="V185" s="29"/>
      <c r="W185" s="29"/>
      <c r="X185" s="29"/>
    </row>
    <row r="186" spans="22:24" ht="15.75" customHeight="1" x14ac:dyDescent="0.25">
      <c r="V186" s="29"/>
      <c r="W186" s="29"/>
      <c r="X186" s="29"/>
    </row>
    <row r="187" spans="22:24" ht="15.75" customHeight="1" x14ac:dyDescent="0.25">
      <c r="V187" s="29"/>
      <c r="W187" s="29"/>
      <c r="X187" s="29"/>
    </row>
    <row r="188" spans="22:24" ht="15.75" customHeight="1" x14ac:dyDescent="0.25">
      <c r="V188" s="29"/>
      <c r="W188" s="29"/>
      <c r="X188" s="29"/>
    </row>
    <row r="189" spans="22:24" ht="15.75" customHeight="1" x14ac:dyDescent="0.25">
      <c r="V189" s="29"/>
      <c r="W189" s="29"/>
      <c r="X189" s="29"/>
    </row>
    <row r="190" spans="22:24" ht="15.75" customHeight="1" x14ac:dyDescent="0.25">
      <c r="V190" s="29"/>
      <c r="W190" s="29"/>
      <c r="X190" s="29"/>
    </row>
    <row r="191" spans="22:24" ht="15.75" customHeight="1" x14ac:dyDescent="0.25">
      <c r="V191" s="29"/>
      <c r="W191" s="29"/>
      <c r="X191" s="29"/>
    </row>
    <row r="192" spans="22:24" ht="15.75" customHeight="1" x14ac:dyDescent="0.25">
      <c r="V192" s="29"/>
      <c r="W192" s="29"/>
      <c r="X192" s="29"/>
    </row>
    <row r="193" spans="22:24" ht="15.75" customHeight="1" x14ac:dyDescent="0.25">
      <c r="V193" s="29"/>
      <c r="W193" s="29"/>
      <c r="X193" s="29"/>
    </row>
    <row r="194" spans="22:24" ht="15.75" customHeight="1" x14ac:dyDescent="0.25">
      <c r="V194" s="29"/>
      <c r="W194" s="29"/>
      <c r="X194" s="29"/>
    </row>
    <row r="195" spans="22:24" ht="15.75" customHeight="1" x14ac:dyDescent="0.25">
      <c r="V195" s="29"/>
      <c r="W195" s="29"/>
      <c r="X195" s="29"/>
    </row>
    <row r="196" spans="22:24" ht="15.75" customHeight="1" x14ac:dyDescent="0.25">
      <c r="V196" s="29"/>
      <c r="W196" s="29"/>
      <c r="X196" s="29"/>
    </row>
    <row r="197" spans="22:24" ht="15.75" customHeight="1" x14ac:dyDescent="0.25">
      <c r="V197" s="29"/>
      <c r="W197" s="29"/>
      <c r="X197" s="29"/>
    </row>
    <row r="198" spans="22:24" ht="15.75" customHeight="1" x14ac:dyDescent="0.25">
      <c r="V198" s="29"/>
      <c r="W198" s="29"/>
      <c r="X198" s="29"/>
    </row>
    <row r="199" spans="22:24" ht="15.75" customHeight="1" x14ac:dyDescent="0.25">
      <c r="V199" s="29"/>
      <c r="W199" s="29"/>
      <c r="X199" s="29"/>
    </row>
    <row r="200" spans="22:24" ht="15.75" customHeight="1" x14ac:dyDescent="0.25">
      <c r="V200" s="29"/>
      <c r="W200" s="29"/>
      <c r="X200" s="29"/>
    </row>
    <row r="201" spans="22:24" ht="15.75" customHeight="1" x14ac:dyDescent="0.25">
      <c r="V201" s="29"/>
      <c r="W201" s="29"/>
      <c r="X201" s="29"/>
    </row>
    <row r="202" spans="22:24" ht="15.75" customHeight="1" x14ac:dyDescent="0.25">
      <c r="V202" s="29"/>
      <c r="W202" s="29"/>
      <c r="X202" s="29"/>
    </row>
    <row r="203" spans="22:24" ht="15.75" customHeight="1" x14ac:dyDescent="0.25">
      <c r="V203" s="29"/>
      <c r="W203" s="29"/>
      <c r="X203" s="29"/>
    </row>
    <row r="204" spans="22:24" ht="15.75" customHeight="1" x14ac:dyDescent="0.25">
      <c r="V204" s="29"/>
      <c r="W204" s="29"/>
      <c r="X204" s="29"/>
    </row>
    <row r="205" spans="22:24" ht="15.75" customHeight="1" x14ac:dyDescent="0.25">
      <c r="V205" s="29"/>
      <c r="W205" s="29"/>
      <c r="X205" s="29"/>
    </row>
    <row r="206" spans="22:24" ht="15.75" customHeight="1" x14ac:dyDescent="0.25">
      <c r="V206" s="29"/>
      <c r="W206" s="29"/>
      <c r="X206" s="29"/>
    </row>
    <row r="207" spans="22:24" ht="15.75" customHeight="1" x14ac:dyDescent="0.25">
      <c r="V207" s="29"/>
      <c r="W207" s="29"/>
      <c r="X207" s="29"/>
    </row>
    <row r="208" spans="22:24" ht="15.75" customHeight="1" x14ac:dyDescent="0.25">
      <c r="V208" s="29"/>
      <c r="W208" s="29"/>
      <c r="X208" s="29"/>
    </row>
    <row r="209" spans="22:24" ht="15.75" customHeight="1" x14ac:dyDescent="0.25">
      <c r="V209" s="29"/>
      <c r="W209" s="29"/>
      <c r="X209" s="29"/>
    </row>
    <row r="210" spans="22:24" ht="15.75" customHeight="1" x14ac:dyDescent="0.25">
      <c r="V210" s="29"/>
      <c r="W210" s="29"/>
      <c r="X210" s="29"/>
    </row>
    <row r="211" spans="22:24" ht="15.75" customHeight="1" x14ac:dyDescent="0.25">
      <c r="V211" s="29"/>
      <c r="W211" s="29"/>
      <c r="X211" s="29"/>
    </row>
    <row r="212" spans="22:24" ht="15.75" customHeight="1" x14ac:dyDescent="0.25">
      <c r="V212" s="29"/>
      <c r="W212" s="29"/>
      <c r="X212" s="29"/>
    </row>
    <row r="213" spans="22:24" ht="15.75" customHeight="1" x14ac:dyDescent="0.25">
      <c r="V213" s="29"/>
      <c r="W213" s="29"/>
      <c r="X213" s="29"/>
    </row>
    <row r="214" spans="22:24" ht="15.75" customHeight="1" x14ac:dyDescent="0.25">
      <c r="V214" s="29"/>
      <c r="W214" s="29"/>
      <c r="X214" s="29"/>
    </row>
    <row r="215" spans="22:24" ht="15.75" customHeight="1" x14ac:dyDescent="0.25">
      <c r="V215" s="29"/>
      <c r="W215" s="29"/>
      <c r="X215" s="29"/>
    </row>
    <row r="216" spans="22:24" ht="15.75" customHeight="1" x14ac:dyDescent="0.25">
      <c r="V216" s="29"/>
      <c r="W216" s="29"/>
      <c r="X216" s="29"/>
    </row>
    <row r="217" spans="22:24" ht="15.75" customHeight="1" x14ac:dyDescent="0.25">
      <c r="V217" s="29"/>
      <c r="W217" s="29"/>
      <c r="X217" s="29"/>
    </row>
    <row r="218" spans="22:24" ht="15.75" customHeight="1" x14ac:dyDescent="0.25">
      <c r="V218" s="29"/>
      <c r="W218" s="29"/>
      <c r="X218" s="29"/>
    </row>
    <row r="219" spans="22:24" ht="15.75" customHeight="1" x14ac:dyDescent="0.25">
      <c r="V219" s="29"/>
      <c r="W219" s="29"/>
      <c r="X219" s="29"/>
    </row>
    <row r="220" spans="22:24" ht="15.75" customHeight="1" x14ac:dyDescent="0.25">
      <c r="V220" s="29"/>
      <c r="W220" s="29"/>
      <c r="X220" s="29"/>
    </row>
    <row r="221" spans="22:24" ht="15.75" customHeight="1" x14ac:dyDescent="0.25">
      <c r="V221" s="29"/>
      <c r="W221" s="29"/>
      <c r="X221" s="29"/>
    </row>
    <row r="222" spans="22:24" ht="15.75" customHeight="1" x14ac:dyDescent="0.25">
      <c r="V222" s="29"/>
      <c r="W222" s="29"/>
      <c r="X222" s="29"/>
    </row>
    <row r="223" spans="22:24" ht="15.75" customHeight="1" x14ac:dyDescent="0.25">
      <c r="V223" s="29"/>
      <c r="W223" s="29"/>
      <c r="X223" s="29"/>
    </row>
    <row r="224" spans="22:24" ht="15.75" customHeight="1" x14ac:dyDescent="0.25">
      <c r="V224" s="29"/>
      <c r="W224" s="29"/>
      <c r="X224" s="29"/>
    </row>
    <row r="225" spans="22:24" ht="15.75" customHeight="1" x14ac:dyDescent="0.25">
      <c r="V225" s="29"/>
      <c r="W225" s="29"/>
      <c r="X225" s="29"/>
    </row>
    <row r="226" spans="22:24" ht="15.75" customHeight="1" x14ac:dyDescent="0.25">
      <c r="V226" s="29"/>
      <c r="W226" s="29"/>
      <c r="X226" s="29"/>
    </row>
    <row r="227" spans="22:24" ht="15.75" customHeight="1" x14ac:dyDescent="0.25">
      <c r="V227" s="29"/>
      <c r="W227" s="29"/>
      <c r="X227" s="29"/>
    </row>
    <row r="228" spans="22:24" ht="15.75" customHeight="1" x14ac:dyDescent="0.25">
      <c r="V228" s="29"/>
      <c r="W228" s="29"/>
      <c r="X228" s="29"/>
    </row>
    <row r="229" spans="22:24" ht="15.75" customHeight="1" x14ac:dyDescent="0.25">
      <c r="V229" s="29"/>
      <c r="W229" s="29"/>
      <c r="X229" s="29"/>
    </row>
    <row r="230" spans="22:24" ht="15.75" customHeight="1" x14ac:dyDescent="0.25">
      <c r="V230" s="29"/>
      <c r="W230" s="29"/>
      <c r="X230" s="29"/>
    </row>
    <row r="231" spans="22:24" ht="15.75" customHeight="1" x14ac:dyDescent="0.25">
      <c r="V231" s="29"/>
      <c r="W231" s="29"/>
      <c r="X231" s="29"/>
    </row>
    <row r="232" spans="22:24" ht="15.75" customHeight="1" x14ac:dyDescent="0.25">
      <c r="V232" s="29"/>
      <c r="W232" s="29"/>
      <c r="X232" s="29"/>
    </row>
    <row r="233" spans="22:24" ht="15.75" customHeight="1" x14ac:dyDescent="0.25">
      <c r="V233" s="29"/>
      <c r="W233" s="29"/>
      <c r="X233" s="29"/>
    </row>
    <row r="234" spans="22:24" ht="15.75" customHeight="1" x14ac:dyDescent="0.25">
      <c r="V234" s="29"/>
      <c r="W234" s="29"/>
      <c r="X234" s="29"/>
    </row>
    <row r="235" spans="22:24" ht="15.75" customHeight="1" x14ac:dyDescent="0.25">
      <c r="V235" s="29"/>
      <c r="W235" s="29"/>
      <c r="X235" s="29"/>
    </row>
    <row r="236" spans="22:24" ht="15.75" customHeight="1" x14ac:dyDescent="0.25">
      <c r="V236" s="29"/>
      <c r="W236" s="29"/>
      <c r="X236" s="29"/>
    </row>
    <row r="237" spans="22:24" ht="15.75" customHeight="1" x14ac:dyDescent="0.25">
      <c r="V237" s="29"/>
      <c r="W237" s="29"/>
      <c r="X237" s="29"/>
    </row>
    <row r="238" spans="22:24" ht="15.75" customHeight="1" x14ac:dyDescent="0.25">
      <c r="V238" s="29"/>
      <c r="W238" s="29"/>
      <c r="X238" s="29"/>
    </row>
    <row r="239" spans="22:24" ht="15.75" customHeight="1" x14ac:dyDescent="0.25">
      <c r="V239" s="29"/>
      <c r="W239" s="29"/>
      <c r="X239" s="29"/>
    </row>
    <row r="240" spans="22:24" ht="15.75" customHeight="1" x14ac:dyDescent="0.25">
      <c r="V240" s="29"/>
      <c r="W240" s="29"/>
      <c r="X240" s="29"/>
    </row>
    <row r="241" spans="22:24" ht="15.75" customHeight="1" x14ac:dyDescent="0.25">
      <c r="V241" s="29"/>
      <c r="W241" s="29"/>
      <c r="X241" s="29"/>
    </row>
    <row r="242" spans="22:24" ht="15.75" customHeight="1" x14ac:dyDescent="0.25">
      <c r="V242" s="29"/>
      <c r="W242" s="29"/>
      <c r="X242" s="29"/>
    </row>
    <row r="243" spans="22:24" ht="15.75" customHeight="1" x14ac:dyDescent="0.25">
      <c r="V243" s="29"/>
      <c r="W243" s="29"/>
      <c r="X243" s="29"/>
    </row>
    <row r="244" spans="22:24" ht="15.75" customHeight="1" x14ac:dyDescent="0.25">
      <c r="V244" s="29"/>
      <c r="W244" s="29"/>
      <c r="X244" s="29"/>
    </row>
    <row r="245" spans="22:24" ht="15.75" customHeight="1" x14ac:dyDescent="0.25">
      <c r="V245" s="29"/>
      <c r="W245" s="29"/>
      <c r="X245" s="29"/>
    </row>
    <row r="246" spans="22:24" ht="15.75" customHeight="1" x14ac:dyDescent="0.25">
      <c r="V246" s="29"/>
      <c r="W246" s="29"/>
      <c r="X246" s="29"/>
    </row>
    <row r="247" spans="22:24" ht="15.75" customHeight="1" x14ac:dyDescent="0.25">
      <c r="V247" s="29"/>
      <c r="W247" s="29"/>
      <c r="X247" s="29"/>
    </row>
    <row r="248" spans="22:24" ht="15.75" customHeight="1" x14ac:dyDescent="0.25">
      <c r="V248" s="29"/>
      <c r="W248" s="29"/>
      <c r="X248" s="29"/>
    </row>
    <row r="249" spans="22:24" ht="15.75" customHeight="1" x14ac:dyDescent="0.25">
      <c r="V249" s="29"/>
      <c r="W249" s="29"/>
      <c r="X249" s="29"/>
    </row>
    <row r="250" spans="22:24" ht="15.75" customHeight="1" x14ac:dyDescent="0.25">
      <c r="V250" s="29"/>
      <c r="W250" s="29"/>
      <c r="X250" s="29"/>
    </row>
    <row r="251" spans="22:24" ht="15.75" customHeight="1" x14ac:dyDescent="0.25">
      <c r="V251" s="29"/>
      <c r="W251" s="29"/>
      <c r="X251" s="29"/>
    </row>
    <row r="252" spans="22:24" ht="15.75" customHeight="1" x14ac:dyDescent="0.25">
      <c r="V252" s="29"/>
      <c r="W252" s="29"/>
      <c r="X252" s="29"/>
    </row>
    <row r="253" spans="22:24" ht="15.75" customHeight="1" x14ac:dyDescent="0.25">
      <c r="V253" s="29"/>
      <c r="W253" s="29"/>
      <c r="X253" s="29"/>
    </row>
    <row r="254" spans="22:24" ht="15.75" customHeight="1" x14ac:dyDescent="0.25">
      <c r="V254" s="29"/>
      <c r="W254" s="29"/>
      <c r="X254" s="29"/>
    </row>
    <row r="255" spans="22:24" ht="15.75" customHeight="1" x14ac:dyDescent="0.25">
      <c r="V255" s="29"/>
      <c r="W255" s="29"/>
      <c r="X255" s="29"/>
    </row>
    <row r="256" spans="22:24" ht="15.75" customHeight="1" x14ac:dyDescent="0.25">
      <c r="V256" s="29"/>
      <c r="W256" s="29"/>
      <c r="X256" s="29"/>
    </row>
    <row r="257" spans="22:24" ht="15.75" customHeight="1" x14ac:dyDescent="0.25">
      <c r="V257" s="29"/>
      <c r="W257" s="29"/>
      <c r="X257" s="29"/>
    </row>
    <row r="258" spans="22:24" ht="15.75" customHeight="1" x14ac:dyDescent="0.25">
      <c r="V258" s="29"/>
      <c r="W258" s="29"/>
      <c r="X258" s="29"/>
    </row>
    <row r="259" spans="22:24" ht="15.75" customHeight="1" x14ac:dyDescent="0.25">
      <c r="V259" s="29"/>
      <c r="W259" s="29"/>
      <c r="X259" s="29"/>
    </row>
    <row r="260" spans="22:24" ht="15.75" customHeight="1" x14ac:dyDescent="0.25">
      <c r="V260" s="29"/>
      <c r="W260" s="29"/>
      <c r="X260" s="29"/>
    </row>
    <row r="261" spans="22:24" ht="15.75" customHeight="1" x14ac:dyDescent="0.25">
      <c r="V261" s="29"/>
      <c r="W261" s="29"/>
      <c r="X261" s="29"/>
    </row>
    <row r="262" spans="22:24" ht="15.75" customHeight="1" x14ac:dyDescent="0.25">
      <c r="V262" s="29"/>
      <c r="W262" s="29"/>
      <c r="X262" s="29"/>
    </row>
    <row r="263" spans="22:24" ht="15.75" customHeight="1" x14ac:dyDescent="0.25">
      <c r="V263" s="29"/>
      <c r="W263" s="29"/>
      <c r="X263" s="29"/>
    </row>
    <row r="264" spans="22:24" ht="15.75" customHeight="1" x14ac:dyDescent="0.25">
      <c r="V264" s="29"/>
      <c r="W264" s="29"/>
      <c r="X264" s="29"/>
    </row>
    <row r="265" spans="22:24" ht="15.75" customHeight="1" x14ac:dyDescent="0.25">
      <c r="V265" s="29"/>
      <c r="W265" s="29"/>
      <c r="X265" s="29"/>
    </row>
    <row r="266" spans="22:24" ht="15.75" customHeight="1" x14ac:dyDescent="0.25">
      <c r="V266" s="29"/>
      <c r="W266" s="29"/>
      <c r="X266" s="29"/>
    </row>
    <row r="267" spans="22:24" ht="15.75" customHeight="1" x14ac:dyDescent="0.25">
      <c r="V267" s="29"/>
      <c r="W267" s="29"/>
      <c r="X267" s="29"/>
    </row>
    <row r="268" spans="22:24" ht="15.75" customHeight="1" x14ac:dyDescent="0.25">
      <c r="V268" s="29"/>
      <c r="W268" s="29"/>
      <c r="X268" s="29"/>
    </row>
    <row r="269" spans="22:24" ht="15.75" customHeight="1" x14ac:dyDescent="0.25">
      <c r="V269" s="29"/>
      <c r="W269" s="29"/>
      <c r="X269" s="29"/>
    </row>
    <row r="270" spans="22:24" ht="15.75" customHeight="1" x14ac:dyDescent="0.25">
      <c r="V270" s="29"/>
      <c r="W270" s="29"/>
      <c r="X270" s="29"/>
    </row>
    <row r="271" spans="22:24" ht="15.75" customHeight="1" x14ac:dyDescent="0.25">
      <c r="V271" s="29"/>
      <c r="W271" s="29"/>
      <c r="X271" s="29"/>
    </row>
    <row r="272" spans="22:24" ht="15.75" customHeight="1" x14ac:dyDescent="0.25">
      <c r="V272" s="29"/>
      <c r="W272" s="29"/>
      <c r="X272" s="29"/>
    </row>
    <row r="273" spans="22:24" ht="15.75" customHeight="1" x14ac:dyDescent="0.25">
      <c r="V273" s="29"/>
      <c r="W273" s="29"/>
      <c r="X273" s="29"/>
    </row>
    <row r="274" spans="22:24" ht="15.75" customHeight="1" x14ac:dyDescent="0.25">
      <c r="V274" s="29"/>
      <c r="W274" s="29"/>
      <c r="X274" s="29"/>
    </row>
    <row r="275" spans="22:24" ht="15.75" customHeight="1" x14ac:dyDescent="0.25">
      <c r="V275" s="29"/>
      <c r="W275" s="29"/>
      <c r="X275" s="29"/>
    </row>
    <row r="276" spans="22:24" ht="15.75" customHeight="1" x14ac:dyDescent="0.25">
      <c r="V276" s="29"/>
      <c r="W276" s="29"/>
      <c r="X276" s="29"/>
    </row>
    <row r="277" spans="22:24" ht="15.75" customHeight="1" x14ac:dyDescent="0.25">
      <c r="V277" s="29"/>
      <c r="W277" s="29"/>
      <c r="X277" s="29"/>
    </row>
    <row r="278" spans="22:24" ht="15.75" customHeight="1" x14ac:dyDescent="0.25">
      <c r="V278" s="29"/>
      <c r="W278" s="29"/>
      <c r="X278" s="29"/>
    </row>
    <row r="279" spans="22:24" ht="15.75" customHeight="1" x14ac:dyDescent="0.25">
      <c r="V279" s="29"/>
      <c r="W279" s="29"/>
      <c r="X279" s="29"/>
    </row>
    <row r="280" spans="22:24" ht="15.75" customHeight="1" x14ac:dyDescent="0.25">
      <c r="V280" s="29"/>
      <c r="W280" s="29"/>
      <c r="X280" s="29"/>
    </row>
    <row r="281" spans="22:24" ht="15.75" customHeight="1" x14ac:dyDescent="0.25">
      <c r="V281" s="29"/>
      <c r="W281" s="29"/>
      <c r="X281" s="29"/>
    </row>
    <row r="282" spans="22:24" ht="15.75" customHeight="1" x14ac:dyDescent="0.25">
      <c r="V282" s="29"/>
      <c r="W282" s="29"/>
      <c r="X282" s="29"/>
    </row>
    <row r="283" spans="22:24" ht="15.75" customHeight="1" x14ac:dyDescent="0.25">
      <c r="V283" s="29"/>
      <c r="W283" s="29"/>
      <c r="X283" s="29"/>
    </row>
    <row r="284" spans="22:24" ht="15.75" customHeight="1" x14ac:dyDescent="0.25">
      <c r="V284" s="29"/>
      <c r="W284" s="29"/>
      <c r="X284" s="29"/>
    </row>
    <row r="285" spans="22:24" ht="15.75" customHeight="1" x14ac:dyDescent="0.25">
      <c r="V285" s="29"/>
      <c r="W285" s="29"/>
      <c r="X285" s="29"/>
    </row>
    <row r="286" spans="22:24" ht="15.75" customHeight="1" x14ac:dyDescent="0.25">
      <c r="V286" s="29"/>
      <c r="W286" s="29"/>
      <c r="X286" s="29"/>
    </row>
    <row r="287" spans="22:24" ht="15.75" customHeight="1" x14ac:dyDescent="0.25">
      <c r="V287" s="29"/>
      <c r="W287" s="29"/>
      <c r="X287" s="29"/>
    </row>
    <row r="288" spans="22:24" ht="15.75" customHeight="1" x14ac:dyDescent="0.25">
      <c r="V288" s="29"/>
      <c r="W288" s="29"/>
      <c r="X288" s="29"/>
    </row>
    <row r="289" spans="22:24" ht="15.75" customHeight="1" x14ac:dyDescent="0.25">
      <c r="V289" s="29"/>
      <c r="W289" s="29"/>
      <c r="X289" s="29"/>
    </row>
    <row r="290" spans="22:24" ht="15.75" customHeight="1" x14ac:dyDescent="0.25">
      <c r="V290" s="29"/>
      <c r="W290" s="29"/>
      <c r="X290" s="29"/>
    </row>
    <row r="291" spans="22:24" ht="15.75" customHeight="1" x14ac:dyDescent="0.25">
      <c r="V291" s="29"/>
      <c r="W291" s="29"/>
      <c r="X291" s="29"/>
    </row>
    <row r="292" spans="22:24" ht="15.75" customHeight="1" x14ac:dyDescent="0.25">
      <c r="V292" s="29"/>
      <c r="W292" s="29"/>
      <c r="X292" s="29"/>
    </row>
    <row r="293" spans="22:24" ht="15.75" customHeight="1" x14ac:dyDescent="0.25">
      <c r="V293" s="29"/>
      <c r="W293" s="29"/>
      <c r="X293" s="29"/>
    </row>
    <row r="294" spans="22:24" ht="15.75" customHeight="1" x14ac:dyDescent="0.25">
      <c r="V294" s="29"/>
      <c r="W294" s="29"/>
      <c r="X294" s="29"/>
    </row>
    <row r="295" spans="22:24" ht="15.75" customHeight="1" x14ac:dyDescent="0.25">
      <c r="V295" s="29"/>
      <c r="W295" s="29"/>
      <c r="X295" s="29"/>
    </row>
    <row r="296" spans="22:24" ht="15.75" customHeight="1" x14ac:dyDescent="0.25">
      <c r="V296" s="29"/>
      <c r="W296" s="29"/>
      <c r="X296" s="29"/>
    </row>
    <row r="297" spans="22:24" ht="15.75" customHeight="1" x14ac:dyDescent="0.25">
      <c r="V297" s="29"/>
      <c r="W297" s="29"/>
      <c r="X297" s="29"/>
    </row>
    <row r="298" spans="22:24" ht="15.75" customHeight="1" x14ac:dyDescent="0.25">
      <c r="V298" s="29"/>
      <c r="W298" s="29"/>
      <c r="X298" s="29"/>
    </row>
    <row r="299" spans="22:24" ht="15.75" customHeight="1" x14ac:dyDescent="0.25">
      <c r="V299" s="29"/>
      <c r="W299" s="29"/>
      <c r="X299" s="29"/>
    </row>
    <row r="300" spans="22:24" ht="15.75" customHeight="1" x14ac:dyDescent="0.25">
      <c r="V300" s="29"/>
      <c r="W300" s="29"/>
      <c r="X300" s="29"/>
    </row>
    <row r="301" spans="22:24" ht="15.75" customHeight="1" x14ac:dyDescent="0.25">
      <c r="V301" s="29"/>
      <c r="W301" s="29"/>
      <c r="X301" s="29"/>
    </row>
    <row r="302" spans="22:24" ht="15.75" customHeight="1" x14ac:dyDescent="0.25">
      <c r="V302" s="29"/>
      <c r="W302" s="29"/>
      <c r="X302" s="29"/>
    </row>
    <row r="303" spans="22:24" ht="15.75" customHeight="1" x14ac:dyDescent="0.25">
      <c r="V303" s="29"/>
      <c r="W303" s="29"/>
      <c r="X303" s="29"/>
    </row>
    <row r="304" spans="22:24" ht="15.75" customHeight="1" x14ac:dyDescent="0.25">
      <c r="V304" s="29"/>
      <c r="W304" s="29"/>
      <c r="X304" s="29"/>
    </row>
    <row r="305" spans="22:24" ht="15.75" customHeight="1" x14ac:dyDescent="0.25">
      <c r="V305" s="29"/>
      <c r="W305" s="29"/>
      <c r="X305" s="29"/>
    </row>
    <row r="306" spans="22:24" ht="15.75" customHeight="1" x14ac:dyDescent="0.25">
      <c r="V306" s="29"/>
      <c r="W306" s="29"/>
      <c r="X306" s="29"/>
    </row>
    <row r="307" spans="22:24" ht="15.75" customHeight="1" x14ac:dyDescent="0.25">
      <c r="V307" s="29"/>
      <c r="W307" s="29"/>
      <c r="X307" s="29"/>
    </row>
    <row r="308" spans="22:24" ht="15.75" customHeight="1" x14ac:dyDescent="0.25">
      <c r="V308" s="29"/>
      <c r="W308" s="29"/>
      <c r="X308" s="29"/>
    </row>
    <row r="309" spans="22:24" ht="15.75" customHeight="1" x14ac:dyDescent="0.25">
      <c r="V309" s="29"/>
      <c r="W309" s="29"/>
      <c r="X309" s="29"/>
    </row>
    <row r="310" spans="22:24" ht="15.75" customHeight="1" x14ac:dyDescent="0.25">
      <c r="V310" s="29"/>
      <c r="W310" s="29"/>
      <c r="X310" s="29"/>
    </row>
    <row r="311" spans="22:24" ht="15.75" customHeight="1" x14ac:dyDescent="0.25">
      <c r="V311" s="29"/>
      <c r="W311" s="29"/>
      <c r="X311" s="29"/>
    </row>
    <row r="312" spans="22:24" ht="15.75" customHeight="1" x14ac:dyDescent="0.25">
      <c r="V312" s="29"/>
      <c r="W312" s="29"/>
      <c r="X312" s="29"/>
    </row>
    <row r="313" spans="22:24" ht="15.75" customHeight="1" x14ac:dyDescent="0.25">
      <c r="V313" s="29"/>
      <c r="W313" s="29"/>
      <c r="X313" s="29"/>
    </row>
    <row r="314" spans="22:24" ht="15.75" customHeight="1" x14ac:dyDescent="0.25">
      <c r="V314" s="29"/>
      <c r="W314" s="29"/>
      <c r="X314" s="29"/>
    </row>
    <row r="315" spans="22:24" ht="15.75" customHeight="1" x14ac:dyDescent="0.25">
      <c r="V315" s="29"/>
      <c r="W315" s="29"/>
      <c r="X315" s="29"/>
    </row>
    <row r="316" spans="22:24" ht="15.75" customHeight="1" x14ac:dyDescent="0.25">
      <c r="V316" s="29"/>
      <c r="W316" s="29"/>
      <c r="X316" s="29"/>
    </row>
    <row r="317" spans="22:24" ht="15.75" customHeight="1" x14ac:dyDescent="0.25">
      <c r="V317" s="29"/>
      <c r="W317" s="29"/>
      <c r="X317" s="29"/>
    </row>
    <row r="318" spans="22:24" ht="15.75" customHeight="1" x14ac:dyDescent="0.25">
      <c r="V318" s="29"/>
      <c r="W318" s="29"/>
      <c r="X318" s="29"/>
    </row>
    <row r="319" spans="22:24" ht="15.75" customHeight="1" x14ac:dyDescent="0.25">
      <c r="V319" s="29"/>
      <c r="W319" s="29"/>
      <c r="X319" s="29"/>
    </row>
    <row r="320" spans="22:24" ht="15.75" customHeight="1" x14ac:dyDescent="0.25">
      <c r="V320" s="29"/>
      <c r="W320" s="29"/>
      <c r="X320" s="29"/>
    </row>
    <row r="321" spans="22:24" ht="15.75" customHeight="1" x14ac:dyDescent="0.25">
      <c r="V321" s="29"/>
      <c r="W321" s="29"/>
      <c r="X321" s="29"/>
    </row>
    <row r="322" spans="22:24" ht="15.75" customHeight="1" x14ac:dyDescent="0.25">
      <c r="V322" s="29"/>
      <c r="W322" s="29"/>
      <c r="X322" s="29"/>
    </row>
    <row r="323" spans="22:24" ht="15.75" customHeight="1" x14ac:dyDescent="0.25">
      <c r="V323" s="29"/>
      <c r="W323" s="29"/>
      <c r="X323" s="29"/>
    </row>
    <row r="324" spans="22:24" ht="15.75" customHeight="1" x14ac:dyDescent="0.25">
      <c r="V324" s="29"/>
      <c r="W324" s="29"/>
      <c r="X324" s="29"/>
    </row>
    <row r="325" spans="22:24" ht="15.75" customHeight="1" x14ac:dyDescent="0.25">
      <c r="V325" s="29"/>
      <c r="W325" s="29"/>
      <c r="X325" s="29"/>
    </row>
    <row r="326" spans="22:24" ht="15.75" customHeight="1" x14ac:dyDescent="0.25">
      <c r="V326" s="29"/>
      <c r="W326" s="29"/>
      <c r="X326" s="29"/>
    </row>
    <row r="327" spans="22:24" ht="15.75" customHeight="1" x14ac:dyDescent="0.25">
      <c r="V327" s="29"/>
      <c r="W327" s="29"/>
      <c r="X327" s="29"/>
    </row>
    <row r="328" spans="22:24" ht="15.75" customHeight="1" x14ac:dyDescent="0.25">
      <c r="V328" s="29"/>
      <c r="W328" s="29"/>
      <c r="X328" s="29"/>
    </row>
    <row r="329" spans="22:24" ht="15.75" customHeight="1" x14ac:dyDescent="0.25">
      <c r="V329" s="29"/>
      <c r="W329" s="29"/>
      <c r="X329" s="29"/>
    </row>
    <row r="330" spans="22:24" ht="15.75" customHeight="1" x14ac:dyDescent="0.25">
      <c r="V330" s="29"/>
      <c r="W330" s="29"/>
      <c r="X330" s="29"/>
    </row>
    <row r="331" spans="22:24" ht="15.75" customHeight="1" x14ac:dyDescent="0.25">
      <c r="V331" s="29"/>
      <c r="W331" s="29"/>
      <c r="X331" s="29"/>
    </row>
    <row r="332" spans="22:24" ht="15.75" customHeight="1" x14ac:dyDescent="0.25">
      <c r="V332" s="29"/>
      <c r="W332" s="29"/>
      <c r="X332" s="29"/>
    </row>
    <row r="333" spans="22:24" ht="15.75" customHeight="1" x14ac:dyDescent="0.25">
      <c r="V333" s="29"/>
      <c r="W333" s="29"/>
      <c r="X333" s="29"/>
    </row>
    <row r="334" spans="22:24" ht="15.75" customHeight="1" x14ac:dyDescent="0.25">
      <c r="V334" s="29"/>
      <c r="W334" s="29"/>
      <c r="X334" s="29"/>
    </row>
    <row r="335" spans="22:24" ht="15.75" customHeight="1" x14ac:dyDescent="0.25">
      <c r="V335" s="29"/>
      <c r="W335" s="29"/>
      <c r="X335" s="29"/>
    </row>
    <row r="336" spans="22:24" ht="15.75" customHeight="1" x14ac:dyDescent="0.25">
      <c r="V336" s="29"/>
      <c r="W336" s="29"/>
      <c r="X336" s="29"/>
    </row>
    <row r="337" spans="22:24" ht="15.75" customHeight="1" x14ac:dyDescent="0.25">
      <c r="V337" s="29"/>
      <c r="W337" s="29"/>
      <c r="X337" s="29"/>
    </row>
    <row r="338" spans="22:24" ht="15.75" customHeight="1" x14ac:dyDescent="0.25">
      <c r="V338" s="29"/>
      <c r="W338" s="29"/>
      <c r="X338" s="29"/>
    </row>
    <row r="339" spans="22:24" ht="15.75" customHeight="1" x14ac:dyDescent="0.25">
      <c r="V339" s="29"/>
      <c r="W339" s="29"/>
      <c r="X339" s="29"/>
    </row>
    <row r="340" spans="22:24" ht="15.75" customHeight="1" x14ac:dyDescent="0.25">
      <c r="V340" s="29"/>
      <c r="W340" s="29"/>
      <c r="X340" s="29"/>
    </row>
    <row r="341" spans="22:24" ht="15.75" customHeight="1" x14ac:dyDescent="0.25">
      <c r="V341" s="29"/>
      <c r="W341" s="29"/>
      <c r="X341" s="29"/>
    </row>
    <row r="342" spans="22:24" ht="15.75" customHeight="1" x14ac:dyDescent="0.25">
      <c r="V342" s="29"/>
      <c r="W342" s="29"/>
      <c r="X342" s="29"/>
    </row>
    <row r="343" spans="22:24" ht="15.75" customHeight="1" x14ac:dyDescent="0.25">
      <c r="V343" s="29"/>
      <c r="W343" s="29"/>
      <c r="X343" s="29"/>
    </row>
    <row r="344" spans="22:24" ht="15.75" customHeight="1" x14ac:dyDescent="0.25">
      <c r="V344" s="29"/>
      <c r="W344" s="29"/>
      <c r="X344" s="29"/>
    </row>
    <row r="345" spans="22:24" ht="15.75" customHeight="1" x14ac:dyDescent="0.25">
      <c r="V345" s="29"/>
      <c r="W345" s="29"/>
      <c r="X345" s="29"/>
    </row>
    <row r="346" spans="22:24" ht="15.75" customHeight="1" x14ac:dyDescent="0.25">
      <c r="V346" s="29"/>
      <c r="W346" s="29"/>
      <c r="X346" s="29"/>
    </row>
    <row r="347" spans="22:24" ht="15.75" customHeight="1" x14ac:dyDescent="0.25">
      <c r="V347" s="29"/>
      <c r="W347" s="29"/>
      <c r="X347" s="29"/>
    </row>
    <row r="348" spans="22:24" ht="15.75" customHeight="1" x14ac:dyDescent="0.25">
      <c r="V348" s="29"/>
      <c r="W348" s="29"/>
      <c r="X348" s="29"/>
    </row>
    <row r="349" spans="22:24" ht="15.75" customHeight="1" x14ac:dyDescent="0.25">
      <c r="V349" s="29"/>
      <c r="W349" s="29"/>
      <c r="X349" s="29"/>
    </row>
    <row r="350" spans="22:24" ht="15.75" customHeight="1" x14ac:dyDescent="0.25">
      <c r="V350" s="29"/>
      <c r="W350" s="29"/>
      <c r="X350" s="29"/>
    </row>
    <row r="351" spans="22:24" ht="15.75" customHeight="1" x14ac:dyDescent="0.25">
      <c r="V351" s="29"/>
      <c r="W351" s="29"/>
      <c r="X351" s="29"/>
    </row>
    <row r="352" spans="22:24" ht="15.75" customHeight="1" x14ac:dyDescent="0.25">
      <c r="V352" s="29"/>
      <c r="W352" s="29"/>
      <c r="X352" s="29"/>
    </row>
    <row r="353" spans="22:24" ht="15.75" customHeight="1" x14ac:dyDescent="0.25">
      <c r="V353" s="29"/>
      <c r="W353" s="29"/>
      <c r="X353" s="29"/>
    </row>
    <row r="354" spans="22:24" ht="15.75" customHeight="1" x14ac:dyDescent="0.25">
      <c r="V354" s="29"/>
      <c r="W354" s="29"/>
      <c r="X354" s="29"/>
    </row>
    <row r="355" spans="22:24" ht="15.75" customHeight="1" x14ac:dyDescent="0.25">
      <c r="V355" s="29"/>
      <c r="W355" s="29"/>
      <c r="X355" s="29"/>
    </row>
    <row r="356" spans="22:24" ht="15.75" customHeight="1" x14ac:dyDescent="0.25">
      <c r="V356" s="29"/>
      <c r="W356" s="29"/>
      <c r="X356" s="29"/>
    </row>
    <row r="357" spans="22:24" ht="15.75" customHeight="1" x14ac:dyDescent="0.25">
      <c r="V357" s="29"/>
      <c r="W357" s="29"/>
      <c r="X357" s="29"/>
    </row>
    <row r="358" spans="22:24" ht="15.75" customHeight="1" x14ac:dyDescent="0.25">
      <c r="V358" s="29"/>
      <c r="W358" s="29"/>
      <c r="X358" s="29"/>
    </row>
    <row r="359" spans="22:24" ht="15.75" customHeight="1" x14ac:dyDescent="0.25">
      <c r="V359" s="29"/>
      <c r="W359" s="29"/>
      <c r="X359" s="29"/>
    </row>
    <row r="360" spans="22:24" ht="15.75" customHeight="1" x14ac:dyDescent="0.25">
      <c r="V360" s="29"/>
      <c r="W360" s="29"/>
      <c r="X360" s="29"/>
    </row>
    <row r="361" spans="22:24" ht="15.75" customHeight="1" x14ac:dyDescent="0.25">
      <c r="V361" s="29"/>
      <c r="W361" s="29"/>
      <c r="X361" s="29"/>
    </row>
    <row r="362" spans="22:24" ht="15.75" customHeight="1" x14ac:dyDescent="0.25">
      <c r="V362" s="29"/>
      <c r="W362" s="29"/>
      <c r="X362" s="29"/>
    </row>
    <row r="363" spans="22:24" ht="15.75" customHeight="1" x14ac:dyDescent="0.25">
      <c r="V363" s="29"/>
      <c r="W363" s="29"/>
      <c r="X363" s="29"/>
    </row>
    <row r="364" spans="22:24" ht="15.75" customHeight="1" x14ac:dyDescent="0.25">
      <c r="V364" s="29"/>
      <c r="W364" s="29"/>
      <c r="X364" s="29"/>
    </row>
    <row r="365" spans="22:24" ht="15.75" customHeight="1" x14ac:dyDescent="0.25">
      <c r="V365" s="29"/>
      <c r="W365" s="29"/>
      <c r="X365" s="29"/>
    </row>
    <row r="366" spans="22:24" ht="15.75" customHeight="1" x14ac:dyDescent="0.25">
      <c r="V366" s="29"/>
      <c r="W366" s="29"/>
      <c r="X366" s="29"/>
    </row>
    <row r="367" spans="22:24" ht="15.75" customHeight="1" x14ac:dyDescent="0.25">
      <c r="V367" s="29"/>
      <c r="W367" s="29"/>
      <c r="X367" s="29"/>
    </row>
    <row r="368" spans="22:24" ht="15.75" customHeight="1" x14ac:dyDescent="0.25">
      <c r="V368" s="29"/>
      <c r="W368" s="29"/>
      <c r="X368" s="29"/>
    </row>
    <row r="369" spans="22:24" ht="15.75" customHeight="1" x14ac:dyDescent="0.25">
      <c r="V369" s="29"/>
      <c r="W369" s="29"/>
      <c r="X369" s="29"/>
    </row>
    <row r="370" spans="22:24" ht="15.75" customHeight="1" x14ac:dyDescent="0.25">
      <c r="V370" s="29"/>
      <c r="W370" s="29"/>
      <c r="X370" s="29"/>
    </row>
    <row r="371" spans="22:24" ht="15.75" customHeight="1" x14ac:dyDescent="0.25">
      <c r="V371" s="29"/>
      <c r="W371" s="29"/>
      <c r="X371" s="29"/>
    </row>
    <row r="372" spans="22:24" ht="15.75" customHeight="1" x14ac:dyDescent="0.25">
      <c r="V372" s="29"/>
      <c r="W372" s="29"/>
      <c r="X372" s="29"/>
    </row>
    <row r="373" spans="22:24" ht="15.75" customHeight="1" x14ac:dyDescent="0.25">
      <c r="V373" s="29"/>
      <c r="W373" s="29"/>
      <c r="X373" s="29"/>
    </row>
    <row r="374" spans="22:24" ht="15.75" customHeight="1" x14ac:dyDescent="0.25">
      <c r="V374" s="29"/>
      <c r="W374" s="29"/>
      <c r="X374" s="29"/>
    </row>
    <row r="375" spans="22:24" ht="15.75" customHeight="1" x14ac:dyDescent="0.25">
      <c r="V375" s="29"/>
      <c r="W375" s="29"/>
      <c r="X375" s="29"/>
    </row>
    <row r="376" spans="22:24" ht="15.75" customHeight="1" x14ac:dyDescent="0.25">
      <c r="V376" s="29"/>
      <c r="W376" s="29"/>
      <c r="X376" s="29"/>
    </row>
    <row r="377" spans="22:24" ht="15.75" customHeight="1" x14ac:dyDescent="0.25">
      <c r="V377" s="29"/>
      <c r="W377" s="29"/>
      <c r="X377" s="29"/>
    </row>
    <row r="378" spans="22:24" ht="15.75" customHeight="1" x14ac:dyDescent="0.25">
      <c r="V378" s="29"/>
      <c r="W378" s="29"/>
      <c r="X378" s="29"/>
    </row>
    <row r="379" spans="22:24" ht="15.75" customHeight="1" x14ac:dyDescent="0.25">
      <c r="V379" s="29"/>
      <c r="W379" s="29"/>
      <c r="X379" s="29"/>
    </row>
    <row r="380" spans="22:24" ht="15.75" customHeight="1" x14ac:dyDescent="0.25">
      <c r="V380" s="29"/>
      <c r="W380" s="29"/>
      <c r="X380" s="29"/>
    </row>
    <row r="381" spans="22:24" ht="15.75" customHeight="1" x14ac:dyDescent="0.25">
      <c r="V381" s="29"/>
      <c r="W381" s="29"/>
      <c r="X381" s="29"/>
    </row>
    <row r="382" spans="22:24" ht="15.75" customHeight="1" x14ac:dyDescent="0.25">
      <c r="V382" s="29"/>
      <c r="W382" s="29"/>
      <c r="X382" s="29"/>
    </row>
    <row r="383" spans="22:24" ht="15.75" customHeight="1" x14ac:dyDescent="0.25">
      <c r="V383" s="29"/>
      <c r="W383" s="29"/>
      <c r="X383" s="29"/>
    </row>
    <row r="384" spans="22:24" ht="15.75" customHeight="1" x14ac:dyDescent="0.25">
      <c r="V384" s="29"/>
      <c r="W384" s="29"/>
      <c r="X384" s="29"/>
    </row>
    <row r="385" spans="22:24" ht="15.75" customHeight="1" x14ac:dyDescent="0.25">
      <c r="V385" s="29"/>
      <c r="W385" s="29"/>
      <c r="X385" s="29"/>
    </row>
    <row r="386" spans="22:24" ht="15.75" customHeight="1" x14ac:dyDescent="0.25">
      <c r="V386" s="29"/>
      <c r="W386" s="29"/>
      <c r="X386" s="29"/>
    </row>
    <row r="387" spans="22:24" ht="15.75" customHeight="1" x14ac:dyDescent="0.25">
      <c r="V387" s="29"/>
      <c r="W387" s="29"/>
      <c r="X387" s="29"/>
    </row>
    <row r="388" spans="22:24" ht="15.75" customHeight="1" x14ac:dyDescent="0.25">
      <c r="V388" s="29"/>
      <c r="W388" s="29"/>
      <c r="X388" s="29"/>
    </row>
    <row r="389" spans="22:24" ht="15.75" customHeight="1" x14ac:dyDescent="0.25">
      <c r="V389" s="29"/>
      <c r="W389" s="29"/>
      <c r="X389" s="29"/>
    </row>
    <row r="390" spans="22:24" ht="15.75" customHeight="1" x14ac:dyDescent="0.25">
      <c r="V390" s="29"/>
      <c r="W390" s="29"/>
      <c r="X390" s="29"/>
    </row>
    <row r="391" spans="22:24" ht="15.75" customHeight="1" x14ac:dyDescent="0.25">
      <c r="V391" s="29"/>
      <c r="W391" s="29"/>
      <c r="X391" s="29"/>
    </row>
    <row r="392" spans="22:24" ht="15.75" customHeight="1" x14ac:dyDescent="0.25">
      <c r="V392" s="29"/>
      <c r="W392" s="29"/>
      <c r="X392" s="29"/>
    </row>
    <row r="393" spans="22:24" ht="15.75" customHeight="1" x14ac:dyDescent="0.25">
      <c r="V393" s="29"/>
      <c r="W393" s="29"/>
      <c r="X393" s="29"/>
    </row>
    <row r="394" spans="22:24" ht="15.75" customHeight="1" x14ac:dyDescent="0.25">
      <c r="V394" s="29"/>
      <c r="W394" s="29"/>
      <c r="X394" s="29"/>
    </row>
    <row r="395" spans="22:24" ht="15.75" customHeight="1" x14ac:dyDescent="0.25">
      <c r="V395" s="29"/>
      <c r="W395" s="29"/>
      <c r="X395" s="29"/>
    </row>
    <row r="396" spans="22:24" ht="15.75" customHeight="1" x14ac:dyDescent="0.25">
      <c r="V396" s="29"/>
      <c r="W396" s="29"/>
      <c r="X396" s="29"/>
    </row>
    <row r="397" spans="22:24" ht="15.75" customHeight="1" x14ac:dyDescent="0.25">
      <c r="V397" s="29"/>
      <c r="W397" s="29"/>
      <c r="X397" s="29"/>
    </row>
    <row r="398" spans="22:24" ht="15.75" customHeight="1" x14ac:dyDescent="0.25">
      <c r="V398" s="29"/>
      <c r="W398" s="29"/>
      <c r="X398" s="29"/>
    </row>
    <row r="399" spans="22:24" ht="15.75" customHeight="1" x14ac:dyDescent="0.25">
      <c r="V399" s="29"/>
      <c r="W399" s="29"/>
      <c r="X399" s="29"/>
    </row>
    <row r="400" spans="22:24" ht="15.75" customHeight="1" x14ac:dyDescent="0.25">
      <c r="V400" s="29"/>
      <c r="W400" s="29"/>
      <c r="X400" s="29"/>
    </row>
    <row r="401" spans="22:24" ht="15.75" customHeight="1" x14ac:dyDescent="0.25">
      <c r="V401" s="29"/>
      <c r="W401" s="29"/>
      <c r="X401" s="29"/>
    </row>
    <row r="402" spans="22:24" ht="15.75" customHeight="1" x14ac:dyDescent="0.25">
      <c r="V402" s="29"/>
      <c r="W402" s="29"/>
      <c r="X402" s="29"/>
    </row>
    <row r="403" spans="22:24" ht="15.75" customHeight="1" x14ac:dyDescent="0.25">
      <c r="V403" s="29"/>
      <c r="W403" s="29"/>
      <c r="X403" s="29"/>
    </row>
    <row r="404" spans="22:24" ht="15.75" customHeight="1" x14ac:dyDescent="0.25">
      <c r="V404" s="29"/>
      <c r="W404" s="29"/>
      <c r="X404" s="29"/>
    </row>
    <row r="405" spans="22:24" ht="15.75" customHeight="1" x14ac:dyDescent="0.25">
      <c r="V405" s="29"/>
      <c r="W405" s="29"/>
      <c r="X405" s="29"/>
    </row>
    <row r="406" spans="22:24" ht="15.75" customHeight="1" x14ac:dyDescent="0.25">
      <c r="V406" s="29"/>
      <c r="W406" s="29"/>
      <c r="X406" s="29"/>
    </row>
    <row r="407" spans="22:24" ht="15.75" customHeight="1" x14ac:dyDescent="0.25">
      <c r="V407" s="29"/>
      <c r="W407" s="29"/>
      <c r="X407" s="29"/>
    </row>
    <row r="408" spans="22:24" ht="15.75" customHeight="1" x14ac:dyDescent="0.25">
      <c r="V408" s="29"/>
      <c r="W408" s="29"/>
      <c r="X408" s="29"/>
    </row>
    <row r="409" spans="22:24" ht="15.75" customHeight="1" x14ac:dyDescent="0.25">
      <c r="V409" s="29"/>
      <c r="W409" s="29"/>
      <c r="X409" s="29"/>
    </row>
    <row r="410" spans="22:24" ht="15.75" customHeight="1" x14ac:dyDescent="0.25">
      <c r="V410" s="29"/>
      <c r="W410" s="29"/>
      <c r="X410" s="29"/>
    </row>
    <row r="411" spans="22:24" ht="15.75" customHeight="1" x14ac:dyDescent="0.25">
      <c r="V411" s="29"/>
      <c r="W411" s="29"/>
      <c r="X411" s="29"/>
    </row>
    <row r="412" spans="22:24" ht="15.75" customHeight="1" x14ac:dyDescent="0.25">
      <c r="V412" s="29"/>
      <c r="W412" s="29"/>
      <c r="X412" s="29"/>
    </row>
    <row r="413" spans="22:24" ht="15.75" customHeight="1" x14ac:dyDescent="0.25">
      <c r="V413" s="29"/>
      <c r="W413" s="29"/>
      <c r="X413" s="29"/>
    </row>
    <row r="414" spans="22:24" ht="15.75" customHeight="1" x14ac:dyDescent="0.25">
      <c r="V414" s="29"/>
      <c r="W414" s="29"/>
      <c r="X414" s="29"/>
    </row>
    <row r="415" spans="22:24" ht="15.75" customHeight="1" x14ac:dyDescent="0.25">
      <c r="V415" s="29"/>
      <c r="W415" s="29"/>
      <c r="X415" s="29"/>
    </row>
    <row r="416" spans="22:24" ht="15.75" customHeight="1" x14ac:dyDescent="0.25">
      <c r="V416" s="29"/>
      <c r="W416" s="29"/>
      <c r="X416" s="29"/>
    </row>
    <row r="417" spans="22:24" ht="15.75" customHeight="1" x14ac:dyDescent="0.25">
      <c r="V417" s="29"/>
      <c r="W417" s="29"/>
      <c r="X417" s="29"/>
    </row>
    <row r="418" spans="22:24" ht="15.75" customHeight="1" x14ac:dyDescent="0.25">
      <c r="V418" s="29"/>
      <c r="W418" s="29"/>
      <c r="X418" s="29"/>
    </row>
    <row r="419" spans="22:24" ht="15.75" customHeight="1" x14ac:dyDescent="0.25">
      <c r="V419" s="29"/>
      <c r="W419" s="29"/>
      <c r="X419" s="29"/>
    </row>
    <row r="420" spans="22:24" ht="15.75" customHeight="1" x14ac:dyDescent="0.25">
      <c r="V420" s="29"/>
      <c r="W420" s="29"/>
      <c r="X420" s="29"/>
    </row>
    <row r="421" spans="22:24" ht="15.75" customHeight="1" x14ac:dyDescent="0.25">
      <c r="V421" s="29"/>
      <c r="W421" s="29"/>
      <c r="X421" s="29"/>
    </row>
    <row r="422" spans="22:24" ht="15.75" customHeight="1" x14ac:dyDescent="0.25">
      <c r="V422" s="29"/>
      <c r="W422" s="29"/>
      <c r="X422" s="29"/>
    </row>
    <row r="423" spans="22:24" ht="15.75" customHeight="1" x14ac:dyDescent="0.25">
      <c r="V423" s="29"/>
      <c r="W423" s="29"/>
      <c r="X423" s="29"/>
    </row>
    <row r="424" spans="22:24" ht="15.75" customHeight="1" x14ac:dyDescent="0.25">
      <c r="V424" s="29"/>
      <c r="W424" s="29"/>
      <c r="X424" s="29"/>
    </row>
    <row r="425" spans="22:24" ht="15.75" customHeight="1" x14ac:dyDescent="0.25">
      <c r="V425" s="29"/>
      <c r="W425" s="29"/>
      <c r="X425" s="29"/>
    </row>
    <row r="426" spans="22:24" ht="15.75" customHeight="1" x14ac:dyDescent="0.25">
      <c r="V426" s="29"/>
      <c r="W426" s="29"/>
      <c r="X426" s="29"/>
    </row>
    <row r="427" spans="22:24" ht="15.75" customHeight="1" x14ac:dyDescent="0.25">
      <c r="V427" s="29"/>
      <c r="W427" s="29"/>
      <c r="X427" s="29"/>
    </row>
    <row r="428" spans="22:24" ht="15.75" customHeight="1" x14ac:dyDescent="0.25">
      <c r="V428" s="29"/>
      <c r="W428" s="29"/>
      <c r="X428" s="29"/>
    </row>
    <row r="429" spans="22:24" ht="15.75" customHeight="1" x14ac:dyDescent="0.25">
      <c r="V429" s="29"/>
      <c r="W429" s="29"/>
      <c r="X429" s="29"/>
    </row>
    <row r="430" spans="22:24" ht="15.75" customHeight="1" x14ac:dyDescent="0.25">
      <c r="V430" s="29"/>
      <c r="W430" s="29"/>
      <c r="X430" s="29"/>
    </row>
    <row r="431" spans="22:24" ht="15.75" customHeight="1" x14ac:dyDescent="0.25">
      <c r="V431" s="29"/>
      <c r="W431" s="29"/>
      <c r="X431" s="29"/>
    </row>
    <row r="432" spans="22:24" ht="15.75" customHeight="1" x14ac:dyDescent="0.25">
      <c r="V432" s="29"/>
      <c r="W432" s="29"/>
      <c r="X432" s="29"/>
    </row>
    <row r="433" spans="22:24" ht="15.75" customHeight="1" x14ac:dyDescent="0.25">
      <c r="V433" s="29"/>
      <c r="W433" s="29"/>
      <c r="X433" s="29"/>
    </row>
    <row r="434" spans="22:24" ht="15.75" customHeight="1" x14ac:dyDescent="0.25">
      <c r="V434" s="29"/>
      <c r="W434" s="29"/>
      <c r="X434" s="29"/>
    </row>
    <row r="435" spans="22:24" ht="15.75" customHeight="1" x14ac:dyDescent="0.25">
      <c r="V435" s="29"/>
      <c r="W435" s="29"/>
      <c r="X435" s="29"/>
    </row>
    <row r="436" spans="22:24" ht="15.75" customHeight="1" x14ac:dyDescent="0.25">
      <c r="V436" s="29"/>
      <c r="W436" s="29"/>
      <c r="X436" s="29"/>
    </row>
    <row r="437" spans="22:24" ht="15.75" customHeight="1" x14ac:dyDescent="0.25">
      <c r="V437" s="29"/>
      <c r="W437" s="29"/>
      <c r="X437" s="29"/>
    </row>
    <row r="438" spans="22:24" ht="15.75" customHeight="1" x14ac:dyDescent="0.25">
      <c r="V438" s="29"/>
      <c r="W438" s="29"/>
      <c r="X438" s="29"/>
    </row>
    <row r="439" spans="22:24" ht="15.75" customHeight="1" x14ac:dyDescent="0.25">
      <c r="V439" s="29"/>
      <c r="W439" s="29"/>
      <c r="X439" s="29"/>
    </row>
    <row r="440" spans="22:24" ht="15.75" customHeight="1" x14ac:dyDescent="0.25">
      <c r="V440" s="29"/>
      <c r="W440" s="29"/>
      <c r="X440" s="29"/>
    </row>
    <row r="441" spans="22:24" ht="15.75" customHeight="1" x14ac:dyDescent="0.25">
      <c r="V441" s="29"/>
      <c r="W441" s="29"/>
      <c r="X441" s="29"/>
    </row>
    <row r="442" spans="22:24" ht="15.75" customHeight="1" x14ac:dyDescent="0.25">
      <c r="V442" s="29"/>
      <c r="W442" s="29"/>
      <c r="X442" s="29"/>
    </row>
    <row r="443" spans="22:24" ht="15.75" customHeight="1" x14ac:dyDescent="0.25">
      <c r="V443" s="29"/>
      <c r="W443" s="29"/>
      <c r="X443" s="29"/>
    </row>
    <row r="444" spans="22:24" ht="15.75" customHeight="1" x14ac:dyDescent="0.25">
      <c r="V444" s="29"/>
      <c r="W444" s="29"/>
      <c r="X444" s="29"/>
    </row>
    <row r="445" spans="22:24" ht="15.75" customHeight="1" x14ac:dyDescent="0.25">
      <c r="V445" s="29"/>
      <c r="W445" s="29"/>
      <c r="X445" s="29"/>
    </row>
    <row r="446" spans="22:24" ht="15.75" customHeight="1" x14ac:dyDescent="0.25">
      <c r="V446" s="29"/>
      <c r="W446" s="29"/>
      <c r="X446" s="29"/>
    </row>
    <row r="447" spans="22:24" ht="15.75" customHeight="1" x14ac:dyDescent="0.25">
      <c r="V447" s="29"/>
      <c r="W447" s="29"/>
      <c r="X447" s="29"/>
    </row>
    <row r="448" spans="22:24" ht="15.75" customHeight="1" x14ac:dyDescent="0.25">
      <c r="V448" s="29"/>
      <c r="W448" s="29"/>
      <c r="X448" s="29"/>
    </row>
    <row r="449" spans="22:24" ht="15.75" customHeight="1" x14ac:dyDescent="0.25">
      <c r="V449" s="29"/>
      <c r="W449" s="29"/>
      <c r="X449" s="29"/>
    </row>
    <row r="450" spans="22:24" ht="15.75" customHeight="1" x14ac:dyDescent="0.25">
      <c r="V450" s="29"/>
      <c r="W450" s="29"/>
      <c r="X450" s="29"/>
    </row>
    <row r="451" spans="22:24" ht="15.75" customHeight="1" x14ac:dyDescent="0.25">
      <c r="V451" s="29"/>
      <c r="W451" s="29"/>
      <c r="X451" s="29"/>
    </row>
    <row r="452" spans="22:24" ht="15.75" customHeight="1" x14ac:dyDescent="0.25">
      <c r="V452" s="29"/>
      <c r="W452" s="29"/>
      <c r="X452" s="29"/>
    </row>
    <row r="453" spans="22:24" ht="15.75" customHeight="1" x14ac:dyDescent="0.25">
      <c r="V453" s="29"/>
      <c r="W453" s="29"/>
      <c r="X453" s="29"/>
    </row>
    <row r="454" spans="22:24" ht="15.75" customHeight="1" x14ac:dyDescent="0.25">
      <c r="V454" s="29"/>
      <c r="W454" s="29"/>
      <c r="X454" s="29"/>
    </row>
    <row r="455" spans="22:24" ht="15.75" customHeight="1" x14ac:dyDescent="0.25">
      <c r="V455" s="29"/>
      <c r="W455" s="29"/>
      <c r="X455" s="29"/>
    </row>
    <row r="456" spans="22:24" ht="15.75" customHeight="1" x14ac:dyDescent="0.25">
      <c r="V456" s="29"/>
      <c r="W456" s="29"/>
      <c r="X456" s="29"/>
    </row>
    <row r="457" spans="22:24" ht="15.75" customHeight="1" x14ac:dyDescent="0.25">
      <c r="V457" s="29"/>
      <c r="W457" s="29"/>
      <c r="X457" s="29"/>
    </row>
    <row r="458" spans="22:24" ht="15.75" customHeight="1" x14ac:dyDescent="0.25">
      <c r="V458" s="29"/>
      <c r="W458" s="29"/>
      <c r="X458" s="29"/>
    </row>
    <row r="459" spans="22:24" ht="15.75" customHeight="1" x14ac:dyDescent="0.25">
      <c r="V459" s="29"/>
      <c r="W459" s="29"/>
      <c r="X459" s="29"/>
    </row>
    <row r="460" spans="22:24" ht="15.75" customHeight="1" x14ac:dyDescent="0.25">
      <c r="V460" s="29"/>
      <c r="W460" s="29"/>
      <c r="X460" s="29"/>
    </row>
    <row r="461" spans="22:24" ht="15.75" customHeight="1" x14ac:dyDescent="0.25">
      <c r="V461" s="29"/>
      <c r="W461" s="29"/>
      <c r="X461" s="29"/>
    </row>
    <row r="462" spans="22:24" ht="15.75" customHeight="1" x14ac:dyDescent="0.25">
      <c r="V462" s="29"/>
      <c r="W462" s="29"/>
      <c r="X462" s="29"/>
    </row>
    <row r="463" spans="22:24" ht="15.75" customHeight="1" x14ac:dyDescent="0.25">
      <c r="V463" s="29"/>
      <c r="W463" s="29"/>
      <c r="X463" s="29"/>
    </row>
    <row r="464" spans="22:24" ht="15.75" customHeight="1" x14ac:dyDescent="0.25">
      <c r="V464" s="29"/>
      <c r="W464" s="29"/>
      <c r="X464" s="29"/>
    </row>
    <row r="465" spans="22:24" ht="15.75" customHeight="1" x14ac:dyDescent="0.25">
      <c r="V465" s="29"/>
      <c r="W465" s="29"/>
      <c r="X465" s="29"/>
    </row>
    <row r="466" spans="22:24" ht="15.75" customHeight="1" x14ac:dyDescent="0.25">
      <c r="V466" s="29"/>
      <c r="W466" s="29"/>
      <c r="X466" s="29"/>
    </row>
    <row r="467" spans="22:24" ht="15.75" customHeight="1" x14ac:dyDescent="0.25">
      <c r="V467" s="29"/>
      <c r="W467" s="29"/>
      <c r="X467" s="29"/>
    </row>
    <row r="468" spans="22:24" ht="15.75" customHeight="1" x14ac:dyDescent="0.25">
      <c r="V468" s="29"/>
      <c r="W468" s="29"/>
      <c r="X468" s="29"/>
    </row>
    <row r="469" spans="22:24" ht="15.75" customHeight="1" x14ac:dyDescent="0.25">
      <c r="V469" s="29"/>
      <c r="W469" s="29"/>
      <c r="X469" s="29"/>
    </row>
    <row r="470" spans="22:24" ht="15.75" customHeight="1" x14ac:dyDescent="0.25">
      <c r="V470" s="29"/>
      <c r="W470" s="29"/>
      <c r="X470" s="29"/>
    </row>
    <row r="471" spans="22:24" ht="15.75" customHeight="1" x14ac:dyDescent="0.25">
      <c r="V471" s="29"/>
      <c r="W471" s="29"/>
      <c r="X471" s="29"/>
    </row>
    <row r="472" spans="22:24" ht="15.75" customHeight="1" x14ac:dyDescent="0.25">
      <c r="V472" s="29"/>
      <c r="W472" s="29"/>
      <c r="X472" s="29"/>
    </row>
    <row r="473" spans="22:24" ht="15.75" customHeight="1" x14ac:dyDescent="0.25">
      <c r="V473" s="29"/>
      <c r="W473" s="29"/>
      <c r="X473" s="29"/>
    </row>
    <row r="474" spans="22:24" ht="15.75" customHeight="1" x14ac:dyDescent="0.25">
      <c r="V474" s="29"/>
      <c r="W474" s="29"/>
      <c r="X474" s="29"/>
    </row>
    <row r="475" spans="22:24" ht="15.75" customHeight="1" x14ac:dyDescent="0.25">
      <c r="V475" s="29"/>
      <c r="W475" s="29"/>
      <c r="X475" s="29"/>
    </row>
    <row r="476" spans="22:24" ht="15.75" customHeight="1" x14ac:dyDescent="0.25">
      <c r="V476" s="29"/>
      <c r="W476" s="29"/>
      <c r="X476" s="29"/>
    </row>
    <row r="477" spans="22:24" ht="15.75" customHeight="1" x14ac:dyDescent="0.25">
      <c r="V477" s="29"/>
      <c r="W477" s="29"/>
      <c r="X477" s="29"/>
    </row>
    <row r="478" spans="22:24" ht="15.75" customHeight="1" x14ac:dyDescent="0.25">
      <c r="V478" s="29"/>
      <c r="W478" s="29"/>
      <c r="X478" s="29"/>
    </row>
    <row r="479" spans="22:24" ht="15.75" customHeight="1" x14ac:dyDescent="0.25">
      <c r="V479" s="29"/>
      <c r="W479" s="29"/>
      <c r="X479" s="29"/>
    </row>
    <row r="480" spans="22:24" ht="15.75" customHeight="1" x14ac:dyDescent="0.25">
      <c r="V480" s="29"/>
      <c r="W480" s="29"/>
      <c r="X480" s="29"/>
    </row>
    <row r="481" spans="22:24" ht="15.75" customHeight="1" x14ac:dyDescent="0.25">
      <c r="V481" s="29"/>
      <c r="W481" s="29"/>
      <c r="X481" s="29"/>
    </row>
    <row r="482" spans="22:24" ht="15.75" customHeight="1" x14ac:dyDescent="0.25">
      <c r="V482" s="29"/>
      <c r="W482" s="29"/>
      <c r="X482" s="29"/>
    </row>
    <row r="483" spans="22:24" ht="15.75" customHeight="1" x14ac:dyDescent="0.25">
      <c r="V483" s="29"/>
      <c r="W483" s="29"/>
      <c r="X483" s="29"/>
    </row>
    <row r="484" spans="22:24" ht="15.75" customHeight="1" x14ac:dyDescent="0.25">
      <c r="V484" s="29"/>
      <c r="W484" s="29"/>
      <c r="X484" s="29"/>
    </row>
    <row r="485" spans="22:24" ht="15.75" customHeight="1" x14ac:dyDescent="0.25">
      <c r="V485" s="29"/>
      <c r="W485" s="29"/>
      <c r="X485" s="29"/>
    </row>
    <row r="486" spans="22:24" ht="15.75" customHeight="1" x14ac:dyDescent="0.25">
      <c r="V486" s="29"/>
      <c r="W486" s="29"/>
      <c r="X486" s="29"/>
    </row>
    <row r="487" spans="22:24" ht="15.75" customHeight="1" x14ac:dyDescent="0.25">
      <c r="V487" s="29"/>
      <c r="W487" s="29"/>
      <c r="X487" s="29"/>
    </row>
    <row r="488" spans="22:24" ht="15.75" customHeight="1" x14ac:dyDescent="0.25">
      <c r="V488" s="29"/>
      <c r="W488" s="29"/>
      <c r="X488" s="29"/>
    </row>
    <row r="489" spans="22:24" ht="15.75" customHeight="1" x14ac:dyDescent="0.25">
      <c r="V489" s="29"/>
      <c r="W489" s="29"/>
      <c r="X489" s="29"/>
    </row>
    <row r="490" spans="22:24" ht="15.75" customHeight="1" x14ac:dyDescent="0.25">
      <c r="V490" s="29"/>
      <c r="W490" s="29"/>
      <c r="X490" s="29"/>
    </row>
    <row r="491" spans="22:24" ht="15.75" customHeight="1" x14ac:dyDescent="0.25">
      <c r="V491" s="29"/>
      <c r="W491" s="29"/>
      <c r="X491" s="29"/>
    </row>
    <row r="492" spans="22:24" ht="15.75" customHeight="1" x14ac:dyDescent="0.25">
      <c r="V492" s="29"/>
      <c r="W492" s="29"/>
      <c r="X492" s="29"/>
    </row>
    <row r="493" spans="22:24" ht="15.75" customHeight="1" x14ac:dyDescent="0.25">
      <c r="V493" s="29"/>
      <c r="W493" s="29"/>
      <c r="X493" s="29"/>
    </row>
    <row r="494" spans="22:24" ht="15.75" customHeight="1" x14ac:dyDescent="0.25">
      <c r="V494" s="29"/>
      <c r="W494" s="29"/>
      <c r="X494" s="29"/>
    </row>
    <row r="495" spans="22:24" ht="15.75" customHeight="1" x14ac:dyDescent="0.25">
      <c r="V495" s="29"/>
      <c r="W495" s="29"/>
      <c r="X495" s="29"/>
    </row>
    <row r="496" spans="22:24" ht="15.75" customHeight="1" x14ac:dyDescent="0.25">
      <c r="V496" s="29"/>
      <c r="W496" s="29"/>
      <c r="X496" s="29"/>
    </row>
    <row r="497" spans="22:24" ht="15.75" customHeight="1" x14ac:dyDescent="0.25">
      <c r="V497" s="29"/>
      <c r="W497" s="29"/>
      <c r="X497" s="29"/>
    </row>
    <row r="498" spans="22:24" ht="15.75" customHeight="1" x14ac:dyDescent="0.25">
      <c r="V498" s="29"/>
      <c r="W498" s="29"/>
      <c r="X498" s="29"/>
    </row>
    <row r="499" spans="22:24" ht="15.75" customHeight="1" x14ac:dyDescent="0.25">
      <c r="V499" s="29"/>
      <c r="W499" s="29"/>
      <c r="X499" s="29"/>
    </row>
    <row r="500" spans="22:24" ht="15.75" customHeight="1" x14ac:dyDescent="0.25">
      <c r="V500" s="29"/>
      <c r="W500" s="29"/>
      <c r="X500" s="29"/>
    </row>
    <row r="501" spans="22:24" ht="15.75" customHeight="1" x14ac:dyDescent="0.25">
      <c r="V501" s="29"/>
      <c r="W501" s="29"/>
      <c r="X501" s="29"/>
    </row>
    <row r="502" spans="22:24" ht="15.75" customHeight="1" x14ac:dyDescent="0.25">
      <c r="V502" s="29"/>
      <c r="W502" s="29"/>
      <c r="X502" s="29"/>
    </row>
    <row r="503" spans="22:24" ht="15.75" customHeight="1" x14ac:dyDescent="0.25">
      <c r="V503" s="29"/>
      <c r="W503" s="29"/>
      <c r="X503" s="29"/>
    </row>
    <row r="504" spans="22:24" ht="15.75" customHeight="1" x14ac:dyDescent="0.25">
      <c r="V504" s="29"/>
      <c r="W504" s="29"/>
      <c r="X504" s="29"/>
    </row>
    <row r="505" spans="22:24" ht="15.75" customHeight="1" x14ac:dyDescent="0.25">
      <c r="V505" s="29"/>
      <c r="W505" s="29"/>
      <c r="X505" s="29"/>
    </row>
    <row r="506" spans="22:24" ht="15.75" customHeight="1" x14ac:dyDescent="0.25">
      <c r="V506" s="29"/>
      <c r="W506" s="29"/>
      <c r="X506" s="29"/>
    </row>
    <row r="507" spans="22:24" ht="15.75" customHeight="1" x14ac:dyDescent="0.25">
      <c r="V507" s="29"/>
      <c r="W507" s="29"/>
      <c r="X507" s="29"/>
    </row>
    <row r="508" spans="22:24" ht="15.75" customHeight="1" x14ac:dyDescent="0.25">
      <c r="V508" s="29"/>
      <c r="W508" s="29"/>
      <c r="X508" s="29"/>
    </row>
    <row r="509" spans="22:24" ht="15.75" customHeight="1" x14ac:dyDescent="0.25">
      <c r="V509" s="29"/>
      <c r="W509" s="29"/>
      <c r="X509" s="29"/>
    </row>
    <row r="510" spans="22:24" ht="15.75" customHeight="1" x14ac:dyDescent="0.25">
      <c r="V510" s="29"/>
      <c r="W510" s="29"/>
      <c r="X510" s="29"/>
    </row>
    <row r="511" spans="22:24" ht="15.75" customHeight="1" x14ac:dyDescent="0.25">
      <c r="V511" s="29"/>
      <c r="W511" s="29"/>
      <c r="X511" s="29"/>
    </row>
    <row r="512" spans="22:24" ht="15.75" customHeight="1" x14ac:dyDescent="0.25">
      <c r="V512" s="29"/>
      <c r="W512" s="29"/>
      <c r="X512" s="29"/>
    </row>
    <row r="513" spans="22:24" ht="15.75" customHeight="1" x14ac:dyDescent="0.25">
      <c r="V513" s="29"/>
      <c r="W513" s="29"/>
      <c r="X513" s="29"/>
    </row>
    <row r="514" spans="22:24" ht="15.75" customHeight="1" x14ac:dyDescent="0.25">
      <c r="V514" s="29"/>
      <c r="W514" s="29"/>
      <c r="X514" s="29"/>
    </row>
    <row r="515" spans="22:24" ht="15.75" customHeight="1" x14ac:dyDescent="0.25">
      <c r="V515" s="29"/>
      <c r="W515" s="29"/>
      <c r="X515" s="29"/>
    </row>
    <row r="516" spans="22:24" ht="15.75" customHeight="1" x14ac:dyDescent="0.25">
      <c r="V516" s="29"/>
      <c r="W516" s="29"/>
      <c r="X516" s="29"/>
    </row>
    <row r="517" spans="22:24" ht="15.75" customHeight="1" x14ac:dyDescent="0.25">
      <c r="V517" s="29"/>
      <c r="W517" s="29"/>
      <c r="X517" s="29"/>
    </row>
    <row r="518" spans="22:24" ht="15.75" customHeight="1" x14ac:dyDescent="0.25">
      <c r="V518" s="29"/>
      <c r="W518" s="29"/>
      <c r="X518" s="29"/>
    </row>
    <row r="519" spans="22:24" ht="15.75" customHeight="1" x14ac:dyDescent="0.25">
      <c r="V519" s="29"/>
      <c r="W519" s="29"/>
      <c r="X519" s="29"/>
    </row>
    <row r="520" spans="22:24" ht="15.75" customHeight="1" x14ac:dyDescent="0.25">
      <c r="V520" s="29"/>
      <c r="W520" s="29"/>
      <c r="X520" s="29"/>
    </row>
    <row r="521" spans="22:24" ht="15.75" customHeight="1" x14ac:dyDescent="0.25">
      <c r="V521" s="29"/>
      <c r="W521" s="29"/>
      <c r="X521" s="29"/>
    </row>
    <row r="522" spans="22:24" ht="15.75" customHeight="1" x14ac:dyDescent="0.25">
      <c r="V522" s="29"/>
      <c r="W522" s="29"/>
      <c r="X522" s="29"/>
    </row>
    <row r="523" spans="22:24" ht="15.75" customHeight="1" x14ac:dyDescent="0.25">
      <c r="V523" s="29"/>
      <c r="W523" s="29"/>
      <c r="X523" s="29"/>
    </row>
    <row r="524" spans="22:24" ht="15.75" customHeight="1" x14ac:dyDescent="0.25">
      <c r="V524" s="29"/>
      <c r="W524" s="29"/>
      <c r="X524" s="29"/>
    </row>
    <row r="525" spans="22:24" ht="15.75" customHeight="1" x14ac:dyDescent="0.25">
      <c r="V525" s="29"/>
      <c r="W525" s="29"/>
      <c r="X525" s="29"/>
    </row>
    <row r="526" spans="22:24" ht="15.75" customHeight="1" x14ac:dyDescent="0.25">
      <c r="V526" s="29"/>
      <c r="W526" s="29"/>
      <c r="X526" s="29"/>
    </row>
    <row r="527" spans="22:24" ht="15.75" customHeight="1" x14ac:dyDescent="0.25">
      <c r="V527" s="29"/>
      <c r="W527" s="29"/>
      <c r="X527" s="29"/>
    </row>
    <row r="528" spans="22:24" ht="15.75" customHeight="1" x14ac:dyDescent="0.25">
      <c r="V528" s="29"/>
      <c r="W528" s="29"/>
      <c r="X528" s="29"/>
    </row>
    <row r="529" spans="22:24" ht="15.75" customHeight="1" x14ac:dyDescent="0.25">
      <c r="V529" s="29"/>
      <c r="W529" s="29"/>
      <c r="X529" s="29"/>
    </row>
    <row r="530" spans="22:24" ht="15.75" customHeight="1" x14ac:dyDescent="0.25">
      <c r="V530" s="29"/>
      <c r="W530" s="29"/>
      <c r="X530" s="29"/>
    </row>
    <row r="531" spans="22:24" ht="15.75" customHeight="1" x14ac:dyDescent="0.25">
      <c r="V531" s="29"/>
      <c r="W531" s="29"/>
      <c r="X531" s="29"/>
    </row>
    <row r="532" spans="22:24" ht="15.75" customHeight="1" x14ac:dyDescent="0.25">
      <c r="V532" s="29"/>
      <c r="W532" s="29"/>
      <c r="X532" s="29"/>
    </row>
    <row r="533" spans="22:24" ht="15.75" customHeight="1" x14ac:dyDescent="0.25">
      <c r="V533" s="29"/>
      <c r="W533" s="29"/>
      <c r="X533" s="29"/>
    </row>
    <row r="534" spans="22:24" ht="15.75" customHeight="1" x14ac:dyDescent="0.25">
      <c r="V534" s="29"/>
      <c r="W534" s="29"/>
      <c r="X534" s="29"/>
    </row>
    <row r="535" spans="22:24" ht="15.75" customHeight="1" x14ac:dyDescent="0.25">
      <c r="V535" s="29"/>
      <c r="W535" s="29"/>
      <c r="X535" s="29"/>
    </row>
    <row r="536" spans="22:24" ht="15.75" customHeight="1" x14ac:dyDescent="0.25">
      <c r="V536" s="29"/>
      <c r="W536" s="29"/>
      <c r="X536" s="29"/>
    </row>
    <row r="537" spans="22:24" ht="15.75" customHeight="1" x14ac:dyDescent="0.25">
      <c r="V537" s="29"/>
      <c r="W537" s="29"/>
      <c r="X537" s="29"/>
    </row>
    <row r="538" spans="22:24" ht="15.75" customHeight="1" x14ac:dyDescent="0.25">
      <c r="V538" s="29"/>
      <c r="W538" s="29"/>
      <c r="X538" s="29"/>
    </row>
    <row r="539" spans="22:24" ht="15.75" customHeight="1" x14ac:dyDescent="0.25">
      <c r="V539" s="29"/>
      <c r="W539" s="29"/>
      <c r="X539" s="29"/>
    </row>
    <row r="540" spans="22:24" ht="15.75" customHeight="1" x14ac:dyDescent="0.25">
      <c r="V540" s="29"/>
      <c r="W540" s="29"/>
      <c r="X540" s="29"/>
    </row>
    <row r="541" spans="22:24" ht="15.75" customHeight="1" x14ac:dyDescent="0.25">
      <c r="V541" s="29"/>
      <c r="W541" s="29"/>
      <c r="X541" s="29"/>
    </row>
    <row r="542" spans="22:24" ht="15.75" customHeight="1" x14ac:dyDescent="0.25">
      <c r="V542" s="29"/>
      <c r="W542" s="29"/>
      <c r="X542" s="29"/>
    </row>
    <row r="543" spans="22:24" ht="15.75" customHeight="1" x14ac:dyDescent="0.25">
      <c r="V543" s="29"/>
      <c r="W543" s="29"/>
      <c r="X543" s="29"/>
    </row>
    <row r="544" spans="22:24" ht="15.75" customHeight="1" x14ac:dyDescent="0.25">
      <c r="V544" s="29"/>
      <c r="W544" s="29"/>
      <c r="X544" s="29"/>
    </row>
    <row r="545" spans="22:24" ht="15.75" customHeight="1" x14ac:dyDescent="0.25">
      <c r="V545" s="29"/>
      <c r="W545" s="29"/>
      <c r="X545" s="29"/>
    </row>
    <row r="546" spans="22:24" ht="15.75" customHeight="1" x14ac:dyDescent="0.25">
      <c r="V546" s="29"/>
      <c r="W546" s="29"/>
      <c r="X546" s="29"/>
    </row>
    <row r="547" spans="22:24" ht="15.75" customHeight="1" x14ac:dyDescent="0.25">
      <c r="V547" s="29"/>
      <c r="W547" s="29"/>
      <c r="X547" s="29"/>
    </row>
    <row r="548" spans="22:24" ht="15.75" customHeight="1" x14ac:dyDescent="0.25">
      <c r="V548" s="29"/>
      <c r="W548" s="29"/>
      <c r="X548" s="29"/>
    </row>
    <row r="549" spans="22:24" ht="15.75" customHeight="1" x14ac:dyDescent="0.25">
      <c r="V549" s="29"/>
      <c r="W549" s="29"/>
      <c r="X549" s="29"/>
    </row>
    <row r="550" spans="22:24" ht="15.75" customHeight="1" x14ac:dyDescent="0.25">
      <c r="V550" s="29"/>
      <c r="W550" s="29"/>
      <c r="X550" s="29"/>
    </row>
    <row r="551" spans="22:24" ht="15.75" customHeight="1" x14ac:dyDescent="0.25">
      <c r="V551" s="29"/>
      <c r="W551" s="29"/>
      <c r="X551" s="29"/>
    </row>
    <row r="552" spans="22:24" ht="15.75" customHeight="1" x14ac:dyDescent="0.25">
      <c r="V552" s="29"/>
      <c r="W552" s="29"/>
      <c r="X552" s="29"/>
    </row>
    <row r="553" spans="22:24" ht="15.75" customHeight="1" x14ac:dyDescent="0.25">
      <c r="V553" s="29"/>
      <c r="W553" s="29"/>
      <c r="X553" s="29"/>
    </row>
    <row r="554" spans="22:24" ht="15.75" customHeight="1" x14ac:dyDescent="0.25">
      <c r="V554" s="29"/>
      <c r="W554" s="29"/>
      <c r="X554" s="29"/>
    </row>
    <row r="555" spans="22:24" ht="15.75" customHeight="1" x14ac:dyDescent="0.25">
      <c r="V555" s="29"/>
      <c r="W555" s="29"/>
      <c r="X555" s="29"/>
    </row>
    <row r="556" spans="22:24" ht="15.75" customHeight="1" x14ac:dyDescent="0.25">
      <c r="V556" s="29"/>
      <c r="W556" s="29"/>
      <c r="X556" s="29"/>
    </row>
    <row r="557" spans="22:24" ht="15.75" customHeight="1" x14ac:dyDescent="0.25">
      <c r="V557" s="29"/>
      <c r="W557" s="29"/>
      <c r="X557" s="29"/>
    </row>
    <row r="558" spans="22:24" ht="15.75" customHeight="1" x14ac:dyDescent="0.25">
      <c r="V558" s="29"/>
      <c r="W558" s="29"/>
      <c r="X558" s="29"/>
    </row>
    <row r="559" spans="22:24" ht="15.75" customHeight="1" x14ac:dyDescent="0.25">
      <c r="V559" s="29"/>
      <c r="W559" s="29"/>
      <c r="X559" s="29"/>
    </row>
    <row r="560" spans="22:24" ht="15.75" customHeight="1" x14ac:dyDescent="0.25">
      <c r="V560" s="29"/>
      <c r="W560" s="29"/>
      <c r="X560" s="29"/>
    </row>
    <row r="561" spans="22:24" ht="15.75" customHeight="1" x14ac:dyDescent="0.25">
      <c r="V561" s="29"/>
      <c r="W561" s="29"/>
      <c r="X561" s="29"/>
    </row>
    <row r="562" spans="22:24" ht="15.75" customHeight="1" x14ac:dyDescent="0.25">
      <c r="V562" s="29"/>
      <c r="W562" s="29"/>
      <c r="X562" s="29"/>
    </row>
    <row r="563" spans="22:24" ht="15.75" customHeight="1" x14ac:dyDescent="0.25">
      <c r="V563" s="29"/>
      <c r="W563" s="29"/>
      <c r="X563" s="29"/>
    </row>
    <row r="564" spans="22:24" ht="15.75" customHeight="1" x14ac:dyDescent="0.25">
      <c r="V564" s="29"/>
      <c r="W564" s="29"/>
      <c r="X564" s="29"/>
    </row>
    <row r="565" spans="22:24" ht="15.75" customHeight="1" x14ac:dyDescent="0.25">
      <c r="V565" s="29"/>
      <c r="W565" s="29"/>
      <c r="X565" s="29"/>
    </row>
    <row r="566" spans="22:24" ht="15.75" customHeight="1" x14ac:dyDescent="0.25">
      <c r="V566" s="29"/>
      <c r="W566" s="29"/>
      <c r="X566" s="29"/>
    </row>
    <row r="567" spans="22:24" ht="15.75" customHeight="1" x14ac:dyDescent="0.25">
      <c r="V567" s="29"/>
      <c r="W567" s="29"/>
      <c r="X567" s="29"/>
    </row>
    <row r="568" spans="22:24" ht="15.75" customHeight="1" x14ac:dyDescent="0.25">
      <c r="V568" s="29"/>
      <c r="W568" s="29"/>
      <c r="X568" s="29"/>
    </row>
    <row r="569" spans="22:24" ht="15.75" customHeight="1" x14ac:dyDescent="0.25">
      <c r="V569" s="29"/>
      <c r="W569" s="29"/>
      <c r="X569" s="29"/>
    </row>
    <row r="570" spans="22:24" ht="15.75" customHeight="1" x14ac:dyDescent="0.25">
      <c r="V570" s="29"/>
      <c r="W570" s="29"/>
      <c r="X570" s="29"/>
    </row>
    <row r="571" spans="22:24" ht="15.75" customHeight="1" x14ac:dyDescent="0.25">
      <c r="V571" s="29"/>
      <c r="W571" s="29"/>
      <c r="X571" s="29"/>
    </row>
    <row r="572" spans="22:24" ht="15.75" customHeight="1" x14ac:dyDescent="0.25">
      <c r="V572" s="29"/>
      <c r="W572" s="29"/>
      <c r="X572" s="29"/>
    </row>
    <row r="573" spans="22:24" ht="15.75" customHeight="1" x14ac:dyDescent="0.25">
      <c r="V573" s="29"/>
      <c r="W573" s="29"/>
      <c r="X573" s="29"/>
    </row>
    <row r="574" spans="22:24" ht="15.75" customHeight="1" x14ac:dyDescent="0.25">
      <c r="V574" s="29"/>
      <c r="W574" s="29"/>
      <c r="X574" s="29"/>
    </row>
    <row r="575" spans="22:24" ht="15.75" customHeight="1" x14ac:dyDescent="0.25">
      <c r="V575" s="29"/>
      <c r="W575" s="29"/>
      <c r="X575" s="29"/>
    </row>
    <row r="576" spans="22:24" ht="15.75" customHeight="1" x14ac:dyDescent="0.25">
      <c r="V576" s="29"/>
      <c r="W576" s="29"/>
      <c r="X576" s="29"/>
    </row>
    <row r="577" spans="22:24" ht="15.75" customHeight="1" x14ac:dyDescent="0.25">
      <c r="V577" s="29"/>
      <c r="W577" s="29"/>
      <c r="X577" s="29"/>
    </row>
    <row r="578" spans="22:24" ht="15.75" customHeight="1" x14ac:dyDescent="0.25">
      <c r="V578" s="29"/>
      <c r="W578" s="29"/>
      <c r="X578" s="29"/>
    </row>
    <row r="579" spans="22:24" ht="15.75" customHeight="1" x14ac:dyDescent="0.25">
      <c r="V579" s="29"/>
      <c r="W579" s="29"/>
      <c r="X579" s="29"/>
    </row>
    <row r="580" spans="22:24" ht="15.75" customHeight="1" x14ac:dyDescent="0.25">
      <c r="V580" s="29"/>
      <c r="W580" s="29"/>
      <c r="X580" s="29"/>
    </row>
    <row r="581" spans="22:24" ht="15.75" customHeight="1" x14ac:dyDescent="0.25">
      <c r="V581" s="29"/>
      <c r="W581" s="29"/>
      <c r="X581" s="29"/>
    </row>
    <row r="582" spans="22:24" ht="15.75" customHeight="1" x14ac:dyDescent="0.25">
      <c r="V582" s="29"/>
      <c r="W582" s="29"/>
      <c r="X582" s="29"/>
    </row>
    <row r="583" spans="22:24" ht="15.75" customHeight="1" x14ac:dyDescent="0.25">
      <c r="V583" s="29"/>
      <c r="W583" s="29"/>
      <c r="X583" s="29"/>
    </row>
    <row r="584" spans="22:24" ht="15.75" customHeight="1" x14ac:dyDescent="0.25">
      <c r="V584" s="29"/>
      <c r="W584" s="29"/>
      <c r="X584" s="29"/>
    </row>
    <row r="585" spans="22:24" ht="15.75" customHeight="1" x14ac:dyDescent="0.25">
      <c r="V585" s="29"/>
      <c r="W585" s="29"/>
      <c r="X585" s="29"/>
    </row>
    <row r="586" spans="22:24" ht="15.75" customHeight="1" x14ac:dyDescent="0.25">
      <c r="V586" s="29"/>
      <c r="W586" s="29"/>
      <c r="X586" s="29"/>
    </row>
    <row r="587" spans="22:24" ht="15.75" customHeight="1" x14ac:dyDescent="0.25">
      <c r="V587" s="29"/>
      <c r="W587" s="29"/>
      <c r="X587" s="29"/>
    </row>
    <row r="588" spans="22:24" ht="15.75" customHeight="1" x14ac:dyDescent="0.25">
      <c r="V588" s="29"/>
      <c r="W588" s="29"/>
      <c r="X588" s="29"/>
    </row>
    <row r="589" spans="22:24" ht="15.75" customHeight="1" x14ac:dyDescent="0.25">
      <c r="V589" s="29"/>
      <c r="W589" s="29"/>
      <c r="X589" s="29"/>
    </row>
    <row r="590" spans="22:24" ht="15.75" customHeight="1" x14ac:dyDescent="0.25">
      <c r="V590" s="29"/>
      <c r="W590" s="29"/>
      <c r="X590" s="29"/>
    </row>
    <row r="591" spans="22:24" ht="15.75" customHeight="1" x14ac:dyDescent="0.25">
      <c r="V591" s="29"/>
      <c r="W591" s="29"/>
      <c r="X591" s="29"/>
    </row>
    <row r="592" spans="22:24" ht="15.75" customHeight="1" x14ac:dyDescent="0.25">
      <c r="V592" s="29"/>
      <c r="W592" s="29"/>
      <c r="X592" s="29"/>
    </row>
    <row r="593" spans="22:24" ht="15.75" customHeight="1" x14ac:dyDescent="0.25">
      <c r="V593" s="29"/>
      <c r="W593" s="29"/>
      <c r="X593" s="29"/>
    </row>
    <row r="594" spans="22:24" ht="15.75" customHeight="1" x14ac:dyDescent="0.25">
      <c r="V594" s="29"/>
      <c r="W594" s="29"/>
      <c r="X594" s="29"/>
    </row>
    <row r="595" spans="22:24" ht="15.75" customHeight="1" x14ac:dyDescent="0.25">
      <c r="V595" s="29"/>
      <c r="W595" s="29"/>
      <c r="X595" s="29"/>
    </row>
    <row r="596" spans="22:24" ht="15.75" customHeight="1" x14ac:dyDescent="0.25">
      <c r="V596" s="29"/>
      <c r="W596" s="29"/>
      <c r="X596" s="29"/>
    </row>
    <row r="597" spans="22:24" ht="15.75" customHeight="1" x14ac:dyDescent="0.25">
      <c r="V597" s="29"/>
      <c r="W597" s="29"/>
      <c r="X597" s="29"/>
    </row>
    <row r="598" spans="22:24" ht="15.75" customHeight="1" x14ac:dyDescent="0.25">
      <c r="V598" s="29"/>
      <c r="W598" s="29"/>
      <c r="X598" s="29"/>
    </row>
    <row r="599" spans="22:24" ht="15.75" customHeight="1" x14ac:dyDescent="0.25">
      <c r="V599" s="29"/>
      <c r="W599" s="29"/>
      <c r="X599" s="29"/>
    </row>
    <row r="600" spans="22:24" ht="15.75" customHeight="1" x14ac:dyDescent="0.25">
      <c r="V600" s="29"/>
      <c r="W600" s="29"/>
      <c r="X600" s="29"/>
    </row>
    <row r="601" spans="22:24" ht="15.75" customHeight="1" x14ac:dyDescent="0.25">
      <c r="V601" s="29"/>
      <c r="W601" s="29"/>
      <c r="X601" s="29"/>
    </row>
    <row r="602" spans="22:24" ht="15.75" customHeight="1" x14ac:dyDescent="0.25">
      <c r="V602" s="29"/>
      <c r="W602" s="29"/>
      <c r="X602" s="29"/>
    </row>
    <row r="603" spans="22:24" ht="15.75" customHeight="1" x14ac:dyDescent="0.25">
      <c r="V603" s="29"/>
      <c r="W603" s="29"/>
      <c r="X603" s="29"/>
    </row>
    <row r="604" spans="22:24" ht="15.75" customHeight="1" x14ac:dyDescent="0.25">
      <c r="V604" s="29"/>
      <c r="W604" s="29"/>
      <c r="X604" s="29"/>
    </row>
    <row r="605" spans="22:24" ht="15.75" customHeight="1" x14ac:dyDescent="0.25">
      <c r="V605" s="29"/>
      <c r="W605" s="29"/>
      <c r="X605" s="29"/>
    </row>
    <row r="606" spans="22:24" ht="15.75" customHeight="1" x14ac:dyDescent="0.25">
      <c r="V606" s="29"/>
      <c r="W606" s="29"/>
      <c r="X606" s="29"/>
    </row>
    <row r="607" spans="22:24" ht="15.75" customHeight="1" x14ac:dyDescent="0.25">
      <c r="V607" s="29"/>
      <c r="W607" s="29"/>
      <c r="X607" s="29"/>
    </row>
    <row r="608" spans="22:24" ht="15.75" customHeight="1" x14ac:dyDescent="0.25">
      <c r="V608" s="29"/>
      <c r="W608" s="29"/>
      <c r="X608" s="29"/>
    </row>
    <row r="609" spans="22:24" ht="15.75" customHeight="1" x14ac:dyDescent="0.25">
      <c r="V609" s="29"/>
      <c r="W609" s="29"/>
      <c r="X609" s="29"/>
    </row>
    <row r="610" spans="22:24" ht="15.75" customHeight="1" x14ac:dyDescent="0.25">
      <c r="V610" s="29"/>
      <c r="W610" s="29"/>
      <c r="X610" s="29"/>
    </row>
    <row r="611" spans="22:24" ht="15.75" customHeight="1" x14ac:dyDescent="0.25">
      <c r="V611" s="29"/>
      <c r="W611" s="29"/>
      <c r="X611" s="29"/>
    </row>
    <row r="612" spans="22:24" ht="15.75" customHeight="1" x14ac:dyDescent="0.25">
      <c r="V612" s="29"/>
      <c r="W612" s="29"/>
      <c r="X612" s="29"/>
    </row>
    <row r="613" spans="22:24" ht="15.75" customHeight="1" x14ac:dyDescent="0.25">
      <c r="V613" s="29"/>
      <c r="W613" s="29"/>
      <c r="X613" s="29"/>
    </row>
    <row r="614" spans="22:24" ht="15.75" customHeight="1" x14ac:dyDescent="0.25">
      <c r="V614" s="29"/>
      <c r="W614" s="29"/>
      <c r="X614" s="29"/>
    </row>
    <row r="615" spans="22:24" ht="15.75" customHeight="1" x14ac:dyDescent="0.25">
      <c r="V615" s="29"/>
      <c r="W615" s="29"/>
      <c r="X615" s="29"/>
    </row>
    <row r="616" spans="22:24" ht="15.75" customHeight="1" x14ac:dyDescent="0.25">
      <c r="V616" s="29"/>
      <c r="W616" s="29"/>
      <c r="X616" s="29"/>
    </row>
    <row r="617" spans="22:24" ht="15.75" customHeight="1" x14ac:dyDescent="0.25">
      <c r="V617" s="29"/>
      <c r="W617" s="29"/>
      <c r="X617" s="29"/>
    </row>
    <row r="618" spans="22:24" ht="15.75" customHeight="1" x14ac:dyDescent="0.25">
      <c r="V618" s="29"/>
      <c r="W618" s="29"/>
      <c r="X618" s="29"/>
    </row>
    <row r="619" spans="22:24" ht="15.75" customHeight="1" x14ac:dyDescent="0.25">
      <c r="V619" s="29"/>
      <c r="W619" s="29"/>
      <c r="X619" s="29"/>
    </row>
    <row r="620" spans="22:24" ht="15.75" customHeight="1" x14ac:dyDescent="0.25">
      <c r="V620" s="29"/>
      <c r="W620" s="29"/>
      <c r="X620" s="29"/>
    </row>
    <row r="621" spans="22:24" ht="15.75" customHeight="1" x14ac:dyDescent="0.25">
      <c r="V621" s="29"/>
      <c r="W621" s="29"/>
      <c r="X621" s="29"/>
    </row>
    <row r="622" spans="22:24" ht="15.75" customHeight="1" x14ac:dyDescent="0.25">
      <c r="V622" s="29"/>
      <c r="W622" s="29"/>
      <c r="X622" s="29"/>
    </row>
    <row r="623" spans="22:24" ht="15.75" customHeight="1" x14ac:dyDescent="0.25">
      <c r="V623" s="29"/>
      <c r="W623" s="29"/>
      <c r="X623" s="29"/>
    </row>
    <row r="624" spans="22:24" ht="15.75" customHeight="1" x14ac:dyDescent="0.25">
      <c r="V624" s="29"/>
      <c r="W624" s="29"/>
      <c r="X624" s="29"/>
    </row>
    <row r="625" spans="22:24" ht="15.75" customHeight="1" x14ac:dyDescent="0.25">
      <c r="V625" s="29"/>
      <c r="W625" s="29"/>
      <c r="X625" s="29"/>
    </row>
    <row r="626" spans="22:24" ht="15.75" customHeight="1" x14ac:dyDescent="0.25">
      <c r="V626" s="29"/>
      <c r="W626" s="29"/>
      <c r="X626" s="29"/>
    </row>
    <row r="627" spans="22:24" ht="15.75" customHeight="1" x14ac:dyDescent="0.25">
      <c r="V627" s="29"/>
      <c r="W627" s="29"/>
      <c r="X627" s="29"/>
    </row>
    <row r="628" spans="22:24" ht="15.75" customHeight="1" x14ac:dyDescent="0.25">
      <c r="V628" s="29"/>
      <c r="W628" s="29"/>
      <c r="X628" s="29"/>
    </row>
    <row r="629" spans="22:24" ht="15.75" customHeight="1" x14ac:dyDescent="0.25">
      <c r="V629" s="29"/>
      <c r="W629" s="29"/>
      <c r="X629" s="29"/>
    </row>
    <row r="630" spans="22:24" ht="15.75" customHeight="1" x14ac:dyDescent="0.25">
      <c r="V630" s="29"/>
      <c r="W630" s="29"/>
      <c r="X630" s="29"/>
    </row>
    <row r="631" spans="22:24" ht="15.75" customHeight="1" x14ac:dyDescent="0.25">
      <c r="V631" s="29"/>
      <c r="W631" s="29"/>
      <c r="X631" s="29"/>
    </row>
    <row r="632" spans="22:24" ht="15.75" customHeight="1" x14ac:dyDescent="0.25">
      <c r="V632" s="29"/>
      <c r="W632" s="29"/>
      <c r="X632" s="29"/>
    </row>
    <row r="633" spans="22:24" ht="15.75" customHeight="1" x14ac:dyDescent="0.25">
      <c r="V633" s="29"/>
      <c r="W633" s="29"/>
      <c r="X633" s="29"/>
    </row>
    <row r="634" spans="22:24" ht="15.75" customHeight="1" x14ac:dyDescent="0.25">
      <c r="V634" s="29"/>
      <c r="W634" s="29"/>
      <c r="X634" s="29"/>
    </row>
    <row r="635" spans="22:24" ht="15.75" customHeight="1" x14ac:dyDescent="0.25">
      <c r="V635" s="29"/>
      <c r="W635" s="29"/>
      <c r="X635" s="29"/>
    </row>
    <row r="636" spans="22:24" ht="15.75" customHeight="1" x14ac:dyDescent="0.25">
      <c r="V636" s="29"/>
      <c r="W636" s="29"/>
      <c r="X636" s="29"/>
    </row>
    <row r="637" spans="22:24" ht="15.75" customHeight="1" x14ac:dyDescent="0.25">
      <c r="V637" s="29"/>
      <c r="W637" s="29"/>
      <c r="X637" s="29"/>
    </row>
    <row r="638" spans="22:24" ht="15.75" customHeight="1" x14ac:dyDescent="0.25">
      <c r="V638" s="29"/>
      <c r="W638" s="29"/>
      <c r="X638" s="29"/>
    </row>
    <row r="639" spans="22:24" ht="15.75" customHeight="1" x14ac:dyDescent="0.25">
      <c r="V639" s="29"/>
      <c r="W639" s="29"/>
      <c r="X639" s="29"/>
    </row>
    <row r="640" spans="22:24" ht="15.75" customHeight="1" x14ac:dyDescent="0.25">
      <c r="V640" s="29"/>
      <c r="W640" s="29"/>
      <c r="X640" s="29"/>
    </row>
    <row r="641" spans="22:24" ht="15.75" customHeight="1" x14ac:dyDescent="0.25">
      <c r="V641" s="29"/>
      <c r="W641" s="29"/>
      <c r="X641" s="29"/>
    </row>
    <row r="642" spans="22:24" ht="15.75" customHeight="1" x14ac:dyDescent="0.25">
      <c r="V642" s="29"/>
      <c r="W642" s="29"/>
      <c r="X642" s="29"/>
    </row>
    <row r="643" spans="22:24" ht="15.75" customHeight="1" x14ac:dyDescent="0.25">
      <c r="V643" s="29"/>
      <c r="W643" s="29"/>
      <c r="X643" s="29"/>
    </row>
    <row r="644" spans="22:24" ht="15.75" customHeight="1" x14ac:dyDescent="0.25">
      <c r="V644" s="29"/>
      <c r="W644" s="29"/>
      <c r="X644" s="29"/>
    </row>
    <row r="645" spans="22:24" ht="15.75" customHeight="1" x14ac:dyDescent="0.25">
      <c r="V645" s="29"/>
      <c r="W645" s="29"/>
      <c r="X645" s="29"/>
    </row>
    <row r="646" spans="22:24" ht="15.75" customHeight="1" x14ac:dyDescent="0.25">
      <c r="V646" s="29"/>
      <c r="W646" s="29"/>
      <c r="X646" s="29"/>
    </row>
    <row r="647" spans="22:24" ht="15.75" customHeight="1" x14ac:dyDescent="0.25">
      <c r="V647" s="29"/>
      <c r="W647" s="29"/>
      <c r="X647" s="29"/>
    </row>
    <row r="648" spans="22:24" ht="15.75" customHeight="1" x14ac:dyDescent="0.25">
      <c r="V648" s="29"/>
      <c r="W648" s="29"/>
      <c r="X648" s="29"/>
    </row>
    <row r="649" spans="22:24" ht="15.75" customHeight="1" x14ac:dyDescent="0.25">
      <c r="V649" s="29"/>
      <c r="W649" s="29"/>
      <c r="X649" s="29"/>
    </row>
    <row r="650" spans="22:24" ht="15.75" customHeight="1" x14ac:dyDescent="0.25">
      <c r="V650" s="29"/>
      <c r="W650" s="29"/>
      <c r="X650" s="29"/>
    </row>
    <row r="651" spans="22:24" ht="15.75" customHeight="1" x14ac:dyDescent="0.25">
      <c r="V651" s="29"/>
      <c r="W651" s="29"/>
      <c r="X651" s="29"/>
    </row>
    <row r="652" spans="22:24" ht="15.75" customHeight="1" x14ac:dyDescent="0.25">
      <c r="V652" s="29"/>
      <c r="W652" s="29"/>
      <c r="X652" s="29"/>
    </row>
    <row r="653" spans="22:24" ht="15.75" customHeight="1" x14ac:dyDescent="0.25">
      <c r="V653" s="29"/>
      <c r="W653" s="29"/>
      <c r="X653" s="29"/>
    </row>
    <row r="654" spans="22:24" ht="15.75" customHeight="1" x14ac:dyDescent="0.25">
      <c r="V654" s="29"/>
      <c r="W654" s="29"/>
      <c r="X654" s="29"/>
    </row>
    <row r="655" spans="22:24" ht="15.75" customHeight="1" x14ac:dyDescent="0.25">
      <c r="V655" s="29"/>
      <c r="W655" s="29"/>
      <c r="X655" s="29"/>
    </row>
    <row r="656" spans="22:24" ht="15.75" customHeight="1" x14ac:dyDescent="0.25">
      <c r="V656" s="29"/>
      <c r="W656" s="29"/>
      <c r="X656" s="29"/>
    </row>
    <row r="657" spans="22:24" ht="15.75" customHeight="1" x14ac:dyDescent="0.25">
      <c r="V657" s="29"/>
      <c r="W657" s="29"/>
      <c r="X657" s="29"/>
    </row>
    <row r="658" spans="22:24" ht="15.75" customHeight="1" x14ac:dyDescent="0.25">
      <c r="V658" s="29"/>
      <c r="W658" s="29"/>
      <c r="X658" s="29"/>
    </row>
    <row r="659" spans="22:24" ht="15.75" customHeight="1" x14ac:dyDescent="0.25">
      <c r="V659" s="29"/>
      <c r="W659" s="29"/>
      <c r="X659" s="29"/>
    </row>
    <row r="660" spans="22:24" ht="15.75" customHeight="1" x14ac:dyDescent="0.25">
      <c r="V660" s="29"/>
      <c r="W660" s="29"/>
      <c r="X660" s="29"/>
    </row>
    <row r="661" spans="22:24" ht="15.75" customHeight="1" x14ac:dyDescent="0.25">
      <c r="V661" s="29"/>
      <c r="W661" s="29"/>
      <c r="X661" s="29"/>
    </row>
    <row r="662" spans="22:24" ht="15.75" customHeight="1" x14ac:dyDescent="0.25">
      <c r="V662" s="29"/>
      <c r="W662" s="29"/>
      <c r="X662" s="29"/>
    </row>
    <row r="663" spans="22:24" ht="15.75" customHeight="1" x14ac:dyDescent="0.25">
      <c r="V663" s="29"/>
      <c r="W663" s="29"/>
      <c r="X663" s="29"/>
    </row>
    <row r="664" spans="22:24" ht="15.75" customHeight="1" x14ac:dyDescent="0.25">
      <c r="V664" s="29"/>
      <c r="W664" s="29"/>
      <c r="X664" s="29"/>
    </row>
    <row r="665" spans="22:24" ht="15.75" customHeight="1" x14ac:dyDescent="0.25">
      <c r="V665" s="29"/>
      <c r="W665" s="29"/>
      <c r="X665" s="29"/>
    </row>
    <row r="666" spans="22:24" ht="15.75" customHeight="1" x14ac:dyDescent="0.25">
      <c r="V666" s="29"/>
      <c r="W666" s="29"/>
      <c r="X666" s="29"/>
    </row>
    <row r="667" spans="22:24" ht="15.75" customHeight="1" x14ac:dyDescent="0.25">
      <c r="V667" s="29"/>
      <c r="W667" s="29"/>
      <c r="X667" s="29"/>
    </row>
    <row r="668" spans="22:24" ht="15.75" customHeight="1" x14ac:dyDescent="0.25">
      <c r="V668" s="29"/>
      <c r="W668" s="29"/>
      <c r="X668" s="29"/>
    </row>
    <row r="669" spans="22:24" ht="15.75" customHeight="1" x14ac:dyDescent="0.25">
      <c r="V669" s="29"/>
      <c r="W669" s="29"/>
      <c r="X669" s="29"/>
    </row>
    <row r="670" spans="22:24" ht="15.75" customHeight="1" x14ac:dyDescent="0.25">
      <c r="V670" s="29"/>
      <c r="W670" s="29"/>
      <c r="X670" s="29"/>
    </row>
    <row r="671" spans="22:24" ht="15.75" customHeight="1" x14ac:dyDescent="0.25">
      <c r="V671" s="29"/>
      <c r="W671" s="29"/>
      <c r="X671" s="29"/>
    </row>
    <row r="672" spans="22:24" ht="15.75" customHeight="1" x14ac:dyDescent="0.25">
      <c r="V672" s="29"/>
      <c r="W672" s="29"/>
      <c r="X672" s="29"/>
    </row>
    <row r="673" spans="22:24" ht="15.75" customHeight="1" x14ac:dyDescent="0.25">
      <c r="V673" s="29"/>
      <c r="W673" s="29"/>
      <c r="X673" s="29"/>
    </row>
    <row r="674" spans="22:24" ht="15.75" customHeight="1" x14ac:dyDescent="0.25">
      <c r="V674" s="29"/>
      <c r="W674" s="29"/>
      <c r="X674" s="29"/>
    </row>
    <row r="675" spans="22:24" ht="15.75" customHeight="1" x14ac:dyDescent="0.25">
      <c r="V675" s="29"/>
      <c r="W675" s="29"/>
      <c r="X675" s="29"/>
    </row>
    <row r="676" spans="22:24" ht="15.75" customHeight="1" x14ac:dyDescent="0.25">
      <c r="V676" s="29"/>
      <c r="W676" s="29"/>
      <c r="X676" s="29"/>
    </row>
    <row r="677" spans="22:24" ht="15.75" customHeight="1" x14ac:dyDescent="0.25">
      <c r="V677" s="29"/>
      <c r="W677" s="29"/>
      <c r="X677" s="29"/>
    </row>
    <row r="678" spans="22:24" ht="15.75" customHeight="1" x14ac:dyDescent="0.25">
      <c r="V678" s="29"/>
      <c r="W678" s="29"/>
      <c r="X678" s="29"/>
    </row>
    <row r="679" spans="22:24" ht="15.75" customHeight="1" x14ac:dyDescent="0.25">
      <c r="V679" s="29"/>
      <c r="W679" s="29"/>
      <c r="X679" s="29"/>
    </row>
    <row r="680" spans="22:24" ht="15.75" customHeight="1" x14ac:dyDescent="0.25">
      <c r="V680" s="29"/>
      <c r="W680" s="29"/>
      <c r="X680" s="29"/>
    </row>
    <row r="681" spans="22:24" ht="15.75" customHeight="1" x14ac:dyDescent="0.25">
      <c r="V681" s="29"/>
      <c r="W681" s="29"/>
      <c r="X681" s="29"/>
    </row>
    <row r="682" spans="22:24" ht="15.75" customHeight="1" x14ac:dyDescent="0.25">
      <c r="V682" s="29"/>
      <c r="W682" s="29"/>
      <c r="X682" s="29"/>
    </row>
    <row r="683" spans="22:24" ht="15.75" customHeight="1" x14ac:dyDescent="0.25">
      <c r="V683" s="29"/>
      <c r="W683" s="29"/>
      <c r="X683" s="29"/>
    </row>
    <row r="684" spans="22:24" ht="15.75" customHeight="1" x14ac:dyDescent="0.25">
      <c r="V684" s="29"/>
      <c r="W684" s="29"/>
      <c r="X684" s="29"/>
    </row>
    <row r="685" spans="22:24" ht="15.75" customHeight="1" x14ac:dyDescent="0.25">
      <c r="V685" s="29"/>
      <c r="W685" s="29"/>
      <c r="X685" s="29"/>
    </row>
    <row r="686" spans="22:24" ht="15.75" customHeight="1" x14ac:dyDescent="0.25">
      <c r="V686" s="29"/>
      <c r="W686" s="29"/>
      <c r="X686" s="29"/>
    </row>
    <row r="687" spans="22:24" ht="15.75" customHeight="1" x14ac:dyDescent="0.25">
      <c r="V687" s="29"/>
      <c r="W687" s="29"/>
      <c r="X687" s="29"/>
    </row>
    <row r="688" spans="22:24" ht="15.75" customHeight="1" x14ac:dyDescent="0.25">
      <c r="V688" s="29"/>
      <c r="W688" s="29"/>
      <c r="X688" s="29"/>
    </row>
    <row r="689" spans="22:24" ht="15.75" customHeight="1" x14ac:dyDescent="0.25">
      <c r="V689" s="29"/>
      <c r="W689" s="29"/>
      <c r="X689" s="29"/>
    </row>
    <row r="690" spans="22:24" ht="15.75" customHeight="1" x14ac:dyDescent="0.25">
      <c r="V690" s="29"/>
      <c r="W690" s="29"/>
      <c r="X690" s="29"/>
    </row>
    <row r="691" spans="22:24" ht="15.75" customHeight="1" x14ac:dyDescent="0.25">
      <c r="V691" s="29"/>
      <c r="W691" s="29"/>
      <c r="X691" s="29"/>
    </row>
    <row r="692" spans="22:24" ht="15.75" customHeight="1" x14ac:dyDescent="0.25">
      <c r="V692" s="29"/>
      <c r="W692" s="29"/>
      <c r="X692" s="29"/>
    </row>
    <row r="693" spans="22:24" ht="15.75" customHeight="1" x14ac:dyDescent="0.25">
      <c r="V693" s="29"/>
      <c r="W693" s="29"/>
      <c r="X693" s="29"/>
    </row>
    <row r="694" spans="22:24" ht="15.75" customHeight="1" x14ac:dyDescent="0.25">
      <c r="V694" s="29"/>
      <c r="W694" s="29"/>
      <c r="X694" s="29"/>
    </row>
    <row r="695" spans="22:24" ht="15.75" customHeight="1" x14ac:dyDescent="0.25">
      <c r="V695" s="29"/>
      <c r="W695" s="29"/>
      <c r="X695" s="29"/>
    </row>
    <row r="696" spans="22:24" ht="15.75" customHeight="1" x14ac:dyDescent="0.25">
      <c r="V696" s="29"/>
      <c r="W696" s="29"/>
      <c r="X696" s="29"/>
    </row>
    <row r="697" spans="22:24" ht="15.75" customHeight="1" x14ac:dyDescent="0.25">
      <c r="V697" s="29"/>
      <c r="W697" s="29"/>
      <c r="X697" s="29"/>
    </row>
    <row r="698" spans="22:24" ht="15.75" customHeight="1" x14ac:dyDescent="0.25">
      <c r="V698" s="29"/>
      <c r="W698" s="29"/>
      <c r="X698" s="29"/>
    </row>
    <row r="699" spans="22:24" ht="15.75" customHeight="1" x14ac:dyDescent="0.25">
      <c r="V699" s="29"/>
      <c r="W699" s="29"/>
      <c r="X699" s="29"/>
    </row>
    <row r="700" spans="22:24" ht="15.75" customHeight="1" x14ac:dyDescent="0.25">
      <c r="V700" s="29"/>
      <c r="W700" s="29"/>
      <c r="X700" s="29"/>
    </row>
    <row r="701" spans="22:24" ht="15.75" customHeight="1" x14ac:dyDescent="0.25">
      <c r="V701" s="29"/>
      <c r="W701" s="29"/>
      <c r="X701" s="29"/>
    </row>
    <row r="702" spans="22:24" ht="15.75" customHeight="1" x14ac:dyDescent="0.25">
      <c r="V702" s="29"/>
      <c r="W702" s="29"/>
      <c r="X702" s="29"/>
    </row>
    <row r="703" spans="22:24" ht="15.75" customHeight="1" x14ac:dyDescent="0.25">
      <c r="V703" s="29"/>
      <c r="W703" s="29"/>
      <c r="X703" s="29"/>
    </row>
    <row r="704" spans="22:24" ht="15.75" customHeight="1" x14ac:dyDescent="0.25">
      <c r="V704" s="29"/>
      <c r="W704" s="29"/>
      <c r="X704" s="29"/>
    </row>
    <row r="705" spans="22:24" ht="15.75" customHeight="1" x14ac:dyDescent="0.25">
      <c r="V705" s="29"/>
      <c r="W705" s="29"/>
      <c r="X705" s="29"/>
    </row>
    <row r="706" spans="22:24" ht="15.75" customHeight="1" x14ac:dyDescent="0.25">
      <c r="V706" s="29"/>
      <c r="W706" s="29"/>
      <c r="X706" s="29"/>
    </row>
    <row r="707" spans="22:24" ht="15.75" customHeight="1" x14ac:dyDescent="0.25">
      <c r="V707" s="29"/>
      <c r="W707" s="29"/>
      <c r="X707" s="29"/>
    </row>
    <row r="708" spans="22:24" ht="15.75" customHeight="1" x14ac:dyDescent="0.25">
      <c r="V708" s="29"/>
      <c r="W708" s="29"/>
      <c r="X708" s="29"/>
    </row>
    <row r="709" spans="22:24" ht="15.75" customHeight="1" x14ac:dyDescent="0.25">
      <c r="V709" s="29"/>
      <c r="W709" s="29"/>
      <c r="X709" s="29"/>
    </row>
    <row r="710" spans="22:24" ht="15.75" customHeight="1" x14ac:dyDescent="0.25">
      <c r="V710" s="29"/>
      <c r="W710" s="29"/>
      <c r="X710" s="29"/>
    </row>
    <row r="711" spans="22:24" ht="15.75" customHeight="1" x14ac:dyDescent="0.25">
      <c r="V711" s="29"/>
      <c r="W711" s="29"/>
      <c r="X711" s="29"/>
    </row>
    <row r="712" spans="22:24" ht="15.75" customHeight="1" x14ac:dyDescent="0.25">
      <c r="V712" s="29"/>
      <c r="W712" s="29"/>
      <c r="X712" s="29"/>
    </row>
    <row r="713" spans="22:24" ht="15.75" customHeight="1" x14ac:dyDescent="0.25">
      <c r="V713" s="29"/>
      <c r="W713" s="29"/>
      <c r="X713" s="29"/>
    </row>
    <row r="714" spans="22:24" ht="15.75" customHeight="1" x14ac:dyDescent="0.25">
      <c r="V714" s="29"/>
      <c r="W714" s="29"/>
      <c r="X714" s="29"/>
    </row>
    <row r="715" spans="22:24" ht="15.75" customHeight="1" x14ac:dyDescent="0.25">
      <c r="V715" s="29"/>
      <c r="W715" s="29"/>
      <c r="X715" s="29"/>
    </row>
    <row r="716" spans="22:24" ht="15.75" customHeight="1" x14ac:dyDescent="0.25">
      <c r="V716" s="29"/>
      <c r="W716" s="29"/>
      <c r="X716" s="29"/>
    </row>
    <row r="717" spans="22:24" ht="15.75" customHeight="1" x14ac:dyDescent="0.25">
      <c r="V717" s="29"/>
      <c r="W717" s="29"/>
      <c r="X717" s="29"/>
    </row>
    <row r="718" spans="22:24" ht="15.75" customHeight="1" x14ac:dyDescent="0.25">
      <c r="V718" s="29"/>
      <c r="W718" s="29"/>
      <c r="X718" s="29"/>
    </row>
    <row r="719" spans="22:24" ht="15.75" customHeight="1" x14ac:dyDescent="0.25">
      <c r="V719" s="29"/>
      <c r="W719" s="29"/>
      <c r="X719" s="29"/>
    </row>
    <row r="720" spans="22:24" ht="15.75" customHeight="1" x14ac:dyDescent="0.25">
      <c r="V720" s="29"/>
      <c r="W720" s="29"/>
      <c r="X720" s="29"/>
    </row>
    <row r="721" spans="22:24" ht="15.75" customHeight="1" x14ac:dyDescent="0.25">
      <c r="V721" s="29"/>
      <c r="W721" s="29"/>
      <c r="X721" s="29"/>
    </row>
    <row r="722" spans="22:24" ht="15.75" customHeight="1" x14ac:dyDescent="0.25">
      <c r="V722" s="29"/>
      <c r="W722" s="29"/>
      <c r="X722" s="29"/>
    </row>
    <row r="723" spans="22:24" ht="15.75" customHeight="1" x14ac:dyDescent="0.25">
      <c r="V723" s="29"/>
      <c r="W723" s="29"/>
      <c r="X723" s="29"/>
    </row>
    <row r="724" spans="22:24" ht="15.75" customHeight="1" x14ac:dyDescent="0.25">
      <c r="V724" s="29"/>
      <c r="W724" s="29"/>
      <c r="X724" s="29"/>
    </row>
    <row r="725" spans="22:24" ht="15.75" customHeight="1" x14ac:dyDescent="0.25">
      <c r="V725" s="29"/>
      <c r="W725" s="29"/>
      <c r="X725" s="29"/>
    </row>
    <row r="726" spans="22:24" ht="15.75" customHeight="1" x14ac:dyDescent="0.25">
      <c r="V726" s="29"/>
      <c r="W726" s="29"/>
      <c r="X726" s="29"/>
    </row>
    <row r="727" spans="22:24" ht="15.75" customHeight="1" x14ac:dyDescent="0.25">
      <c r="V727" s="29"/>
      <c r="W727" s="29"/>
      <c r="X727" s="29"/>
    </row>
    <row r="728" spans="22:24" ht="15.75" customHeight="1" x14ac:dyDescent="0.25">
      <c r="V728" s="29"/>
      <c r="W728" s="29"/>
      <c r="X728" s="29"/>
    </row>
    <row r="729" spans="22:24" ht="15.75" customHeight="1" x14ac:dyDescent="0.25">
      <c r="V729" s="29"/>
      <c r="W729" s="29"/>
      <c r="X729" s="29"/>
    </row>
    <row r="730" spans="22:24" ht="15.75" customHeight="1" x14ac:dyDescent="0.25">
      <c r="V730" s="29"/>
      <c r="W730" s="29"/>
      <c r="X730" s="29"/>
    </row>
    <row r="731" spans="22:24" ht="15.75" customHeight="1" x14ac:dyDescent="0.25">
      <c r="V731" s="29"/>
      <c r="W731" s="29"/>
      <c r="X731" s="29"/>
    </row>
    <row r="732" spans="22:24" ht="15.75" customHeight="1" x14ac:dyDescent="0.25">
      <c r="V732" s="29"/>
      <c r="W732" s="29"/>
      <c r="X732" s="29"/>
    </row>
    <row r="733" spans="22:24" ht="15.75" customHeight="1" x14ac:dyDescent="0.25">
      <c r="V733" s="29"/>
      <c r="W733" s="29"/>
      <c r="X733" s="29"/>
    </row>
    <row r="734" spans="22:24" ht="15.75" customHeight="1" x14ac:dyDescent="0.25">
      <c r="V734" s="29"/>
      <c r="W734" s="29"/>
      <c r="X734" s="29"/>
    </row>
    <row r="735" spans="22:24" ht="15.75" customHeight="1" x14ac:dyDescent="0.25">
      <c r="V735" s="29"/>
      <c r="W735" s="29"/>
      <c r="X735" s="29"/>
    </row>
    <row r="736" spans="22:24" ht="15.75" customHeight="1" x14ac:dyDescent="0.25">
      <c r="V736" s="29"/>
      <c r="W736" s="29"/>
      <c r="X736" s="29"/>
    </row>
    <row r="737" spans="22:24" ht="15.75" customHeight="1" x14ac:dyDescent="0.25">
      <c r="V737" s="29"/>
      <c r="W737" s="29"/>
      <c r="X737" s="29"/>
    </row>
    <row r="738" spans="22:24" ht="15.75" customHeight="1" x14ac:dyDescent="0.25">
      <c r="V738" s="29"/>
      <c r="W738" s="29"/>
      <c r="X738" s="29"/>
    </row>
    <row r="739" spans="22:24" ht="15.75" customHeight="1" x14ac:dyDescent="0.25">
      <c r="V739" s="29"/>
      <c r="W739" s="29"/>
      <c r="X739" s="29"/>
    </row>
    <row r="740" spans="22:24" ht="15.75" customHeight="1" x14ac:dyDescent="0.25">
      <c r="V740" s="29"/>
      <c r="W740" s="29"/>
      <c r="X740" s="29"/>
    </row>
    <row r="741" spans="22:24" ht="15.75" customHeight="1" x14ac:dyDescent="0.25">
      <c r="V741" s="29"/>
      <c r="W741" s="29"/>
      <c r="X741" s="29"/>
    </row>
    <row r="742" spans="22:24" ht="15.75" customHeight="1" x14ac:dyDescent="0.25">
      <c r="V742" s="29"/>
      <c r="W742" s="29"/>
      <c r="X742" s="29"/>
    </row>
    <row r="743" spans="22:24" ht="15.75" customHeight="1" x14ac:dyDescent="0.25">
      <c r="V743" s="29"/>
      <c r="W743" s="29"/>
      <c r="X743" s="29"/>
    </row>
    <row r="744" spans="22:24" ht="15.75" customHeight="1" x14ac:dyDescent="0.25">
      <c r="V744" s="29"/>
      <c r="W744" s="29"/>
      <c r="X744" s="29"/>
    </row>
    <row r="745" spans="22:24" ht="15.75" customHeight="1" x14ac:dyDescent="0.25">
      <c r="V745" s="29"/>
      <c r="W745" s="29"/>
      <c r="X745" s="29"/>
    </row>
    <row r="746" spans="22:24" ht="15.75" customHeight="1" x14ac:dyDescent="0.25">
      <c r="V746" s="29"/>
      <c r="W746" s="29"/>
      <c r="X746" s="29"/>
    </row>
    <row r="747" spans="22:24" ht="15.75" customHeight="1" x14ac:dyDescent="0.25">
      <c r="V747" s="29"/>
      <c r="W747" s="29"/>
      <c r="X747" s="29"/>
    </row>
    <row r="748" spans="22:24" ht="15.75" customHeight="1" x14ac:dyDescent="0.25">
      <c r="V748" s="29"/>
      <c r="W748" s="29"/>
      <c r="X748" s="29"/>
    </row>
    <row r="749" spans="22:24" ht="15.75" customHeight="1" x14ac:dyDescent="0.25">
      <c r="V749" s="29"/>
      <c r="W749" s="29"/>
      <c r="X749" s="29"/>
    </row>
    <row r="750" spans="22:24" ht="15.75" customHeight="1" x14ac:dyDescent="0.25">
      <c r="V750" s="29"/>
      <c r="W750" s="29"/>
      <c r="X750" s="29"/>
    </row>
    <row r="751" spans="22:24" ht="15.75" customHeight="1" x14ac:dyDescent="0.25">
      <c r="V751" s="29"/>
      <c r="W751" s="29"/>
      <c r="X751" s="29"/>
    </row>
    <row r="752" spans="22:24" ht="15.75" customHeight="1" x14ac:dyDescent="0.25">
      <c r="V752" s="29"/>
      <c r="W752" s="29"/>
      <c r="X752" s="29"/>
    </row>
    <row r="753" spans="22:24" ht="15.75" customHeight="1" x14ac:dyDescent="0.25">
      <c r="V753" s="29"/>
      <c r="W753" s="29"/>
      <c r="X753" s="29"/>
    </row>
    <row r="754" spans="22:24" ht="15.75" customHeight="1" x14ac:dyDescent="0.25">
      <c r="V754" s="29"/>
      <c r="W754" s="29"/>
      <c r="X754" s="29"/>
    </row>
    <row r="755" spans="22:24" ht="15.75" customHeight="1" x14ac:dyDescent="0.25">
      <c r="V755" s="29"/>
      <c r="W755" s="29"/>
      <c r="X755" s="29"/>
    </row>
    <row r="756" spans="22:24" ht="15.75" customHeight="1" x14ac:dyDescent="0.25">
      <c r="V756" s="29"/>
      <c r="W756" s="29"/>
      <c r="X756" s="29"/>
    </row>
    <row r="757" spans="22:24" ht="15.75" customHeight="1" x14ac:dyDescent="0.25">
      <c r="V757" s="29"/>
      <c r="W757" s="29"/>
      <c r="X757" s="29"/>
    </row>
    <row r="758" spans="22:24" ht="15.75" customHeight="1" x14ac:dyDescent="0.25">
      <c r="V758" s="29"/>
      <c r="W758" s="29"/>
      <c r="X758" s="29"/>
    </row>
    <row r="759" spans="22:24" ht="15.75" customHeight="1" x14ac:dyDescent="0.25">
      <c r="V759" s="29"/>
      <c r="W759" s="29"/>
      <c r="X759" s="29"/>
    </row>
    <row r="760" spans="22:24" ht="15.75" customHeight="1" x14ac:dyDescent="0.25">
      <c r="V760" s="29"/>
      <c r="W760" s="29"/>
      <c r="X760" s="29"/>
    </row>
    <row r="761" spans="22:24" ht="15.75" customHeight="1" x14ac:dyDescent="0.25">
      <c r="V761" s="29"/>
      <c r="W761" s="29"/>
      <c r="X761" s="29"/>
    </row>
    <row r="762" spans="22:24" ht="15.75" customHeight="1" x14ac:dyDescent="0.25">
      <c r="V762" s="29"/>
      <c r="W762" s="29"/>
      <c r="X762" s="29"/>
    </row>
    <row r="763" spans="22:24" ht="15.75" customHeight="1" x14ac:dyDescent="0.25">
      <c r="V763" s="29"/>
      <c r="W763" s="29"/>
      <c r="X763" s="29"/>
    </row>
    <row r="764" spans="22:24" ht="15.75" customHeight="1" x14ac:dyDescent="0.25">
      <c r="V764" s="29"/>
      <c r="W764" s="29"/>
      <c r="X764" s="29"/>
    </row>
    <row r="765" spans="22:24" ht="15.75" customHeight="1" x14ac:dyDescent="0.25">
      <c r="V765" s="29"/>
      <c r="W765" s="29"/>
      <c r="X765" s="29"/>
    </row>
    <row r="766" spans="22:24" ht="15.75" customHeight="1" x14ac:dyDescent="0.25">
      <c r="V766" s="29"/>
      <c r="W766" s="29"/>
      <c r="X766" s="29"/>
    </row>
    <row r="767" spans="22:24" ht="15.75" customHeight="1" x14ac:dyDescent="0.25">
      <c r="V767" s="29"/>
      <c r="W767" s="29"/>
      <c r="X767" s="29"/>
    </row>
    <row r="768" spans="22:24" ht="15.75" customHeight="1" x14ac:dyDescent="0.25">
      <c r="V768" s="29"/>
      <c r="W768" s="29"/>
      <c r="X768" s="29"/>
    </row>
    <row r="769" spans="22:24" ht="15.75" customHeight="1" x14ac:dyDescent="0.25">
      <c r="V769" s="29"/>
      <c r="W769" s="29"/>
      <c r="X769" s="29"/>
    </row>
    <row r="770" spans="22:24" ht="15.75" customHeight="1" x14ac:dyDescent="0.25">
      <c r="V770" s="29"/>
      <c r="W770" s="29"/>
      <c r="X770" s="29"/>
    </row>
    <row r="771" spans="22:24" ht="15.75" customHeight="1" x14ac:dyDescent="0.25">
      <c r="V771" s="29"/>
      <c r="W771" s="29"/>
      <c r="X771" s="29"/>
    </row>
    <row r="772" spans="22:24" ht="15.75" customHeight="1" x14ac:dyDescent="0.25">
      <c r="V772" s="29"/>
      <c r="W772" s="29"/>
      <c r="X772" s="29"/>
    </row>
    <row r="773" spans="22:24" ht="15.75" customHeight="1" x14ac:dyDescent="0.25">
      <c r="V773" s="29"/>
      <c r="W773" s="29"/>
      <c r="X773" s="29"/>
    </row>
    <row r="774" spans="22:24" ht="15.75" customHeight="1" x14ac:dyDescent="0.25">
      <c r="V774" s="29"/>
      <c r="W774" s="29"/>
      <c r="X774" s="29"/>
    </row>
    <row r="775" spans="22:24" ht="15.75" customHeight="1" x14ac:dyDescent="0.25">
      <c r="V775" s="29"/>
      <c r="W775" s="29"/>
      <c r="X775" s="29"/>
    </row>
    <row r="776" spans="22:24" ht="15.75" customHeight="1" x14ac:dyDescent="0.25">
      <c r="V776" s="29"/>
      <c r="W776" s="29"/>
      <c r="X776" s="29"/>
    </row>
    <row r="777" spans="22:24" ht="15.75" customHeight="1" x14ac:dyDescent="0.25">
      <c r="V777" s="29"/>
      <c r="W777" s="29"/>
      <c r="X777" s="29"/>
    </row>
    <row r="778" spans="22:24" ht="15.75" customHeight="1" x14ac:dyDescent="0.25">
      <c r="V778" s="29"/>
      <c r="W778" s="29"/>
      <c r="X778" s="29"/>
    </row>
    <row r="779" spans="22:24" ht="15.75" customHeight="1" x14ac:dyDescent="0.25">
      <c r="V779" s="29"/>
      <c r="W779" s="29"/>
      <c r="X779" s="29"/>
    </row>
    <row r="780" spans="22:24" ht="15.75" customHeight="1" x14ac:dyDescent="0.25">
      <c r="V780" s="29"/>
      <c r="W780" s="29"/>
      <c r="X780" s="29"/>
    </row>
    <row r="781" spans="22:24" ht="15.75" customHeight="1" x14ac:dyDescent="0.25">
      <c r="V781" s="29"/>
      <c r="W781" s="29"/>
      <c r="X781" s="29"/>
    </row>
    <row r="782" spans="22:24" ht="15.75" customHeight="1" x14ac:dyDescent="0.25">
      <c r="V782" s="29"/>
      <c r="W782" s="29"/>
      <c r="X782" s="29"/>
    </row>
    <row r="783" spans="22:24" ht="15.75" customHeight="1" x14ac:dyDescent="0.25">
      <c r="V783" s="29"/>
      <c r="W783" s="29"/>
      <c r="X783" s="29"/>
    </row>
    <row r="784" spans="22:24" ht="15.75" customHeight="1" x14ac:dyDescent="0.25">
      <c r="V784" s="29"/>
      <c r="W784" s="29"/>
      <c r="X784" s="29"/>
    </row>
    <row r="785" spans="22:24" ht="15.75" customHeight="1" x14ac:dyDescent="0.25">
      <c r="V785" s="29"/>
      <c r="W785" s="29"/>
      <c r="X785" s="29"/>
    </row>
    <row r="786" spans="22:24" ht="15.75" customHeight="1" x14ac:dyDescent="0.25">
      <c r="V786" s="29"/>
      <c r="W786" s="29"/>
      <c r="X786" s="29"/>
    </row>
    <row r="787" spans="22:24" ht="15.75" customHeight="1" x14ac:dyDescent="0.25">
      <c r="V787" s="29"/>
      <c r="W787" s="29"/>
      <c r="X787" s="29"/>
    </row>
    <row r="788" spans="22:24" ht="15.75" customHeight="1" x14ac:dyDescent="0.25">
      <c r="V788" s="29"/>
      <c r="W788" s="29"/>
      <c r="X788" s="29"/>
    </row>
    <row r="789" spans="22:24" ht="15.75" customHeight="1" x14ac:dyDescent="0.25">
      <c r="V789" s="29"/>
      <c r="W789" s="29"/>
      <c r="X789" s="29"/>
    </row>
    <row r="790" spans="22:24" ht="15.75" customHeight="1" x14ac:dyDescent="0.25">
      <c r="V790" s="29"/>
      <c r="W790" s="29"/>
      <c r="X790" s="29"/>
    </row>
    <row r="791" spans="22:24" ht="15.75" customHeight="1" x14ac:dyDescent="0.25">
      <c r="V791" s="29"/>
      <c r="W791" s="29"/>
      <c r="X791" s="29"/>
    </row>
    <row r="792" spans="22:24" ht="15.75" customHeight="1" x14ac:dyDescent="0.25">
      <c r="V792" s="29"/>
      <c r="W792" s="29"/>
      <c r="X792" s="29"/>
    </row>
    <row r="793" spans="22:24" ht="15.75" customHeight="1" x14ac:dyDescent="0.25">
      <c r="V793" s="29"/>
      <c r="W793" s="29"/>
      <c r="X793" s="29"/>
    </row>
    <row r="794" spans="22:24" ht="15.75" customHeight="1" x14ac:dyDescent="0.25">
      <c r="V794" s="29"/>
      <c r="W794" s="29"/>
      <c r="X794" s="29"/>
    </row>
    <row r="795" spans="22:24" ht="15.75" customHeight="1" x14ac:dyDescent="0.25">
      <c r="V795" s="29"/>
      <c r="W795" s="29"/>
      <c r="X795" s="29"/>
    </row>
    <row r="796" spans="22:24" ht="15.75" customHeight="1" x14ac:dyDescent="0.25">
      <c r="V796" s="29"/>
      <c r="W796" s="29"/>
      <c r="X796" s="29"/>
    </row>
    <row r="797" spans="22:24" ht="15.75" customHeight="1" x14ac:dyDescent="0.25">
      <c r="V797" s="29"/>
      <c r="W797" s="29"/>
      <c r="X797" s="29"/>
    </row>
    <row r="798" spans="22:24" ht="15.75" customHeight="1" x14ac:dyDescent="0.25">
      <c r="V798" s="29"/>
      <c r="W798" s="29"/>
      <c r="X798" s="29"/>
    </row>
    <row r="799" spans="22:24" ht="15.75" customHeight="1" x14ac:dyDescent="0.25">
      <c r="V799" s="29"/>
      <c r="W799" s="29"/>
      <c r="X799" s="29"/>
    </row>
    <row r="800" spans="22:24" ht="15.75" customHeight="1" x14ac:dyDescent="0.25">
      <c r="V800" s="29"/>
      <c r="W800" s="29"/>
      <c r="X800" s="29"/>
    </row>
    <row r="801" spans="22:24" ht="15.75" customHeight="1" x14ac:dyDescent="0.25">
      <c r="V801" s="29"/>
      <c r="W801" s="29"/>
      <c r="X801" s="29"/>
    </row>
    <row r="802" spans="22:24" ht="15.75" customHeight="1" x14ac:dyDescent="0.25">
      <c r="V802" s="29"/>
      <c r="W802" s="29"/>
      <c r="X802" s="29"/>
    </row>
    <row r="803" spans="22:24" ht="15.75" customHeight="1" x14ac:dyDescent="0.25">
      <c r="V803" s="29"/>
      <c r="W803" s="29"/>
      <c r="X803" s="29"/>
    </row>
    <row r="804" spans="22:24" ht="15.75" customHeight="1" x14ac:dyDescent="0.25">
      <c r="V804" s="29"/>
      <c r="W804" s="29"/>
      <c r="X804" s="29"/>
    </row>
    <row r="805" spans="22:24" ht="15.75" customHeight="1" x14ac:dyDescent="0.25">
      <c r="V805" s="29"/>
      <c r="W805" s="29"/>
      <c r="X805" s="29"/>
    </row>
    <row r="806" spans="22:24" ht="15.75" customHeight="1" x14ac:dyDescent="0.25">
      <c r="V806" s="29"/>
      <c r="W806" s="29"/>
      <c r="X806" s="29"/>
    </row>
    <row r="807" spans="22:24" ht="15.75" customHeight="1" x14ac:dyDescent="0.25">
      <c r="V807" s="29"/>
      <c r="W807" s="29"/>
      <c r="X807" s="29"/>
    </row>
    <row r="808" spans="22:24" ht="15.75" customHeight="1" x14ac:dyDescent="0.25">
      <c r="V808" s="29"/>
      <c r="W808" s="29"/>
      <c r="X808" s="29"/>
    </row>
    <row r="809" spans="22:24" ht="15.75" customHeight="1" x14ac:dyDescent="0.25">
      <c r="V809" s="29"/>
      <c r="W809" s="29"/>
      <c r="X809" s="29"/>
    </row>
    <row r="810" spans="22:24" ht="15.75" customHeight="1" x14ac:dyDescent="0.25">
      <c r="V810" s="29"/>
      <c r="W810" s="29"/>
      <c r="X810" s="29"/>
    </row>
    <row r="811" spans="22:24" ht="15.75" customHeight="1" x14ac:dyDescent="0.25">
      <c r="V811" s="29"/>
      <c r="W811" s="29"/>
      <c r="X811" s="29"/>
    </row>
    <row r="812" spans="22:24" ht="15.75" customHeight="1" x14ac:dyDescent="0.25">
      <c r="V812" s="29"/>
      <c r="W812" s="29"/>
      <c r="X812" s="29"/>
    </row>
    <row r="813" spans="22:24" ht="15.75" customHeight="1" x14ac:dyDescent="0.25">
      <c r="V813" s="29"/>
      <c r="W813" s="29"/>
      <c r="X813" s="29"/>
    </row>
    <row r="814" spans="22:24" ht="15.75" customHeight="1" x14ac:dyDescent="0.25">
      <c r="V814" s="29"/>
      <c r="W814" s="29"/>
      <c r="X814" s="29"/>
    </row>
    <row r="815" spans="22:24" ht="15.75" customHeight="1" x14ac:dyDescent="0.25">
      <c r="V815" s="29"/>
      <c r="W815" s="29"/>
      <c r="X815" s="29"/>
    </row>
    <row r="816" spans="22:24" ht="15.75" customHeight="1" x14ac:dyDescent="0.25">
      <c r="V816" s="29"/>
      <c r="W816" s="29"/>
      <c r="X816" s="29"/>
    </row>
    <row r="817" spans="22:24" ht="15.75" customHeight="1" x14ac:dyDescent="0.25">
      <c r="V817" s="29"/>
      <c r="W817" s="29"/>
      <c r="X817" s="29"/>
    </row>
    <row r="818" spans="22:24" ht="15.75" customHeight="1" x14ac:dyDescent="0.25">
      <c r="V818" s="29"/>
      <c r="W818" s="29"/>
      <c r="X818" s="29"/>
    </row>
    <row r="819" spans="22:24" ht="15.75" customHeight="1" x14ac:dyDescent="0.25">
      <c r="V819" s="29"/>
      <c r="W819" s="29"/>
      <c r="X819" s="29"/>
    </row>
    <row r="820" spans="22:24" ht="15.75" customHeight="1" x14ac:dyDescent="0.25">
      <c r="V820" s="29"/>
      <c r="W820" s="29"/>
      <c r="X820" s="29"/>
    </row>
    <row r="821" spans="22:24" ht="15.75" customHeight="1" x14ac:dyDescent="0.25">
      <c r="V821" s="29"/>
      <c r="W821" s="29"/>
      <c r="X821" s="29"/>
    </row>
    <row r="822" spans="22:24" ht="15.75" customHeight="1" x14ac:dyDescent="0.25">
      <c r="V822" s="29"/>
      <c r="W822" s="29"/>
      <c r="X822" s="29"/>
    </row>
    <row r="823" spans="22:24" ht="15.75" customHeight="1" x14ac:dyDescent="0.25">
      <c r="V823" s="29"/>
      <c r="W823" s="29"/>
      <c r="X823" s="29"/>
    </row>
    <row r="824" spans="22:24" ht="15.75" customHeight="1" x14ac:dyDescent="0.25">
      <c r="V824" s="29"/>
      <c r="W824" s="29"/>
      <c r="X824" s="29"/>
    </row>
    <row r="825" spans="22:24" ht="15.75" customHeight="1" x14ac:dyDescent="0.25">
      <c r="V825" s="29"/>
      <c r="W825" s="29"/>
      <c r="X825" s="29"/>
    </row>
    <row r="826" spans="22:24" ht="15.75" customHeight="1" x14ac:dyDescent="0.25">
      <c r="V826" s="29"/>
      <c r="W826" s="29"/>
      <c r="X826" s="29"/>
    </row>
    <row r="827" spans="22:24" ht="15.75" customHeight="1" x14ac:dyDescent="0.25">
      <c r="V827" s="29"/>
      <c r="W827" s="29"/>
      <c r="X827" s="29"/>
    </row>
    <row r="828" spans="22:24" ht="15.75" customHeight="1" x14ac:dyDescent="0.25">
      <c r="V828" s="29"/>
      <c r="W828" s="29"/>
      <c r="X828" s="29"/>
    </row>
    <row r="829" spans="22:24" ht="15.75" customHeight="1" x14ac:dyDescent="0.25">
      <c r="V829" s="29"/>
      <c r="W829" s="29"/>
      <c r="X829" s="29"/>
    </row>
    <row r="830" spans="22:24" ht="15.75" customHeight="1" x14ac:dyDescent="0.25">
      <c r="V830" s="29"/>
      <c r="W830" s="29"/>
      <c r="X830" s="29"/>
    </row>
    <row r="831" spans="22:24" ht="15.75" customHeight="1" x14ac:dyDescent="0.25">
      <c r="V831" s="29"/>
      <c r="W831" s="29"/>
      <c r="X831" s="29"/>
    </row>
    <row r="832" spans="22:24" ht="15.75" customHeight="1" x14ac:dyDescent="0.25">
      <c r="V832" s="29"/>
      <c r="W832" s="29"/>
      <c r="X832" s="29"/>
    </row>
    <row r="833" spans="22:24" ht="15.75" customHeight="1" x14ac:dyDescent="0.25">
      <c r="V833" s="29"/>
      <c r="W833" s="29"/>
      <c r="X833" s="29"/>
    </row>
    <row r="834" spans="22:24" ht="15.75" customHeight="1" x14ac:dyDescent="0.25">
      <c r="V834" s="29"/>
      <c r="W834" s="29"/>
      <c r="X834" s="29"/>
    </row>
    <row r="835" spans="22:24" ht="15.75" customHeight="1" x14ac:dyDescent="0.25">
      <c r="V835" s="29"/>
      <c r="W835" s="29"/>
      <c r="X835" s="29"/>
    </row>
    <row r="836" spans="22:24" ht="15.75" customHeight="1" x14ac:dyDescent="0.25">
      <c r="V836" s="29"/>
      <c r="W836" s="29"/>
      <c r="X836" s="29"/>
    </row>
    <row r="837" spans="22:24" ht="15.75" customHeight="1" x14ac:dyDescent="0.25">
      <c r="V837" s="29"/>
      <c r="W837" s="29"/>
      <c r="X837" s="29"/>
    </row>
    <row r="838" spans="22:24" ht="15.75" customHeight="1" x14ac:dyDescent="0.25">
      <c r="V838" s="29"/>
      <c r="W838" s="29"/>
      <c r="X838" s="29"/>
    </row>
    <row r="839" spans="22:24" ht="15.75" customHeight="1" x14ac:dyDescent="0.25">
      <c r="V839" s="29"/>
      <c r="W839" s="29"/>
      <c r="X839" s="29"/>
    </row>
    <row r="840" spans="22:24" ht="15.75" customHeight="1" x14ac:dyDescent="0.25">
      <c r="V840" s="29"/>
      <c r="W840" s="29"/>
      <c r="X840" s="29"/>
    </row>
    <row r="841" spans="22:24" ht="15.75" customHeight="1" x14ac:dyDescent="0.25">
      <c r="V841" s="29"/>
      <c r="W841" s="29"/>
      <c r="X841" s="29"/>
    </row>
    <row r="842" spans="22:24" ht="15.75" customHeight="1" x14ac:dyDescent="0.25">
      <c r="V842" s="29"/>
      <c r="W842" s="29"/>
      <c r="X842" s="29"/>
    </row>
    <row r="843" spans="22:24" ht="15.75" customHeight="1" x14ac:dyDescent="0.25">
      <c r="V843" s="29"/>
      <c r="W843" s="29"/>
      <c r="X843" s="29"/>
    </row>
    <row r="844" spans="22:24" ht="15.75" customHeight="1" x14ac:dyDescent="0.25">
      <c r="V844" s="29"/>
      <c r="W844" s="29"/>
      <c r="X844" s="29"/>
    </row>
    <row r="845" spans="22:24" ht="15.75" customHeight="1" x14ac:dyDescent="0.25">
      <c r="V845" s="29"/>
      <c r="W845" s="29"/>
      <c r="X845" s="29"/>
    </row>
    <row r="846" spans="22:24" ht="15.75" customHeight="1" x14ac:dyDescent="0.25">
      <c r="V846" s="29"/>
      <c r="W846" s="29"/>
      <c r="X846" s="29"/>
    </row>
    <row r="847" spans="22:24" ht="15.75" customHeight="1" x14ac:dyDescent="0.25">
      <c r="V847" s="29"/>
      <c r="W847" s="29"/>
      <c r="X847" s="29"/>
    </row>
    <row r="848" spans="22:24" ht="15.75" customHeight="1" x14ac:dyDescent="0.25">
      <c r="V848" s="29"/>
      <c r="W848" s="29"/>
      <c r="X848" s="29"/>
    </row>
    <row r="849" spans="22:24" ht="15.75" customHeight="1" x14ac:dyDescent="0.25">
      <c r="V849" s="29"/>
      <c r="W849" s="29"/>
      <c r="X849" s="29"/>
    </row>
    <row r="850" spans="22:24" ht="15.75" customHeight="1" x14ac:dyDescent="0.25">
      <c r="V850" s="29"/>
      <c r="W850" s="29"/>
      <c r="X850" s="29"/>
    </row>
    <row r="851" spans="22:24" ht="15.75" customHeight="1" x14ac:dyDescent="0.25">
      <c r="V851" s="29"/>
      <c r="W851" s="29"/>
      <c r="X851" s="29"/>
    </row>
    <row r="852" spans="22:24" ht="15.75" customHeight="1" x14ac:dyDescent="0.25">
      <c r="V852" s="29"/>
      <c r="W852" s="29"/>
      <c r="X852" s="29"/>
    </row>
    <row r="853" spans="22:24" ht="15.75" customHeight="1" x14ac:dyDescent="0.25">
      <c r="V853" s="29"/>
      <c r="W853" s="29"/>
      <c r="X853" s="29"/>
    </row>
    <row r="854" spans="22:24" ht="15.75" customHeight="1" x14ac:dyDescent="0.25">
      <c r="V854" s="29"/>
      <c r="W854" s="29"/>
      <c r="X854" s="29"/>
    </row>
    <row r="855" spans="22:24" ht="15.75" customHeight="1" x14ac:dyDescent="0.25">
      <c r="V855" s="29"/>
      <c r="W855" s="29"/>
      <c r="X855" s="29"/>
    </row>
    <row r="856" spans="22:24" ht="15.75" customHeight="1" x14ac:dyDescent="0.25">
      <c r="V856" s="29"/>
      <c r="W856" s="29"/>
      <c r="X856" s="29"/>
    </row>
    <row r="857" spans="22:24" ht="15.75" customHeight="1" x14ac:dyDescent="0.25">
      <c r="V857" s="29"/>
      <c r="W857" s="29"/>
      <c r="X857" s="29"/>
    </row>
    <row r="858" spans="22:24" ht="15.75" customHeight="1" x14ac:dyDescent="0.25">
      <c r="V858" s="29"/>
      <c r="W858" s="29"/>
      <c r="X858" s="29"/>
    </row>
    <row r="859" spans="22:24" ht="15.75" customHeight="1" x14ac:dyDescent="0.25">
      <c r="V859" s="29"/>
      <c r="W859" s="29"/>
      <c r="X859" s="29"/>
    </row>
    <row r="860" spans="22:24" ht="15.75" customHeight="1" x14ac:dyDescent="0.25">
      <c r="V860" s="29"/>
      <c r="W860" s="29"/>
      <c r="X860" s="29"/>
    </row>
    <row r="861" spans="22:24" ht="15.75" customHeight="1" x14ac:dyDescent="0.25">
      <c r="V861" s="29"/>
      <c r="W861" s="29"/>
      <c r="X861" s="29"/>
    </row>
    <row r="862" spans="22:24" ht="15.75" customHeight="1" x14ac:dyDescent="0.25">
      <c r="V862" s="29"/>
      <c r="W862" s="29"/>
      <c r="X862" s="29"/>
    </row>
    <row r="863" spans="22:24" ht="15.75" customHeight="1" x14ac:dyDescent="0.25">
      <c r="V863" s="29"/>
      <c r="W863" s="29"/>
      <c r="X863" s="29"/>
    </row>
    <row r="864" spans="22:24" ht="15.75" customHeight="1" x14ac:dyDescent="0.25">
      <c r="V864" s="29"/>
      <c r="W864" s="29"/>
      <c r="X864" s="29"/>
    </row>
    <row r="865" spans="22:24" ht="15.75" customHeight="1" x14ac:dyDescent="0.25">
      <c r="V865" s="29"/>
      <c r="W865" s="29"/>
      <c r="X865" s="29"/>
    </row>
    <row r="866" spans="22:24" ht="15.75" customHeight="1" x14ac:dyDescent="0.25">
      <c r="V866" s="29"/>
      <c r="W866" s="29"/>
      <c r="X866" s="29"/>
    </row>
    <row r="867" spans="22:24" ht="15.75" customHeight="1" x14ac:dyDescent="0.25">
      <c r="V867" s="29"/>
      <c r="W867" s="29"/>
      <c r="X867" s="29"/>
    </row>
    <row r="868" spans="22:24" ht="15.75" customHeight="1" x14ac:dyDescent="0.25">
      <c r="V868" s="29"/>
      <c r="W868" s="29"/>
      <c r="X868" s="29"/>
    </row>
    <row r="869" spans="22:24" ht="15.75" customHeight="1" x14ac:dyDescent="0.25">
      <c r="V869" s="29"/>
      <c r="W869" s="29"/>
      <c r="X869" s="29"/>
    </row>
    <row r="870" spans="22:24" ht="15.75" customHeight="1" x14ac:dyDescent="0.25">
      <c r="V870" s="29"/>
      <c r="W870" s="29"/>
      <c r="X870" s="29"/>
    </row>
    <row r="871" spans="22:24" ht="15.75" customHeight="1" x14ac:dyDescent="0.25">
      <c r="V871" s="29"/>
      <c r="W871" s="29"/>
      <c r="X871" s="29"/>
    </row>
    <row r="872" spans="22:24" ht="15.75" customHeight="1" x14ac:dyDescent="0.25">
      <c r="V872" s="29"/>
      <c r="W872" s="29"/>
      <c r="X872" s="29"/>
    </row>
    <row r="873" spans="22:24" ht="15.75" customHeight="1" x14ac:dyDescent="0.25">
      <c r="V873" s="29"/>
      <c r="W873" s="29"/>
      <c r="X873" s="29"/>
    </row>
    <row r="874" spans="22:24" ht="15.75" customHeight="1" x14ac:dyDescent="0.25">
      <c r="V874" s="29"/>
      <c r="W874" s="29"/>
      <c r="X874" s="29"/>
    </row>
    <row r="875" spans="22:24" ht="15.75" customHeight="1" x14ac:dyDescent="0.25">
      <c r="V875" s="29"/>
      <c r="W875" s="29"/>
      <c r="X875" s="29"/>
    </row>
    <row r="876" spans="22:24" ht="15.75" customHeight="1" x14ac:dyDescent="0.25">
      <c r="V876" s="29"/>
      <c r="W876" s="29"/>
      <c r="X876" s="29"/>
    </row>
    <row r="877" spans="22:24" ht="15.75" customHeight="1" x14ac:dyDescent="0.25">
      <c r="V877" s="29"/>
      <c r="W877" s="29"/>
      <c r="X877" s="29"/>
    </row>
    <row r="878" spans="22:24" ht="15.75" customHeight="1" x14ac:dyDescent="0.25">
      <c r="V878" s="29"/>
      <c r="W878" s="29"/>
      <c r="X878" s="29"/>
    </row>
    <row r="879" spans="22:24" ht="15.75" customHeight="1" x14ac:dyDescent="0.25">
      <c r="V879" s="29"/>
      <c r="W879" s="29"/>
      <c r="X879" s="29"/>
    </row>
    <row r="880" spans="22:24" ht="15.75" customHeight="1" x14ac:dyDescent="0.25">
      <c r="V880" s="29"/>
      <c r="W880" s="29"/>
      <c r="X880" s="29"/>
    </row>
    <row r="881" spans="22:24" ht="15.75" customHeight="1" x14ac:dyDescent="0.25">
      <c r="V881" s="29"/>
      <c r="W881" s="29"/>
      <c r="X881" s="29"/>
    </row>
    <row r="882" spans="22:24" ht="15.75" customHeight="1" x14ac:dyDescent="0.25">
      <c r="V882" s="29"/>
      <c r="W882" s="29"/>
      <c r="X882" s="29"/>
    </row>
    <row r="883" spans="22:24" ht="15.75" customHeight="1" x14ac:dyDescent="0.25">
      <c r="V883" s="29"/>
      <c r="W883" s="29"/>
      <c r="X883" s="29"/>
    </row>
    <row r="884" spans="22:24" ht="15.75" customHeight="1" x14ac:dyDescent="0.25">
      <c r="V884" s="29"/>
      <c r="W884" s="29"/>
      <c r="X884" s="29"/>
    </row>
    <row r="885" spans="22:24" ht="15.75" customHeight="1" x14ac:dyDescent="0.25">
      <c r="V885" s="29"/>
      <c r="W885" s="29"/>
      <c r="X885" s="29"/>
    </row>
    <row r="886" spans="22:24" ht="15.75" customHeight="1" x14ac:dyDescent="0.25">
      <c r="V886" s="29"/>
      <c r="W886" s="29"/>
      <c r="X886" s="29"/>
    </row>
    <row r="887" spans="22:24" ht="15.75" customHeight="1" x14ac:dyDescent="0.25">
      <c r="V887" s="29"/>
      <c r="W887" s="29"/>
      <c r="X887" s="29"/>
    </row>
    <row r="888" spans="22:24" ht="15.75" customHeight="1" x14ac:dyDescent="0.25">
      <c r="V888" s="29"/>
      <c r="W888" s="29"/>
      <c r="X888" s="29"/>
    </row>
    <row r="889" spans="22:24" ht="15.75" customHeight="1" x14ac:dyDescent="0.25">
      <c r="V889" s="29"/>
      <c r="W889" s="29"/>
      <c r="X889" s="29"/>
    </row>
    <row r="890" spans="22:24" ht="15.75" customHeight="1" x14ac:dyDescent="0.25">
      <c r="V890" s="29"/>
      <c r="W890" s="29"/>
      <c r="X890" s="29"/>
    </row>
    <row r="891" spans="22:24" ht="15.75" customHeight="1" x14ac:dyDescent="0.25">
      <c r="V891" s="29"/>
      <c r="W891" s="29"/>
      <c r="X891" s="29"/>
    </row>
    <row r="892" spans="22:24" ht="15.75" customHeight="1" x14ac:dyDescent="0.25">
      <c r="V892" s="29"/>
      <c r="W892" s="29"/>
      <c r="X892" s="29"/>
    </row>
    <row r="893" spans="22:24" ht="15.75" customHeight="1" x14ac:dyDescent="0.25">
      <c r="V893" s="29"/>
      <c r="W893" s="29"/>
      <c r="X893" s="29"/>
    </row>
    <row r="894" spans="22:24" ht="15.75" customHeight="1" x14ac:dyDescent="0.25">
      <c r="V894" s="29"/>
      <c r="W894" s="29"/>
      <c r="X894" s="29"/>
    </row>
    <row r="895" spans="22:24" ht="15.75" customHeight="1" x14ac:dyDescent="0.25">
      <c r="V895" s="29"/>
      <c r="W895" s="29"/>
      <c r="X895" s="29"/>
    </row>
    <row r="896" spans="22:24" ht="15.75" customHeight="1" x14ac:dyDescent="0.25">
      <c r="V896" s="29"/>
      <c r="W896" s="29"/>
      <c r="X896" s="29"/>
    </row>
    <row r="897" spans="22:24" ht="15.75" customHeight="1" x14ac:dyDescent="0.25">
      <c r="V897" s="29"/>
      <c r="W897" s="29"/>
      <c r="X897" s="29"/>
    </row>
    <row r="898" spans="22:24" ht="15.75" customHeight="1" x14ac:dyDescent="0.25">
      <c r="V898" s="29"/>
      <c r="W898" s="29"/>
      <c r="X898" s="29"/>
    </row>
    <row r="899" spans="22:24" ht="15.75" customHeight="1" x14ac:dyDescent="0.25">
      <c r="V899" s="29"/>
      <c r="W899" s="29"/>
      <c r="X899" s="29"/>
    </row>
    <row r="900" spans="22:24" ht="15.75" customHeight="1" x14ac:dyDescent="0.25">
      <c r="V900" s="29"/>
      <c r="W900" s="29"/>
      <c r="X900" s="29"/>
    </row>
    <row r="901" spans="22:24" ht="15.75" customHeight="1" x14ac:dyDescent="0.25">
      <c r="V901" s="29"/>
      <c r="W901" s="29"/>
      <c r="X901" s="29"/>
    </row>
    <row r="902" spans="22:24" ht="15.75" customHeight="1" x14ac:dyDescent="0.25">
      <c r="V902" s="29"/>
      <c r="W902" s="29"/>
      <c r="X902" s="29"/>
    </row>
    <row r="903" spans="22:24" ht="15.75" customHeight="1" x14ac:dyDescent="0.25">
      <c r="V903" s="29"/>
      <c r="W903" s="29"/>
      <c r="X903" s="29"/>
    </row>
    <row r="904" spans="22:24" ht="15.75" customHeight="1" x14ac:dyDescent="0.25">
      <c r="V904" s="29"/>
      <c r="W904" s="29"/>
      <c r="X904" s="29"/>
    </row>
    <row r="905" spans="22:24" ht="15.75" customHeight="1" x14ac:dyDescent="0.25">
      <c r="V905" s="29"/>
      <c r="W905" s="29"/>
      <c r="X905" s="29"/>
    </row>
    <row r="906" spans="22:24" ht="15.75" customHeight="1" x14ac:dyDescent="0.25">
      <c r="V906" s="29"/>
      <c r="W906" s="29"/>
      <c r="X906" s="29"/>
    </row>
    <row r="907" spans="22:24" ht="15.75" customHeight="1" x14ac:dyDescent="0.25">
      <c r="V907" s="29"/>
      <c r="W907" s="29"/>
      <c r="X907" s="29"/>
    </row>
    <row r="908" spans="22:24" ht="15.75" customHeight="1" x14ac:dyDescent="0.25">
      <c r="V908" s="29"/>
      <c r="W908" s="29"/>
      <c r="X908" s="29"/>
    </row>
    <row r="909" spans="22:24" ht="15.75" customHeight="1" x14ac:dyDescent="0.25">
      <c r="V909" s="29"/>
      <c r="W909" s="29"/>
      <c r="X909" s="29"/>
    </row>
    <row r="910" spans="22:24" ht="15.75" customHeight="1" x14ac:dyDescent="0.25">
      <c r="V910" s="29"/>
      <c r="W910" s="29"/>
      <c r="X910" s="29"/>
    </row>
    <row r="911" spans="22:24" ht="15.75" customHeight="1" x14ac:dyDescent="0.25">
      <c r="V911" s="29"/>
      <c r="W911" s="29"/>
      <c r="X911" s="29"/>
    </row>
    <row r="912" spans="22:24" ht="15.75" customHeight="1" x14ac:dyDescent="0.25">
      <c r="V912" s="29"/>
      <c r="W912" s="29"/>
      <c r="X912" s="29"/>
    </row>
    <row r="913" spans="22:24" ht="15.75" customHeight="1" x14ac:dyDescent="0.25">
      <c r="V913" s="29"/>
      <c r="W913" s="29"/>
      <c r="X913" s="29"/>
    </row>
    <row r="914" spans="22:24" ht="15.75" customHeight="1" x14ac:dyDescent="0.25">
      <c r="V914" s="29"/>
      <c r="W914" s="29"/>
      <c r="X914" s="29"/>
    </row>
    <row r="915" spans="22:24" ht="15.75" customHeight="1" x14ac:dyDescent="0.25">
      <c r="V915" s="29"/>
      <c r="W915" s="29"/>
      <c r="X915" s="29"/>
    </row>
    <row r="916" spans="22:24" ht="15.75" customHeight="1" x14ac:dyDescent="0.25">
      <c r="V916" s="29"/>
      <c r="W916" s="29"/>
      <c r="X916" s="29"/>
    </row>
    <row r="917" spans="22:24" ht="15.75" customHeight="1" x14ac:dyDescent="0.25">
      <c r="V917" s="29"/>
      <c r="W917" s="29"/>
      <c r="X917" s="29"/>
    </row>
    <row r="918" spans="22:24" ht="15.75" customHeight="1" x14ac:dyDescent="0.25">
      <c r="V918" s="29"/>
      <c r="W918" s="29"/>
      <c r="X918" s="29"/>
    </row>
    <row r="919" spans="22:24" ht="15.75" customHeight="1" x14ac:dyDescent="0.25">
      <c r="V919" s="29"/>
      <c r="W919" s="29"/>
      <c r="X919" s="29"/>
    </row>
    <row r="920" spans="22:24" ht="15.75" customHeight="1" x14ac:dyDescent="0.25">
      <c r="V920" s="29"/>
      <c r="W920" s="29"/>
      <c r="X920" s="29"/>
    </row>
    <row r="921" spans="22:24" ht="15.75" customHeight="1" x14ac:dyDescent="0.25">
      <c r="V921" s="29"/>
      <c r="W921" s="29"/>
      <c r="X921" s="29"/>
    </row>
    <row r="922" spans="22:24" ht="15.75" customHeight="1" x14ac:dyDescent="0.25">
      <c r="V922" s="29"/>
      <c r="W922" s="29"/>
      <c r="X922" s="29"/>
    </row>
    <row r="923" spans="22:24" ht="15.75" customHeight="1" x14ac:dyDescent="0.25">
      <c r="V923" s="29"/>
      <c r="W923" s="29"/>
      <c r="X923" s="29"/>
    </row>
    <row r="924" spans="22:24" ht="15.75" customHeight="1" x14ac:dyDescent="0.25">
      <c r="V924" s="29"/>
      <c r="W924" s="29"/>
      <c r="X924" s="29"/>
    </row>
    <row r="925" spans="22:24" ht="15.75" customHeight="1" x14ac:dyDescent="0.25">
      <c r="V925" s="29"/>
      <c r="W925" s="29"/>
      <c r="X925" s="29"/>
    </row>
    <row r="926" spans="22:24" ht="15.75" customHeight="1" x14ac:dyDescent="0.25">
      <c r="V926" s="29"/>
      <c r="W926" s="29"/>
      <c r="X926" s="29"/>
    </row>
    <row r="927" spans="22:24" ht="15.75" customHeight="1" x14ac:dyDescent="0.25">
      <c r="V927" s="29"/>
      <c r="W927" s="29"/>
      <c r="X927" s="29"/>
    </row>
    <row r="928" spans="22:24" ht="15.75" customHeight="1" x14ac:dyDescent="0.25">
      <c r="V928" s="29"/>
      <c r="W928" s="29"/>
      <c r="X928" s="29"/>
    </row>
    <row r="929" spans="22:24" ht="15.75" customHeight="1" x14ac:dyDescent="0.25">
      <c r="V929" s="29"/>
      <c r="W929" s="29"/>
      <c r="X929" s="29"/>
    </row>
    <row r="930" spans="22:24" ht="15.75" customHeight="1" x14ac:dyDescent="0.25">
      <c r="V930" s="29"/>
      <c r="W930" s="29"/>
      <c r="X930" s="29"/>
    </row>
    <row r="931" spans="22:24" ht="15.75" customHeight="1" x14ac:dyDescent="0.25">
      <c r="V931" s="29"/>
      <c r="W931" s="29"/>
      <c r="X931" s="29"/>
    </row>
    <row r="932" spans="22:24" ht="15.75" customHeight="1" x14ac:dyDescent="0.25">
      <c r="V932" s="29"/>
      <c r="W932" s="29"/>
      <c r="X932" s="29"/>
    </row>
    <row r="933" spans="22:24" ht="15.75" customHeight="1" x14ac:dyDescent="0.25">
      <c r="V933" s="29"/>
      <c r="W933" s="29"/>
      <c r="X933" s="29"/>
    </row>
    <row r="934" spans="22:24" ht="15.75" customHeight="1" x14ac:dyDescent="0.25">
      <c r="V934" s="29"/>
      <c r="W934" s="29"/>
      <c r="X934" s="29"/>
    </row>
    <row r="935" spans="22:24" ht="15.75" customHeight="1" x14ac:dyDescent="0.25">
      <c r="V935" s="29"/>
      <c r="W935" s="29"/>
      <c r="X935" s="29"/>
    </row>
    <row r="936" spans="22:24" ht="15.75" customHeight="1" x14ac:dyDescent="0.25">
      <c r="V936" s="29"/>
      <c r="W936" s="29"/>
      <c r="X936" s="29"/>
    </row>
    <row r="937" spans="22:24" ht="15.75" customHeight="1" x14ac:dyDescent="0.25">
      <c r="V937" s="29"/>
      <c r="W937" s="29"/>
      <c r="X937" s="29"/>
    </row>
    <row r="938" spans="22:24" ht="15.75" customHeight="1" x14ac:dyDescent="0.25">
      <c r="V938" s="29"/>
      <c r="W938" s="29"/>
      <c r="X938" s="29"/>
    </row>
    <row r="939" spans="22:24" ht="15.75" customHeight="1" x14ac:dyDescent="0.25">
      <c r="V939" s="29"/>
      <c r="W939" s="29"/>
      <c r="X939" s="29"/>
    </row>
    <row r="940" spans="22:24" ht="15.75" customHeight="1" x14ac:dyDescent="0.25">
      <c r="V940" s="29"/>
      <c r="W940" s="29"/>
      <c r="X940" s="29"/>
    </row>
    <row r="941" spans="22:24" ht="15.75" customHeight="1" x14ac:dyDescent="0.25">
      <c r="V941" s="29"/>
      <c r="W941" s="29"/>
      <c r="X941" s="29"/>
    </row>
    <row r="942" spans="22:24" ht="15.75" customHeight="1" x14ac:dyDescent="0.25">
      <c r="V942" s="29"/>
      <c r="W942" s="29"/>
      <c r="X942" s="29"/>
    </row>
    <row r="943" spans="22:24" ht="15.75" customHeight="1" x14ac:dyDescent="0.25">
      <c r="V943" s="29"/>
      <c r="W943" s="29"/>
      <c r="X943" s="29"/>
    </row>
    <row r="944" spans="22:24" ht="15.75" customHeight="1" x14ac:dyDescent="0.25">
      <c r="V944" s="29"/>
      <c r="W944" s="29"/>
      <c r="X944" s="29"/>
    </row>
    <row r="945" spans="22:24" ht="15.75" customHeight="1" x14ac:dyDescent="0.25">
      <c r="V945" s="29"/>
      <c r="W945" s="29"/>
      <c r="X945" s="29"/>
    </row>
    <row r="946" spans="22:24" ht="15.75" customHeight="1" x14ac:dyDescent="0.25">
      <c r="V946" s="29"/>
      <c r="W946" s="29"/>
      <c r="X946" s="29"/>
    </row>
    <row r="947" spans="22:24" ht="15.75" customHeight="1" x14ac:dyDescent="0.25">
      <c r="V947" s="29"/>
      <c r="W947" s="29"/>
      <c r="X947" s="29"/>
    </row>
    <row r="948" spans="22:24" ht="15.75" customHeight="1" x14ac:dyDescent="0.25">
      <c r="V948" s="29"/>
      <c r="W948" s="29"/>
      <c r="X948" s="29"/>
    </row>
    <row r="949" spans="22:24" ht="15.75" customHeight="1" x14ac:dyDescent="0.25">
      <c r="V949" s="29"/>
      <c r="W949" s="29"/>
      <c r="X949" s="29"/>
    </row>
    <row r="950" spans="22:24" ht="15.75" customHeight="1" x14ac:dyDescent="0.25">
      <c r="V950" s="29"/>
      <c r="W950" s="29"/>
      <c r="X950" s="29"/>
    </row>
    <row r="951" spans="22:24" ht="15.75" customHeight="1" x14ac:dyDescent="0.25">
      <c r="V951" s="29"/>
      <c r="W951" s="29"/>
      <c r="X951" s="29"/>
    </row>
    <row r="952" spans="22:24" ht="15.75" customHeight="1" x14ac:dyDescent="0.25">
      <c r="V952" s="29"/>
      <c r="W952" s="29"/>
      <c r="X952" s="29"/>
    </row>
    <row r="953" spans="22:24" ht="15.75" customHeight="1" x14ac:dyDescent="0.25">
      <c r="V953" s="29"/>
      <c r="W953" s="29"/>
      <c r="X953" s="29"/>
    </row>
    <row r="954" spans="22:24" ht="15.75" customHeight="1" x14ac:dyDescent="0.25">
      <c r="V954" s="29"/>
      <c r="W954" s="29"/>
      <c r="X954" s="29"/>
    </row>
    <row r="955" spans="22:24" ht="15.75" customHeight="1" x14ac:dyDescent="0.25">
      <c r="V955" s="29"/>
      <c r="W955" s="29"/>
      <c r="X955" s="29"/>
    </row>
    <row r="956" spans="22:24" ht="15.75" customHeight="1" x14ac:dyDescent="0.25">
      <c r="V956" s="29"/>
      <c r="W956" s="29"/>
      <c r="X956" s="29"/>
    </row>
    <row r="957" spans="22:24" ht="15.75" customHeight="1" x14ac:dyDescent="0.25">
      <c r="V957" s="29"/>
      <c r="W957" s="29"/>
      <c r="X957" s="29"/>
    </row>
    <row r="958" spans="22:24" ht="15.75" customHeight="1" x14ac:dyDescent="0.25">
      <c r="V958" s="29"/>
      <c r="W958" s="29"/>
      <c r="X958" s="29"/>
    </row>
    <row r="959" spans="22:24" ht="15.75" customHeight="1" x14ac:dyDescent="0.25">
      <c r="V959" s="29"/>
      <c r="W959" s="29"/>
      <c r="X959" s="29"/>
    </row>
    <row r="960" spans="22:24" ht="15.75" customHeight="1" x14ac:dyDescent="0.25">
      <c r="V960" s="29"/>
      <c r="W960" s="29"/>
      <c r="X960" s="29"/>
    </row>
    <row r="961" spans="22:24" ht="15.75" customHeight="1" x14ac:dyDescent="0.25">
      <c r="V961" s="29"/>
      <c r="W961" s="29"/>
      <c r="X961" s="29"/>
    </row>
    <row r="962" spans="22:24" ht="15.75" customHeight="1" x14ac:dyDescent="0.25">
      <c r="V962" s="29"/>
      <c r="W962" s="29"/>
      <c r="X962" s="29"/>
    </row>
    <row r="963" spans="22:24" ht="15.75" customHeight="1" x14ac:dyDescent="0.25">
      <c r="V963" s="29"/>
      <c r="W963" s="29"/>
      <c r="X963" s="29"/>
    </row>
    <row r="964" spans="22:24" ht="15.75" customHeight="1" x14ac:dyDescent="0.25">
      <c r="V964" s="29"/>
      <c r="W964" s="29"/>
      <c r="X964" s="29"/>
    </row>
    <row r="965" spans="22:24" ht="15.75" customHeight="1" x14ac:dyDescent="0.25">
      <c r="V965" s="29"/>
      <c r="W965" s="29"/>
      <c r="X965" s="29"/>
    </row>
    <row r="966" spans="22:24" ht="15.75" customHeight="1" x14ac:dyDescent="0.25">
      <c r="V966" s="29"/>
      <c r="W966" s="29"/>
      <c r="X966" s="29"/>
    </row>
    <row r="967" spans="22:24" ht="15.75" customHeight="1" x14ac:dyDescent="0.25">
      <c r="V967" s="29"/>
      <c r="W967" s="29"/>
      <c r="X967" s="29"/>
    </row>
    <row r="968" spans="22:24" ht="15.75" customHeight="1" x14ac:dyDescent="0.25">
      <c r="V968" s="29"/>
      <c r="W968" s="29"/>
      <c r="X968" s="29"/>
    </row>
    <row r="969" spans="22:24" ht="15.75" customHeight="1" x14ac:dyDescent="0.25">
      <c r="V969" s="29"/>
      <c r="W969" s="29"/>
      <c r="X969" s="29"/>
    </row>
    <row r="970" spans="22:24" ht="15.75" customHeight="1" x14ac:dyDescent="0.25">
      <c r="V970" s="29"/>
      <c r="W970" s="29"/>
      <c r="X970" s="29"/>
    </row>
    <row r="971" spans="22:24" ht="15.75" customHeight="1" x14ac:dyDescent="0.25">
      <c r="V971" s="29"/>
      <c r="W971" s="29"/>
      <c r="X971" s="29"/>
    </row>
    <row r="972" spans="22:24" ht="15.75" customHeight="1" x14ac:dyDescent="0.25">
      <c r="V972" s="29"/>
      <c r="W972" s="29"/>
      <c r="X972" s="29"/>
    </row>
    <row r="973" spans="22:24" ht="15.75" customHeight="1" x14ac:dyDescent="0.25">
      <c r="V973" s="29"/>
      <c r="W973" s="29"/>
      <c r="X973" s="29"/>
    </row>
    <row r="974" spans="22:24" ht="15.75" customHeight="1" x14ac:dyDescent="0.25">
      <c r="V974" s="29"/>
      <c r="W974" s="29"/>
      <c r="X974" s="29"/>
    </row>
    <row r="975" spans="22:24" ht="15.75" customHeight="1" x14ac:dyDescent="0.25">
      <c r="V975" s="29"/>
      <c r="W975" s="29"/>
      <c r="X975" s="29"/>
    </row>
    <row r="976" spans="22:24" ht="15.75" customHeight="1" x14ac:dyDescent="0.25">
      <c r="V976" s="29"/>
      <c r="W976" s="29"/>
      <c r="X976" s="29"/>
    </row>
    <row r="977" spans="22:24" ht="15.75" customHeight="1" x14ac:dyDescent="0.25">
      <c r="V977" s="29"/>
      <c r="W977" s="29"/>
      <c r="X977" s="29"/>
    </row>
    <row r="978" spans="22:24" ht="15.75" customHeight="1" x14ac:dyDescent="0.25">
      <c r="V978" s="29"/>
      <c r="W978" s="29"/>
      <c r="X978" s="29"/>
    </row>
    <row r="979" spans="22:24" ht="15.75" customHeight="1" x14ac:dyDescent="0.25">
      <c r="V979" s="29"/>
      <c r="W979" s="29"/>
      <c r="X979" s="29"/>
    </row>
    <row r="980" spans="22:24" ht="15.75" customHeight="1" x14ac:dyDescent="0.25">
      <c r="V980" s="29"/>
      <c r="W980" s="29"/>
      <c r="X980" s="29"/>
    </row>
    <row r="981" spans="22:24" ht="15.75" customHeight="1" x14ac:dyDescent="0.25">
      <c r="V981" s="29"/>
      <c r="W981" s="29"/>
      <c r="X981" s="29"/>
    </row>
    <row r="982" spans="22:24" ht="15.75" customHeight="1" x14ac:dyDescent="0.25">
      <c r="V982" s="29"/>
      <c r="W982" s="29"/>
      <c r="X982" s="29"/>
    </row>
    <row r="983" spans="22:24" ht="15.75" customHeight="1" x14ac:dyDescent="0.25">
      <c r="V983" s="29"/>
      <c r="W983" s="29"/>
      <c r="X983" s="29"/>
    </row>
    <row r="984" spans="22:24" ht="15.75" customHeight="1" x14ac:dyDescent="0.25">
      <c r="V984" s="29"/>
      <c r="W984" s="29"/>
      <c r="X984" s="29"/>
    </row>
    <row r="985" spans="22:24" ht="15.75" customHeight="1" x14ac:dyDescent="0.25">
      <c r="V985" s="29"/>
      <c r="W985" s="29"/>
      <c r="X985" s="29"/>
    </row>
    <row r="986" spans="22:24" ht="15.75" customHeight="1" x14ac:dyDescent="0.25">
      <c r="V986" s="29"/>
      <c r="W986" s="29"/>
      <c r="X986" s="29"/>
    </row>
    <row r="987" spans="22:24" ht="15.75" customHeight="1" x14ac:dyDescent="0.25">
      <c r="V987" s="29"/>
      <c r="W987" s="29"/>
      <c r="X987" s="29"/>
    </row>
    <row r="988" spans="22:24" ht="15.75" customHeight="1" x14ac:dyDescent="0.25">
      <c r="V988" s="29"/>
      <c r="W988" s="29"/>
      <c r="X988" s="29"/>
    </row>
    <row r="989" spans="22:24" ht="15.75" customHeight="1" x14ac:dyDescent="0.25">
      <c r="V989" s="29"/>
      <c r="W989" s="29"/>
      <c r="X989" s="29"/>
    </row>
    <row r="990" spans="22:24" ht="15.75" customHeight="1" x14ac:dyDescent="0.25">
      <c r="V990" s="29"/>
      <c r="W990" s="29"/>
      <c r="X990" s="29"/>
    </row>
    <row r="991" spans="22:24" ht="15.75" customHeight="1" x14ac:dyDescent="0.25">
      <c r="V991" s="29"/>
      <c r="W991" s="29"/>
      <c r="X991" s="29"/>
    </row>
    <row r="992" spans="22:24" ht="15.75" customHeight="1" x14ac:dyDescent="0.25">
      <c r="V992" s="29"/>
      <c r="W992" s="29"/>
      <c r="X992" s="29"/>
    </row>
    <row r="993" spans="22:24" ht="15.75" customHeight="1" x14ac:dyDescent="0.25">
      <c r="V993" s="29"/>
      <c r="W993" s="29"/>
      <c r="X993" s="29"/>
    </row>
    <row r="994" spans="22:24" ht="15.75" customHeight="1" x14ac:dyDescent="0.25">
      <c r="V994" s="29"/>
      <c r="W994" s="29"/>
      <c r="X994" s="29"/>
    </row>
    <row r="995" spans="22:24" ht="15.75" customHeight="1" x14ac:dyDescent="0.25">
      <c r="V995" s="29"/>
      <c r="W995" s="29"/>
      <c r="X995" s="29"/>
    </row>
    <row r="996" spans="22:24" ht="15.75" customHeight="1" x14ac:dyDescent="0.25">
      <c r="V996" s="29"/>
      <c r="W996" s="29"/>
      <c r="X996" s="29"/>
    </row>
    <row r="997" spans="22:24" ht="15.75" customHeight="1" x14ac:dyDescent="0.25">
      <c r="V997" s="29"/>
      <c r="W997" s="29"/>
      <c r="X997" s="29"/>
    </row>
    <row r="998" spans="22:24" ht="15.75" customHeight="1" x14ac:dyDescent="0.25">
      <c r="V998" s="29"/>
      <c r="W998" s="29"/>
      <c r="X998" s="29"/>
    </row>
    <row r="999" spans="22:24" ht="15.75" customHeight="1" x14ac:dyDescent="0.25">
      <c r="V999" s="29"/>
      <c r="W999" s="29"/>
      <c r="X999" s="29"/>
    </row>
    <row r="1000" spans="22:24" ht="15.75" customHeight="1" x14ac:dyDescent="0.25">
      <c r="V1000" s="29"/>
      <c r="W1000" s="29"/>
      <c r="X1000" s="29"/>
    </row>
  </sheetData>
  <mergeCells count="35">
    <mergeCell ref="D46:H47"/>
    <mergeCell ref="I46:M47"/>
    <mergeCell ref="N46:S47"/>
    <mergeCell ref="K10:K11"/>
    <mergeCell ref="L10:L11"/>
    <mergeCell ref="M10:M11"/>
    <mergeCell ref="N10:N11"/>
    <mergeCell ref="P4:P11"/>
    <mergeCell ref="Q4:Q11"/>
    <mergeCell ref="R4:R11"/>
    <mergeCell ref="S4:S11"/>
    <mergeCell ref="E10:E11"/>
    <mergeCell ref="M8:M9"/>
    <mergeCell ref="N8:N9"/>
    <mergeCell ref="F10:F11"/>
    <mergeCell ref="G10:G11"/>
    <mergeCell ref="G2:N3"/>
    <mergeCell ref="A4:A11"/>
    <mergeCell ref="B4:B11"/>
    <mergeCell ref="C4:C11"/>
    <mergeCell ref="D4:D11"/>
    <mergeCell ref="E4:G9"/>
    <mergeCell ref="H4:O5"/>
    <mergeCell ref="O10:O11"/>
    <mergeCell ref="H8:H9"/>
    <mergeCell ref="I8:I9"/>
    <mergeCell ref="J8:J9"/>
    <mergeCell ref="K8:K9"/>
    <mergeCell ref="L8:L9"/>
    <mergeCell ref="O8:O9"/>
    <mergeCell ref="H6:K7"/>
    <mergeCell ref="L6:O7"/>
    <mergeCell ref="H10:H11"/>
    <mergeCell ref="I10:I11"/>
    <mergeCell ref="J10:J11"/>
  </mergeCells>
  <conditionalFormatting sqref="C42 F42:O42 Q42:S42">
    <cfRule type="expression" dxfId="47" priority="1">
      <formula>$D$42=""</formula>
    </cfRule>
  </conditionalFormatting>
  <conditionalFormatting sqref="C12:K42">
    <cfRule type="expression" dxfId="0" priority="25">
      <formula>$C12="FRI"</formula>
    </cfRule>
  </conditionalFormatting>
  <conditionalFormatting sqref="L16">
    <cfRule type="expression" dxfId="45" priority="11">
      <formula>$C17="FRI"</formula>
    </cfRule>
  </conditionalFormatting>
  <conditionalFormatting sqref="L30:L31">
    <cfRule type="expression" dxfId="44" priority="14">
      <formula>$C35="FRI"</formula>
    </cfRule>
  </conditionalFormatting>
  <conditionalFormatting sqref="L12:M41 Q12:S41 L31:L42 Q42:R42 S42:S43">
    <cfRule type="expression" dxfId="43" priority="46">
      <formula>$C12="FRI"</formula>
    </cfRule>
  </conditionalFormatting>
  <conditionalFormatting sqref="M12:P42">
    <cfRule type="expression" dxfId="42" priority="16">
      <formula>$C12="FRI"</formula>
    </cfRule>
  </conditionalFormatting>
  <conditionalFormatting sqref="R12:R42">
    <cfRule type="expression" dxfId="34" priority="15">
      <formula>$C12="FRI"</formula>
    </cfRule>
  </conditionalFormatting>
  <dataValidations count="5">
    <dataValidation type="list" allowBlank="1" showErrorMessage="1" sqref="R42" xr:uid="{00000000-0002-0000-0300-000000000000}">
      <formula1>$U$12:$U$22</formula1>
    </dataValidation>
    <dataValidation type="list" allowBlank="1" showErrorMessage="1" sqref="O12:O42 H42:N42 S42:S43 Q42" xr:uid="{00000000-0002-0000-0300-000001000000}">
      <formula1>$U$12:$U$24</formula1>
    </dataValidation>
    <dataValidation type="list" allowBlank="1" showErrorMessage="1" sqref="N12:N41 H12:K12 L27:M27" xr:uid="{93AE2203-41A1-402F-A356-06A8166D9271}">
      <formula1>$U$12:$U$16</formula1>
    </dataValidation>
    <dataValidation type="list" allowBlank="1" showErrorMessage="1" sqref="H13:K41 L12:M26 L28:M41 S12:S41" xr:uid="{BEEA3640-70C2-4D65-8128-F50DE3AF515C}">
      <formula1>$U$12:$U$19</formula1>
    </dataValidation>
    <dataValidation type="list" allowBlank="1" showInputMessage="1" showErrorMessage="1" sqref="Q12:R41" xr:uid="{B4D9075A-9FC7-4276-AD85-5FF4EE5E42D5}">
      <formula1>$U$12:$U$19</formula1>
    </dataValidation>
  </dataValidations>
  <pageMargins left="0.25" right="0.25" top="0.75" bottom="0.75" header="0" footer="0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2428B00-246A-4A89-920F-ABFD97728E8D}">
            <xm:f>NOT(ISERROR(SEARCH($U$19,H12)))</xm:f>
            <xm:f>$U$19</xm:f>
            <x14:dxf>
              <fill>
                <patternFill patternType="solid">
                  <fgColor rgb="FFCA9536"/>
                  <bgColor rgb="FF00B050"/>
                </patternFill>
              </fill>
            </x14:dxf>
          </x14:cfRule>
          <xm:sqref>H12:M42 O12:O42 Q12:R42 S12:S43 N36:N42 N12:O27 N12:N34 Q28:S41</xm:sqref>
        </x14:conditionalFormatting>
        <x14:conditionalFormatting xmlns:xm="http://schemas.microsoft.com/office/excel/2006/main">
          <x14:cfRule type="containsText" priority="3" operator="containsText" id="{9F521FB6-F209-4103-9B29-E554E2C12505}">
            <xm:f>NOT(ISERROR(SEARCH($U$18,H12)))</xm:f>
            <xm:f>$U$18</xm:f>
            <x14:dxf>
              <fill>
                <patternFill patternType="solid">
                  <fgColor rgb="FFFFFF00"/>
                  <bgColor rgb="FFFF66CC"/>
                </patternFill>
              </fill>
            </x14:dxf>
          </x14:cfRule>
          <x14:cfRule type="containsText" priority="4" operator="containsText" id="{448E2D6B-15AE-4DFE-8BBE-4E4A80BBA185}">
            <xm:f>NOT(ISERROR(SEARCH($U$17,H12)))</xm:f>
            <xm:f>$U$17</xm:f>
            <x14:dxf>
              <fill>
                <patternFill patternType="solid">
                  <fgColor rgb="FFFFFF00"/>
                  <bgColor theme="5" tint="0.39994506668294322"/>
                </patternFill>
              </fill>
            </x14:dxf>
          </x14:cfRule>
          <x14:cfRule type="containsText" priority="5" operator="containsText" id="{8D59AB5F-FD2D-42E9-8324-F6ACA00B6EA3}">
            <xm:f>NOT(ISERROR(SEARCH($U$16,H12)))</xm:f>
            <xm:f>$U$16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14:cfRule type="containsText" priority="7" operator="containsText" id="{80B45DA9-2FCC-441B-AB04-0CD9C4A5A778}">
            <xm:f>NOT(ISERROR(SEARCH($U$15,H12)))</xm:f>
            <xm:f>$U$15</xm:f>
            <x14:dxf>
              <font>
                <color theme="0"/>
              </font>
              <fill>
                <patternFill patternType="solid">
                  <fgColor rgb="FF7030A0"/>
                  <bgColor rgb="FF7030A0"/>
                </patternFill>
              </fill>
            </x14:dxf>
          </x14:cfRule>
          <x14:cfRule type="containsText" priority="8" operator="containsText" id="{FE01B6C3-1558-4E9F-8D03-A698707F0250}">
            <xm:f>NOT(ISERROR(SEARCH($U$14,H12)))</xm:f>
            <xm:f>$U$14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14:cfRule type="containsText" priority="9" operator="containsText" id="{3B6A8840-58F3-447B-8F41-570D348048A4}">
            <xm:f>NOT(ISERROR(SEARCH($U$13,H12)))</xm:f>
            <xm:f>$U$13</xm:f>
            <x14:dxf>
              <fill>
                <patternFill patternType="solid">
                  <fgColor rgb="FF66FFFF"/>
                  <bgColor rgb="FF66FFFF"/>
                </patternFill>
              </fill>
            </x14:dxf>
          </x14:cfRule>
          <x14:cfRule type="containsText" priority="10" operator="containsText" id="{3D0CFFEC-5CA3-4400-9FF7-D8EB873B15CD}">
            <xm:f>NOT(ISERROR(SEARCH($U$12,H12)))</xm:f>
            <xm:f>$U$12</xm:f>
            <x14:dxf>
              <fill>
                <patternFill patternType="solid">
                  <fgColor rgb="FFFFFF00"/>
                  <bgColor rgb="FFFFFF00"/>
                </patternFill>
              </fill>
            </x14:dxf>
          </x14:cfRule>
          <xm:sqref>N12:O27 N12:N34 H12:M42 O12:O42 Q12:R42 S12:S43 Q28:S41 N36:N42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00"/>
  <sheetViews>
    <sheetView topLeftCell="A18" zoomScale="25" zoomScaleNormal="25" workbookViewId="0">
      <selection activeCell="A2" sqref="A2:S3"/>
    </sheetView>
  </sheetViews>
  <sheetFormatPr defaultColWidth="14.42578125" defaultRowHeight="15" customHeight="1" x14ac:dyDescent="0.25"/>
  <cols>
    <col min="1" max="1" width="53.42578125" customWidth="1"/>
    <col min="2" max="2" width="24.7109375" customWidth="1"/>
    <col min="3" max="3" width="18.42578125" customWidth="1"/>
    <col min="4" max="4" width="39.5703125" customWidth="1"/>
    <col min="5" max="5" width="53.140625" customWidth="1"/>
    <col min="6" max="6" width="53.85546875" customWidth="1"/>
    <col min="7" max="7" width="2.85546875" hidden="1" customWidth="1"/>
    <col min="8" max="8" width="46.85546875" customWidth="1"/>
    <col min="9" max="9" width="44.140625" customWidth="1"/>
    <col min="10" max="10" width="62.5703125" hidden="1" customWidth="1"/>
    <col min="11" max="11" width="57.42578125" hidden="1" customWidth="1"/>
    <col min="12" max="12" width="38.7109375" customWidth="1"/>
    <col min="13" max="13" width="36.140625" customWidth="1"/>
    <col min="14" max="14" width="68.85546875" hidden="1" customWidth="1"/>
    <col min="15" max="15" width="57.42578125" hidden="1" customWidth="1"/>
    <col min="16" max="16" width="57.42578125" customWidth="1"/>
    <col min="17" max="17" width="47.5703125" hidden="1" customWidth="1"/>
    <col min="18" max="18" width="52.7109375" customWidth="1"/>
    <col min="19" max="19" width="33.140625" customWidth="1"/>
    <col min="20" max="23" width="8.7109375" customWidth="1"/>
    <col min="24" max="24" width="68.140625" customWidth="1"/>
    <col min="25" max="25" width="10.28515625" customWidth="1"/>
    <col min="26" max="26" width="8.7109375" customWidth="1"/>
  </cols>
  <sheetData>
    <row r="1" spans="1:25" x14ac:dyDescent="0.25">
      <c r="I1" s="23"/>
    </row>
    <row r="2" spans="1:25" ht="148.5" customHeight="1" thickBot="1" x14ac:dyDescent="0.3">
      <c r="A2" s="200" t="str">
        <f>Assign!G2</f>
        <v>SCHEDULE OF ICU AND CCU August 2025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</row>
    <row r="3" spans="1:25" hidden="1" x14ac:dyDescent="0.25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25" ht="15.75" customHeight="1" thickTop="1" x14ac:dyDescent="0.25">
      <c r="A4" s="201" t="str">
        <f>Assign!A4</f>
        <v>Name</v>
      </c>
      <c r="B4" s="201" t="str">
        <f>Assign!B4</f>
        <v>ID</v>
      </c>
      <c r="C4" s="201" t="str">
        <f>Assign!C4</f>
        <v>Day</v>
      </c>
      <c r="D4" s="202" t="str">
        <f>Assign!D4</f>
        <v>Date</v>
      </c>
      <c r="E4" s="203" t="str">
        <f>Assign!E4</f>
        <v xml:space="preserve">Consultants </v>
      </c>
      <c r="F4" s="179"/>
      <c r="G4" s="180"/>
      <c r="H4" s="204" t="str">
        <f>Assign!H4</f>
        <v>Residents</v>
      </c>
      <c r="I4" s="179"/>
      <c r="J4" s="179"/>
      <c r="K4" s="179"/>
      <c r="L4" s="179"/>
      <c r="M4" s="179"/>
      <c r="N4" s="179"/>
      <c r="O4" s="180"/>
      <c r="P4" s="206" t="str">
        <f>Assign!P4</f>
        <v xml:space="preserve">Consultant on call    </v>
      </c>
      <c r="Q4" s="206" t="str">
        <f>Assign!Q4</f>
        <v>8hours duty 07.00AM-15.00</v>
      </c>
      <c r="R4" s="206" t="str">
        <f>Assign!R4</f>
        <v>4hours duty 07.00PM-11.00</v>
      </c>
      <c r="S4" s="206" t="str">
        <f>Assign!S4</f>
        <v>Annual vacation</v>
      </c>
    </row>
    <row r="5" spans="1:25" ht="41.25" customHeight="1" thickBot="1" x14ac:dyDescent="0.3">
      <c r="A5" s="174"/>
      <c r="B5" s="174"/>
      <c r="C5" s="174"/>
      <c r="D5" s="174"/>
      <c r="E5" s="181"/>
      <c r="F5" s="182"/>
      <c r="G5" s="183"/>
      <c r="H5" s="184"/>
      <c r="I5" s="185"/>
      <c r="J5" s="185"/>
      <c r="K5" s="185"/>
      <c r="L5" s="185"/>
      <c r="M5" s="185"/>
      <c r="N5" s="185"/>
      <c r="O5" s="186"/>
      <c r="P5" s="174"/>
      <c r="Q5" s="174"/>
      <c r="R5" s="174"/>
      <c r="S5" s="174"/>
    </row>
    <row r="6" spans="1:25" ht="29.25" customHeight="1" x14ac:dyDescent="0.25">
      <c r="A6" s="174"/>
      <c r="B6" s="174"/>
      <c r="C6" s="174"/>
      <c r="D6" s="174"/>
      <c r="E6" s="181"/>
      <c r="F6" s="182"/>
      <c r="G6" s="183"/>
      <c r="H6" s="208" t="str">
        <f>Assign!H6</f>
        <v>Morning</v>
      </c>
      <c r="I6" s="182"/>
      <c r="J6" s="182"/>
      <c r="K6" s="183"/>
      <c r="L6" s="211" t="str">
        <f>Assign!L6</f>
        <v xml:space="preserve">Night </v>
      </c>
      <c r="M6" s="182"/>
      <c r="N6" s="182"/>
      <c r="O6" s="183"/>
      <c r="P6" s="174"/>
      <c r="Q6" s="174"/>
      <c r="R6" s="174"/>
      <c r="S6" s="174"/>
    </row>
    <row r="7" spans="1:25" ht="15.75" customHeight="1" x14ac:dyDescent="0.25">
      <c r="A7" s="174"/>
      <c r="B7" s="174"/>
      <c r="C7" s="174"/>
      <c r="D7" s="174"/>
      <c r="E7" s="181"/>
      <c r="F7" s="182"/>
      <c r="G7" s="183"/>
      <c r="H7" s="184"/>
      <c r="I7" s="185"/>
      <c r="J7" s="185"/>
      <c r="K7" s="186"/>
      <c r="L7" s="181"/>
      <c r="M7" s="182"/>
      <c r="N7" s="182"/>
      <c r="O7" s="183"/>
      <c r="P7" s="174"/>
      <c r="Q7" s="174"/>
      <c r="R7" s="174"/>
      <c r="S7" s="174"/>
    </row>
    <row r="8" spans="1:25" ht="15.75" customHeight="1" x14ac:dyDescent="0.25">
      <c r="A8" s="174"/>
      <c r="B8" s="174"/>
      <c r="C8" s="174"/>
      <c r="D8" s="174"/>
      <c r="E8" s="181"/>
      <c r="F8" s="182"/>
      <c r="G8" s="183"/>
      <c r="H8" s="209" t="str">
        <f>Assign!H8</f>
        <v>ICU 1</v>
      </c>
      <c r="I8" s="223" t="str">
        <f>Assign!I8</f>
        <v>ICU 2</v>
      </c>
      <c r="J8" s="221" t="str">
        <f>Assign!J8</f>
        <v>General ICU</v>
      </c>
      <c r="K8" s="207" t="str">
        <f>Assign!K8</f>
        <v>LTC&amp;CCU</v>
      </c>
      <c r="L8" s="209" t="str">
        <f>Assign!L8</f>
        <v>ICU 1</v>
      </c>
      <c r="M8" s="219" t="str">
        <f>Assign!M8</f>
        <v>ICU 2</v>
      </c>
      <c r="N8" s="221" t="str">
        <f>Assign!N8</f>
        <v>LTC&amp;CCU</v>
      </c>
      <c r="O8" s="207" t="str">
        <f>Assign!O8</f>
        <v>LTC&amp;CCU</v>
      </c>
      <c r="P8" s="174"/>
      <c r="Q8" s="174"/>
      <c r="R8" s="174"/>
      <c r="S8" s="174"/>
    </row>
    <row r="9" spans="1:25" ht="28.5" customHeight="1" x14ac:dyDescent="0.25">
      <c r="A9" s="174"/>
      <c r="B9" s="174"/>
      <c r="C9" s="174"/>
      <c r="D9" s="174"/>
      <c r="E9" s="184"/>
      <c r="F9" s="185"/>
      <c r="G9" s="186"/>
      <c r="H9" s="210"/>
      <c r="I9" s="220"/>
      <c r="J9" s="222"/>
      <c r="K9" s="156"/>
      <c r="L9" s="210"/>
      <c r="M9" s="220"/>
      <c r="N9" s="222"/>
      <c r="O9" s="156"/>
      <c r="P9" s="174"/>
      <c r="Q9" s="174"/>
      <c r="R9" s="174"/>
      <c r="S9" s="174"/>
    </row>
    <row r="10" spans="1:25" ht="27.75" customHeight="1" thickTop="1" x14ac:dyDescent="0.25">
      <c r="A10" s="174"/>
      <c r="B10" s="174"/>
      <c r="C10" s="174"/>
      <c r="D10" s="174"/>
      <c r="E10" s="205" t="str">
        <f>Assign!E10</f>
        <v>07:00AM-03:00PM</v>
      </c>
      <c r="F10" s="205" t="str">
        <f>Assign!F10</f>
        <v>SPLIT DUTY</v>
      </c>
      <c r="G10" s="205">
        <f>Assign!G10</f>
        <v>0</v>
      </c>
      <c r="H10" s="212" t="str">
        <f>Assign!H10</f>
        <v>07.00AM-07.00PM</v>
      </c>
      <c r="I10" s="214" t="str">
        <f>Assign!I10</f>
        <v>07.00AM-07.00PM</v>
      </c>
      <c r="J10" s="216" t="str">
        <f>Assign!J10</f>
        <v>07.00AM-07.00PM</v>
      </c>
      <c r="K10" s="205" t="str">
        <f>Assign!K10</f>
        <v>07.00AM-07.00PM</v>
      </c>
      <c r="L10" s="212" t="str">
        <f>Assign!L10</f>
        <v>07.00PM-07:00AM</v>
      </c>
      <c r="M10" s="218" t="str">
        <f>Assign!M10</f>
        <v>07.00PM-07:00AM</v>
      </c>
      <c r="N10" s="216" t="str">
        <f>Assign!N10</f>
        <v>07.00PM-07:00AM</v>
      </c>
      <c r="O10" s="205" t="str">
        <f>Assign!O10</f>
        <v>07.00PM-07:00AM</v>
      </c>
      <c r="P10" s="174"/>
      <c r="Q10" s="174"/>
      <c r="R10" s="174"/>
      <c r="S10" s="174"/>
    </row>
    <row r="11" spans="1:25" ht="72" customHeight="1" thickBot="1" x14ac:dyDescent="0.3">
      <c r="A11" s="156"/>
      <c r="B11" s="156"/>
      <c r="C11" s="156"/>
      <c r="D11" s="156"/>
      <c r="E11" s="156"/>
      <c r="F11" s="156"/>
      <c r="G11" s="156"/>
      <c r="H11" s="213"/>
      <c r="I11" s="215"/>
      <c r="J11" s="217"/>
      <c r="K11" s="156"/>
      <c r="L11" s="213"/>
      <c r="M11" s="215"/>
      <c r="N11" s="217"/>
      <c r="O11" s="156"/>
      <c r="P11" s="156"/>
      <c r="Q11" s="156"/>
      <c r="R11" s="174"/>
      <c r="S11" s="156"/>
    </row>
    <row r="12" spans="1:25" ht="83.25" customHeight="1" thickTop="1" thickBot="1" x14ac:dyDescent="0.75">
      <c r="A12" s="25" t="str">
        <f>IF(Assign!A12=0,"",Assign!A12)</f>
        <v>Dr.Hasan Hosni</v>
      </c>
      <c r="B12" s="55">
        <f>Assign!B12</f>
        <v>1234</v>
      </c>
      <c r="C12" s="56" t="str">
        <f>Assign!C12</f>
        <v>Fri</v>
      </c>
      <c r="D12" s="57">
        <f>Assign!D12</f>
        <v>45870</v>
      </c>
      <c r="E12" s="58" t="str">
        <f>IF(Assign!E12=0,"",Assign!E12)</f>
        <v>off</v>
      </c>
      <c r="F12" s="58" t="str">
        <f>IF(Assign!F12=0,"",Assign!F12)</f>
        <v>off</v>
      </c>
      <c r="G12" s="59" t="str">
        <f>IF(Assign!G12=0,"",Assign!G12)</f>
        <v/>
      </c>
      <c r="H12" s="60" t="str">
        <f>IF(Assign!H12=0,"",Assign!H12)</f>
        <v>Abdallah</v>
      </c>
      <c r="I12" s="61" t="str">
        <f>IF(Assign!I12=0,"",Assign!I12)</f>
        <v>Ahmed</v>
      </c>
      <c r="J12" s="62" t="str">
        <f>IF(Assign!J12=0,"",Assign!J12)</f>
        <v/>
      </c>
      <c r="K12" s="63" t="str">
        <f>IF(Assign!K12=0,"",Assign!K12)</f>
        <v/>
      </c>
      <c r="L12" s="60" t="str">
        <f>IF(Assign!L12=0,"",Assign!L12)</f>
        <v>Mostafa</v>
      </c>
      <c r="M12" s="61" t="str">
        <f>IF(Assign!M12=0,"",Assign!M12)</f>
        <v>Hamda</v>
      </c>
      <c r="N12" s="62" t="str">
        <f>IF(Assign!N12=0,"",Assign!N12)</f>
        <v/>
      </c>
      <c r="O12" s="26" t="str">
        <f>IF(Assign!O12=0,"",Assign!O12)</f>
        <v/>
      </c>
      <c r="P12" s="64" t="str">
        <f>IF(Assign!P12=0,"",Assign!P12)</f>
        <v>off</v>
      </c>
      <c r="Q12" s="113" t="str">
        <f>IF(Assign!Q12=0,"",Assign!Q12)</f>
        <v>Ahmed</v>
      </c>
      <c r="R12" s="64" t="str">
        <f>IF(Assign!R12=0,"",Assign!R12)</f>
        <v/>
      </c>
      <c r="S12" s="116" t="str">
        <f>IF(Assign!S12=0,"",Assign!S12)</f>
        <v>Gaber</v>
      </c>
      <c r="X12" s="24" t="str">
        <f>Assign!U12</f>
        <v>Najah</v>
      </c>
      <c r="Y12" s="27">
        <f t="shared" ref="Y12:Y19" si="0">COUNTIF($H$12:$N$42,X12)</f>
        <v>16</v>
      </c>
    </row>
    <row r="13" spans="1:25" ht="83.25" customHeight="1" thickTop="1" thickBot="1" x14ac:dyDescent="0.75">
      <c r="A13" s="25" t="str">
        <f>IF(Assign!A13=0,"",Assign!A13)</f>
        <v>Dr.Syed Mohammed</v>
      </c>
      <c r="B13" s="55">
        <f>Assign!B13</f>
        <v>1235</v>
      </c>
      <c r="C13" s="56" t="str">
        <f>Assign!C13</f>
        <v>Sat</v>
      </c>
      <c r="D13" s="57">
        <f>Assign!D13</f>
        <v>45871</v>
      </c>
      <c r="E13" s="58" t="str">
        <f>IF(Assign!E13=0,"",Assign!E13)</f>
        <v>off</v>
      </c>
      <c r="F13" s="66" t="str">
        <f>IF(Assign!F13=0,"",Assign!F13)</f>
        <v>Dr.Sayed Mohamed</v>
      </c>
      <c r="G13" s="67" t="str">
        <f>IF(Assign!G13=0,"",Assign!G13)</f>
        <v/>
      </c>
      <c r="H13" s="68" t="str">
        <f>IF(Assign!H13=0,"",Assign!H13)</f>
        <v>Abdallah</v>
      </c>
      <c r="I13" s="69" t="str">
        <f>IF(Assign!I13=0,"",Assign!I13)</f>
        <v>Hamda</v>
      </c>
      <c r="J13" s="67" t="str">
        <f>IF(Assign!J13=0,"",Assign!J13)</f>
        <v/>
      </c>
      <c r="K13" s="26" t="str">
        <f>IF(Assign!K13=0,"",Assign!K13)</f>
        <v/>
      </c>
      <c r="L13" s="60" t="str">
        <f>IF(Assign!L13=0,"",Assign!L13)</f>
        <v>Ahmed</v>
      </c>
      <c r="M13" s="61" t="str">
        <f>IF(Assign!M13=0,"",Assign!M13)</f>
        <v>Hamda</v>
      </c>
      <c r="N13" s="62" t="str">
        <f>IF(Assign!N13=0,"",Assign!N13)</f>
        <v/>
      </c>
      <c r="O13" s="26" t="str">
        <f>IF(Assign!O13=0,"",Assign!O13)</f>
        <v/>
      </c>
      <c r="P13" s="70" t="str">
        <f>IF(Assign!P13=0,"",Assign!P13)</f>
        <v>Dr. Hasan Hosni</v>
      </c>
      <c r="Q13" s="114" t="str">
        <f>IF(Assign!Q13=0,"",Assign!Q13)</f>
        <v/>
      </c>
      <c r="R13" s="64" t="str">
        <f>IF(Assign!R13=0,"",Assign!R13)</f>
        <v/>
      </c>
      <c r="S13" s="117" t="str">
        <f>IF(Assign!S13=0,"",Assign!S13)</f>
        <v>Gaber</v>
      </c>
      <c r="X13" s="24" t="str">
        <f>Assign!U13</f>
        <v>Abdallah</v>
      </c>
      <c r="Y13" s="27">
        <f t="shared" si="0"/>
        <v>18</v>
      </c>
    </row>
    <row r="14" spans="1:25" ht="83.25" customHeight="1" thickTop="1" thickBot="1" x14ac:dyDescent="0.75">
      <c r="A14" s="25" t="str">
        <f>IF(Assign!A14=0,"",Assign!A14)</f>
        <v>Dr.Najah Ali</v>
      </c>
      <c r="B14" s="55">
        <f>Assign!B14</f>
        <v>1236</v>
      </c>
      <c r="C14" s="56" t="str">
        <f>Assign!C14</f>
        <v>Sun</v>
      </c>
      <c r="D14" s="57">
        <f>Assign!D14</f>
        <v>45872</v>
      </c>
      <c r="E14" s="58" t="str">
        <f>IF(Assign!E14=0,"",Assign!E14)</f>
        <v>Dr. Hasan Hosni</v>
      </c>
      <c r="F14" s="66" t="str">
        <f>IF(Assign!F14=0,"",Assign!F14)</f>
        <v>Dr.Sayed Mohamed</v>
      </c>
      <c r="G14" s="67" t="str">
        <f>IF(Assign!G14=0,"",Assign!G14)</f>
        <v/>
      </c>
      <c r="H14" s="68" t="str">
        <f>IF(Assign!H14=0,"",Assign!H14)</f>
        <v>Abdallah</v>
      </c>
      <c r="I14" s="69" t="str">
        <f>IF(Assign!I14=0,"",Assign!I14)</f>
        <v>Najah</v>
      </c>
      <c r="J14" s="67" t="str">
        <f>IF(Assign!J14=0,"",Assign!J14)</f>
        <v/>
      </c>
      <c r="K14" s="26" t="str">
        <f>IF(Assign!K14=0,"",Assign!K14)</f>
        <v/>
      </c>
      <c r="L14" s="60" t="str">
        <f>IF(Assign!L14=0,"",Assign!L14)</f>
        <v>Hamda</v>
      </c>
      <c r="M14" s="61" t="str">
        <f>IF(Assign!M14=0,"",Assign!M14)</f>
        <v>Khaled</v>
      </c>
      <c r="N14" s="62" t="str">
        <f>IF(Assign!N14=0,"",Assign!N14)</f>
        <v/>
      </c>
      <c r="O14" s="26" t="str">
        <f>IF(Assign!O14=0,"",Assign!O14)</f>
        <v/>
      </c>
      <c r="P14" s="68" t="str">
        <f>IF(Assign!P14=0,"",Assign!P14)</f>
        <v>Dr. Hasan Hosni</v>
      </c>
      <c r="Q14" s="114" t="str">
        <f>IF(Assign!Q14=0,"",Assign!Q14)</f>
        <v/>
      </c>
      <c r="R14" s="64" t="str">
        <f>IF(Assign!R14=0,"",Assign!R14)</f>
        <v>Mostafa</v>
      </c>
      <c r="S14" s="117" t="str">
        <f>IF(Assign!S14=0,"",Assign!S14)</f>
        <v>Gaber</v>
      </c>
      <c r="X14" s="24" t="str">
        <f>Assign!U14</f>
        <v>Ahmed</v>
      </c>
      <c r="Y14" s="27">
        <f t="shared" si="0"/>
        <v>14</v>
      </c>
    </row>
    <row r="15" spans="1:25" ht="83.25" customHeight="1" thickTop="1" thickBot="1" x14ac:dyDescent="0.75">
      <c r="A15" s="25" t="str">
        <f>IF(Assign!A15=0,"",Assign!A15)</f>
        <v>Dr.Abdallah Ahmed</v>
      </c>
      <c r="B15" s="55">
        <f>Assign!B15</f>
        <v>1237</v>
      </c>
      <c r="C15" s="56" t="str">
        <f>Assign!C15</f>
        <v>Mon</v>
      </c>
      <c r="D15" s="57">
        <f>Assign!D15</f>
        <v>45873</v>
      </c>
      <c r="E15" s="58" t="str">
        <f>IF(Assign!E15=0,"",Assign!E15)</f>
        <v>Dr. Hasan Hosni</v>
      </c>
      <c r="F15" s="66" t="str">
        <f>IF(Assign!F15=0,"",Assign!F15)</f>
        <v>Dr.Sayed Mohamed</v>
      </c>
      <c r="G15" s="67" t="str">
        <f>IF(Assign!G15=0,"",Assign!G15)</f>
        <v/>
      </c>
      <c r="H15" s="68" t="str">
        <f>IF(Assign!H15=0,"",Assign!H15)</f>
        <v>Ahmed</v>
      </c>
      <c r="I15" s="69" t="str">
        <f>IF(Assign!I15=0,"",Assign!I15)</f>
        <v>Mostafa</v>
      </c>
      <c r="J15" s="67" t="str">
        <f>IF(Assign!J15=0,"",Assign!J15)</f>
        <v/>
      </c>
      <c r="K15" s="26" t="str">
        <f>IF(Assign!K15=0,"",Assign!K15)</f>
        <v/>
      </c>
      <c r="L15" s="60" t="str">
        <f>IF(Assign!L15=0,"",Assign!L15)</f>
        <v>Gaber</v>
      </c>
      <c r="M15" s="61" t="str">
        <f>IF(Assign!M15=0,"",Assign!M15)</f>
        <v>Helal</v>
      </c>
      <c r="N15" s="62" t="str">
        <f>IF(Assign!N15=0,"",Assign!N15)</f>
        <v/>
      </c>
      <c r="O15" s="26" t="str">
        <f>IF(Assign!O15=0,"",Assign!O15)</f>
        <v/>
      </c>
      <c r="P15" s="68" t="str">
        <f>IF(Assign!P15=0,"",Assign!P15)</f>
        <v>Dr. Hasan Hosni</v>
      </c>
      <c r="Q15" s="114" t="str">
        <f>IF(Assign!Q15=0,"",Assign!Q15)</f>
        <v>Najah</v>
      </c>
      <c r="R15" s="64" t="str">
        <f>IF(Assign!R15=0,"",Assign!R15)</f>
        <v/>
      </c>
      <c r="S15" s="117" t="str">
        <f>IF(Assign!S15=0,"",Assign!S15)</f>
        <v/>
      </c>
      <c r="X15" s="24" t="str">
        <f>Assign!U15</f>
        <v>Mostafa</v>
      </c>
      <c r="Y15" s="27">
        <f t="shared" si="0"/>
        <v>13</v>
      </c>
    </row>
    <row r="16" spans="1:25" ht="83.25" customHeight="1" thickTop="1" thickBot="1" x14ac:dyDescent="0.75">
      <c r="A16" s="25" t="str">
        <f>IF(Assign!A16=0,"",Assign!A16)</f>
        <v>Dr.Ahmed Mohammed</v>
      </c>
      <c r="B16" s="55">
        <f>Assign!B16</f>
        <v>1238</v>
      </c>
      <c r="C16" s="56" t="str">
        <f>Assign!C16</f>
        <v>Tue</v>
      </c>
      <c r="D16" s="57">
        <f>Assign!D16</f>
        <v>45874</v>
      </c>
      <c r="E16" s="58" t="str">
        <f>IF(Assign!E16=0,"",Assign!E16)</f>
        <v>Dr. Hasan Hosni</v>
      </c>
      <c r="F16" s="66" t="str">
        <f>IF(Assign!F16=0,"",Assign!F16)</f>
        <v>Dr.Sayed Mohamed</v>
      </c>
      <c r="G16" s="67" t="str">
        <f>IF(Assign!G16=0,"",Assign!G16)</f>
        <v/>
      </c>
      <c r="H16" s="68" t="str">
        <f>IF(Assign!H16=0,"",Assign!H16)</f>
        <v>Ahmed</v>
      </c>
      <c r="I16" s="69" t="str">
        <f>IF(Assign!I16=0,"",Assign!I16)</f>
        <v>Mostafa</v>
      </c>
      <c r="J16" s="67" t="str">
        <f>IF(Assign!J16=0,"",Assign!J16)</f>
        <v/>
      </c>
      <c r="K16" s="26" t="str">
        <f>IF(Assign!K16=0,"",Assign!K16)</f>
        <v/>
      </c>
      <c r="L16" s="60" t="str">
        <f>IF(Assign!L16=0,"",Assign!L16)</f>
        <v>Gaber</v>
      </c>
      <c r="M16" s="61" t="str">
        <f>IF(Assign!M16=0,"",Assign!M16)</f>
        <v>Helal</v>
      </c>
      <c r="N16" s="62" t="str">
        <f>IF(Assign!N16=0,"",Assign!N16)</f>
        <v/>
      </c>
      <c r="O16" s="26" t="str">
        <f>IF(Assign!O16=0,"",Assign!O16)</f>
        <v/>
      </c>
      <c r="P16" s="68" t="str">
        <f>IF(Assign!P16=0,"",Assign!P16)</f>
        <v>Dr. Hasan Hosni</v>
      </c>
      <c r="Q16" s="114" t="str">
        <f>IF(Assign!Q16=0,"",Assign!Q16)</f>
        <v/>
      </c>
      <c r="R16" s="64" t="str">
        <f>IF(Assign!R16=0,"",Assign!R16)</f>
        <v/>
      </c>
      <c r="S16" s="117" t="str">
        <f>IF(Assign!S16=0,"",Assign!S16)</f>
        <v/>
      </c>
      <c r="X16" s="24" t="str">
        <f>Assign!U16</f>
        <v>Gaber</v>
      </c>
      <c r="Y16" s="27">
        <f t="shared" si="0"/>
        <v>12</v>
      </c>
    </row>
    <row r="17" spans="1:25" ht="83.25" customHeight="1" thickTop="1" thickBot="1" x14ac:dyDescent="0.75">
      <c r="A17" s="25" t="str">
        <f>IF(Assign!A17=0,"",Assign!A17)</f>
        <v>Dr.Mostafa Khalifa</v>
      </c>
      <c r="B17" s="55">
        <f>Assign!B17</f>
        <v>1239</v>
      </c>
      <c r="C17" s="56" t="str">
        <f>Assign!C17</f>
        <v>Wed</v>
      </c>
      <c r="D17" s="57">
        <f>Assign!D17</f>
        <v>45875</v>
      </c>
      <c r="E17" s="58" t="str">
        <f>IF(Assign!E17=0,"",Assign!E17)</f>
        <v>Dr. Hasan Hosni</v>
      </c>
      <c r="F17" s="66" t="str">
        <f>IF(Assign!F17=0,"",Assign!F17)</f>
        <v>Dr.Sayed Mohamed</v>
      </c>
      <c r="G17" s="67" t="str">
        <f>IF(Assign!G17=0,"",Assign!G17)</f>
        <v/>
      </c>
      <c r="H17" s="68" t="str">
        <f>IF(Assign!H17=0,"",Assign!H17)</f>
        <v>Ahmed</v>
      </c>
      <c r="I17" s="69" t="str">
        <f>IF(Assign!I17=0,"",Assign!I17)</f>
        <v>Mostafa</v>
      </c>
      <c r="J17" s="67" t="str">
        <f>IF(Assign!J17=0,"",Assign!J17)</f>
        <v/>
      </c>
      <c r="K17" s="26" t="str">
        <f>IF(Assign!K17=0,"",Assign!K17)</f>
        <v/>
      </c>
      <c r="L17" s="60" t="str">
        <f>IF(Assign!L17=0,"",Assign!L17)</f>
        <v>Gaber</v>
      </c>
      <c r="M17" s="61" t="str">
        <f>IF(Assign!M17=0,"",Assign!M17)</f>
        <v>Helal</v>
      </c>
      <c r="N17" s="62" t="str">
        <f>IF(Assign!N17=0,"",Assign!N17)</f>
        <v/>
      </c>
      <c r="O17" s="26" t="str">
        <f>IF(Assign!O17=0,"",Assign!O17)</f>
        <v/>
      </c>
      <c r="P17" s="70" t="str">
        <f>IF(Assign!P17=0,"",Assign!P17)</f>
        <v>Dr. Hasan Hosni</v>
      </c>
      <c r="Q17" s="114" t="str">
        <f>IF(Assign!Q17=0,"",Assign!Q17)</f>
        <v/>
      </c>
      <c r="R17" s="64" t="str">
        <f>IF(Assign!R17=0,"",Assign!R17)</f>
        <v/>
      </c>
      <c r="S17" s="117" t="str">
        <f>IF(Assign!S17=0,"",Assign!S17)</f>
        <v/>
      </c>
      <c r="X17" s="24" t="str">
        <f>Assign!U17</f>
        <v>Hamda</v>
      </c>
      <c r="Y17" s="27">
        <f t="shared" si="0"/>
        <v>19</v>
      </c>
    </row>
    <row r="18" spans="1:25" ht="83.25" customHeight="1" thickTop="1" thickBot="1" x14ac:dyDescent="0.75">
      <c r="A18" s="25" t="str">
        <f>IF(Assign!A18=0,"",Assign!A18)</f>
        <v>Dr.Gaber Saeed</v>
      </c>
      <c r="B18" s="55">
        <f>Assign!B18</f>
        <v>1240</v>
      </c>
      <c r="C18" s="56" t="str">
        <f>Assign!C18</f>
        <v>Thu</v>
      </c>
      <c r="D18" s="57">
        <f>Assign!D18</f>
        <v>45876</v>
      </c>
      <c r="E18" s="58" t="str">
        <f>IF(Assign!E18=0,"",Assign!E18)</f>
        <v>Dr. Hasan Hosni</v>
      </c>
      <c r="F18" s="66" t="str">
        <f>IF(Assign!F18=0,"",Assign!F18)</f>
        <v>Dr.Sayed Mohamed</v>
      </c>
      <c r="G18" s="67" t="str">
        <f>IF(Assign!G18=0,"",Assign!G18)</f>
        <v/>
      </c>
      <c r="H18" s="68" t="str">
        <f>IF(Assign!H18=0,"",Assign!H18)</f>
        <v>Abdallah</v>
      </c>
      <c r="I18" s="69" t="str">
        <f>IF(Assign!I18=0,"",Assign!I18)</f>
        <v>Najah</v>
      </c>
      <c r="J18" s="67" t="str">
        <f>IF(Assign!J18=0,"",Assign!J18)</f>
        <v/>
      </c>
      <c r="K18" s="26" t="str">
        <f>IF(Assign!K18=0,"",Assign!K18)</f>
        <v/>
      </c>
      <c r="L18" s="60" t="str">
        <f>IF(Assign!L18=0,"",Assign!L18)</f>
        <v>Hamda</v>
      </c>
      <c r="M18" s="61" t="str">
        <f>IF(Assign!M18=0,"",Assign!M18)</f>
        <v>Khaled</v>
      </c>
      <c r="N18" s="62" t="str">
        <f>IF(Assign!N18=0,"",Assign!N18)</f>
        <v/>
      </c>
      <c r="O18" s="26" t="str">
        <f>IF(Assign!O18=0,"",Assign!O18)</f>
        <v/>
      </c>
      <c r="P18" s="70" t="str">
        <f>IF(Assign!P18=0,"",Assign!P18)</f>
        <v>Dr. Hasan Hosni</v>
      </c>
      <c r="Q18" s="114" t="str">
        <f>IF(Assign!Q18=0,"",Assign!Q18)</f>
        <v/>
      </c>
      <c r="R18" s="64" t="str">
        <f>IF(Assign!R18=0,"",Assign!R18)</f>
        <v/>
      </c>
      <c r="S18" s="117" t="str">
        <f>IF(Assign!S18=0,"",Assign!S18)</f>
        <v/>
      </c>
      <c r="X18" s="24" t="str">
        <f>Assign!U18</f>
        <v>Helal</v>
      </c>
      <c r="Y18" s="27">
        <f t="shared" si="0"/>
        <v>12</v>
      </c>
    </row>
    <row r="19" spans="1:25" ht="83.25" customHeight="1" thickTop="1" thickBot="1" x14ac:dyDescent="0.75">
      <c r="A19" s="25" t="str">
        <f>IF(Assign!A19=0,"",Assign!A19)</f>
        <v>Dr. Hamada kamal</v>
      </c>
      <c r="B19" s="55">
        <f>Assign!B19</f>
        <v>1241</v>
      </c>
      <c r="C19" s="56" t="str">
        <f>Assign!C19</f>
        <v>Fri</v>
      </c>
      <c r="D19" s="57">
        <f>Assign!D19</f>
        <v>45877</v>
      </c>
      <c r="E19" s="58" t="str">
        <f>IF(Assign!E19=0,"",Assign!E19)</f>
        <v>off</v>
      </c>
      <c r="F19" s="66" t="str">
        <f>IF(Assign!F19=0,"",Assign!F19)</f>
        <v>off</v>
      </c>
      <c r="G19" s="67" t="str">
        <f>IF(Assign!G19=0,"",Assign!G19)</f>
        <v/>
      </c>
      <c r="H19" s="68" t="str">
        <f>IF(Assign!H19=0,"",Assign!H19)</f>
        <v>Abdallah</v>
      </c>
      <c r="I19" s="69" t="str">
        <f>IF(Assign!I19=0,"",Assign!I19)</f>
        <v>Najah</v>
      </c>
      <c r="J19" s="67" t="str">
        <f>IF(Assign!J19=0,"",Assign!J19)</f>
        <v/>
      </c>
      <c r="K19" s="26" t="str">
        <f>IF(Assign!K19=0,"",Assign!K19)</f>
        <v/>
      </c>
      <c r="L19" s="60" t="str">
        <f>IF(Assign!L19=0,"",Assign!L19)</f>
        <v>Hamda</v>
      </c>
      <c r="M19" s="61" t="str">
        <f>IF(Assign!M19=0,"",Assign!M19)</f>
        <v>Khaled</v>
      </c>
      <c r="N19" s="62" t="str">
        <f>IF(Assign!N19=0,"",Assign!N19)</f>
        <v/>
      </c>
      <c r="O19" s="26" t="str">
        <f>IF(Assign!O19=0,"",Assign!O19)</f>
        <v/>
      </c>
      <c r="P19" s="70" t="str">
        <f>IF(Assign!P19=0,"",Assign!P19)</f>
        <v>off</v>
      </c>
      <c r="Q19" s="114" t="str">
        <f>IF(Assign!Q19=0,"",Assign!Q19)</f>
        <v>Helal</v>
      </c>
      <c r="R19" s="64" t="str">
        <f>IF(Assign!R19=0,"",Assign!R19)</f>
        <v/>
      </c>
      <c r="S19" s="117" t="str">
        <f>IF(Assign!S19=0,"",Assign!S19)</f>
        <v/>
      </c>
      <c r="X19" s="24" t="str">
        <f>Assign!U19</f>
        <v>Khaled</v>
      </c>
      <c r="Y19" s="27">
        <f t="shared" si="0"/>
        <v>16</v>
      </c>
    </row>
    <row r="20" spans="1:25" ht="83.25" customHeight="1" thickTop="1" thickBot="1" x14ac:dyDescent="0.75">
      <c r="A20" s="25" t="str">
        <f>IF(Assign!A20=0,"",Assign!A20)</f>
        <v>Dr. Helal kareem</v>
      </c>
      <c r="B20" s="55">
        <f>Assign!B20</f>
        <v>1242</v>
      </c>
      <c r="C20" s="56" t="str">
        <f>Assign!C20</f>
        <v>Sat</v>
      </c>
      <c r="D20" s="57">
        <f>Assign!D20</f>
        <v>45878</v>
      </c>
      <c r="E20" s="58" t="str">
        <f>IF(Assign!E20=0,"",Assign!E20)</f>
        <v>off</v>
      </c>
      <c r="F20" s="66" t="str">
        <f>IF(Assign!F20=0,"",Assign!F20)</f>
        <v>Dr.Sayed Mohamed</v>
      </c>
      <c r="G20" s="67" t="str">
        <f>IF(Assign!G20=0,"",Assign!G20)</f>
        <v/>
      </c>
      <c r="H20" s="68" t="str">
        <f>IF(Assign!H20=0,"",Assign!H20)</f>
        <v>Abdallah</v>
      </c>
      <c r="I20" s="69" t="str">
        <f>IF(Assign!I20=0,"",Assign!I20)</f>
        <v>Najah</v>
      </c>
      <c r="J20" s="67" t="str">
        <f>IF(Assign!J20=0,"",Assign!J20)</f>
        <v/>
      </c>
      <c r="K20" s="26" t="str">
        <f>IF(Assign!K20=0,"",Assign!K20)</f>
        <v/>
      </c>
      <c r="L20" s="60" t="str">
        <f>IF(Assign!L20=0,"",Assign!L20)</f>
        <v>Hamda</v>
      </c>
      <c r="M20" s="61" t="str">
        <f>IF(Assign!M20=0,"",Assign!M20)</f>
        <v>Khaled</v>
      </c>
      <c r="N20" s="62" t="str">
        <f>IF(Assign!N20=0,"",Assign!N20)</f>
        <v/>
      </c>
      <c r="O20" s="26" t="str">
        <f>IF(Assign!O20=0,"",Assign!O20)</f>
        <v/>
      </c>
      <c r="P20" s="70" t="str">
        <f>IF(Assign!P20=0,"",Assign!P20)</f>
        <v>Dr. Hasan Hosni</v>
      </c>
      <c r="Q20" s="114" t="str">
        <f>IF(Assign!Q20=0,"",Assign!Q20)</f>
        <v/>
      </c>
      <c r="R20" s="64" t="str">
        <f>IF(Assign!R20=0,"",Assign!R20)</f>
        <v/>
      </c>
      <c r="S20" s="117" t="str">
        <f>IF(Assign!S20=0,"",Assign!S20)</f>
        <v/>
      </c>
      <c r="X20" s="24"/>
      <c r="Y20" s="27"/>
    </row>
    <row r="21" spans="1:25" ht="83.25" customHeight="1" thickTop="1" thickBot="1" x14ac:dyDescent="0.75">
      <c r="A21" s="25" t="str">
        <f>IF(Assign!A21=0,"",Assign!A21)</f>
        <v>Dr. khaled Isamiel</v>
      </c>
      <c r="B21" s="55">
        <f>Assign!B21</f>
        <v>1243</v>
      </c>
      <c r="C21" s="56" t="str">
        <f>Assign!C21</f>
        <v>Sun</v>
      </c>
      <c r="D21" s="57">
        <f>Assign!D21</f>
        <v>45879</v>
      </c>
      <c r="E21" s="58" t="str">
        <f>IF(Assign!E21=0,"",Assign!E21)</f>
        <v>Dr. Hasan Hosni</v>
      </c>
      <c r="F21" s="66" t="str">
        <f>IF(Assign!F21=0,"",Assign!F21)</f>
        <v>Dr.Sayed Mohamed</v>
      </c>
      <c r="G21" s="67" t="str">
        <f>IF(Assign!G21=0,"",Assign!G21)</f>
        <v/>
      </c>
      <c r="H21" s="68" t="str">
        <f>IF(Assign!H21=0,"",Assign!H21)</f>
        <v>Ahmed</v>
      </c>
      <c r="I21" s="69" t="str">
        <f>IF(Assign!I21=0,"",Assign!I21)</f>
        <v>Mostafa</v>
      </c>
      <c r="J21" s="67" t="str">
        <f>IF(Assign!J21=0,"",Assign!J21)</f>
        <v/>
      </c>
      <c r="K21" s="26" t="str">
        <f>IF(Assign!K21=0,"",Assign!K21)</f>
        <v/>
      </c>
      <c r="L21" s="60" t="str">
        <f>IF(Assign!L21=0,"",Assign!L21)</f>
        <v>Gaber</v>
      </c>
      <c r="M21" s="61" t="str">
        <f>IF(Assign!M21=0,"",Assign!M21)</f>
        <v>Helal</v>
      </c>
      <c r="N21" s="62" t="str">
        <f>IF(Assign!N21=0,"",Assign!N21)</f>
        <v/>
      </c>
      <c r="O21" s="26" t="str">
        <f>IF(Assign!O21=0,"",Assign!O21)</f>
        <v/>
      </c>
      <c r="P21" s="68" t="str">
        <f>IF(Assign!P21=0,"",Assign!P21)</f>
        <v>Dr. Hasan Hosni</v>
      </c>
      <c r="Q21" s="114" t="str">
        <f>IF(Assign!Q21=0,"",Assign!Q21)</f>
        <v/>
      </c>
      <c r="R21" s="64" t="str">
        <f>IF(Assign!R21=0,"",Assign!R21)</f>
        <v/>
      </c>
      <c r="S21" s="117" t="str">
        <f>IF(Assign!S21=0,"",Assign!S21)</f>
        <v/>
      </c>
      <c r="X21" s="24"/>
      <c r="Y21" s="27"/>
    </row>
    <row r="22" spans="1:25" ht="83.25" customHeight="1" thickTop="1" thickBot="1" x14ac:dyDescent="0.75">
      <c r="A22" s="25" t="str">
        <f>IF(Assign!A22=0,"",Assign!A22)</f>
        <v/>
      </c>
      <c r="B22" s="25" t="str">
        <f>IF(Assign!B22=0,"",Assign!B22)</f>
        <v/>
      </c>
      <c r="C22" s="56" t="str">
        <f>Assign!C22</f>
        <v>Mon</v>
      </c>
      <c r="D22" s="57">
        <f>Assign!D22</f>
        <v>45880</v>
      </c>
      <c r="E22" s="58" t="str">
        <f>IF(Assign!E22=0,"",Assign!E22)</f>
        <v>Dr. Hasan Hosni</v>
      </c>
      <c r="F22" s="66" t="str">
        <f>IF(Assign!F22=0,"",Assign!F22)</f>
        <v>Dr.Sayed Mohamed</v>
      </c>
      <c r="G22" s="67" t="str">
        <f>IF(Assign!G22=0,"",Assign!G22)</f>
        <v/>
      </c>
      <c r="H22" s="68" t="str">
        <f>IF(Assign!H22=0,"",Assign!H22)</f>
        <v>Ahmed</v>
      </c>
      <c r="I22" s="69" t="str">
        <f>IF(Assign!I22=0,"",Assign!I22)</f>
        <v>Mostafa</v>
      </c>
      <c r="J22" s="67" t="str">
        <f>IF(Assign!J22=0,"",Assign!J22)</f>
        <v/>
      </c>
      <c r="K22" s="26" t="str">
        <f>IF(Assign!K22=0,"",Assign!K22)</f>
        <v/>
      </c>
      <c r="L22" s="60" t="str">
        <f>IF(Assign!L22=0,"",Assign!L22)</f>
        <v>Gaber</v>
      </c>
      <c r="M22" s="61" t="str">
        <f>IF(Assign!M22=0,"",Assign!M22)</f>
        <v>Helal</v>
      </c>
      <c r="N22" s="62" t="str">
        <f>IF(Assign!N22=0,"",Assign!N22)</f>
        <v/>
      </c>
      <c r="O22" s="26" t="str">
        <f>IF(Assign!O22=0,"",Assign!O22)</f>
        <v/>
      </c>
      <c r="P22" s="68" t="str">
        <f>IF(Assign!P22=0,"",Assign!P22)</f>
        <v>Dr. Hasan Hosni</v>
      </c>
      <c r="Q22" s="114" t="str">
        <f>IF(Assign!Q22=0,"",Assign!Q22)</f>
        <v/>
      </c>
      <c r="R22" s="64" t="str">
        <f>IF(Assign!R22=0,"",Assign!R22)</f>
        <v/>
      </c>
      <c r="S22" s="117" t="str">
        <f>IF(Assign!S22=0,"",Assign!S22)</f>
        <v/>
      </c>
      <c r="X22" s="24"/>
      <c r="Y22" s="27"/>
    </row>
    <row r="23" spans="1:25" ht="83.25" customHeight="1" thickTop="1" thickBot="1" x14ac:dyDescent="0.75">
      <c r="A23" s="25" t="str">
        <f>IF(Assign!A23=0,"",Assign!A23)</f>
        <v/>
      </c>
      <c r="B23" s="25" t="str">
        <f>IF(Assign!B23=0,"",Assign!B23)</f>
        <v/>
      </c>
      <c r="C23" s="56" t="str">
        <f>Assign!C23</f>
        <v>Tue</v>
      </c>
      <c r="D23" s="57">
        <f>Assign!D23</f>
        <v>45881</v>
      </c>
      <c r="E23" s="58" t="str">
        <f>IF(Assign!E23=0,"",Assign!E23)</f>
        <v>Dr. Hasan Hosni</v>
      </c>
      <c r="F23" s="66" t="str">
        <f>IF(Assign!F23=0,"",Assign!F23)</f>
        <v>Dr.Sayed Mohamed</v>
      </c>
      <c r="G23" s="67" t="str">
        <f>IF(Assign!G23=0,"",Assign!G23)</f>
        <v/>
      </c>
      <c r="H23" s="68" t="str">
        <f>IF(Assign!H23=0,"",Assign!H23)</f>
        <v>Ahmed</v>
      </c>
      <c r="I23" s="69" t="str">
        <f>IF(Assign!I23=0,"",Assign!I23)</f>
        <v>Mostafa</v>
      </c>
      <c r="J23" s="67" t="str">
        <f>IF(Assign!J23=0,"",Assign!J23)</f>
        <v/>
      </c>
      <c r="K23" s="26" t="str">
        <f>IF(Assign!K23=0,"",Assign!K23)</f>
        <v/>
      </c>
      <c r="L23" s="60" t="str">
        <f>IF(Assign!L23=0,"",Assign!L23)</f>
        <v>Gaber</v>
      </c>
      <c r="M23" s="61" t="str">
        <f>IF(Assign!M23=0,"",Assign!M23)</f>
        <v>Helal</v>
      </c>
      <c r="N23" s="62" t="str">
        <f>IF(Assign!N23=0,"",Assign!N23)</f>
        <v/>
      </c>
      <c r="O23" s="26" t="str">
        <f>IF(Assign!O23=0,"",Assign!O23)</f>
        <v/>
      </c>
      <c r="P23" s="68" t="str">
        <f>IF(Assign!P23=0,"",Assign!P23)</f>
        <v>Dr. Hasan Hosni</v>
      </c>
      <c r="Q23" s="114" t="str">
        <f>IF(Assign!Q23=0,"",Assign!Q23)</f>
        <v/>
      </c>
      <c r="R23" s="64" t="str">
        <f>IF(Assign!R23=0,"",Assign!R23)</f>
        <v/>
      </c>
      <c r="S23" s="117" t="str">
        <f>IF(Assign!S23=0,"",Assign!S23)</f>
        <v/>
      </c>
      <c r="X23" s="24"/>
      <c r="Y23" s="27"/>
    </row>
    <row r="24" spans="1:25" ht="83.25" customHeight="1" thickTop="1" thickBot="1" x14ac:dyDescent="0.75">
      <c r="A24" s="25" t="str">
        <f>IF(Assign!A24=0,"",Assign!A24)</f>
        <v/>
      </c>
      <c r="B24" s="25" t="str">
        <f>IF(Assign!B24=0,"",Assign!B24)</f>
        <v/>
      </c>
      <c r="C24" s="56" t="str">
        <f>Assign!C24</f>
        <v>Wed</v>
      </c>
      <c r="D24" s="57">
        <f>Assign!D24</f>
        <v>45882</v>
      </c>
      <c r="E24" s="58" t="str">
        <f>IF(Assign!E24=0,"",Assign!E24)</f>
        <v>Dr. Hasan Hosni</v>
      </c>
      <c r="F24" s="66" t="str">
        <f>IF(Assign!F24=0,"",Assign!F24)</f>
        <v>Dr.Sayed Mohamed</v>
      </c>
      <c r="G24" s="67" t="str">
        <f>IF(Assign!G24=0,"",Assign!G24)</f>
        <v/>
      </c>
      <c r="H24" s="68" t="str">
        <f>IF(Assign!H24=0,"",Assign!H24)</f>
        <v>Abdallah</v>
      </c>
      <c r="I24" s="69" t="str">
        <f>IF(Assign!I24=0,"",Assign!I24)</f>
        <v>Najah</v>
      </c>
      <c r="J24" s="67" t="str">
        <f>IF(Assign!J24=0,"",Assign!J24)</f>
        <v/>
      </c>
      <c r="K24" s="26" t="str">
        <f>IF(Assign!K24=0,"",Assign!K24)</f>
        <v/>
      </c>
      <c r="L24" s="60" t="str">
        <f>IF(Assign!L24=0,"",Assign!L24)</f>
        <v>Hamda</v>
      </c>
      <c r="M24" s="61" t="str">
        <f>IF(Assign!M24=0,"",Assign!M24)</f>
        <v>Khaled</v>
      </c>
      <c r="N24" s="62" t="str">
        <f>IF(Assign!N24=0,"",Assign!N24)</f>
        <v/>
      </c>
      <c r="O24" s="26" t="str">
        <f>IF(Assign!O24=0,"",Assign!O24)</f>
        <v/>
      </c>
      <c r="P24" s="70" t="str">
        <f>IF(Assign!P24=0,"",Assign!P24)</f>
        <v>Dr. Hasan Hosni</v>
      </c>
      <c r="Q24" s="114" t="str">
        <f>IF(Assign!Q24=0,"",Assign!Q24)</f>
        <v/>
      </c>
      <c r="R24" s="64" t="str">
        <f>IF(Assign!R24=0,"",Assign!R24)</f>
        <v>Ahmed</v>
      </c>
      <c r="S24" s="117" t="str">
        <f>IF(Assign!S24=0,"",Assign!S24)</f>
        <v/>
      </c>
      <c r="X24" s="24"/>
      <c r="Y24" s="27"/>
    </row>
    <row r="25" spans="1:25" ht="83.25" customHeight="1" thickTop="1" thickBot="1" x14ac:dyDescent="0.75">
      <c r="A25" s="25" t="str">
        <f>IF(Assign!A25=0,"",Assign!A25)</f>
        <v/>
      </c>
      <c r="B25" s="25" t="str">
        <f>IF(Assign!B25=0,"",Assign!B25)</f>
        <v/>
      </c>
      <c r="C25" s="56" t="str">
        <f>Assign!C25</f>
        <v>Thu</v>
      </c>
      <c r="D25" s="57">
        <f>Assign!D25</f>
        <v>45883</v>
      </c>
      <c r="E25" s="58" t="str">
        <f>IF(Assign!E25=0,"",Assign!E25)</f>
        <v>Dr. Hasan Hosni</v>
      </c>
      <c r="F25" s="66" t="str">
        <f>IF(Assign!F25=0,"",Assign!F25)</f>
        <v>Dr.Sayed Mohamed</v>
      </c>
      <c r="G25" s="67" t="str">
        <f>IF(Assign!G25=0,"",Assign!G25)</f>
        <v/>
      </c>
      <c r="H25" s="68" t="str">
        <f>IF(Assign!H25=0,"",Assign!H25)</f>
        <v>Abdallah</v>
      </c>
      <c r="I25" s="69" t="str">
        <f>IF(Assign!I25=0,"",Assign!I25)</f>
        <v>Najah</v>
      </c>
      <c r="J25" s="67" t="str">
        <f>IF(Assign!J25=0,"",Assign!J25)</f>
        <v/>
      </c>
      <c r="K25" s="26" t="str">
        <f>IF(Assign!K25=0,"",Assign!K25)</f>
        <v/>
      </c>
      <c r="L25" s="60" t="str">
        <f>IF(Assign!L25=0,"",Assign!L25)</f>
        <v>Hamda</v>
      </c>
      <c r="M25" s="61" t="str">
        <f>IF(Assign!M25=0,"",Assign!M25)</f>
        <v>Khaled</v>
      </c>
      <c r="N25" s="62" t="str">
        <f>IF(Assign!N25=0,"",Assign!N25)</f>
        <v/>
      </c>
      <c r="O25" s="26" t="str">
        <f>IF(Assign!O25=0,"",Assign!O25)</f>
        <v/>
      </c>
      <c r="P25" s="70" t="str">
        <f>IF(Assign!P25=0,"",Assign!P25)</f>
        <v>Dr. Hasan Hosni</v>
      </c>
      <c r="Q25" s="114" t="str">
        <f>IF(Assign!Q25=0,"",Assign!Q25)</f>
        <v/>
      </c>
      <c r="R25" s="64" t="str">
        <f>IF(Assign!R25=0,"",Assign!R25)</f>
        <v/>
      </c>
      <c r="S25" s="117" t="str">
        <f>IF(Assign!S25=0,"",Assign!S25)</f>
        <v/>
      </c>
      <c r="X25" s="24"/>
      <c r="Y25" s="27"/>
    </row>
    <row r="26" spans="1:25" ht="83.25" customHeight="1" thickTop="1" thickBot="1" x14ac:dyDescent="0.75">
      <c r="C26" s="56" t="str">
        <f>Assign!C26</f>
        <v>Fri</v>
      </c>
      <c r="D26" s="57">
        <f>Assign!D26</f>
        <v>45884</v>
      </c>
      <c r="E26" s="58" t="str">
        <f>IF(Assign!E26=0,"",Assign!E26)</f>
        <v>off</v>
      </c>
      <c r="F26" s="66" t="str">
        <f>IF(Assign!F26=0,"",Assign!F26)</f>
        <v>off</v>
      </c>
      <c r="G26" s="67" t="str">
        <f>IF(Assign!G26=0,"",Assign!G26)</f>
        <v/>
      </c>
      <c r="H26" s="68" t="str">
        <f>IF(Assign!H26=0,"",Assign!H26)</f>
        <v>Abdallah</v>
      </c>
      <c r="I26" s="69" t="str">
        <f>IF(Assign!I26=0,"",Assign!I26)</f>
        <v>Najah</v>
      </c>
      <c r="J26" s="67" t="str">
        <f>IF(Assign!J26=0,"",Assign!J26)</f>
        <v/>
      </c>
      <c r="K26" s="26" t="str">
        <f>IF(Assign!K26=0,"",Assign!K26)</f>
        <v/>
      </c>
      <c r="L26" s="60" t="str">
        <f>IF(Assign!L26=0,"",Assign!L26)</f>
        <v>Hamda</v>
      </c>
      <c r="M26" s="61" t="str">
        <f>IF(Assign!M26=0,"",Assign!M26)</f>
        <v>Khaled</v>
      </c>
      <c r="N26" s="62" t="str">
        <f>IF(Assign!N26=0,"",Assign!N26)</f>
        <v/>
      </c>
      <c r="O26" s="26" t="str">
        <f>IF(Assign!O26=0,"",Assign!O26)</f>
        <v/>
      </c>
      <c r="P26" s="70" t="str">
        <f>IF(Assign!P26=0,"",Assign!P26)</f>
        <v>off</v>
      </c>
      <c r="Q26" s="114" t="str">
        <f>IF(Assign!Q26=0,"",Assign!Q26)</f>
        <v/>
      </c>
      <c r="R26" s="64" t="str">
        <f>IF(Assign!R26=0,"",Assign!R26)</f>
        <v/>
      </c>
      <c r="S26" s="117" t="str">
        <f>IF(Assign!S26=0,"",Assign!S26)</f>
        <v/>
      </c>
      <c r="X26" s="24"/>
    </row>
    <row r="27" spans="1:25" ht="83.25" customHeight="1" thickTop="1" thickBot="1" x14ac:dyDescent="0.3">
      <c r="C27" s="56" t="str">
        <f>Assign!C27</f>
        <v>Sat</v>
      </c>
      <c r="D27" s="71">
        <f>Assign!D27</f>
        <v>45885</v>
      </c>
      <c r="E27" s="58" t="str">
        <f>IF(Assign!E27=0,"",Assign!E27)</f>
        <v>off</v>
      </c>
      <c r="F27" s="66" t="str">
        <f>IF(Assign!F27=0,"",Assign!F27)</f>
        <v>Dr.Sayed Mohamed</v>
      </c>
      <c r="G27" s="67" t="str">
        <f>IF(Assign!G27=0,"",Assign!G27)</f>
        <v/>
      </c>
      <c r="H27" s="68" t="str">
        <f>IF(Assign!H27=0,"",Assign!H27)</f>
        <v>Hamda</v>
      </c>
      <c r="I27" s="69" t="str">
        <f>IF(Assign!I27=0,"",Assign!I27)</f>
        <v>Khaled</v>
      </c>
      <c r="J27" s="67" t="str">
        <f>IF(Assign!J27=0,"",Assign!J27)</f>
        <v/>
      </c>
      <c r="K27" s="26" t="str">
        <f>IF(Assign!K27=0,"",Assign!K27)</f>
        <v/>
      </c>
      <c r="L27" s="60" t="str">
        <f>IF(Assign!L27=0,"",Assign!L27)</f>
        <v>Abdallah</v>
      </c>
      <c r="M27" s="61" t="str">
        <f>IF(Assign!M27=0,"",Assign!M27)</f>
        <v>Najah</v>
      </c>
      <c r="N27" s="62" t="str">
        <f>IF(Assign!N27=0,"",Assign!N27)</f>
        <v/>
      </c>
      <c r="O27" s="26" t="str">
        <f>IF(Assign!O27=0,"",Assign!O27)</f>
        <v/>
      </c>
      <c r="P27" s="70" t="str">
        <f>IF(Assign!P27=0,"",Assign!P27)</f>
        <v>Dr. Hasan Hosni</v>
      </c>
      <c r="Q27" s="114" t="str">
        <f>IF(Assign!Q27=0,"",Assign!Q27)</f>
        <v/>
      </c>
      <c r="R27" s="64" t="str">
        <f>IF(Assign!R27=0,"",Assign!R27)</f>
        <v/>
      </c>
      <c r="S27" s="117" t="str">
        <f>IF(Assign!S27=0,"",Assign!S27)</f>
        <v/>
      </c>
    </row>
    <row r="28" spans="1:25" ht="83.25" customHeight="1" thickTop="1" thickBot="1" x14ac:dyDescent="0.75">
      <c r="A28" s="24" t="str">
        <f>IF(Assign!A28=0,"",Assign!A28)</f>
        <v/>
      </c>
      <c r="B28" s="24" t="str">
        <f>IF(Assign!B28=0,"",Assign!B28)</f>
        <v/>
      </c>
      <c r="C28" s="56" t="str">
        <f>Assign!C28</f>
        <v>Sun</v>
      </c>
      <c r="D28" s="57">
        <f>Assign!D28</f>
        <v>45886</v>
      </c>
      <c r="E28" s="58" t="str">
        <f>IF(Assign!E28=0,"",Assign!E28)</f>
        <v>Dr. Hasan Hosni</v>
      </c>
      <c r="F28" s="66" t="str">
        <f>IF(Assign!F28=0,"",Assign!F28)</f>
        <v>Dr.Sayed Mohamed</v>
      </c>
      <c r="G28" s="67" t="str">
        <f>IF(Assign!G28=0,"",Assign!G28)</f>
        <v/>
      </c>
      <c r="H28" s="68" t="str">
        <f>IF(Assign!H28=0,"",Assign!H28)</f>
        <v>Hamda</v>
      </c>
      <c r="I28" s="69" t="str">
        <f>IF(Assign!I28=0,"",Assign!I28)</f>
        <v>Khaled</v>
      </c>
      <c r="J28" s="67" t="str">
        <f>IF(Assign!J28=0,"",Assign!J28)</f>
        <v/>
      </c>
      <c r="K28" s="26" t="str">
        <f>IF(Assign!K28=0,"",Assign!K28)</f>
        <v/>
      </c>
      <c r="L28" s="60" t="str">
        <f>IF(Assign!L28=0,"",Assign!L28)</f>
        <v>Abdallah</v>
      </c>
      <c r="M28" s="61" t="str">
        <f>IF(Assign!M28=0,"",Assign!M28)</f>
        <v>Najah</v>
      </c>
      <c r="N28" s="62" t="str">
        <f>IF(Assign!N28=0,"",Assign!N28)</f>
        <v/>
      </c>
      <c r="O28" s="26" t="str">
        <f>IF(Assign!O28=0,"",Assign!O28)</f>
        <v/>
      </c>
      <c r="P28" s="68" t="str">
        <f>IF(Assign!P28=0,"",Assign!P28)</f>
        <v>Dr. Hasan Hosni</v>
      </c>
      <c r="Q28" s="114" t="str">
        <f>IF(Assign!Q28=0,"",Assign!Q28)</f>
        <v/>
      </c>
      <c r="R28" s="64" t="str">
        <f>IF(Assign!R28=0,"",Assign!R28)</f>
        <v/>
      </c>
      <c r="S28" s="117" t="str">
        <f>IF(Assign!S28=0,"",Assign!S28)</f>
        <v/>
      </c>
    </row>
    <row r="29" spans="1:25" ht="83.25" customHeight="1" thickTop="1" thickBot="1" x14ac:dyDescent="0.75">
      <c r="A29" s="24" t="str">
        <f>IF(Assign!A29=0,"",Assign!A29)</f>
        <v/>
      </c>
      <c r="B29" s="24" t="str">
        <f>IF(Assign!B29=0,"",Assign!B29)</f>
        <v/>
      </c>
      <c r="C29" s="56" t="str">
        <f>Assign!C29</f>
        <v>Mon</v>
      </c>
      <c r="D29" s="71">
        <f>Assign!D29</f>
        <v>45887</v>
      </c>
      <c r="E29" s="58" t="str">
        <f>IF(Assign!E29=0,"",Assign!E29)</f>
        <v>Dr. Hasan Hosni</v>
      </c>
      <c r="F29" s="66" t="str">
        <f>IF(Assign!F29=0,"",Assign!F29)</f>
        <v>Dr.Sayed Mohamed</v>
      </c>
      <c r="G29" s="67" t="str">
        <f>IF(Assign!G29=0,"",Assign!G29)</f>
        <v/>
      </c>
      <c r="H29" s="68" t="str">
        <f>IF(Assign!H29=0,"",Assign!H29)</f>
        <v>Hamda</v>
      </c>
      <c r="I29" s="69" t="str">
        <f>IF(Assign!I29=0,"",Assign!I29)</f>
        <v>Khaled</v>
      </c>
      <c r="J29" s="67" t="str">
        <f>IF(Assign!J29=0,"",Assign!J29)</f>
        <v/>
      </c>
      <c r="K29" s="26" t="str">
        <f>IF(Assign!K29=0,"",Assign!K29)</f>
        <v/>
      </c>
      <c r="L29" s="60" t="str">
        <f>IF(Assign!L29=0,"",Assign!L29)</f>
        <v>Abdallah</v>
      </c>
      <c r="M29" s="61" t="str">
        <f>IF(Assign!M29=0,"",Assign!M29)</f>
        <v>Najah</v>
      </c>
      <c r="N29" s="62" t="str">
        <f>IF(Assign!N29=0,"",Assign!N29)</f>
        <v/>
      </c>
      <c r="O29" s="26" t="str">
        <f>IF(Assign!O29=0,"",Assign!O29)</f>
        <v/>
      </c>
      <c r="P29" s="68" t="str">
        <f>IF(Assign!P29=0,"",Assign!P29)</f>
        <v>Dr. Hasan Hosni</v>
      </c>
      <c r="Q29" s="114" t="str">
        <f>IF(Assign!Q29=0,"",Assign!Q29)</f>
        <v/>
      </c>
      <c r="R29" s="64" t="str">
        <f>IF(Assign!R29=0,"",Assign!R29)</f>
        <v/>
      </c>
      <c r="S29" s="117" t="str">
        <f>IF(Assign!S29=0,"",Assign!S29)</f>
        <v/>
      </c>
    </row>
    <row r="30" spans="1:25" ht="83.25" customHeight="1" thickTop="1" thickBot="1" x14ac:dyDescent="0.75">
      <c r="A30" s="24" t="str">
        <f>IF(Assign!A30=0,"",Assign!A30)</f>
        <v/>
      </c>
      <c r="B30" s="24" t="str">
        <f>IF(Assign!B30=0,"",Assign!B30)</f>
        <v/>
      </c>
      <c r="C30" s="56" t="str">
        <f>Assign!C30</f>
        <v>Tue</v>
      </c>
      <c r="D30" s="71">
        <f>Assign!D30</f>
        <v>45888</v>
      </c>
      <c r="E30" s="58" t="str">
        <f>IF(Assign!E30=0,"",Assign!E30)</f>
        <v>Dr. Hasan Hosni</v>
      </c>
      <c r="F30" s="66" t="str">
        <f>IF(Assign!F30=0,"",Assign!F30)</f>
        <v>Dr.Sayed Mohamed</v>
      </c>
      <c r="G30" s="67" t="str">
        <f>IF(Assign!G30=0,"",Assign!G30)</f>
        <v/>
      </c>
      <c r="H30" s="68" t="str">
        <f>IF(Assign!H30=0,"",Assign!H30)</f>
        <v>Gaber</v>
      </c>
      <c r="I30" s="69" t="str">
        <f>IF(Assign!I30=0,"",Assign!I30)</f>
        <v>Helal</v>
      </c>
      <c r="J30" s="67" t="str">
        <f>IF(Assign!J30=0,"",Assign!J30)</f>
        <v/>
      </c>
      <c r="K30" s="26" t="str">
        <f>IF(Assign!K30=0,"",Assign!K30)</f>
        <v/>
      </c>
      <c r="L30" s="60" t="str">
        <f>IF(Assign!L30=0,"",Assign!L30)</f>
        <v>Ahmed</v>
      </c>
      <c r="M30" s="61" t="str">
        <f>IF(Assign!M30=0,"",Assign!M30)</f>
        <v>Mostafa</v>
      </c>
      <c r="N30" s="62" t="str">
        <f>IF(Assign!N30=0,"",Assign!N30)</f>
        <v/>
      </c>
      <c r="O30" s="26" t="str">
        <f>IF(Assign!O30=0,"",Assign!O30)</f>
        <v/>
      </c>
      <c r="P30" s="68" t="str">
        <f>IF(Assign!P30=0,"",Assign!P30)</f>
        <v>Dr. Hasan Hosni</v>
      </c>
      <c r="Q30" s="114" t="str">
        <f>IF(Assign!Q30=0,"",Assign!Q30)</f>
        <v/>
      </c>
      <c r="R30" s="64" t="str">
        <f>IF(Assign!R30=0,"",Assign!R30)</f>
        <v/>
      </c>
      <c r="S30" s="117" t="str">
        <f>IF(Assign!S30=0,"",Assign!S30)</f>
        <v/>
      </c>
    </row>
    <row r="31" spans="1:25" ht="83.25" customHeight="1" thickTop="1" thickBot="1" x14ac:dyDescent="0.75">
      <c r="A31" s="24" t="str">
        <f>IF(Assign!A31=0,"",Assign!A31)</f>
        <v/>
      </c>
      <c r="B31" s="24" t="str">
        <f>IF(Assign!B31=0,"",Assign!B31)</f>
        <v/>
      </c>
      <c r="C31" s="56" t="str">
        <f>Assign!C31</f>
        <v>Wed</v>
      </c>
      <c r="D31" s="71">
        <f>Assign!D31</f>
        <v>45889</v>
      </c>
      <c r="E31" s="58" t="str">
        <f>IF(Assign!E31=0,"",Assign!E31)</f>
        <v>Dr. Hasan Hosni</v>
      </c>
      <c r="F31" s="66" t="str">
        <f>IF(Assign!F31=0,"",Assign!F31)</f>
        <v>Dr.Sayed Mohamed</v>
      </c>
      <c r="G31" s="67" t="str">
        <f>IF(Assign!G31=0,"",Assign!G31)</f>
        <v/>
      </c>
      <c r="H31" s="68" t="str">
        <f>IF(Assign!H31=0,"",Assign!H31)</f>
        <v>Gaber</v>
      </c>
      <c r="I31" s="69" t="str">
        <f>IF(Assign!I31=0,"",Assign!I31)</f>
        <v>Helal</v>
      </c>
      <c r="J31" s="67" t="str">
        <f>IF(Assign!J31=0,"",Assign!J31)</f>
        <v/>
      </c>
      <c r="K31" s="26" t="str">
        <f>IF(Assign!K31=0,"",Assign!K31)</f>
        <v/>
      </c>
      <c r="L31" s="60" t="str">
        <f>IF(Assign!L31=0,"",Assign!L31)</f>
        <v>Ahmed</v>
      </c>
      <c r="M31" s="61" t="str">
        <f>IF(Assign!M31=0,"",Assign!M31)</f>
        <v>Mostafa</v>
      </c>
      <c r="N31" s="62" t="str">
        <f>IF(Assign!N31=0,"",Assign!N31)</f>
        <v/>
      </c>
      <c r="O31" s="26" t="str">
        <f>IF(Assign!O31=0,"",Assign!O31)</f>
        <v/>
      </c>
      <c r="P31" s="70" t="str">
        <f>IF(Assign!P31=0,"",Assign!P31)</f>
        <v>Dr. Hasan Hosni</v>
      </c>
      <c r="Q31" s="114" t="str">
        <f>IF(Assign!Q31=0,"",Assign!Q31)</f>
        <v>Najah</v>
      </c>
      <c r="R31" s="64" t="str">
        <f>IF(Assign!R31=0,"",Assign!R31)</f>
        <v/>
      </c>
      <c r="S31" s="117" t="str">
        <f>IF(Assign!S31=0,"",Assign!S31)</f>
        <v/>
      </c>
    </row>
    <row r="32" spans="1:25" ht="83.25" customHeight="1" thickTop="1" thickBot="1" x14ac:dyDescent="0.75">
      <c r="A32" s="24" t="str">
        <f>IF(Assign!A32=0,"",Assign!A32)</f>
        <v/>
      </c>
      <c r="B32" s="24" t="str">
        <f>IF(Assign!B32=0,"",Assign!B32)</f>
        <v/>
      </c>
      <c r="C32" s="56" t="str">
        <f>Assign!C32</f>
        <v>Thu</v>
      </c>
      <c r="D32" s="57">
        <f>Assign!D32</f>
        <v>45890</v>
      </c>
      <c r="E32" s="58" t="str">
        <f>IF(Assign!E32=0,"",Assign!E32)</f>
        <v>Dr. Hasan Hosni</v>
      </c>
      <c r="F32" s="66" t="str">
        <f>IF(Assign!F32=0,"",Assign!F32)</f>
        <v>Dr.Sayed Mohamed</v>
      </c>
      <c r="G32" s="67" t="str">
        <f>IF(Assign!G32=0,"",Assign!G32)</f>
        <v/>
      </c>
      <c r="H32" s="68" t="str">
        <f>IF(Assign!H32=0,"",Assign!H32)</f>
        <v>Gaber</v>
      </c>
      <c r="I32" s="69" t="str">
        <f>IF(Assign!I32=0,"",Assign!I32)</f>
        <v>Helal</v>
      </c>
      <c r="J32" s="67" t="str">
        <f>IF(Assign!J32=0,"",Assign!J32)</f>
        <v/>
      </c>
      <c r="K32" s="26" t="str">
        <f>IF(Assign!K32=0,"",Assign!K32)</f>
        <v/>
      </c>
      <c r="L32" s="60" t="str">
        <f>IF(Assign!L32=0,"",Assign!L32)</f>
        <v>Ahmed</v>
      </c>
      <c r="M32" s="61" t="str">
        <f>IF(Assign!M32=0,"",Assign!M32)</f>
        <v>Mostafa</v>
      </c>
      <c r="N32" s="62" t="str">
        <f>IF(Assign!N32=0,"",Assign!N32)</f>
        <v/>
      </c>
      <c r="O32" s="26" t="str">
        <f>IF(Assign!O32=0,"",Assign!O32)</f>
        <v/>
      </c>
      <c r="P32" s="70" t="str">
        <f>IF(Assign!P32=0,"",Assign!P32)</f>
        <v>Dr. Hasan Hosni</v>
      </c>
      <c r="Q32" s="114" t="str">
        <f>IF(Assign!Q32=0,"",Assign!Q32)</f>
        <v/>
      </c>
      <c r="R32" s="64" t="str">
        <f>IF(Assign!R32=0,"",Assign!R32)</f>
        <v/>
      </c>
      <c r="S32" s="117" t="str">
        <f>IF(Assign!S32=0,"",Assign!S32)</f>
        <v/>
      </c>
    </row>
    <row r="33" spans="1:19" ht="83.25" customHeight="1" thickTop="1" thickBot="1" x14ac:dyDescent="0.75">
      <c r="A33" s="24" t="str">
        <f>IF(Assign!A33=0,"",Assign!A33)</f>
        <v/>
      </c>
      <c r="B33" s="24" t="str">
        <f>IF(Assign!B33=0,"",Assign!B33)</f>
        <v/>
      </c>
      <c r="C33" s="56" t="str">
        <f>Assign!C33</f>
        <v>Fri</v>
      </c>
      <c r="D33" s="57">
        <f>Assign!D33</f>
        <v>45891</v>
      </c>
      <c r="E33" s="58" t="str">
        <f>IF(Assign!E33=0,"",Assign!E33)</f>
        <v>off</v>
      </c>
      <c r="F33" s="66" t="str">
        <f>IF(Assign!F33=0,"",Assign!F33)</f>
        <v>off</v>
      </c>
      <c r="G33" s="67" t="str">
        <f>IF(Assign!G33=0,"",Assign!G33)</f>
        <v/>
      </c>
      <c r="H33" s="68" t="str">
        <f>IF(Assign!H33=0,"",Assign!H33)</f>
        <v>Hamda</v>
      </c>
      <c r="I33" s="69" t="str">
        <f>IF(Assign!I33=0,"",Assign!I33)</f>
        <v>Khaled</v>
      </c>
      <c r="J33" s="67" t="str">
        <f>IF(Assign!J33=0,"",Assign!J33)</f>
        <v/>
      </c>
      <c r="K33" s="26" t="str">
        <f>IF(Assign!K33=0,"",Assign!K33)</f>
        <v/>
      </c>
      <c r="L33" s="60" t="str">
        <f>IF(Assign!L33=0,"",Assign!L33)</f>
        <v>Abdallah</v>
      </c>
      <c r="M33" s="61" t="str">
        <f>IF(Assign!M33=0,"",Assign!M33)</f>
        <v>Najah</v>
      </c>
      <c r="N33" s="62" t="str">
        <f>IF(Assign!N33=0,"",Assign!N33)</f>
        <v/>
      </c>
      <c r="O33" s="26" t="str">
        <f>IF(Assign!O33=0,"",Assign!O33)</f>
        <v/>
      </c>
      <c r="P33" s="70" t="str">
        <f>IF(Assign!P33=0,"",Assign!P33)</f>
        <v>off</v>
      </c>
      <c r="Q33" s="114" t="str">
        <f>IF(Assign!Q33=0,"",Assign!Q33)</f>
        <v/>
      </c>
      <c r="R33" s="64" t="str">
        <f>IF(Assign!R33=0,"",Assign!R33)</f>
        <v/>
      </c>
      <c r="S33" s="117" t="str">
        <f>IF(Assign!S33=0,"",Assign!S33)</f>
        <v/>
      </c>
    </row>
    <row r="34" spans="1:19" ht="83.25" customHeight="1" thickTop="1" thickBot="1" x14ac:dyDescent="0.75">
      <c r="A34" s="24" t="str">
        <f>IF(Assign!A34=0,"",Assign!A34)</f>
        <v/>
      </c>
      <c r="B34" s="24" t="str">
        <f>IF(Assign!B34=0,"",Assign!B34)</f>
        <v/>
      </c>
      <c r="C34" s="56" t="str">
        <f>Assign!C34</f>
        <v>Sat</v>
      </c>
      <c r="D34" s="71">
        <f>Assign!D34</f>
        <v>45892</v>
      </c>
      <c r="E34" s="58" t="str">
        <f>IF(Assign!E34=0,"",Assign!E34)</f>
        <v>off</v>
      </c>
      <c r="F34" s="66" t="str">
        <f>IF(Assign!F34=0,"",Assign!F34)</f>
        <v>Dr.Sayed Mohamed</v>
      </c>
      <c r="G34" s="67" t="str">
        <f>IF(Assign!G34=0,"",Assign!G34)</f>
        <v/>
      </c>
      <c r="H34" s="68" t="str">
        <f>IF(Assign!H34=0,"",Assign!H34)</f>
        <v>Hamda</v>
      </c>
      <c r="I34" s="69" t="str">
        <f>IF(Assign!I34=0,"",Assign!I34)</f>
        <v>Khaled</v>
      </c>
      <c r="J34" s="67" t="str">
        <f>IF(Assign!J34=0,"",Assign!J34)</f>
        <v/>
      </c>
      <c r="K34" s="26" t="str">
        <f>IF(Assign!K34=0,"",Assign!K34)</f>
        <v/>
      </c>
      <c r="L34" s="60" t="str">
        <f>IF(Assign!L34=0,"",Assign!L34)</f>
        <v>Abdallah</v>
      </c>
      <c r="M34" s="61" t="str">
        <f>IF(Assign!M34=0,"",Assign!M34)</f>
        <v>Najah</v>
      </c>
      <c r="N34" s="62" t="str">
        <f>IF(Assign!N34=0,"",Assign!N34)</f>
        <v/>
      </c>
      <c r="O34" s="26" t="str">
        <f>IF(Assign!O34=0,"",Assign!O34)</f>
        <v/>
      </c>
      <c r="P34" s="70" t="str">
        <f>IF(Assign!P34=0,"",Assign!P34)</f>
        <v>Dr. Hasan Hosni</v>
      </c>
      <c r="Q34" s="114" t="str">
        <f>IF(Assign!Q34=0,"",Assign!Q34)</f>
        <v/>
      </c>
      <c r="R34" s="64" t="str">
        <f>IF(Assign!R34=0,"",Assign!R34)</f>
        <v/>
      </c>
      <c r="S34" s="117" t="str">
        <f>IF(Assign!S34=0,"",Assign!S34)</f>
        <v/>
      </c>
    </row>
    <row r="35" spans="1:19" ht="83.25" customHeight="1" thickTop="1" thickBot="1" x14ac:dyDescent="0.75">
      <c r="A35" s="24" t="str">
        <f>IF(Assign!A35=0,"",Assign!A35)</f>
        <v/>
      </c>
      <c r="B35" s="24" t="str">
        <f>IF(Assign!B35=0,"",Assign!B35)</f>
        <v/>
      </c>
      <c r="C35" s="56" t="str">
        <f>Assign!C35</f>
        <v>Sun</v>
      </c>
      <c r="D35" s="57">
        <f>Assign!D35</f>
        <v>45893</v>
      </c>
      <c r="E35" s="58" t="str">
        <f>IF(Assign!E35=0,"",Assign!E35)</f>
        <v>Dr. Hasan Hosni</v>
      </c>
      <c r="F35" s="66" t="str">
        <f>IF(Assign!F35=0,"",Assign!F35)</f>
        <v>Dr.Sayed Mohamed</v>
      </c>
      <c r="G35" s="67" t="str">
        <f>IF(Assign!G35=0,"",Assign!G35)</f>
        <v/>
      </c>
      <c r="H35" s="68" t="str">
        <f>IF(Assign!H35=0,"",Assign!H35)</f>
        <v>Hamda</v>
      </c>
      <c r="I35" s="69" t="str">
        <f>IF(Assign!I35=0,"",Assign!I35)</f>
        <v>Khaled</v>
      </c>
      <c r="J35" s="67" t="str">
        <f>IF(Assign!J35=0,"",Assign!J35)</f>
        <v/>
      </c>
      <c r="K35" s="26" t="str">
        <f>IF(Assign!K35=0,"",Assign!K35)</f>
        <v/>
      </c>
      <c r="L35" s="60" t="str">
        <f>IF(Assign!L35=0,"",Assign!L35)</f>
        <v>Abdallah</v>
      </c>
      <c r="M35" s="61" t="str">
        <f>IF(Assign!M35=0,"",Assign!M35)</f>
        <v>Najah</v>
      </c>
      <c r="N35" s="62" t="str">
        <f>IF(Assign!N35=0,"",Assign!N35)</f>
        <v/>
      </c>
      <c r="O35" s="26" t="str">
        <f>IF(Assign!O35=0,"",Assign!O35)</f>
        <v/>
      </c>
      <c r="P35" s="68" t="str">
        <f>IF(Assign!P35=0,"",Assign!P35)</f>
        <v>Dr. Hasan Hosni</v>
      </c>
      <c r="Q35" s="114" t="str">
        <f>IF(Assign!Q35=0,"",Assign!Q35)</f>
        <v/>
      </c>
      <c r="R35" s="64" t="str">
        <f>IF(Assign!R35=0,"",Assign!R35)</f>
        <v/>
      </c>
      <c r="S35" s="117" t="str">
        <f>IF(Assign!S35=0,"",Assign!S35)</f>
        <v/>
      </c>
    </row>
    <row r="36" spans="1:19" ht="83.25" customHeight="1" thickTop="1" thickBot="1" x14ac:dyDescent="0.75">
      <c r="A36" s="24" t="str">
        <f>IF(Assign!A36=0,"",Assign!A36)</f>
        <v/>
      </c>
      <c r="B36" s="24" t="str">
        <f>IF(Assign!B36=0,"",Assign!B36)</f>
        <v/>
      </c>
      <c r="C36" s="56" t="str">
        <f>Assign!C36</f>
        <v>Mon</v>
      </c>
      <c r="D36" s="71">
        <f>Assign!D36</f>
        <v>45894</v>
      </c>
      <c r="E36" s="58" t="str">
        <f>IF(Assign!E36=0,"",Assign!E36)</f>
        <v>Dr. Hasan Hosni</v>
      </c>
      <c r="F36" s="66" t="str">
        <f>IF(Assign!F36=0,"",Assign!F36)</f>
        <v>Dr.Sayed Mohamed</v>
      </c>
      <c r="G36" s="67" t="str">
        <f>IF(Assign!G36=0,"",Assign!G36)</f>
        <v/>
      </c>
      <c r="H36" s="68" t="str">
        <f>IF(Assign!H36=0,"",Assign!H36)</f>
        <v>Gaber</v>
      </c>
      <c r="I36" s="69" t="str">
        <f>IF(Assign!I36=0,"",Assign!I36)</f>
        <v>Helal</v>
      </c>
      <c r="J36" s="67" t="str">
        <f>IF(Assign!J36=0,"",Assign!J36)</f>
        <v/>
      </c>
      <c r="K36" s="26" t="str">
        <f>IF(Assign!K36=0,"",Assign!K36)</f>
        <v/>
      </c>
      <c r="L36" s="60" t="str">
        <f>IF(Assign!L36=0,"",Assign!L36)</f>
        <v>Ahmed</v>
      </c>
      <c r="M36" s="61" t="str">
        <f>IF(Assign!M36=0,"",Assign!M36)</f>
        <v>Mostafa</v>
      </c>
      <c r="N36" s="62" t="str">
        <f>IF(Assign!N36=0,"",Assign!N36)</f>
        <v/>
      </c>
      <c r="O36" s="26" t="str">
        <f>IF(Assign!O36=0,"",Assign!O36)</f>
        <v/>
      </c>
      <c r="P36" s="68" t="str">
        <f>IF(Assign!P36=0,"",Assign!P36)</f>
        <v>Dr. Hasan Hosni</v>
      </c>
      <c r="Q36" s="114" t="str">
        <f>IF(Assign!Q36=0,"",Assign!Q36)</f>
        <v/>
      </c>
      <c r="R36" s="64" t="str">
        <f>IF(Assign!R36=0,"",Assign!R36)</f>
        <v/>
      </c>
      <c r="S36" s="117" t="str">
        <f>IF(Assign!S36=0,"",Assign!S36)</f>
        <v/>
      </c>
    </row>
    <row r="37" spans="1:19" ht="83.25" customHeight="1" thickTop="1" thickBot="1" x14ac:dyDescent="0.75">
      <c r="A37" s="24" t="str">
        <f>IF(Assign!A37=0,"",Assign!A37)</f>
        <v/>
      </c>
      <c r="B37" s="24" t="str">
        <f>IF(Assign!B37=0,"",Assign!B37)</f>
        <v/>
      </c>
      <c r="C37" s="56" t="str">
        <f>Assign!C37</f>
        <v>Tue</v>
      </c>
      <c r="D37" s="71">
        <f>Assign!D37</f>
        <v>45895</v>
      </c>
      <c r="E37" s="58" t="str">
        <f>IF(Assign!E37=0,"",Assign!E37)</f>
        <v>Dr. Hasan Hosni</v>
      </c>
      <c r="F37" s="66" t="str">
        <f>IF(Assign!F37=0,"",Assign!F37)</f>
        <v>Dr.Sayed Mohamed</v>
      </c>
      <c r="G37" s="67" t="str">
        <f>IF(Assign!G37=0,"",Assign!G37)</f>
        <v/>
      </c>
      <c r="H37" s="68" t="str">
        <f>IF(Assign!H37=0,"",Assign!H37)</f>
        <v>Gaber</v>
      </c>
      <c r="I37" s="69" t="str">
        <f>IF(Assign!I37=0,"",Assign!I37)</f>
        <v>Helal</v>
      </c>
      <c r="J37" s="67" t="str">
        <f>IF(Assign!J37=0,"",Assign!J37)</f>
        <v/>
      </c>
      <c r="K37" s="26" t="str">
        <f>IF(Assign!K37=0,"",Assign!K37)</f>
        <v/>
      </c>
      <c r="L37" s="72" t="str">
        <f>IF(Assign!L37=0,"",Assign!L37)</f>
        <v>Ahmed</v>
      </c>
      <c r="M37" s="61" t="str">
        <f>IF(Assign!M37=0,"",Assign!M37)</f>
        <v>Mostafa</v>
      </c>
      <c r="N37" s="62" t="str">
        <f>IF(Assign!N37=0,"",Assign!N37)</f>
        <v/>
      </c>
      <c r="O37" s="26" t="str">
        <f>IF(Assign!O37=0,"",Assign!O37)</f>
        <v/>
      </c>
      <c r="P37" s="68" t="str">
        <f>IF(Assign!P37=0,"",Assign!P37)</f>
        <v>Dr. Hasan Hosni</v>
      </c>
      <c r="Q37" s="114" t="str">
        <f>IF(Assign!Q37=0,"",Assign!Q37)</f>
        <v>Abdallah</v>
      </c>
      <c r="R37" s="64" t="str">
        <f>IF(Assign!R37=0,"",Assign!R37)</f>
        <v/>
      </c>
      <c r="S37" s="117" t="str">
        <f>IF(Assign!S37=0,"",Assign!S37)</f>
        <v/>
      </c>
    </row>
    <row r="38" spans="1:19" ht="83.25" customHeight="1" thickTop="1" thickBot="1" x14ac:dyDescent="0.75">
      <c r="A38" s="24" t="str">
        <f>IF(Assign!A38=0,"",Assign!A38)</f>
        <v/>
      </c>
      <c r="B38" s="24" t="str">
        <f>IF(Assign!B38=0,"",Assign!B38)</f>
        <v/>
      </c>
      <c r="C38" s="56" t="str">
        <f>Assign!C38</f>
        <v>Wed</v>
      </c>
      <c r="D38" s="71">
        <f>Assign!D38</f>
        <v>45896</v>
      </c>
      <c r="E38" s="58" t="str">
        <f>IF(Assign!E38=0,"",Assign!E38)</f>
        <v>Dr. Hasan Hosni</v>
      </c>
      <c r="F38" s="66" t="str">
        <f>IF(Assign!F38=0,"",Assign!F38)</f>
        <v>Dr.Sayed Mohamed</v>
      </c>
      <c r="G38" s="67" t="str">
        <f>IF(Assign!G38=0,"",Assign!G38)</f>
        <v/>
      </c>
      <c r="H38" s="68" t="str">
        <f>IF(Assign!H38=0,"",Assign!H38)</f>
        <v>Gaber</v>
      </c>
      <c r="I38" s="69" t="str">
        <f>IF(Assign!I38=0,"",Assign!I38)</f>
        <v>Helal</v>
      </c>
      <c r="J38" s="67" t="str">
        <f>IF(Assign!J38=0,"",Assign!J38)</f>
        <v/>
      </c>
      <c r="K38" s="26" t="str">
        <f>IF(Assign!K38=0,"",Assign!K38)</f>
        <v/>
      </c>
      <c r="L38" s="72" t="str">
        <f>IF(Assign!L38=0,"",Assign!L38)</f>
        <v>Ahmed</v>
      </c>
      <c r="M38" s="61" t="str">
        <f>IF(Assign!M38=0,"",Assign!M38)</f>
        <v>Mostafa</v>
      </c>
      <c r="N38" s="62" t="str">
        <f>IF(Assign!N38=0,"",Assign!N38)</f>
        <v/>
      </c>
      <c r="O38" s="26" t="str">
        <f>IF(Assign!O38=0,"",Assign!O38)</f>
        <v/>
      </c>
      <c r="P38" s="70" t="str">
        <f>IF(Assign!P38=0,"",Assign!P38)</f>
        <v>Dr. Hasan Hosni</v>
      </c>
      <c r="Q38" s="114" t="str">
        <f>IF(Assign!Q38=0,"",Assign!Q38)</f>
        <v/>
      </c>
      <c r="R38" s="64" t="str">
        <f>IF(Assign!R38=0,"",Assign!R38)</f>
        <v/>
      </c>
      <c r="S38" s="117" t="str">
        <f>IF(Assign!S38=0,"",Assign!S38)</f>
        <v/>
      </c>
    </row>
    <row r="39" spans="1:19" ht="83.25" customHeight="1" thickTop="1" thickBot="1" x14ac:dyDescent="0.75">
      <c r="A39" s="24" t="str">
        <f>IF(Assign!A39=0,"",Assign!A39)</f>
        <v/>
      </c>
      <c r="B39" s="24" t="str">
        <f>IF(Assign!B39=0,"",Assign!B39)</f>
        <v/>
      </c>
      <c r="C39" s="56" t="str">
        <f>Assign!C39</f>
        <v>Thu</v>
      </c>
      <c r="D39" s="57">
        <f>Assign!D39</f>
        <v>45897</v>
      </c>
      <c r="E39" s="58" t="str">
        <f>IF(Assign!E39=0,"",Assign!E39)</f>
        <v>Dr. Hasan Hosni</v>
      </c>
      <c r="F39" s="66" t="str">
        <f>IF(Assign!F39=0,"",Assign!F39)</f>
        <v>Dr.Sayed Mohamed</v>
      </c>
      <c r="G39" s="67" t="str">
        <f>IF(Assign!G39=0,"",Assign!G39)</f>
        <v/>
      </c>
      <c r="H39" s="68" t="str">
        <f>IF(Assign!H39=0,"",Assign!H39)</f>
        <v>Hamda</v>
      </c>
      <c r="I39" s="69" t="str">
        <f>IF(Assign!I39=0,"",Assign!I39)</f>
        <v>Khaled</v>
      </c>
      <c r="J39" s="67" t="str">
        <f>IF(Assign!J39=0,"",Assign!J39)</f>
        <v/>
      </c>
      <c r="K39" s="26" t="str">
        <f>IF(Assign!K39=0,"",Assign!K39)</f>
        <v/>
      </c>
      <c r="L39" s="60" t="str">
        <f>IF(Assign!L39=0,"",Assign!L39)</f>
        <v>Abdallah</v>
      </c>
      <c r="M39" s="61" t="str">
        <f>IF(Assign!M39=0,"",Assign!M39)</f>
        <v>Najah</v>
      </c>
      <c r="N39" s="62" t="str">
        <f>IF(Assign!N39=0,"",Assign!N39)</f>
        <v/>
      </c>
      <c r="O39" s="26" t="str">
        <f>IF(Assign!O39=0,"",Assign!O39)</f>
        <v/>
      </c>
      <c r="P39" s="70" t="str">
        <f>IF(Assign!P39=0,"",Assign!P39)</f>
        <v>Dr. Hasan Hosni</v>
      </c>
      <c r="Q39" s="114" t="str">
        <f>IF(Assign!Q39=0,"",Assign!Q39)</f>
        <v/>
      </c>
      <c r="R39" s="64" t="str">
        <f>IF(Assign!R39=0,"",Assign!R39)</f>
        <v>Mostafa</v>
      </c>
      <c r="S39" s="117" t="str">
        <f>IF(Assign!S39=0,"",Assign!S39)</f>
        <v/>
      </c>
    </row>
    <row r="40" spans="1:19" ht="83.25" customHeight="1" thickTop="1" thickBot="1" x14ac:dyDescent="0.75">
      <c r="A40" s="24" t="str">
        <f>IF(Assign!A40=0,"",Assign!A40)</f>
        <v/>
      </c>
      <c r="B40" s="24" t="str">
        <f>IF(Assign!B40=0,"",Assign!B40)</f>
        <v/>
      </c>
      <c r="C40" s="56" t="str">
        <f>Assign!C40</f>
        <v>Fri</v>
      </c>
      <c r="D40" s="57">
        <f>Assign!D40</f>
        <v>45898</v>
      </c>
      <c r="E40" s="58" t="str">
        <f>IF(Assign!E40=0,"",Assign!E40)</f>
        <v>off</v>
      </c>
      <c r="F40" s="66" t="str">
        <f>IF(Assign!F40=0,"",Assign!F40)</f>
        <v>off</v>
      </c>
      <c r="G40" s="67" t="str">
        <f>IF(Assign!G40=0,"",Assign!G40)</f>
        <v/>
      </c>
      <c r="H40" s="68" t="str">
        <f>IF(Assign!H40=0,"",Assign!H40)</f>
        <v>Hamda</v>
      </c>
      <c r="I40" s="69" t="str">
        <f>IF(Assign!I40=0,"",Assign!I40)</f>
        <v>Khaled</v>
      </c>
      <c r="J40" s="67" t="str">
        <f>IF(Assign!J40=0,"",Assign!J40)</f>
        <v/>
      </c>
      <c r="K40" s="26" t="str">
        <f>IF(Assign!K40=0,"",Assign!K40)</f>
        <v/>
      </c>
      <c r="L40" s="60" t="str">
        <f>IF(Assign!L40=0,"",Assign!L40)</f>
        <v>Abdallah</v>
      </c>
      <c r="M40" s="61" t="str">
        <f>IF(Assign!M40=0,"",Assign!M40)</f>
        <v>Najah</v>
      </c>
      <c r="N40" s="62" t="str">
        <f>IF(Assign!N40=0,"",Assign!N40)</f>
        <v/>
      </c>
      <c r="O40" s="26" t="str">
        <f>IF(Assign!O40=0,"",Assign!O40)</f>
        <v/>
      </c>
      <c r="P40" s="68" t="str">
        <f>IF(Assign!P40=0,"",Assign!P40)</f>
        <v>off</v>
      </c>
      <c r="Q40" s="114" t="str">
        <f>IF(Assign!Q40=0,"",Assign!Q40)</f>
        <v/>
      </c>
      <c r="R40" s="64" t="str">
        <f>IF(Assign!R40=0,"",Assign!R40)</f>
        <v/>
      </c>
      <c r="S40" s="117" t="str">
        <f>IF(Assign!S40=0,"",Assign!S40)</f>
        <v/>
      </c>
    </row>
    <row r="41" spans="1:19" ht="83.25" customHeight="1" thickTop="1" thickBot="1" x14ac:dyDescent="0.75">
      <c r="A41" s="24" t="str">
        <f>IF(Assign!A41=0,"",Assign!A41)</f>
        <v/>
      </c>
      <c r="B41" s="24" t="str">
        <f>IF(Assign!B41=0,"",Assign!B41)</f>
        <v/>
      </c>
      <c r="C41" s="56" t="str">
        <f>Assign!C41</f>
        <v>Sat</v>
      </c>
      <c r="D41" s="57">
        <f>Assign!D41</f>
        <v>45899</v>
      </c>
      <c r="E41" s="58" t="str">
        <f>IF(Assign!E41=0,"",Assign!E41)</f>
        <v>off</v>
      </c>
      <c r="F41" s="73" t="str">
        <f>IF(Assign!F41=0,"",Assign!F41)</f>
        <v>Dr.Sayed Mohamed</v>
      </c>
      <c r="G41" s="74" t="str">
        <f>IF(Assign!G41=0,"",Assign!G41)</f>
        <v/>
      </c>
      <c r="H41" s="75" t="str">
        <f>IF(Assign!H41=0,"",Assign!H41)</f>
        <v>Hamda</v>
      </c>
      <c r="I41" s="76" t="str">
        <f>IF(Assign!I41=0,"",Assign!I41)</f>
        <v>Khaled</v>
      </c>
      <c r="J41" s="74" t="str">
        <f>IF(Assign!J41=0,"",Assign!J41)</f>
        <v/>
      </c>
      <c r="K41" s="26" t="str">
        <f>IF(Assign!K41=0,"",Assign!K41)</f>
        <v/>
      </c>
      <c r="L41" s="77" t="str">
        <f>IF(Assign!L41=0,"",Assign!L41)</f>
        <v>Abdallah</v>
      </c>
      <c r="M41" s="78" t="str">
        <f>IF(Assign!M41=0,"",Assign!M41)</f>
        <v>Najah</v>
      </c>
      <c r="N41" s="79" t="str">
        <f>IF(Assign!N41=0,"",Assign!N41)</f>
        <v/>
      </c>
      <c r="O41" s="26" t="str">
        <f>IF(Assign!O41=0,"",Assign!O41)</f>
        <v/>
      </c>
      <c r="P41" s="75" t="str">
        <f>IF(Assign!P41=0,"",Assign!P41)</f>
        <v>Dr. Hasan Hosni</v>
      </c>
      <c r="Q41" s="115" t="str">
        <f>IF(Assign!Q41=0,"",Assign!Q41)</f>
        <v/>
      </c>
      <c r="R41" s="64" t="str">
        <f>IF(Assign!R41=0,"",Assign!R41)</f>
        <v/>
      </c>
      <c r="S41" s="117" t="str">
        <f>IF(Assign!S41=0,"",Assign!S41)</f>
        <v/>
      </c>
    </row>
    <row r="42" spans="1:19" ht="79.5" customHeight="1" thickTop="1" x14ac:dyDescent="0.7">
      <c r="A42" s="24" t="str">
        <f>IF(Assign!A42=0,"",Assign!A42)</f>
        <v/>
      </c>
      <c r="B42" s="24" t="str">
        <f>IF(Assign!B42=0,"",Assign!B42)</f>
        <v/>
      </c>
      <c r="C42" s="56" t="str">
        <f>IF(Assign!C42="","",Assign!C42)</f>
        <v>Sun</v>
      </c>
      <c r="D42" s="80">
        <f>IF(Assign!D42="","",Assign!D42)</f>
        <v>44682</v>
      </c>
      <c r="E42" s="65" t="str">
        <f>IF(Assign!E42=0,"",Assign!E42)</f>
        <v>Dr. Hasan Hosni</v>
      </c>
      <c r="F42" s="81" t="str">
        <f>IF(Assign!F42=0,"",Assign!F42)</f>
        <v>Dr.Sayed Mohamed</v>
      </c>
      <c r="G42" s="82" t="str">
        <f>IF(Assign!G42=0,"",Assign!G42)</f>
        <v>Dr.Abdelbadee</v>
      </c>
      <c r="H42" s="82" t="str">
        <f>IF(Assign!H42=0,"",Assign!H42)</f>
        <v/>
      </c>
      <c r="I42" s="82" t="str">
        <f>IF(Assign!I42=0,"",Assign!I42)</f>
        <v/>
      </c>
      <c r="J42" s="82" t="str">
        <f>IF(Assign!J42=0,"",Assign!J42)</f>
        <v/>
      </c>
      <c r="K42" s="82" t="str">
        <f>IF(Assign!K42=0,"",Assign!K42)</f>
        <v/>
      </c>
      <c r="L42" s="68" t="str">
        <f>IF(Assign!L42=0,"",Assign!L42)</f>
        <v/>
      </c>
      <c r="M42" s="69" t="str">
        <f>IF(Assign!M42=0,"",Assign!M42)</f>
        <v/>
      </c>
      <c r="N42" s="67" t="str">
        <f>IF(Assign!N42=0,"",Assign!N42)</f>
        <v/>
      </c>
      <c r="O42" s="82" t="str">
        <f>IF(Assign!O42=0,"",Assign!O42)</f>
        <v/>
      </c>
      <c r="P42" s="82" t="str">
        <f>IF(Assign!P42=0,"",Assign!P42)</f>
        <v>Dr. Hasan Hosni</v>
      </c>
      <c r="Q42" s="82" t="str">
        <f>IF(Assign!Q42=0,"",Assign!Q42)</f>
        <v/>
      </c>
      <c r="R42" s="61" t="str">
        <f>IF(Assign!R42=0,"",Assign!R42)</f>
        <v/>
      </c>
      <c r="S42" s="67" t="str">
        <f>IF(Assign!S42=0,"",Assign!S42)</f>
        <v/>
      </c>
    </row>
    <row r="43" spans="1:19" ht="15.75" customHeight="1" x14ac:dyDescent="0.7">
      <c r="A43" s="24"/>
      <c r="B43" s="24"/>
      <c r="C43" s="24"/>
      <c r="D43" s="24"/>
      <c r="E43" s="24"/>
      <c r="F43" s="24"/>
      <c r="G43" s="24"/>
      <c r="H43" s="24"/>
      <c r="I43" s="28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 ht="15.75" customHeight="1" x14ac:dyDescent="0.7">
      <c r="A44" s="24"/>
      <c r="B44" s="24"/>
      <c r="C44" s="24"/>
      <c r="D44" s="24"/>
      <c r="E44" s="24"/>
      <c r="F44" s="24"/>
      <c r="G44" s="24"/>
      <c r="H44" s="24"/>
      <c r="I44" s="28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 ht="15.75" customHeight="1" x14ac:dyDescent="0.7">
      <c r="A45" s="24"/>
      <c r="B45" s="24"/>
      <c r="C45" s="24"/>
      <c r="D45" s="24"/>
      <c r="E45" s="24"/>
      <c r="F45" s="24"/>
      <c r="G45" s="24"/>
      <c r="H45" s="24"/>
      <c r="I45" s="28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 ht="15.75" customHeight="1" x14ac:dyDescent="0.7">
      <c r="A46" s="24"/>
      <c r="B46" s="24"/>
      <c r="C46" s="24"/>
      <c r="D46" s="225" t="str">
        <f>Assign!D46</f>
        <v xml:space="preserve">Head of ICU                                                   </v>
      </c>
      <c r="E46" s="182"/>
      <c r="F46" s="182"/>
      <c r="G46" s="182"/>
      <c r="H46" s="182"/>
      <c r="I46" s="28"/>
      <c r="J46" s="24"/>
      <c r="K46" s="24"/>
      <c r="L46" s="24"/>
      <c r="M46" s="24"/>
      <c r="N46" s="224" t="str">
        <f>Assign!N46</f>
        <v xml:space="preserve">                                   CMO</v>
      </c>
      <c r="O46" s="182"/>
      <c r="P46" s="182"/>
      <c r="Q46" s="182"/>
      <c r="R46" s="83"/>
      <c r="S46" s="24"/>
    </row>
    <row r="47" spans="1:19" ht="15.75" customHeight="1" x14ac:dyDescent="0.7">
      <c r="A47" s="24"/>
      <c r="B47" s="24"/>
      <c r="C47" s="24"/>
      <c r="D47" s="182"/>
      <c r="E47" s="182"/>
      <c r="F47" s="182"/>
      <c r="G47" s="182"/>
      <c r="H47" s="182"/>
      <c r="I47" s="28"/>
      <c r="J47" s="24"/>
      <c r="K47" s="24"/>
      <c r="L47" s="24"/>
      <c r="M47" s="24"/>
      <c r="N47" s="182"/>
      <c r="O47" s="182"/>
      <c r="P47" s="182"/>
      <c r="Q47" s="182"/>
      <c r="R47" s="83"/>
      <c r="S47" s="24"/>
    </row>
    <row r="48" spans="1:19" ht="15.75" customHeight="1" x14ac:dyDescent="0.7">
      <c r="A48" s="24"/>
      <c r="B48" s="24"/>
      <c r="C48" s="24"/>
      <c r="D48" s="24"/>
      <c r="E48" s="24"/>
      <c r="F48" s="24"/>
      <c r="G48" s="24"/>
      <c r="H48" s="24"/>
      <c r="I48" s="28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9:9" ht="15.75" customHeight="1" x14ac:dyDescent="0.25">
      <c r="I49" s="23"/>
    </row>
    <row r="50" spans="9:9" ht="15.75" customHeight="1" x14ac:dyDescent="0.25">
      <c r="I50" s="23"/>
    </row>
    <row r="51" spans="9:9" ht="15.75" customHeight="1" x14ac:dyDescent="0.25">
      <c r="I51" s="23"/>
    </row>
    <row r="52" spans="9:9" ht="15.75" customHeight="1" x14ac:dyDescent="0.25">
      <c r="I52" s="23"/>
    </row>
    <row r="53" spans="9:9" ht="15.75" customHeight="1" x14ac:dyDescent="0.25">
      <c r="I53" s="23"/>
    </row>
    <row r="54" spans="9:9" ht="15.75" customHeight="1" x14ac:dyDescent="0.25">
      <c r="I54" s="23"/>
    </row>
    <row r="55" spans="9:9" ht="15.75" customHeight="1" x14ac:dyDescent="0.25">
      <c r="I55" s="23"/>
    </row>
    <row r="56" spans="9:9" ht="15.75" customHeight="1" x14ac:dyDescent="0.25">
      <c r="I56" s="23"/>
    </row>
    <row r="57" spans="9:9" ht="15.75" customHeight="1" x14ac:dyDescent="0.25">
      <c r="I57" s="23"/>
    </row>
    <row r="58" spans="9:9" ht="15.75" customHeight="1" x14ac:dyDescent="0.25">
      <c r="I58" s="23"/>
    </row>
    <row r="59" spans="9:9" ht="15.75" customHeight="1" x14ac:dyDescent="0.25">
      <c r="I59" s="23"/>
    </row>
    <row r="60" spans="9:9" ht="15.75" customHeight="1" x14ac:dyDescent="0.25">
      <c r="I60" s="23"/>
    </row>
    <row r="61" spans="9:9" ht="15.75" customHeight="1" x14ac:dyDescent="0.25">
      <c r="I61" s="23"/>
    </row>
    <row r="62" spans="9:9" ht="15.75" customHeight="1" x14ac:dyDescent="0.25">
      <c r="I62" s="23"/>
    </row>
    <row r="63" spans="9:9" ht="15.75" customHeight="1" x14ac:dyDescent="0.25">
      <c r="I63" s="23"/>
    </row>
    <row r="64" spans="9:9" ht="15.75" customHeight="1" x14ac:dyDescent="0.25">
      <c r="I64" s="23"/>
    </row>
    <row r="65" spans="9:9" ht="15.75" customHeight="1" x14ac:dyDescent="0.25">
      <c r="I65" s="23"/>
    </row>
    <row r="66" spans="9:9" ht="15.75" customHeight="1" x14ac:dyDescent="0.25">
      <c r="I66" s="23"/>
    </row>
    <row r="67" spans="9:9" ht="15.75" customHeight="1" x14ac:dyDescent="0.25">
      <c r="I67" s="23"/>
    </row>
    <row r="68" spans="9:9" ht="15.75" customHeight="1" x14ac:dyDescent="0.25">
      <c r="I68" s="23"/>
    </row>
    <row r="69" spans="9:9" ht="15.75" customHeight="1" x14ac:dyDescent="0.25">
      <c r="I69" s="23"/>
    </row>
    <row r="70" spans="9:9" ht="15.75" customHeight="1" x14ac:dyDescent="0.25">
      <c r="I70" s="23"/>
    </row>
    <row r="71" spans="9:9" ht="15.75" customHeight="1" x14ac:dyDescent="0.25">
      <c r="I71" s="23"/>
    </row>
    <row r="72" spans="9:9" ht="15.75" customHeight="1" x14ac:dyDescent="0.25">
      <c r="I72" s="23"/>
    </row>
    <row r="73" spans="9:9" ht="15.75" customHeight="1" x14ac:dyDescent="0.25">
      <c r="I73" s="23"/>
    </row>
    <row r="74" spans="9:9" ht="15.75" customHeight="1" x14ac:dyDescent="0.25">
      <c r="I74" s="23"/>
    </row>
    <row r="75" spans="9:9" ht="15.75" customHeight="1" x14ac:dyDescent="0.25">
      <c r="I75" s="23"/>
    </row>
    <row r="76" spans="9:9" ht="15.75" customHeight="1" x14ac:dyDescent="0.25">
      <c r="I76" s="23"/>
    </row>
    <row r="77" spans="9:9" ht="15.75" customHeight="1" x14ac:dyDescent="0.25">
      <c r="I77" s="23"/>
    </row>
    <row r="78" spans="9:9" ht="15.75" customHeight="1" x14ac:dyDescent="0.25">
      <c r="I78" s="23"/>
    </row>
    <row r="79" spans="9:9" ht="15.75" customHeight="1" x14ac:dyDescent="0.25">
      <c r="I79" s="23"/>
    </row>
    <row r="80" spans="9:9" ht="15.75" customHeight="1" x14ac:dyDescent="0.25">
      <c r="I80" s="23"/>
    </row>
    <row r="81" spans="9:9" ht="15.75" customHeight="1" x14ac:dyDescent="0.25">
      <c r="I81" s="23"/>
    </row>
    <row r="82" spans="9:9" ht="15.75" customHeight="1" x14ac:dyDescent="0.25">
      <c r="I82" s="23"/>
    </row>
    <row r="83" spans="9:9" ht="15.75" customHeight="1" x14ac:dyDescent="0.25">
      <c r="I83" s="23"/>
    </row>
    <row r="84" spans="9:9" ht="15.75" customHeight="1" x14ac:dyDescent="0.25">
      <c r="I84" s="23"/>
    </row>
    <row r="85" spans="9:9" ht="15.75" customHeight="1" x14ac:dyDescent="0.25">
      <c r="I85" s="23"/>
    </row>
    <row r="86" spans="9:9" ht="15.75" customHeight="1" x14ac:dyDescent="0.25">
      <c r="I86" s="23"/>
    </row>
    <row r="87" spans="9:9" ht="15.75" customHeight="1" x14ac:dyDescent="0.25">
      <c r="I87" s="23"/>
    </row>
    <row r="88" spans="9:9" ht="15.75" customHeight="1" x14ac:dyDescent="0.25">
      <c r="I88" s="23"/>
    </row>
    <row r="89" spans="9:9" ht="15.75" customHeight="1" x14ac:dyDescent="0.25">
      <c r="I89" s="23"/>
    </row>
    <row r="90" spans="9:9" ht="15.75" customHeight="1" x14ac:dyDescent="0.25">
      <c r="I90" s="23"/>
    </row>
    <row r="91" spans="9:9" ht="15.75" customHeight="1" x14ac:dyDescent="0.25">
      <c r="I91" s="23"/>
    </row>
    <row r="92" spans="9:9" ht="15.75" customHeight="1" x14ac:dyDescent="0.25">
      <c r="I92" s="23"/>
    </row>
    <row r="93" spans="9:9" ht="15.75" customHeight="1" x14ac:dyDescent="0.25">
      <c r="I93" s="23"/>
    </row>
    <row r="94" spans="9:9" ht="15.75" customHeight="1" x14ac:dyDescent="0.25">
      <c r="I94" s="23"/>
    </row>
    <row r="95" spans="9:9" ht="15.75" customHeight="1" x14ac:dyDescent="0.25">
      <c r="I95" s="23"/>
    </row>
    <row r="96" spans="9:9" ht="15.75" customHeight="1" x14ac:dyDescent="0.25">
      <c r="I96" s="23"/>
    </row>
    <row r="97" spans="9:9" ht="15.75" customHeight="1" x14ac:dyDescent="0.25">
      <c r="I97" s="23"/>
    </row>
    <row r="98" spans="9:9" ht="15.75" customHeight="1" x14ac:dyDescent="0.25">
      <c r="I98" s="23"/>
    </row>
    <row r="99" spans="9:9" ht="15.75" customHeight="1" x14ac:dyDescent="0.25">
      <c r="I99" s="23"/>
    </row>
    <row r="100" spans="9:9" ht="15.75" customHeight="1" x14ac:dyDescent="0.25">
      <c r="I100" s="23"/>
    </row>
    <row r="101" spans="9:9" ht="15.75" customHeight="1" x14ac:dyDescent="0.25">
      <c r="I101" s="23"/>
    </row>
    <row r="102" spans="9:9" ht="15.75" customHeight="1" x14ac:dyDescent="0.25">
      <c r="I102" s="23"/>
    </row>
    <row r="103" spans="9:9" ht="15.75" customHeight="1" x14ac:dyDescent="0.25">
      <c r="I103" s="23"/>
    </row>
    <row r="104" spans="9:9" ht="15.75" customHeight="1" x14ac:dyDescent="0.25">
      <c r="I104" s="23"/>
    </row>
    <row r="105" spans="9:9" ht="15.75" customHeight="1" x14ac:dyDescent="0.25">
      <c r="I105" s="23"/>
    </row>
    <row r="106" spans="9:9" ht="15.75" customHeight="1" x14ac:dyDescent="0.25">
      <c r="I106" s="23"/>
    </row>
    <row r="107" spans="9:9" ht="15.75" customHeight="1" x14ac:dyDescent="0.25">
      <c r="I107" s="23"/>
    </row>
    <row r="108" spans="9:9" ht="15.75" customHeight="1" x14ac:dyDescent="0.25">
      <c r="I108" s="23"/>
    </row>
    <row r="109" spans="9:9" ht="15.75" customHeight="1" x14ac:dyDescent="0.25">
      <c r="I109" s="23"/>
    </row>
    <row r="110" spans="9:9" ht="15.75" customHeight="1" x14ac:dyDescent="0.25">
      <c r="I110" s="23"/>
    </row>
    <row r="111" spans="9:9" ht="15.75" customHeight="1" x14ac:dyDescent="0.25">
      <c r="I111" s="23"/>
    </row>
    <row r="112" spans="9:9" ht="15.75" customHeight="1" x14ac:dyDescent="0.25">
      <c r="I112" s="23"/>
    </row>
    <row r="113" spans="9:9" ht="15.75" customHeight="1" x14ac:dyDescent="0.25">
      <c r="I113" s="23"/>
    </row>
    <row r="114" spans="9:9" ht="15.75" customHeight="1" x14ac:dyDescent="0.25">
      <c r="I114" s="23"/>
    </row>
    <row r="115" spans="9:9" ht="15.75" customHeight="1" x14ac:dyDescent="0.25">
      <c r="I115" s="23"/>
    </row>
    <row r="116" spans="9:9" ht="15.75" customHeight="1" x14ac:dyDescent="0.25">
      <c r="I116" s="23"/>
    </row>
    <row r="117" spans="9:9" ht="15.75" customHeight="1" x14ac:dyDescent="0.25">
      <c r="I117" s="23"/>
    </row>
    <row r="118" spans="9:9" ht="15.75" customHeight="1" x14ac:dyDescent="0.25">
      <c r="I118" s="23"/>
    </row>
    <row r="119" spans="9:9" ht="15.75" customHeight="1" x14ac:dyDescent="0.25">
      <c r="I119" s="23"/>
    </row>
    <row r="120" spans="9:9" ht="15.75" customHeight="1" x14ac:dyDescent="0.25">
      <c r="I120" s="23"/>
    </row>
    <row r="121" spans="9:9" ht="15.75" customHeight="1" x14ac:dyDescent="0.25">
      <c r="I121" s="23"/>
    </row>
    <row r="122" spans="9:9" ht="15.75" customHeight="1" x14ac:dyDescent="0.25">
      <c r="I122" s="23"/>
    </row>
    <row r="123" spans="9:9" ht="15.75" customHeight="1" x14ac:dyDescent="0.25">
      <c r="I123" s="23"/>
    </row>
    <row r="124" spans="9:9" ht="15.75" customHeight="1" x14ac:dyDescent="0.25">
      <c r="I124" s="23"/>
    </row>
    <row r="125" spans="9:9" ht="15.75" customHeight="1" x14ac:dyDescent="0.25">
      <c r="I125" s="23"/>
    </row>
    <row r="126" spans="9:9" ht="15.75" customHeight="1" x14ac:dyDescent="0.25">
      <c r="I126" s="23"/>
    </row>
    <row r="127" spans="9:9" ht="15.75" customHeight="1" x14ac:dyDescent="0.25">
      <c r="I127" s="23"/>
    </row>
    <row r="128" spans="9:9" ht="15.75" customHeight="1" x14ac:dyDescent="0.25">
      <c r="I128" s="23"/>
    </row>
    <row r="129" spans="9:9" ht="15.75" customHeight="1" x14ac:dyDescent="0.25">
      <c r="I129" s="23"/>
    </row>
    <row r="130" spans="9:9" ht="15.75" customHeight="1" x14ac:dyDescent="0.25">
      <c r="I130" s="23"/>
    </row>
    <row r="131" spans="9:9" ht="15.75" customHeight="1" x14ac:dyDescent="0.25">
      <c r="I131" s="23"/>
    </row>
    <row r="132" spans="9:9" ht="15.75" customHeight="1" x14ac:dyDescent="0.25">
      <c r="I132" s="23"/>
    </row>
    <row r="133" spans="9:9" ht="15.75" customHeight="1" x14ac:dyDescent="0.25">
      <c r="I133" s="23"/>
    </row>
    <row r="134" spans="9:9" ht="15.75" customHeight="1" x14ac:dyDescent="0.25">
      <c r="I134" s="23"/>
    </row>
    <row r="135" spans="9:9" ht="15.75" customHeight="1" x14ac:dyDescent="0.25">
      <c r="I135" s="23"/>
    </row>
    <row r="136" spans="9:9" ht="15.75" customHeight="1" x14ac:dyDescent="0.25">
      <c r="I136" s="23"/>
    </row>
    <row r="137" spans="9:9" ht="15.75" customHeight="1" x14ac:dyDescent="0.25">
      <c r="I137" s="23"/>
    </row>
    <row r="138" spans="9:9" ht="15.75" customHeight="1" x14ac:dyDescent="0.25">
      <c r="I138" s="23"/>
    </row>
    <row r="139" spans="9:9" ht="15.75" customHeight="1" x14ac:dyDescent="0.25">
      <c r="I139" s="23"/>
    </row>
    <row r="140" spans="9:9" ht="15.75" customHeight="1" x14ac:dyDescent="0.25">
      <c r="I140" s="23"/>
    </row>
    <row r="141" spans="9:9" ht="15.75" customHeight="1" x14ac:dyDescent="0.25">
      <c r="I141" s="23"/>
    </row>
    <row r="142" spans="9:9" ht="15.75" customHeight="1" x14ac:dyDescent="0.25">
      <c r="I142" s="23"/>
    </row>
    <row r="143" spans="9:9" ht="15.75" customHeight="1" x14ac:dyDescent="0.25">
      <c r="I143" s="23"/>
    </row>
    <row r="144" spans="9:9" ht="15.75" customHeight="1" x14ac:dyDescent="0.25">
      <c r="I144" s="23"/>
    </row>
    <row r="145" spans="9:9" ht="15.75" customHeight="1" x14ac:dyDescent="0.25">
      <c r="I145" s="23"/>
    </row>
    <row r="146" spans="9:9" ht="15.75" customHeight="1" x14ac:dyDescent="0.25">
      <c r="I146" s="23"/>
    </row>
    <row r="147" spans="9:9" ht="15.75" customHeight="1" x14ac:dyDescent="0.25">
      <c r="I147" s="23"/>
    </row>
    <row r="148" spans="9:9" ht="15.75" customHeight="1" x14ac:dyDescent="0.25">
      <c r="I148" s="23"/>
    </row>
    <row r="149" spans="9:9" ht="15.75" customHeight="1" x14ac:dyDescent="0.25">
      <c r="I149" s="23"/>
    </row>
    <row r="150" spans="9:9" ht="15.75" customHeight="1" x14ac:dyDescent="0.25">
      <c r="I150" s="23"/>
    </row>
    <row r="151" spans="9:9" ht="15.75" customHeight="1" x14ac:dyDescent="0.25">
      <c r="I151" s="23"/>
    </row>
    <row r="152" spans="9:9" ht="15.75" customHeight="1" x14ac:dyDescent="0.25">
      <c r="I152" s="23"/>
    </row>
    <row r="153" spans="9:9" ht="15.75" customHeight="1" x14ac:dyDescent="0.25">
      <c r="I153" s="23"/>
    </row>
    <row r="154" spans="9:9" ht="15.75" customHeight="1" x14ac:dyDescent="0.25">
      <c r="I154" s="23"/>
    </row>
    <row r="155" spans="9:9" ht="15.75" customHeight="1" x14ac:dyDescent="0.25">
      <c r="I155" s="23"/>
    </row>
    <row r="156" spans="9:9" ht="15.75" customHeight="1" x14ac:dyDescent="0.25">
      <c r="I156" s="23"/>
    </row>
    <row r="157" spans="9:9" ht="15.75" customHeight="1" x14ac:dyDescent="0.25">
      <c r="I157" s="23"/>
    </row>
    <row r="158" spans="9:9" ht="15.75" customHeight="1" x14ac:dyDescent="0.25">
      <c r="I158" s="23"/>
    </row>
    <row r="159" spans="9:9" ht="15.75" customHeight="1" x14ac:dyDescent="0.25">
      <c r="I159" s="23"/>
    </row>
    <row r="160" spans="9:9" ht="15.75" customHeight="1" x14ac:dyDescent="0.25">
      <c r="I160" s="23"/>
    </row>
    <row r="161" spans="9:9" ht="15.75" customHeight="1" x14ac:dyDescent="0.25">
      <c r="I161" s="23"/>
    </row>
    <row r="162" spans="9:9" ht="15.75" customHeight="1" x14ac:dyDescent="0.25">
      <c r="I162" s="23"/>
    </row>
    <row r="163" spans="9:9" ht="15.75" customHeight="1" x14ac:dyDescent="0.25">
      <c r="I163" s="23"/>
    </row>
    <row r="164" spans="9:9" ht="15.75" customHeight="1" x14ac:dyDescent="0.25">
      <c r="I164" s="23"/>
    </row>
    <row r="165" spans="9:9" ht="15.75" customHeight="1" x14ac:dyDescent="0.25">
      <c r="I165" s="23"/>
    </row>
    <row r="166" spans="9:9" ht="15.75" customHeight="1" x14ac:dyDescent="0.25">
      <c r="I166" s="23"/>
    </row>
    <row r="167" spans="9:9" ht="15.75" customHeight="1" x14ac:dyDescent="0.25">
      <c r="I167" s="23"/>
    </row>
    <row r="168" spans="9:9" ht="15.75" customHeight="1" x14ac:dyDescent="0.25">
      <c r="I168" s="23"/>
    </row>
    <row r="169" spans="9:9" ht="15.75" customHeight="1" x14ac:dyDescent="0.25">
      <c r="I169" s="23"/>
    </row>
    <row r="170" spans="9:9" ht="15.75" customHeight="1" x14ac:dyDescent="0.25">
      <c r="I170" s="23"/>
    </row>
    <row r="171" spans="9:9" ht="15.75" customHeight="1" x14ac:dyDescent="0.25">
      <c r="I171" s="23"/>
    </row>
    <row r="172" spans="9:9" ht="15.75" customHeight="1" x14ac:dyDescent="0.25">
      <c r="I172" s="23"/>
    </row>
    <row r="173" spans="9:9" ht="15.75" customHeight="1" x14ac:dyDescent="0.25">
      <c r="I173" s="23"/>
    </row>
    <row r="174" spans="9:9" ht="15.75" customHeight="1" x14ac:dyDescent="0.25">
      <c r="I174" s="23"/>
    </row>
    <row r="175" spans="9:9" ht="15.75" customHeight="1" x14ac:dyDescent="0.25">
      <c r="I175" s="23"/>
    </row>
    <row r="176" spans="9:9" ht="15.75" customHeight="1" x14ac:dyDescent="0.25">
      <c r="I176" s="23"/>
    </row>
    <row r="177" spans="9:9" ht="15.75" customHeight="1" x14ac:dyDescent="0.25">
      <c r="I177" s="23"/>
    </row>
    <row r="178" spans="9:9" ht="15.75" customHeight="1" x14ac:dyDescent="0.25">
      <c r="I178" s="23"/>
    </row>
    <row r="179" spans="9:9" ht="15.75" customHeight="1" x14ac:dyDescent="0.25">
      <c r="I179" s="23"/>
    </row>
    <row r="180" spans="9:9" ht="15.75" customHeight="1" x14ac:dyDescent="0.25">
      <c r="I180" s="23"/>
    </row>
    <row r="181" spans="9:9" ht="15.75" customHeight="1" x14ac:dyDescent="0.25">
      <c r="I181" s="23"/>
    </row>
    <row r="182" spans="9:9" ht="15.75" customHeight="1" x14ac:dyDescent="0.25">
      <c r="I182" s="23"/>
    </row>
    <row r="183" spans="9:9" ht="15.75" customHeight="1" x14ac:dyDescent="0.25">
      <c r="I183" s="23"/>
    </row>
    <row r="184" spans="9:9" ht="15.75" customHeight="1" x14ac:dyDescent="0.25">
      <c r="I184" s="23"/>
    </row>
    <row r="185" spans="9:9" ht="15.75" customHeight="1" x14ac:dyDescent="0.25">
      <c r="I185" s="23"/>
    </row>
    <row r="186" spans="9:9" ht="15.75" customHeight="1" x14ac:dyDescent="0.25">
      <c r="I186" s="23"/>
    </row>
    <row r="187" spans="9:9" ht="15.75" customHeight="1" x14ac:dyDescent="0.25">
      <c r="I187" s="23"/>
    </row>
    <row r="188" spans="9:9" ht="15.75" customHeight="1" x14ac:dyDescent="0.25">
      <c r="I188" s="23"/>
    </row>
    <row r="189" spans="9:9" ht="15.75" customHeight="1" x14ac:dyDescent="0.25">
      <c r="I189" s="23"/>
    </row>
    <row r="190" spans="9:9" ht="15.75" customHeight="1" x14ac:dyDescent="0.25">
      <c r="I190" s="23"/>
    </row>
    <row r="191" spans="9:9" ht="15.75" customHeight="1" x14ac:dyDescent="0.25">
      <c r="I191" s="23"/>
    </row>
    <row r="192" spans="9:9" ht="15.75" customHeight="1" x14ac:dyDescent="0.25">
      <c r="I192" s="23"/>
    </row>
    <row r="193" spans="9:9" ht="15.75" customHeight="1" x14ac:dyDescent="0.25">
      <c r="I193" s="23"/>
    </row>
    <row r="194" spans="9:9" ht="15.75" customHeight="1" x14ac:dyDescent="0.25">
      <c r="I194" s="23"/>
    </row>
    <row r="195" spans="9:9" ht="15.75" customHeight="1" x14ac:dyDescent="0.25">
      <c r="I195" s="23"/>
    </row>
    <row r="196" spans="9:9" ht="15.75" customHeight="1" x14ac:dyDescent="0.25">
      <c r="I196" s="23"/>
    </row>
    <row r="197" spans="9:9" ht="15.75" customHeight="1" x14ac:dyDescent="0.25">
      <c r="I197" s="23"/>
    </row>
    <row r="198" spans="9:9" ht="15.75" customHeight="1" x14ac:dyDescent="0.25">
      <c r="I198" s="23"/>
    </row>
    <row r="199" spans="9:9" ht="15.75" customHeight="1" x14ac:dyDescent="0.25">
      <c r="I199" s="23"/>
    </row>
    <row r="200" spans="9:9" ht="15.75" customHeight="1" x14ac:dyDescent="0.25">
      <c r="I200" s="23"/>
    </row>
    <row r="201" spans="9:9" ht="15.75" customHeight="1" x14ac:dyDescent="0.25">
      <c r="I201" s="23"/>
    </row>
    <row r="202" spans="9:9" ht="15.75" customHeight="1" x14ac:dyDescent="0.25">
      <c r="I202" s="23"/>
    </row>
    <row r="203" spans="9:9" ht="15.75" customHeight="1" x14ac:dyDescent="0.25">
      <c r="I203" s="23"/>
    </row>
    <row r="204" spans="9:9" ht="15.75" customHeight="1" x14ac:dyDescent="0.25">
      <c r="I204" s="23"/>
    </row>
    <row r="205" spans="9:9" ht="15.75" customHeight="1" x14ac:dyDescent="0.25">
      <c r="I205" s="23"/>
    </row>
    <row r="206" spans="9:9" ht="15.75" customHeight="1" x14ac:dyDescent="0.25">
      <c r="I206" s="23"/>
    </row>
    <row r="207" spans="9:9" ht="15.75" customHeight="1" x14ac:dyDescent="0.25">
      <c r="I207" s="23"/>
    </row>
    <row r="208" spans="9:9" ht="15.75" customHeight="1" x14ac:dyDescent="0.25">
      <c r="I208" s="23"/>
    </row>
    <row r="209" spans="9:9" ht="15.75" customHeight="1" x14ac:dyDescent="0.25">
      <c r="I209" s="23"/>
    </row>
    <row r="210" spans="9:9" ht="15.75" customHeight="1" x14ac:dyDescent="0.25">
      <c r="I210" s="23"/>
    </row>
    <row r="211" spans="9:9" ht="15.75" customHeight="1" x14ac:dyDescent="0.25">
      <c r="I211" s="23"/>
    </row>
    <row r="212" spans="9:9" ht="15.75" customHeight="1" x14ac:dyDescent="0.25">
      <c r="I212" s="23"/>
    </row>
    <row r="213" spans="9:9" ht="15.75" customHeight="1" x14ac:dyDescent="0.25">
      <c r="I213" s="23"/>
    </row>
    <row r="214" spans="9:9" ht="15.75" customHeight="1" x14ac:dyDescent="0.25">
      <c r="I214" s="23"/>
    </row>
    <row r="215" spans="9:9" ht="15.75" customHeight="1" x14ac:dyDescent="0.25">
      <c r="I215" s="23"/>
    </row>
    <row r="216" spans="9:9" ht="15.75" customHeight="1" x14ac:dyDescent="0.25">
      <c r="I216" s="23"/>
    </row>
    <row r="217" spans="9:9" ht="15.75" customHeight="1" x14ac:dyDescent="0.25">
      <c r="I217" s="23"/>
    </row>
    <row r="218" spans="9:9" ht="15.75" customHeight="1" x14ac:dyDescent="0.25">
      <c r="I218" s="23"/>
    </row>
    <row r="219" spans="9:9" ht="15.75" customHeight="1" x14ac:dyDescent="0.25">
      <c r="I219" s="23"/>
    </row>
    <row r="220" spans="9:9" ht="15.75" customHeight="1" x14ac:dyDescent="0.25">
      <c r="I220" s="23"/>
    </row>
    <row r="221" spans="9:9" ht="15.75" customHeight="1" x14ac:dyDescent="0.25">
      <c r="I221" s="23"/>
    </row>
    <row r="222" spans="9:9" ht="15.75" customHeight="1" x14ac:dyDescent="0.25">
      <c r="I222" s="23"/>
    </row>
    <row r="223" spans="9:9" ht="15.75" customHeight="1" x14ac:dyDescent="0.25">
      <c r="I223" s="23"/>
    </row>
    <row r="224" spans="9:9" ht="15.75" customHeight="1" x14ac:dyDescent="0.25">
      <c r="I224" s="23"/>
    </row>
    <row r="225" spans="9:9" ht="15.75" customHeight="1" x14ac:dyDescent="0.25">
      <c r="I225" s="23"/>
    </row>
    <row r="226" spans="9:9" ht="15.75" customHeight="1" x14ac:dyDescent="0.25">
      <c r="I226" s="23"/>
    </row>
    <row r="227" spans="9:9" ht="15.75" customHeight="1" x14ac:dyDescent="0.25">
      <c r="I227" s="23"/>
    </row>
    <row r="228" spans="9:9" ht="15.75" customHeight="1" x14ac:dyDescent="0.25">
      <c r="I228" s="23"/>
    </row>
    <row r="229" spans="9:9" ht="15.75" customHeight="1" x14ac:dyDescent="0.25">
      <c r="I229" s="23"/>
    </row>
    <row r="230" spans="9:9" ht="15.75" customHeight="1" x14ac:dyDescent="0.25">
      <c r="I230" s="23"/>
    </row>
    <row r="231" spans="9:9" ht="15.75" customHeight="1" x14ac:dyDescent="0.25">
      <c r="I231" s="23"/>
    </row>
    <row r="232" spans="9:9" ht="15.75" customHeight="1" x14ac:dyDescent="0.25">
      <c r="I232" s="23"/>
    </row>
    <row r="233" spans="9:9" ht="15.75" customHeight="1" x14ac:dyDescent="0.25">
      <c r="I233" s="23"/>
    </row>
    <row r="234" spans="9:9" ht="15.75" customHeight="1" x14ac:dyDescent="0.25">
      <c r="I234" s="23"/>
    </row>
    <row r="235" spans="9:9" ht="15.75" customHeight="1" x14ac:dyDescent="0.25">
      <c r="I235" s="23"/>
    </row>
    <row r="236" spans="9:9" ht="15.75" customHeight="1" x14ac:dyDescent="0.25">
      <c r="I236" s="23"/>
    </row>
    <row r="237" spans="9:9" ht="15.75" customHeight="1" x14ac:dyDescent="0.25">
      <c r="I237" s="23"/>
    </row>
    <row r="238" spans="9:9" ht="15.75" customHeight="1" x14ac:dyDescent="0.25">
      <c r="I238" s="23"/>
    </row>
    <row r="239" spans="9:9" ht="15.75" customHeight="1" x14ac:dyDescent="0.25">
      <c r="I239" s="23"/>
    </row>
    <row r="240" spans="9:9" ht="15.75" customHeight="1" x14ac:dyDescent="0.25">
      <c r="I240" s="23"/>
    </row>
    <row r="241" spans="9:9" ht="15.75" customHeight="1" x14ac:dyDescent="0.25">
      <c r="I241" s="23"/>
    </row>
    <row r="242" spans="9:9" ht="15.75" customHeight="1" x14ac:dyDescent="0.25">
      <c r="I242" s="23"/>
    </row>
    <row r="243" spans="9:9" ht="15.75" customHeight="1" x14ac:dyDescent="0.25">
      <c r="I243" s="23"/>
    </row>
    <row r="244" spans="9:9" ht="15.75" customHeight="1" x14ac:dyDescent="0.25">
      <c r="I244" s="23"/>
    </row>
    <row r="245" spans="9:9" ht="15.75" customHeight="1" x14ac:dyDescent="0.25">
      <c r="I245" s="23"/>
    </row>
    <row r="246" spans="9:9" ht="15.75" customHeight="1" x14ac:dyDescent="0.25">
      <c r="I246" s="23"/>
    </row>
    <row r="247" spans="9:9" ht="15.75" customHeight="1" x14ac:dyDescent="0.25">
      <c r="I247" s="23"/>
    </row>
    <row r="248" spans="9:9" ht="15.75" customHeight="1" x14ac:dyDescent="0.25">
      <c r="I248" s="23"/>
    </row>
    <row r="249" spans="9:9" ht="15.75" customHeight="1" x14ac:dyDescent="0.25">
      <c r="I249" s="23"/>
    </row>
    <row r="250" spans="9:9" ht="15.75" customHeight="1" x14ac:dyDescent="0.25">
      <c r="I250" s="23"/>
    </row>
    <row r="251" spans="9:9" ht="15.75" customHeight="1" x14ac:dyDescent="0.25">
      <c r="I251" s="23"/>
    </row>
    <row r="252" spans="9:9" ht="15.75" customHeight="1" x14ac:dyDescent="0.25">
      <c r="I252" s="23"/>
    </row>
    <row r="253" spans="9:9" ht="15.75" customHeight="1" x14ac:dyDescent="0.25">
      <c r="I253" s="23"/>
    </row>
    <row r="254" spans="9:9" ht="15.75" customHeight="1" x14ac:dyDescent="0.25">
      <c r="I254" s="23"/>
    </row>
    <row r="255" spans="9:9" ht="15.75" customHeight="1" x14ac:dyDescent="0.25">
      <c r="I255" s="23"/>
    </row>
    <row r="256" spans="9:9" ht="15.75" customHeight="1" x14ac:dyDescent="0.25">
      <c r="I256" s="23"/>
    </row>
    <row r="257" spans="9:9" ht="15.75" customHeight="1" x14ac:dyDescent="0.25">
      <c r="I257" s="23"/>
    </row>
    <row r="258" spans="9:9" ht="15.75" customHeight="1" x14ac:dyDescent="0.25">
      <c r="I258" s="23"/>
    </row>
    <row r="259" spans="9:9" ht="15.75" customHeight="1" x14ac:dyDescent="0.25">
      <c r="I259" s="23"/>
    </row>
    <row r="260" spans="9:9" ht="15.75" customHeight="1" x14ac:dyDescent="0.25">
      <c r="I260" s="23"/>
    </row>
    <row r="261" spans="9:9" ht="15.75" customHeight="1" x14ac:dyDescent="0.25">
      <c r="I261" s="23"/>
    </row>
    <row r="262" spans="9:9" ht="15.75" customHeight="1" x14ac:dyDescent="0.25">
      <c r="I262" s="23"/>
    </row>
    <row r="263" spans="9:9" ht="15.75" customHeight="1" x14ac:dyDescent="0.25">
      <c r="I263" s="23"/>
    </row>
    <row r="264" spans="9:9" ht="15.75" customHeight="1" x14ac:dyDescent="0.25">
      <c r="I264" s="23"/>
    </row>
    <row r="265" spans="9:9" ht="15.75" customHeight="1" x14ac:dyDescent="0.25">
      <c r="I265" s="23"/>
    </row>
    <row r="266" spans="9:9" ht="15.75" customHeight="1" x14ac:dyDescent="0.25">
      <c r="I266" s="23"/>
    </row>
    <row r="267" spans="9:9" ht="15.75" customHeight="1" x14ac:dyDescent="0.25">
      <c r="I267" s="23"/>
    </row>
    <row r="268" spans="9:9" ht="15.75" customHeight="1" x14ac:dyDescent="0.25">
      <c r="I268" s="23"/>
    </row>
    <row r="269" spans="9:9" ht="15.75" customHeight="1" x14ac:dyDescent="0.25">
      <c r="I269" s="23"/>
    </row>
    <row r="270" spans="9:9" ht="15.75" customHeight="1" x14ac:dyDescent="0.25">
      <c r="I270" s="23"/>
    </row>
    <row r="271" spans="9:9" ht="15.75" customHeight="1" x14ac:dyDescent="0.25">
      <c r="I271" s="23"/>
    </row>
    <row r="272" spans="9:9" ht="15.75" customHeight="1" x14ac:dyDescent="0.25">
      <c r="I272" s="23"/>
    </row>
    <row r="273" spans="9:9" ht="15.75" customHeight="1" x14ac:dyDescent="0.25">
      <c r="I273" s="23"/>
    </row>
    <row r="274" spans="9:9" ht="15.75" customHeight="1" x14ac:dyDescent="0.25">
      <c r="I274" s="23"/>
    </row>
    <row r="275" spans="9:9" ht="15.75" customHeight="1" x14ac:dyDescent="0.25">
      <c r="I275" s="23"/>
    </row>
    <row r="276" spans="9:9" ht="15.75" customHeight="1" x14ac:dyDescent="0.25">
      <c r="I276" s="23"/>
    </row>
    <row r="277" spans="9:9" ht="15.75" customHeight="1" x14ac:dyDescent="0.25">
      <c r="I277" s="23"/>
    </row>
    <row r="278" spans="9:9" ht="15.75" customHeight="1" x14ac:dyDescent="0.25">
      <c r="I278" s="23"/>
    </row>
    <row r="279" spans="9:9" ht="15.75" customHeight="1" x14ac:dyDescent="0.25">
      <c r="I279" s="23"/>
    </row>
    <row r="280" spans="9:9" ht="15.75" customHeight="1" x14ac:dyDescent="0.25">
      <c r="I280" s="23"/>
    </row>
    <row r="281" spans="9:9" ht="15.75" customHeight="1" x14ac:dyDescent="0.25">
      <c r="I281" s="23"/>
    </row>
    <row r="282" spans="9:9" ht="15.75" customHeight="1" x14ac:dyDescent="0.25">
      <c r="I282" s="23"/>
    </row>
    <row r="283" spans="9:9" ht="15.75" customHeight="1" x14ac:dyDescent="0.25">
      <c r="I283" s="23"/>
    </row>
    <row r="284" spans="9:9" ht="15.75" customHeight="1" x14ac:dyDescent="0.25">
      <c r="I284" s="23"/>
    </row>
    <row r="285" spans="9:9" ht="15.75" customHeight="1" x14ac:dyDescent="0.25">
      <c r="I285" s="23"/>
    </row>
    <row r="286" spans="9:9" ht="15.75" customHeight="1" x14ac:dyDescent="0.25">
      <c r="I286" s="23"/>
    </row>
    <row r="287" spans="9:9" ht="15.75" customHeight="1" x14ac:dyDescent="0.25">
      <c r="I287" s="23"/>
    </row>
    <row r="288" spans="9:9" ht="15.75" customHeight="1" x14ac:dyDescent="0.25">
      <c r="I288" s="23"/>
    </row>
    <row r="289" spans="9:9" ht="15.75" customHeight="1" x14ac:dyDescent="0.25">
      <c r="I289" s="23"/>
    </row>
    <row r="290" spans="9:9" ht="15.75" customHeight="1" x14ac:dyDescent="0.25">
      <c r="I290" s="23"/>
    </row>
    <row r="291" spans="9:9" ht="15.75" customHeight="1" x14ac:dyDescent="0.25">
      <c r="I291" s="23"/>
    </row>
    <row r="292" spans="9:9" ht="15.75" customHeight="1" x14ac:dyDescent="0.25">
      <c r="I292" s="23"/>
    </row>
    <row r="293" spans="9:9" ht="15.75" customHeight="1" x14ac:dyDescent="0.25">
      <c r="I293" s="23"/>
    </row>
    <row r="294" spans="9:9" ht="15.75" customHeight="1" x14ac:dyDescent="0.25">
      <c r="I294" s="23"/>
    </row>
    <row r="295" spans="9:9" ht="15.75" customHeight="1" x14ac:dyDescent="0.25">
      <c r="I295" s="23"/>
    </row>
    <row r="296" spans="9:9" ht="15.75" customHeight="1" x14ac:dyDescent="0.25">
      <c r="I296" s="23"/>
    </row>
    <row r="297" spans="9:9" ht="15.75" customHeight="1" x14ac:dyDescent="0.25">
      <c r="I297" s="23"/>
    </row>
    <row r="298" spans="9:9" ht="15.75" customHeight="1" x14ac:dyDescent="0.25">
      <c r="I298" s="23"/>
    </row>
    <row r="299" spans="9:9" ht="15.75" customHeight="1" x14ac:dyDescent="0.25">
      <c r="I299" s="23"/>
    </row>
    <row r="300" spans="9:9" ht="15.75" customHeight="1" x14ac:dyDescent="0.25">
      <c r="I300" s="23"/>
    </row>
    <row r="301" spans="9:9" ht="15.75" customHeight="1" x14ac:dyDescent="0.25">
      <c r="I301" s="23"/>
    </row>
    <row r="302" spans="9:9" ht="15.75" customHeight="1" x14ac:dyDescent="0.25">
      <c r="I302" s="23"/>
    </row>
    <row r="303" spans="9:9" ht="15.75" customHeight="1" x14ac:dyDescent="0.25">
      <c r="I303" s="23"/>
    </row>
    <row r="304" spans="9:9" ht="15.75" customHeight="1" x14ac:dyDescent="0.25">
      <c r="I304" s="23"/>
    </row>
    <row r="305" spans="9:9" ht="15.75" customHeight="1" x14ac:dyDescent="0.25">
      <c r="I305" s="23"/>
    </row>
    <row r="306" spans="9:9" ht="15.75" customHeight="1" x14ac:dyDescent="0.25">
      <c r="I306" s="23"/>
    </row>
    <row r="307" spans="9:9" ht="15.75" customHeight="1" x14ac:dyDescent="0.25">
      <c r="I307" s="23"/>
    </row>
    <row r="308" spans="9:9" ht="15.75" customHeight="1" x14ac:dyDescent="0.25">
      <c r="I308" s="23"/>
    </row>
    <row r="309" spans="9:9" ht="15.75" customHeight="1" x14ac:dyDescent="0.25">
      <c r="I309" s="23"/>
    </row>
    <row r="310" spans="9:9" ht="15.75" customHeight="1" x14ac:dyDescent="0.25">
      <c r="I310" s="23"/>
    </row>
    <row r="311" spans="9:9" ht="15.75" customHeight="1" x14ac:dyDescent="0.25">
      <c r="I311" s="23"/>
    </row>
    <row r="312" spans="9:9" ht="15.75" customHeight="1" x14ac:dyDescent="0.25">
      <c r="I312" s="23"/>
    </row>
    <row r="313" spans="9:9" ht="15.75" customHeight="1" x14ac:dyDescent="0.25">
      <c r="I313" s="23"/>
    </row>
    <row r="314" spans="9:9" ht="15.75" customHeight="1" x14ac:dyDescent="0.25">
      <c r="I314" s="23"/>
    </row>
    <row r="315" spans="9:9" ht="15.75" customHeight="1" x14ac:dyDescent="0.25">
      <c r="I315" s="23"/>
    </row>
    <row r="316" spans="9:9" ht="15.75" customHeight="1" x14ac:dyDescent="0.25">
      <c r="I316" s="23"/>
    </row>
    <row r="317" spans="9:9" ht="15.75" customHeight="1" x14ac:dyDescent="0.25">
      <c r="I317" s="23"/>
    </row>
    <row r="318" spans="9:9" ht="15.75" customHeight="1" x14ac:dyDescent="0.25">
      <c r="I318" s="23"/>
    </row>
    <row r="319" spans="9:9" ht="15.75" customHeight="1" x14ac:dyDescent="0.25">
      <c r="I319" s="23"/>
    </row>
    <row r="320" spans="9:9" ht="15.75" customHeight="1" x14ac:dyDescent="0.25">
      <c r="I320" s="23"/>
    </row>
    <row r="321" spans="9:9" ht="15.75" customHeight="1" x14ac:dyDescent="0.25">
      <c r="I321" s="23"/>
    </row>
    <row r="322" spans="9:9" ht="15.75" customHeight="1" x14ac:dyDescent="0.25">
      <c r="I322" s="23"/>
    </row>
    <row r="323" spans="9:9" ht="15.75" customHeight="1" x14ac:dyDescent="0.25">
      <c r="I323" s="23"/>
    </row>
    <row r="324" spans="9:9" ht="15.75" customHeight="1" x14ac:dyDescent="0.25">
      <c r="I324" s="23"/>
    </row>
    <row r="325" spans="9:9" ht="15.75" customHeight="1" x14ac:dyDescent="0.25">
      <c r="I325" s="23"/>
    </row>
    <row r="326" spans="9:9" ht="15.75" customHeight="1" x14ac:dyDescent="0.25">
      <c r="I326" s="23"/>
    </row>
    <row r="327" spans="9:9" ht="15.75" customHeight="1" x14ac:dyDescent="0.25">
      <c r="I327" s="23"/>
    </row>
    <row r="328" spans="9:9" ht="15.75" customHeight="1" x14ac:dyDescent="0.25">
      <c r="I328" s="23"/>
    </row>
    <row r="329" spans="9:9" ht="15.75" customHeight="1" x14ac:dyDescent="0.25">
      <c r="I329" s="23"/>
    </row>
    <row r="330" spans="9:9" ht="15.75" customHeight="1" x14ac:dyDescent="0.25">
      <c r="I330" s="23"/>
    </row>
    <row r="331" spans="9:9" ht="15.75" customHeight="1" x14ac:dyDescent="0.25">
      <c r="I331" s="23"/>
    </row>
    <row r="332" spans="9:9" ht="15.75" customHeight="1" x14ac:dyDescent="0.25">
      <c r="I332" s="23"/>
    </row>
    <row r="333" spans="9:9" ht="15.75" customHeight="1" x14ac:dyDescent="0.25">
      <c r="I333" s="23"/>
    </row>
    <row r="334" spans="9:9" ht="15.75" customHeight="1" x14ac:dyDescent="0.25">
      <c r="I334" s="23"/>
    </row>
    <row r="335" spans="9:9" ht="15.75" customHeight="1" x14ac:dyDescent="0.25">
      <c r="I335" s="23"/>
    </row>
    <row r="336" spans="9:9" ht="15.75" customHeight="1" x14ac:dyDescent="0.25">
      <c r="I336" s="23"/>
    </row>
    <row r="337" spans="9:9" ht="15.75" customHeight="1" x14ac:dyDescent="0.25">
      <c r="I337" s="23"/>
    </row>
    <row r="338" spans="9:9" ht="15.75" customHeight="1" x14ac:dyDescent="0.25">
      <c r="I338" s="23"/>
    </row>
    <row r="339" spans="9:9" ht="15.75" customHeight="1" x14ac:dyDescent="0.25">
      <c r="I339" s="23"/>
    </row>
    <row r="340" spans="9:9" ht="15.75" customHeight="1" x14ac:dyDescent="0.25">
      <c r="I340" s="23"/>
    </row>
    <row r="341" spans="9:9" ht="15.75" customHeight="1" x14ac:dyDescent="0.25">
      <c r="I341" s="23"/>
    </row>
    <row r="342" spans="9:9" ht="15.75" customHeight="1" x14ac:dyDescent="0.25">
      <c r="I342" s="23"/>
    </row>
    <row r="343" spans="9:9" ht="15.75" customHeight="1" x14ac:dyDescent="0.25">
      <c r="I343" s="23"/>
    </row>
    <row r="344" spans="9:9" ht="15.75" customHeight="1" x14ac:dyDescent="0.25">
      <c r="I344" s="23"/>
    </row>
    <row r="345" spans="9:9" ht="15.75" customHeight="1" x14ac:dyDescent="0.25">
      <c r="I345" s="23"/>
    </row>
    <row r="346" spans="9:9" ht="15.75" customHeight="1" x14ac:dyDescent="0.25">
      <c r="I346" s="23"/>
    </row>
    <row r="347" spans="9:9" ht="15.75" customHeight="1" x14ac:dyDescent="0.25">
      <c r="I347" s="23"/>
    </row>
    <row r="348" spans="9:9" ht="15.75" customHeight="1" x14ac:dyDescent="0.25">
      <c r="I348" s="23"/>
    </row>
    <row r="349" spans="9:9" ht="15.75" customHeight="1" x14ac:dyDescent="0.25">
      <c r="I349" s="23"/>
    </row>
    <row r="350" spans="9:9" ht="15.75" customHeight="1" x14ac:dyDescent="0.25">
      <c r="I350" s="23"/>
    </row>
    <row r="351" spans="9:9" ht="15.75" customHeight="1" x14ac:dyDescent="0.25">
      <c r="I351" s="23"/>
    </row>
    <row r="352" spans="9:9" ht="15.75" customHeight="1" x14ac:dyDescent="0.25">
      <c r="I352" s="23"/>
    </row>
    <row r="353" spans="9:9" ht="15.75" customHeight="1" x14ac:dyDescent="0.25">
      <c r="I353" s="23"/>
    </row>
    <row r="354" spans="9:9" ht="15.75" customHeight="1" x14ac:dyDescent="0.25">
      <c r="I354" s="23"/>
    </row>
    <row r="355" spans="9:9" ht="15.75" customHeight="1" x14ac:dyDescent="0.25">
      <c r="I355" s="23"/>
    </row>
    <row r="356" spans="9:9" ht="15.75" customHeight="1" x14ac:dyDescent="0.25">
      <c r="I356" s="23"/>
    </row>
    <row r="357" spans="9:9" ht="15.75" customHeight="1" x14ac:dyDescent="0.25">
      <c r="I357" s="23"/>
    </row>
    <row r="358" spans="9:9" ht="15.75" customHeight="1" x14ac:dyDescent="0.25">
      <c r="I358" s="23"/>
    </row>
    <row r="359" spans="9:9" ht="15.75" customHeight="1" x14ac:dyDescent="0.25">
      <c r="I359" s="23"/>
    </row>
    <row r="360" spans="9:9" ht="15.75" customHeight="1" x14ac:dyDescent="0.25">
      <c r="I360" s="23"/>
    </row>
    <row r="361" spans="9:9" ht="15.75" customHeight="1" x14ac:dyDescent="0.25">
      <c r="I361" s="23"/>
    </row>
    <row r="362" spans="9:9" ht="15.75" customHeight="1" x14ac:dyDescent="0.25">
      <c r="I362" s="23"/>
    </row>
    <row r="363" spans="9:9" ht="15.75" customHeight="1" x14ac:dyDescent="0.25">
      <c r="I363" s="23"/>
    </row>
    <row r="364" spans="9:9" ht="15.75" customHeight="1" x14ac:dyDescent="0.25">
      <c r="I364" s="23"/>
    </row>
    <row r="365" spans="9:9" ht="15.75" customHeight="1" x14ac:dyDescent="0.25">
      <c r="I365" s="23"/>
    </row>
    <row r="366" spans="9:9" ht="15.75" customHeight="1" x14ac:dyDescent="0.25">
      <c r="I366" s="23"/>
    </row>
    <row r="367" spans="9:9" ht="15.75" customHeight="1" x14ac:dyDescent="0.25">
      <c r="I367" s="23"/>
    </row>
    <row r="368" spans="9:9" ht="15.75" customHeight="1" x14ac:dyDescent="0.25">
      <c r="I368" s="23"/>
    </row>
    <row r="369" spans="9:9" ht="15.75" customHeight="1" x14ac:dyDescent="0.25">
      <c r="I369" s="23"/>
    </row>
    <row r="370" spans="9:9" ht="15.75" customHeight="1" x14ac:dyDescent="0.25">
      <c r="I370" s="23"/>
    </row>
    <row r="371" spans="9:9" ht="15.75" customHeight="1" x14ac:dyDescent="0.25">
      <c r="I371" s="23"/>
    </row>
    <row r="372" spans="9:9" ht="15.75" customHeight="1" x14ac:dyDescent="0.25">
      <c r="I372" s="23"/>
    </row>
    <row r="373" spans="9:9" ht="15.75" customHeight="1" x14ac:dyDescent="0.25">
      <c r="I373" s="23"/>
    </row>
    <row r="374" spans="9:9" ht="15.75" customHeight="1" x14ac:dyDescent="0.25">
      <c r="I374" s="23"/>
    </row>
    <row r="375" spans="9:9" ht="15.75" customHeight="1" x14ac:dyDescent="0.25">
      <c r="I375" s="23"/>
    </row>
    <row r="376" spans="9:9" ht="15.75" customHeight="1" x14ac:dyDescent="0.25">
      <c r="I376" s="23"/>
    </row>
    <row r="377" spans="9:9" ht="15.75" customHeight="1" x14ac:dyDescent="0.25">
      <c r="I377" s="23"/>
    </row>
    <row r="378" spans="9:9" ht="15.75" customHeight="1" x14ac:dyDescent="0.25">
      <c r="I378" s="23"/>
    </row>
    <row r="379" spans="9:9" ht="15.75" customHeight="1" x14ac:dyDescent="0.25">
      <c r="I379" s="23"/>
    </row>
    <row r="380" spans="9:9" ht="15.75" customHeight="1" x14ac:dyDescent="0.25">
      <c r="I380" s="23"/>
    </row>
    <row r="381" spans="9:9" ht="15.75" customHeight="1" x14ac:dyDescent="0.25">
      <c r="I381" s="23"/>
    </row>
    <row r="382" spans="9:9" ht="15.75" customHeight="1" x14ac:dyDescent="0.25">
      <c r="I382" s="23"/>
    </row>
    <row r="383" spans="9:9" ht="15.75" customHeight="1" x14ac:dyDescent="0.25">
      <c r="I383" s="23"/>
    </row>
    <row r="384" spans="9:9" ht="15.75" customHeight="1" x14ac:dyDescent="0.25">
      <c r="I384" s="23"/>
    </row>
    <row r="385" spans="9:9" ht="15.75" customHeight="1" x14ac:dyDescent="0.25">
      <c r="I385" s="23"/>
    </row>
    <row r="386" spans="9:9" ht="15.75" customHeight="1" x14ac:dyDescent="0.25">
      <c r="I386" s="23"/>
    </row>
    <row r="387" spans="9:9" ht="15.75" customHeight="1" x14ac:dyDescent="0.25">
      <c r="I387" s="23"/>
    </row>
    <row r="388" spans="9:9" ht="15.75" customHeight="1" x14ac:dyDescent="0.25">
      <c r="I388" s="23"/>
    </row>
    <row r="389" spans="9:9" ht="15.75" customHeight="1" x14ac:dyDescent="0.25">
      <c r="I389" s="23"/>
    </row>
    <row r="390" spans="9:9" ht="15.75" customHeight="1" x14ac:dyDescent="0.25">
      <c r="I390" s="23"/>
    </row>
    <row r="391" spans="9:9" ht="15.75" customHeight="1" x14ac:dyDescent="0.25">
      <c r="I391" s="23"/>
    </row>
    <row r="392" spans="9:9" ht="15.75" customHeight="1" x14ac:dyDescent="0.25">
      <c r="I392" s="23"/>
    </row>
    <row r="393" spans="9:9" ht="15.75" customHeight="1" x14ac:dyDescent="0.25">
      <c r="I393" s="23"/>
    </row>
    <row r="394" spans="9:9" ht="15.75" customHeight="1" x14ac:dyDescent="0.25">
      <c r="I394" s="23"/>
    </row>
    <row r="395" spans="9:9" ht="15.75" customHeight="1" x14ac:dyDescent="0.25">
      <c r="I395" s="23"/>
    </row>
    <row r="396" spans="9:9" ht="15.75" customHeight="1" x14ac:dyDescent="0.25">
      <c r="I396" s="23"/>
    </row>
    <row r="397" spans="9:9" ht="15.75" customHeight="1" x14ac:dyDescent="0.25">
      <c r="I397" s="23"/>
    </row>
    <row r="398" spans="9:9" ht="15.75" customHeight="1" x14ac:dyDescent="0.25">
      <c r="I398" s="23"/>
    </row>
    <row r="399" spans="9:9" ht="15.75" customHeight="1" x14ac:dyDescent="0.25">
      <c r="I399" s="23"/>
    </row>
    <row r="400" spans="9:9" ht="15.75" customHeight="1" x14ac:dyDescent="0.25">
      <c r="I400" s="23"/>
    </row>
    <row r="401" spans="9:9" ht="15.75" customHeight="1" x14ac:dyDescent="0.25">
      <c r="I401" s="23"/>
    </row>
    <row r="402" spans="9:9" ht="15.75" customHeight="1" x14ac:dyDescent="0.25">
      <c r="I402" s="23"/>
    </row>
    <row r="403" spans="9:9" ht="15.75" customHeight="1" x14ac:dyDescent="0.25">
      <c r="I403" s="23"/>
    </row>
    <row r="404" spans="9:9" ht="15.75" customHeight="1" x14ac:dyDescent="0.25">
      <c r="I404" s="23"/>
    </row>
    <row r="405" spans="9:9" ht="15.75" customHeight="1" x14ac:dyDescent="0.25">
      <c r="I405" s="23"/>
    </row>
    <row r="406" spans="9:9" ht="15.75" customHeight="1" x14ac:dyDescent="0.25">
      <c r="I406" s="23"/>
    </row>
    <row r="407" spans="9:9" ht="15.75" customHeight="1" x14ac:dyDescent="0.25">
      <c r="I407" s="23"/>
    </row>
    <row r="408" spans="9:9" ht="15.75" customHeight="1" x14ac:dyDescent="0.25">
      <c r="I408" s="23"/>
    </row>
    <row r="409" spans="9:9" ht="15.75" customHeight="1" x14ac:dyDescent="0.25">
      <c r="I409" s="23"/>
    </row>
    <row r="410" spans="9:9" ht="15.75" customHeight="1" x14ac:dyDescent="0.25">
      <c r="I410" s="23"/>
    </row>
    <row r="411" spans="9:9" ht="15.75" customHeight="1" x14ac:dyDescent="0.25">
      <c r="I411" s="23"/>
    </row>
    <row r="412" spans="9:9" ht="15.75" customHeight="1" x14ac:dyDescent="0.25">
      <c r="I412" s="23"/>
    </row>
    <row r="413" spans="9:9" ht="15.75" customHeight="1" x14ac:dyDescent="0.25">
      <c r="I413" s="23"/>
    </row>
    <row r="414" spans="9:9" ht="15.75" customHeight="1" x14ac:dyDescent="0.25">
      <c r="I414" s="23"/>
    </row>
    <row r="415" spans="9:9" ht="15.75" customHeight="1" x14ac:dyDescent="0.25">
      <c r="I415" s="23"/>
    </row>
    <row r="416" spans="9:9" ht="15.75" customHeight="1" x14ac:dyDescent="0.25">
      <c r="I416" s="23"/>
    </row>
    <row r="417" spans="9:9" ht="15.75" customHeight="1" x14ac:dyDescent="0.25">
      <c r="I417" s="23"/>
    </row>
    <row r="418" spans="9:9" ht="15.75" customHeight="1" x14ac:dyDescent="0.25">
      <c r="I418" s="23"/>
    </row>
    <row r="419" spans="9:9" ht="15.75" customHeight="1" x14ac:dyDescent="0.25">
      <c r="I419" s="23"/>
    </row>
    <row r="420" spans="9:9" ht="15.75" customHeight="1" x14ac:dyDescent="0.25">
      <c r="I420" s="23"/>
    </row>
    <row r="421" spans="9:9" ht="15.75" customHeight="1" x14ac:dyDescent="0.25">
      <c r="I421" s="23"/>
    </row>
    <row r="422" spans="9:9" ht="15.75" customHeight="1" x14ac:dyDescent="0.25">
      <c r="I422" s="23"/>
    </row>
    <row r="423" spans="9:9" ht="15.75" customHeight="1" x14ac:dyDescent="0.25">
      <c r="I423" s="23"/>
    </row>
    <row r="424" spans="9:9" ht="15.75" customHeight="1" x14ac:dyDescent="0.25">
      <c r="I424" s="23"/>
    </row>
    <row r="425" spans="9:9" ht="15.75" customHeight="1" x14ac:dyDescent="0.25">
      <c r="I425" s="23"/>
    </row>
    <row r="426" spans="9:9" ht="15.75" customHeight="1" x14ac:dyDescent="0.25">
      <c r="I426" s="23"/>
    </row>
    <row r="427" spans="9:9" ht="15.75" customHeight="1" x14ac:dyDescent="0.25">
      <c r="I427" s="23"/>
    </row>
    <row r="428" spans="9:9" ht="15.75" customHeight="1" x14ac:dyDescent="0.25">
      <c r="I428" s="23"/>
    </row>
    <row r="429" spans="9:9" ht="15.75" customHeight="1" x14ac:dyDescent="0.25">
      <c r="I429" s="23"/>
    </row>
    <row r="430" spans="9:9" ht="15.75" customHeight="1" x14ac:dyDescent="0.25">
      <c r="I430" s="23"/>
    </row>
    <row r="431" spans="9:9" ht="15.75" customHeight="1" x14ac:dyDescent="0.25">
      <c r="I431" s="23"/>
    </row>
    <row r="432" spans="9:9" ht="15.75" customHeight="1" x14ac:dyDescent="0.25">
      <c r="I432" s="23"/>
    </row>
    <row r="433" spans="9:9" ht="15.75" customHeight="1" x14ac:dyDescent="0.25">
      <c r="I433" s="23"/>
    </row>
    <row r="434" spans="9:9" ht="15.75" customHeight="1" x14ac:dyDescent="0.25">
      <c r="I434" s="23"/>
    </row>
    <row r="435" spans="9:9" ht="15.75" customHeight="1" x14ac:dyDescent="0.25">
      <c r="I435" s="23"/>
    </row>
    <row r="436" spans="9:9" ht="15.75" customHeight="1" x14ac:dyDescent="0.25">
      <c r="I436" s="23"/>
    </row>
    <row r="437" spans="9:9" ht="15.75" customHeight="1" x14ac:dyDescent="0.25">
      <c r="I437" s="23"/>
    </row>
    <row r="438" spans="9:9" ht="15.75" customHeight="1" x14ac:dyDescent="0.25">
      <c r="I438" s="23"/>
    </row>
    <row r="439" spans="9:9" ht="15.75" customHeight="1" x14ac:dyDescent="0.25">
      <c r="I439" s="23"/>
    </row>
    <row r="440" spans="9:9" ht="15.75" customHeight="1" x14ac:dyDescent="0.25">
      <c r="I440" s="23"/>
    </row>
    <row r="441" spans="9:9" ht="15.75" customHeight="1" x14ac:dyDescent="0.25">
      <c r="I441" s="23"/>
    </row>
    <row r="442" spans="9:9" ht="15.75" customHeight="1" x14ac:dyDescent="0.25">
      <c r="I442" s="23"/>
    </row>
    <row r="443" spans="9:9" ht="15.75" customHeight="1" x14ac:dyDescent="0.25">
      <c r="I443" s="23"/>
    </row>
    <row r="444" spans="9:9" ht="15.75" customHeight="1" x14ac:dyDescent="0.25">
      <c r="I444" s="23"/>
    </row>
    <row r="445" spans="9:9" ht="15.75" customHeight="1" x14ac:dyDescent="0.25">
      <c r="I445" s="23"/>
    </row>
    <row r="446" spans="9:9" ht="15.75" customHeight="1" x14ac:dyDescent="0.25">
      <c r="I446" s="23"/>
    </row>
    <row r="447" spans="9:9" ht="15.75" customHeight="1" x14ac:dyDescent="0.25">
      <c r="I447" s="23"/>
    </row>
    <row r="448" spans="9:9" ht="15.75" customHeight="1" x14ac:dyDescent="0.25">
      <c r="I448" s="23"/>
    </row>
    <row r="449" spans="9:9" ht="15.75" customHeight="1" x14ac:dyDescent="0.25">
      <c r="I449" s="23"/>
    </row>
    <row r="450" spans="9:9" ht="15.75" customHeight="1" x14ac:dyDescent="0.25">
      <c r="I450" s="23"/>
    </row>
    <row r="451" spans="9:9" ht="15.75" customHeight="1" x14ac:dyDescent="0.25">
      <c r="I451" s="23"/>
    </row>
    <row r="452" spans="9:9" ht="15.75" customHeight="1" x14ac:dyDescent="0.25">
      <c r="I452" s="23"/>
    </row>
    <row r="453" spans="9:9" ht="15.75" customHeight="1" x14ac:dyDescent="0.25">
      <c r="I453" s="23"/>
    </row>
    <row r="454" spans="9:9" ht="15.75" customHeight="1" x14ac:dyDescent="0.25">
      <c r="I454" s="23"/>
    </row>
    <row r="455" spans="9:9" ht="15.75" customHeight="1" x14ac:dyDescent="0.25">
      <c r="I455" s="23"/>
    </row>
    <row r="456" spans="9:9" ht="15.75" customHeight="1" x14ac:dyDescent="0.25">
      <c r="I456" s="23"/>
    </row>
    <row r="457" spans="9:9" ht="15.75" customHeight="1" x14ac:dyDescent="0.25">
      <c r="I457" s="23"/>
    </row>
    <row r="458" spans="9:9" ht="15.75" customHeight="1" x14ac:dyDescent="0.25">
      <c r="I458" s="23"/>
    </row>
    <row r="459" spans="9:9" ht="15.75" customHeight="1" x14ac:dyDescent="0.25">
      <c r="I459" s="23"/>
    </row>
    <row r="460" spans="9:9" ht="15.75" customHeight="1" x14ac:dyDescent="0.25">
      <c r="I460" s="23"/>
    </row>
    <row r="461" spans="9:9" ht="15.75" customHeight="1" x14ac:dyDescent="0.25">
      <c r="I461" s="23"/>
    </row>
    <row r="462" spans="9:9" ht="15.75" customHeight="1" x14ac:dyDescent="0.25">
      <c r="I462" s="23"/>
    </row>
    <row r="463" spans="9:9" ht="15.75" customHeight="1" x14ac:dyDescent="0.25">
      <c r="I463" s="23"/>
    </row>
    <row r="464" spans="9:9" ht="15.75" customHeight="1" x14ac:dyDescent="0.25">
      <c r="I464" s="23"/>
    </row>
    <row r="465" spans="9:9" ht="15.75" customHeight="1" x14ac:dyDescent="0.25">
      <c r="I465" s="23"/>
    </row>
    <row r="466" spans="9:9" ht="15.75" customHeight="1" x14ac:dyDescent="0.25">
      <c r="I466" s="23"/>
    </row>
    <row r="467" spans="9:9" ht="15.75" customHeight="1" x14ac:dyDescent="0.25">
      <c r="I467" s="23"/>
    </row>
    <row r="468" spans="9:9" ht="15.75" customHeight="1" x14ac:dyDescent="0.25">
      <c r="I468" s="23"/>
    </row>
    <row r="469" spans="9:9" ht="15.75" customHeight="1" x14ac:dyDescent="0.25">
      <c r="I469" s="23"/>
    </row>
    <row r="470" spans="9:9" ht="15.75" customHeight="1" x14ac:dyDescent="0.25">
      <c r="I470" s="23"/>
    </row>
    <row r="471" spans="9:9" ht="15.75" customHeight="1" x14ac:dyDescent="0.25">
      <c r="I471" s="23"/>
    </row>
    <row r="472" spans="9:9" ht="15.75" customHeight="1" x14ac:dyDescent="0.25">
      <c r="I472" s="23"/>
    </row>
    <row r="473" spans="9:9" ht="15.75" customHeight="1" x14ac:dyDescent="0.25">
      <c r="I473" s="23"/>
    </row>
    <row r="474" spans="9:9" ht="15.75" customHeight="1" x14ac:dyDescent="0.25">
      <c r="I474" s="23"/>
    </row>
    <row r="475" spans="9:9" ht="15.75" customHeight="1" x14ac:dyDescent="0.25">
      <c r="I475" s="23"/>
    </row>
    <row r="476" spans="9:9" ht="15.75" customHeight="1" x14ac:dyDescent="0.25">
      <c r="I476" s="23"/>
    </row>
    <row r="477" spans="9:9" ht="15.75" customHeight="1" x14ac:dyDescent="0.25">
      <c r="I477" s="23"/>
    </row>
    <row r="478" spans="9:9" ht="15.75" customHeight="1" x14ac:dyDescent="0.25">
      <c r="I478" s="23"/>
    </row>
    <row r="479" spans="9:9" ht="15.75" customHeight="1" x14ac:dyDescent="0.25">
      <c r="I479" s="23"/>
    </row>
    <row r="480" spans="9:9" ht="15.75" customHeight="1" x14ac:dyDescent="0.25">
      <c r="I480" s="23"/>
    </row>
    <row r="481" spans="9:9" ht="15.75" customHeight="1" x14ac:dyDescent="0.25">
      <c r="I481" s="23"/>
    </row>
    <row r="482" spans="9:9" ht="15.75" customHeight="1" x14ac:dyDescent="0.25">
      <c r="I482" s="23"/>
    </row>
    <row r="483" spans="9:9" ht="15.75" customHeight="1" x14ac:dyDescent="0.25">
      <c r="I483" s="23"/>
    </row>
    <row r="484" spans="9:9" ht="15.75" customHeight="1" x14ac:dyDescent="0.25">
      <c r="I484" s="23"/>
    </row>
    <row r="485" spans="9:9" ht="15.75" customHeight="1" x14ac:dyDescent="0.25">
      <c r="I485" s="23"/>
    </row>
    <row r="486" spans="9:9" ht="15.75" customHeight="1" x14ac:dyDescent="0.25">
      <c r="I486" s="23"/>
    </row>
    <row r="487" spans="9:9" ht="15.75" customHeight="1" x14ac:dyDescent="0.25">
      <c r="I487" s="23"/>
    </row>
    <row r="488" spans="9:9" ht="15.75" customHeight="1" x14ac:dyDescent="0.25">
      <c r="I488" s="23"/>
    </row>
    <row r="489" spans="9:9" ht="15.75" customHeight="1" x14ac:dyDescent="0.25">
      <c r="I489" s="23"/>
    </row>
    <row r="490" spans="9:9" ht="15.75" customHeight="1" x14ac:dyDescent="0.25">
      <c r="I490" s="23"/>
    </row>
    <row r="491" spans="9:9" ht="15.75" customHeight="1" x14ac:dyDescent="0.25">
      <c r="I491" s="23"/>
    </row>
    <row r="492" spans="9:9" ht="15.75" customHeight="1" x14ac:dyDescent="0.25">
      <c r="I492" s="23"/>
    </row>
    <row r="493" spans="9:9" ht="15.75" customHeight="1" x14ac:dyDescent="0.25">
      <c r="I493" s="23"/>
    </row>
    <row r="494" spans="9:9" ht="15.75" customHeight="1" x14ac:dyDescent="0.25">
      <c r="I494" s="23"/>
    </row>
    <row r="495" spans="9:9" ht="15.75" customHeight="1" x14ac:dyDescent="0.25">
      <c r="I495" s="23"/>
    </row>
    <row r="496" spans="9:9" ht="15.75" customHeight="1" x14ac:dyDescent="0.25">
      <c r="I496" s="23"/>
    </row>
    <row r="497" spans="9:9" ht="15.75" customHeight="1" x14ac:dyDescent="0.25">
      <c r="I497" s="23"/>
    </row>
    <row r="498" spans="9:9" ht="15.75" customHeight="1" x14ac:dyDescent="0.25">
      <c r="I498" s="23"/>
    </row>
    <row r="499" spans="9:9" ht="15.75" customHeight="1" x14ac:dyDescent="0.25">
      <c r="I499" s="23"/>
    </row>
    <row r="500" spans="9:9" ht="15.75" customHeight="1" x14ac:dyDescent="0.25">
      <c r="I500" s="23"/>
    </row>
    <row r="501" spans="9:9" ht="15.75" customHeight="1" x14ac:dyDescent="0.25">
      <c r="I501" s="23"/>
    </row>
    <row r="502" spans="9:9" ht="15.75" customHeight="1" x14ac:dyDescent="0.25">
      <c r="I502" s="23"/>
    </row>
    <row r="503" spans="9:9" ht="15.75" customHeight="1" x14ac:dyDescent="0.25">
      <c r="I503" s="23"/>
    </row>
    <row r="504" spans="9:9" ht="15.75" customHeight="1" x14ac:dyDescent="0.25">
      <c r="I504" s="23"/>
    </row>
    <row r="505" spans="9:9" ht="15.75" customHeight="1" x14ac:dyDescent="0.25">
      <c r="I505" s="23"/>
    </row>
    <row r="506" spans="9:9" ht="15.75" customHeight="1" x14ac:dyDescent="0.25">
      <c r="I506" s="23"/>
    </row>
    <row r="507" spans="9:9" ht="15.75" customHeight="1" x14ac:dyDescent="0.25">
      <c r="I507" s="23"/>
    </row>
    <row r="508" spans="9:9" ht="15.75" customHeight="1" x14ac:dyDescent="0.25">
      <c r="I508" s="23"/>
    </row>
    <row r="509" spans="9:9" ht="15.75" customHeight="1" x14ac:dyDescent="0.25">
      <c r="I509" s="23"/>
    </row>
    <row r="510" spans="9:9" ht="15.75" customHeight="1" x14ac:dyDescent="0.25">
      <c r="I510" s="23"/>
    </row>
    <row r="511" spans="9:9" ht="15.75" customHeight="1" x14ac:dyDescent="0.25">
      <c r="I511" s="23"/>
    </row>
    <row r="512" spans="9:9" ht="15.75" customHeight="1" x14ac:dyDescent="0.25">
      <c r="I512" s="23"/>
    </row>
    <row r="513" spans="9:9" ht="15.75" customHeight="1" x14ac:dyDescent="0.25">
      <c r="I513" s="23"/>
    </row>
    <row r="514" spans="9:9" ht="15.75" customHeight="1" x14ac:dyDescent="0.25">
      <c r="I514" s="23"/>
    </row>
    <row r="515" spans="9:9" ht="15.75" customHeight="1" x14ac:dyDescent="0.25">
      <c r="I515" s="23"/>
    </row>
    <row r="516" spans="9:9" ht="15.75" customHeight="1" x14ac:dyDescent="0.25">
      <c r="I516" s="23"/>
    </row>
    <row r="517" spans="9:9" ht="15.75" customHeight="1" x14ac:dyDescent="0.25">
      <c r="I517" s="23"/>
    </row>
    <row r="518" spans="9:9" ht="15.75" customHeight="1" x14ac:dyDescent="0.25">
      <c r="I518" s="23"/>
    </row>
    <row r="519" spans="9:9" ht="15.75" customHeight="1" x14ac:dyDescent="0.25">
      <c r="I519" s="23"/>
    </row>
    <row r="520" spans="9:9" ht="15.75" customHeight="1" x14ac:dyDescent="0.25">
      <c r="I520" s="23"/>
    </row>
    <row r="521" spans="9:9" ht="15.75" customHeight="1" x14ac:dyDescent="0.25">
      <c r="I521" s="23"/>
    </row>
    <row r="522" spans="9:9" ht="15.75" customHeight="1" x14ac:dyDescent="0.25">
      <c r="I522" s="23"/>
    </row>
    <row r="523" spans="9:9" ht="15.75" customHeight="1" x14ac:dyDescent="0.25">
      <c r="I523" s="23"/>
    </row>
    <row r="524" spans="9:9" ht="15.75" customHeight="1" x14ac:dyDescent="0.25">
      <c r="I524" s="23"/>
    </row>
    <row r="525" spans="9:9" ht="15.75" customHeight="1" x14ac:dyDescent="0.25">
      <c r="I525" s="23"/>
    </row>
    <row r="526" spans="9:9" ht="15.75" customHeight="1" x14ac:dyDescent="0.25">
      <c r="I526" s="23"/>
    </row>
    <row r="527" spans="9:9" ht="15.75" customHeight="1" x14ac:dyDescent="0.25">
      <c r="I527" s="23"/>
    </row>
    <row r="528" spans="9:9" ht="15.75" customHeight="1" x14ac:dyDescent="0.25">
      <c r="I528" s="23"/>
    </row>
    <row r="529" spans="9:9" ht="15.75" customHeight="1" x14ac:dyDescent="0.25">
      <c r="I529" s="23"/>
    </row>
    <row r="530" spans="9:9" ht="15.75" customHeight="1" x14ac:dyDescent="0.25">
      <c r="I530" s="23"/>
    </row>
    <row r="531" spans="9:9" ht="15.75" customHeight="1" x14ac:dyDescent="0.25">
      <c r="I531" s="23"/>
    </row>
    <row r="532" spans="9:9" ht="15.75" customHeight="1" x14ac:dyDescent="0.25">
      <c r="I532" s="23"/>
    </row>
    <row r="533" spans="9:9" ht="15.75" customHeight="1" x14ac:dyDescent="0.25">
      <c r="I533" s="23"/>
    </row>
    <row r="534" spans="9:9" ht="15.75" customHeight="1" x14ac:dyDescent="0.25">
      <c r="I534" s="23"/>
    </row>
    <row r="535" spans="9:9" ht="15.75" customHeight="1" x14ac:dyDescent="0.25">
      <c r="I535" s="23"/>
    </row>
    <row r="536" spans="9:9" ht="15.75" customHeight="1" x14ac:dyDescent="0.25">
      <c r="I536" s="23"/>
    </row>
    <row r="537" spans="9:9" ht="15.75" customHeight="1" x14ac:dyDescent="0.25">
      <c r="I537" s="23"/>
    </row>
    <row r="538" spans="9:9" ht="15.75" customHeight="1" x14ac:dyDescent="0.25">
      <c r="I538" s="23"/>
    </row>
    <row r="539" spans="9:9" ht="15.75" customHeight="1" x14ac:dyDescent="0.25">
      <c r="I539" s="23"/>
    </row>
    <row r="540" spans="9:9" ht="15.75" customHeight="1" x14ac:dyDescent="0.25">
      <c r="I540" s="23"/>
    </row>
    <row r="541" spans="9:9" ht="15.75" customHeight="1" x14ac:dyDescent="0.25">
      <c r="I541" s="23"/>
    </row>
    <row r="542" spans="9:9" ht="15.75" customHeight="1" x14ac:dyDescent="0.25">
      <c r="I542" s="23"/>
    </row>
    <row r="543" spans="9:9" ht="15.75" customHeight="1" x14ac:dyDescent="0.25">
      <c r="I543" s="23"/>
    </row>
    <row r="544" spans="9:9" ht="15.75" customHeight="1" x14ac:dyDescent="0.25">
      <c r="I544" s="23"/>
    </row>
    <row r="545" spans="9:9" ht="15.75" customHeight="1" x14ac:dyDescent="0.25">
      <c r="I545" s="23"/>
    </row>
    <row r="546" spans="9:9" ht="15.75" customHeight="1" x14ac:dyDescent="0.25">
      <c r="I546" s="23"/>
    </row>
    <row r="547" spans="9:9" ht="15.75" customHeight="1" x14ac:dyDescent="0.25">
      <c r="I547" s="23"/>
    </row>
    <row r="548" spans="9:9" ht="15.75" customHeight="1" x14ac:dyDescent="0.25">
      <c r="I548" s="23"/>
    </row>
    <row r="549" spans="9:9" ht="15.75" customHeight="1" x14ac:dyDescent="0.25">
      <c r="I549" s="23"/>
    </row>
    <row r="550" spans="9:9" ht="15.75" customHeight="1" x14ac:dyDescent="0.25">
      <c r="I550" s="23"/>
    </row>
    <row r="551" spans="9:9" ht="15.75" customHeight="1" x14ac:dyDescent="0.25">
      <c r="I551" s="23"/>
    </row>
    <row r="552" spans="9:9" ht="15.75" customHeight="1" x14ac:dyDescent="0.25">
      <c r="I552" s="23"/>
    </row>
    <row r="553" spans="9:9" ht="15.75" customHeight="1" x14ac:dyDescent="0.25">
      <c r="I553" s="23"/>
    </row>
    <row r="554" spans="9:9" ht="15.75" customHeight="1" x14ac:dyDescent="0.25">
      <c r="I554" s="23"/>
    </row>
    <row r="555" spans="9:9" ht="15.75" customHeight="1" x14ac:dyDescent="0.25">
      <c r="I555" s="23"/>
    </row>
    <row r="556" spans="9:9" ht="15.75" customHeight="1" x14ac:dyDescent="0.25">
      <c r="I556" s="23"/>
    </row>
    <row r="557" spans="9:9" ht="15.75" customHeight="1" x14ac:dyDescent="0.25">
      <c r="I557" s="23"/>
    </row>
    <row r="558" spans="9:9" ht="15.75" customHeight="1" x14ac:dyDescent="0.25">
      <c r="I558" s="23"/>
    </row>
    <row r="559" spans="9:9" ht="15.75" customHeight="1" x14ac:dyDescent="0.25">
      <c r="I559" s="23"/>
    </row>
    <row r="560" spans="9:9" ht="15.75" customHeight="1" x14ac:dyDescent="0.25">
      <c r="I560" s="23"/>
    </row>
    <row r="561" spans="9:9" ht="15.75" customHeight="1" x14ac:dyDescent="0.25">
      <c r="I561" s="23"/>
    </row>
    <row r="562" spans="9:9" ht="15.75" customHeight="1" x14ac:dyDescent="0.25">
      <c r="I562" s="23"/>
    </row>
    <row r="563" spans="9:9" ht="15.75" customHeight="1" x14ac:dyDescent="0.25">
      <c r="I563" s="23"/>
    </row>
    <row r="564" spans="9:9" ht="15.75" customHeight="1" x14ac:dyDescent="0.25">
      <c r="I564" s="23"/>
    </row>
    <row r="565" spans="9:9" ht="15.75" customHeight="1" x14ac:dyDescent="0.25">
      <c r="I565" s="23"/>
    </row>
    <row r="566" spans="9:9" ht="15.75" customHeight="1" x14ac:dyDescent="0.25">
      <c r="I566" s="23"/>
    </row>
    <row r="567" spans="9:9" ht="15.75" customHeight="1" x14ac:dyDescent="0.25">
      <c r="I567" s="23"/>
    </row>
    <row r="568" spans="9:9" ht="15.75" customHeight="1" x14ac:dyDescent="0.25">
      <c r="I568" s="23"/>
    </row>
    <row r="569" spans="9:9" ht="15.75" customHeight="1" x14ac:dyDescent="0.25">
      <c r="I569" s="23"/>
    </row>
    <row r="570" spans="9:9" ht="15.75" customHeight="1" x14ac:dyDescent="0.25">
      <c r="I570" s="23"/>
    </row>
    <row r="571" spans="9:9" ht="15.75" customHeight="1" x14ac:dyDescent="0.25">
      <c r="I571" s="23"/>
    </row>
    <row r="572" spans="9:9" ht="15.75" customHeight="1" x14ac:dyDescent="0.25">
      <c r="I572" s="23"/>
    </row>
    <row r="573" spans="9:9" ht="15.75" customHeight="1" x14ac:dyDescent="0.25">
      <c r="I573" s="23"/>
    </row>
    <row r="574" spans="9:9" ht="15.75" customHeight="1" x14ac:dyDescent="0.25">
      <c r="I574" s="23"/>
    </row>
    <row r="575" spans="9:9" ht="15.75" customHeight="1" x14ac:dyDescent="0.25">
      <c r="I575" s="23"/>
    </row>
    <row r="576" spans="9:9" ht="15.75" customHeight="1" x14ac:dyDescent="0.25">
      <c r="I576" s="23"/>
    </row>
    <row r="577" spans="9:9" ht="15.75" customHeight="1" x14ac:dyDescent="0.25">
      <c r="I577" s="23"/>
    </row>
    <row r="578" spans="9:9" ht="15.75" customHeight="1" x14ac:dyDescent="0.25">
      <c r="I578" s="23"/>
    </row>
    <row r="579" spans="9:9" ht="15.75" customHeight="1" x14ac:dyDescent="0.25">
      <c r="I579" s="23"/>
    </row>
    <row r="580" spans="9:9" ht="15.75" customHeight="1" x14ac:dyDescent="0.25">
      <c r="I580" s="23"/>
    </row>
    <row r="581" spans="9:9" ht="15.75" customHeight="1" x14ac:dyDescent="0.25">
      <c r="I581" s="23"/>
    </row>
    <row r="582" spans="9:9" ht="15.75" customHeight="1" x14ac:dyDescent="0.25">
      <c r="I582" s="23"/>
    </row>
    <row r="583" spans="9:9" ht="15.75" customHeight="1" x14ac:dyDescent="0.25">
      <c r="I583" s="23"/>
    </row>
    <row r="584" spans="9:9" ht="15.75" customHeight="1" x14ac:dyDescent="0.25">
      <c r="I584" s="23"/>
    </row>
    <row r="585" spans="9:9" ht="15.75" customHeight="1" x14ac:dyDescent="0.25">
      <c r="I585" s="23"/>
    </row>
    <row r="586" spans="9:9" ht="15.75" customHeight="1" x14ac:dyDescent="0.25">
      <c r="I586" s="23"/>
    </row>
    <row r="587" spans="9:9" ht="15.75" customHeight="1" x14ac:dyDescent="0.25">
      <c r="I587" s="23"/>
    </row>
    <row r="588" spans="9:9" ht="15.75" customHeight="1" x14ac:dyDescent="0.25">
      <c r="I588" s="23"/>
    </row>
    <row r="589" spans="9:9" ht="15.75" customHeight="1" x14ac:dyDescent="0.25">
      <c r="I589" s="23"/>
    </row>
    <row r="590" spans="9:9" ht="15.75" customHeight="1" x14ac:dyDescent="0.25">
      <c r="I590" s="23"/>
    </row>
    <row r="591" spans="9:9" ht="15.75" customHeight="1" x14ac:dyDescent="0.25">
      <c r="I591" s="23"/>
    </row>
    <row r="592" spans="9:9" ht="15.75" customHeight="1" x14ac:dyDescent="0.25">
      <c r="I592" s="23"/>
    </row>
    <row r="593" spans="9:9" ht="15.75" customHeight="1" x14ac:dyDescent="0.25">
      <c r="I593" s="23"/>
    </row>
    <row r="594" spans="9:9" ht="15.75" customHeight="1" x14ac:dyDescent="0.25">
      <c r="I594" s="23"/>
    </row>
    <row r="595" spans="9:9" ht="15.75" customHeight="1" x14ac:dyDescent="0.25">
      <c r="I595" s="23"/>
    </row>
    <row r="596" spans="9:9" ht="15.75" customHeight="1" x14ac:dyDescent="0.25">
      <c r="I596" s="23"/>
    </row>
    <row r="597" spans="9:9" ht="15.75" customHeight="1" x14ac:dyDescent="0.25">
      <c r="I597" s="23"/>
    </row>
    <row r="598" spans="9:9" ht="15.75" customHeight="1" x14ac:dyDescent="0.25">
      <c r="I598" s="23"/>
    </row>
    <row r="599" spans="9:9" ht="15.75" customHeight="1" x14ac:dyDescent="0.25">
      <c r="I599" s="23"/>
    </row>
    <row r="600" spans="9:9" ht="15.75" customHeight="1" x14ac:dyDescent="0.25">
      <c r="I600" s="23"/>
    </row>
    <row r="601" spans="9:9" ht="15.75" customHeight="1" x14ac:dyDescent="0.25">
      <c r="I601" s="23"/>
    </row>
    <row r="602" spans="9:9" ht="15.75" customHeight="1" x14ac:dyDescent="0.25">
      <c r="I602" s="23"/>
    </row>
    <row r="603" spans="9:9" ht="15.75" customHeight="1" x14ac:dyDescent="0.25">
      <c r="I603" s="23"/>
    </row>
    <row r="604" spans="9:9" ht="15.75" customHeight="1" x14ac:dyDescent="0.25">
      <c r="I604" s="23"/>
    </row>
    <row r="605" spans="9:9" ht="15.75" customHeight="1" x14ac:dyDescent="0.25">
      <c r="I605" s="23"/>
    </row>
    <row r="606" spans="9:9" ht="15.75" customHeight="1" x14ac:dyDescent="0.25">
      <c r="I606" s="23"/>
    </row>
    <row r="607" spans="9:9" ht="15.75" customHeight="1" x14ac:dyDescent="0.25">
      <c r="I607" s="23"/>
    </row>
    <row r="608" spans="9:9" ht="15.75" customHeight="1" x14ac:dyDescent="0.25">
      <c r="I608" s="23"/>
    </row>
    <row r="609" spans="9:9" ht="15.75" customHeight="1" x14ac:dyDescent="0.25">
      <c r="I609" s="23"/>
    </row>
    <row r="610" spans="9:9" ht="15.75" customHeight="1" x14ac:dyDescent="0.25">
      <c r="I610" s="23"/>
    </row>
    <row r="611" spans="9:9" ht="15.75" customHeight="1" x14ac:dyDescent="0.25">
      <c r="I611" s="23"/>
    </row>
    <row r="612" spans="9:9" ht="15.75" customHeight="1" x14ac:dyDescent="0.25">
      <c r="I612" s="23"/>
    </row>
    <row r="613" spans="9:9" ht="15.75" customHeight="1" x14ac:dyDescent="0.25">
      <c r="I613" s="23"/>
    </row>
    <row r="614" spans="9:9" ht="15.75" customHeight="1" x14ac:dyDescent="0.25">
      <c r="I614" s="23"/>
    </row>
    <row r="615" spans="9:9" ht="15.75" customHeight="1" x14ac:dyDescent="0.25">
      <c r="I615" s="23"/>
    </row>
    <row r="616" spans="9:9" ht="15.75" customHeight="1" x14ac:dyDescent="0.25">
      <c r="I616" s="23"/>
    </row>
    <row r="617" spans="9:9" ht="15.75" customHeight="1" x14ac:dyDescent="0.25">
      <c r="I617" s="23"/>
    </row>
    <row r="618" spans="9:9" ht="15.75" customHeight="1" x14ac:dyDescent="0.25">
      <c r="I618" s="23"/>
    </row>
    <row r="619" spans="9:9" ht="15.75" customHeight="1" x14ac:dyDescent="0.25">
      <c r="I619" s="23"/>
    </row>
    <row r="620" spans="9:9" ht="15.75" customHeight="1" x14ac:dyDescent="0.25">
      <c r="I620" s="23"/>
    </row>
    <row r="621" spans="9:9" ht="15.75" customHeight="1" x14ac:dyDescent="0.25">
      <c r="I621" s="23"/>
    </row>
    <row r="622" spans="9:9" ht="15.75" customHeight="1" x14ac:dyDescent="0.25">
      <c r="I622" s="23"/>
    </row>
    <row r="623" spans="9:9" ht="15.75" customHeight="1" x14ac:dyDescent="0.25">
      <c r="I623" s="23"/>
    </row>
    <row r="624" spans="9:9" ht="15.75" customHeight="1" x14ac:dyDescent="0.25">
      <c r="I624" s="23"/>
    </row>
    <row r="625" spans="9:9" ht="15.75" customHeight="1" x14ac:dyDescent="0.25">
      <c r="I625" s="23"/>
    </row>
    <row r="626" spans="9:9" ht="15.75" customHeight="1" x14ac:dyDescent="0.25">
      <c r="I626" s="23"/>
    </row>
    <row r="627" spans="9:9" ht="15.75" customHeight="1" x14ac:dyDescent="0.25">
      <c r="I627" s="23"/>
    </row>
    <row r="628" spans="9:9" ht="15.75" customHeight="1" x14ac:dyDescent="0.25">
      <c r="I628" s="23"/>
    </row>
    <row r="629" spans="9:9" ht="15.75" customHeight="1" x14ac:dyDescent="0.25">
      <c r="I629" s="23"/>
    </row>
    <row r="630" spans="9:9" ht="15.75" customHeight="1" x14ac:dyDescent="0.25">
      <c r="I630" s="23"/>
    </row>
    <row r="631" spans="9:9" ht="15.75" customHeight="1" x14ac:dyDescent="0.25">
      <c r="I631" s="23"/>
    </row>
    <row r="632" spans="9:9" ht="15.75" customHeight="1" x14ac:dyDescent="0.25">
      <c r="I632" s="23"/>
    </row>
    <row r="633" spans="9:9" ht="15.75" customHeight="1" x14ac:dyDescent="0.25">
      <c r="I633" s="23"/>
    </row>
    <row r="634" spans="9:9" ht="15.75" customHeight="1" x14ac:dyDescent="0.25">
      <c r="I634" s="23"/>
    </row>
    <row r="635" spans="9:9" ht="15.75" customHeight="1" x14ac:dyDescent="0.25">
      <c r="I635" s="23"/>
    </row>
    <row r="636" spans="9:9" ht="15.75" customHeight="1" x14ac:dyDescent="0.25">
      <c r="I636" s="23"/>
    </row>
    <row r="637" spans="9:9" ht="15.75" customHeight="1" x14ac:dyDescent="0.25">
      <c r="I637" s="23"/>
    </row>
    <row r="638" spans="9:9" ht="15.75" customHeight="1" x14ac:dyDescent="0.25">
      <c r="I638" s="23"/>
    </row>
    <row r="639" spans="9:9" ht="15.75" customHeight="1" x14ac:dyDescent="0.25">
      <c r="I639" s="23"/>
    </row>
    <row r="640" spans="9:9" ht="15.75" customHeight="1" x14ac:dyDescent="0.25">
      <c r="I640" s="23"/>
    </row>
    <row r="641" spans="9:9" ht="15.75" customHeight="1" x14ac:dyDescent="0.25">
      <c r="I641" s="23"/>
    </row>
    <row r="642" spans="9:9" ht="15.75" customHeight="1" x14ac:dyDescent="0.25">
      <c r="I642" s="23"/>
    </row>
    <row r="643" spans="9:9" ht="15.75" customHeight="1" x14ac:dyDescent="0.25">
      <c r="I643" s="23"/>
    </row>
    <row r="644" spans="9:9" ht="15.75" customHeight="1" x14ac:dyDescent="0.25">
      <c r="I644" s="23"/>
    </row>
    <row r="645" spans="9:9" ht="15.75" customHeight="1" x14ac:dyDescent="0.25">
      <c r="I645" s="23"/>
    </row>
    <row r="646" spans="9:9" ht="15.75" customHeight="1" x14ac:dyDescent="0.25">
      <c r="I646" s="23"/>
    </row>
    <row r="647" spans="9:9" ht="15.75" customHeight="1" x14ac:dyDescent="0.25">
      <c r="I647" s="23"/>
    </row>
    <row r="648" spans="9:9" ht="15.75" customHeight="1" x14ac:dyDescent="0.25">
      <c r="I648" s="23"/>
    </row>
    <row r="649" spans="9:9" ht="15.75" customHeight="1" x14ac:dyDescent="0.25">
      <c r="I649" s="23"/>
    </row>
    <row r="650" spans="9:9" ht="15.75" customHeight="1" x14ac:dyDescent="0.25">
      <c r="I650" s="23"/>
    </row>
    <row r="651" spans="9:9" ht="15.75" customHeight="1" x14ac:dyDescent="0.25">
      <c r="I651" s="23"/>
    </row>
    <row r="652" spans="9:9" ht="15.75" customHeight="1" x14ac:dyDescent="0.25">
      <c r="I652" s="23"/>
    </row>
    <row r="653" spans="9:9" ht="15.75" customHeight="1" x14ac:dyDescent="0.25">
      <c r="I653" s="23"/>
    </row>
    <row r="654" spans="9:9" ht="15.75" customHeight="1" x14ac:dyDescent="0.25">
      <c r="I654" s="23"/>
    </row>
    <row r="655" spans="9:9" ht="15.75" customHeight="1" x14ac:dyDescent="0.25">
      <c r="I655" s="23"/>
    </row>
    <row r="656" spans="9:9" ht="15.75" customHeight="1" x14ac:dyDescent="0.25">
      <c r="I656" s="23"/>
    </row>
    <row r="657" spans="9:9" ht="15.75" customHeight="1" x14ac:dyDescent="0.25">
      <c r="I657" s="23"/>
    </row>
    <row r="658" spans="9:9" ht="15.75" customHeight="1" x14ac:dyDescent="0.25">
      <c r="I658" s="23"/>
    </row>
    <row r="659" spans="9:9" ht="15.75" customHeight="1" x14ac:dyDescent="0.25">
      <c r="I659" s="23"/>
    </row>
    <row r="660" spans="9:9" ht="15.75" customHeight="1" x14ac:dyDescent="0.25">
      <c r="I660" s="23"/>
    </row>
    <row r="661" spans="9:9" ht="15.75" customHeight="1" x14ac:dyDescent="0.25">
      <c r="I661" s="23"/>
    </row>
    <row r="662" spans="9:9" ht="15.75" customHeight="1" x14ac:dyDescent="0.25">
      <c r="I662" s="23"/>
    </row>
    <row r="663" spans="9:9" ht="15.75" customHeight="1" x14ac:dyDescent="0.25">
      <c r="I663" s="23"/>
    </row>
    <row r="664" spans="9:9" ht="15.75" customHeight="1" x14ac:dyDescent="0.25">
      <c r="I664" s="23"/>
    </row>
    <row r="665" spans="9:9" ht="15.75" customHeight="1" x14ac:dyDescent="0.25">
      <c r="I665" s="23"/>
    </row>
    <row r="666" spans="9:9" ht="15.75" customHeight="1" x14ac:dyDescent="0.25">
      <c r="I666" s="23"/>
    </row>
    <row r="667" spans="9:9" ht="15.75" customHeight="1" x14ac:dyDescent="0.25">
      <c r="I667" s="23"/>
    </row>
    <row r="668" spans="9:9" ht="15.75" customHeight="1" x14ac:dyDescent="0.25">
      <c r="I668" s="23"/>
    </row>
    <row r="669" spans="9:9" ht="15.75" customHeight="1" x14ac:dyDescent="0.25">
      <c r="I669" s="23"/>
    </row>
    <row r="670" spans="9:9" ht="15.75" customHeight="1" x14ac:dyDescent="0.25">
      <c r="I670" s="23"/>
    </row>
    <row r="671" spans="9:9" ht="15.75" customHeight="1" x14ac:dyDescent="0.25">
      <c r="I671" s="23"/>
    </row>
    <row r="672" spans="9:9" ht="15.75" customHeight="1" x14ac:dyDescent="0.25">
      <c r="I672" s="23"/>
    </row>
    <row r="673" spans="9:9" ht="15.75" customHeight="1" x14ac:dyDescent="0.25">
      <c r="I673" s="23"/>
    </row>
    <row r="674" spans="9:9" ht="15.75" customHeight="1" x14ac:dyDescent="0.25">
      <c r="I674" s="23"/>
    </row>
    <row r="675" spans="9:9" ht="15.75" customHeight="1" x14ac:dyDescent="0.25">
      <c r="I675" s="23"/>
    </row>
    <row r="676" spans="9:9" ht="15.75" customHeight="1" x14ac:dyDescent="0.25">
      <c r="I676" s="23"/>
    </row>
    <row r="677" spans="9:9" ht="15.75" customHeight="1" x14ac:dyDescent="0.25">
      <c r="I677" s="23"/>
    </row>
    <row r="678" spans="9:9" ht="15.75" customHeight="1" x14ac:dyDescent="0.25">
      <c r="I678" s="23"/>
    </row>
    <row r="679" spans="9:9" ht="15.75" customHeight="1" x14ac:dyDescent="0.25">
      <c r="I679" s="23"/>
    </row>
    <row r="680" spans="9:9" ht="15.75" customHeight="1" x14ac:dyDescent="0.25">
      <c r="I680" s="23"/>
    </row>
    <row r="681" spans="9:9" ht="15.75" customHeight="1" x14ac:dyDescent="0.25">
      <c r="I681" s="23"/>
    </row>
    <row r="682" spans="9:9" ht="15.75" customHeight="1" x14ac:dyDescent="0.25">
      <c r="I682" s="23"/>
    </row>
    <row r="683" spans="9:9" ht="15.75" customHeight="1" x14ac:dyDescent="0.25">
      <c r="I683" s="23"/>
    </row>
    <row r="684" spans="9:9" ht="15.75" customHeight="1" x14ac:dyDescent="0.25">
      <c r="I684" s="23"/>
    </row>
    <row r="685" spans="9:9" ht="15.75" customHeight="1" x14ac:dyDescent="0.25">
      <c r="I685" s="23"/>
    </row>
    <row r="686" spans="9:9" ht="15.75" customHeight="1" x14ac:dyDescent="0.25">
      <c r="I686" s="23"/>
    </row>
    <row r="687" spans="9:9" ht="15.75" customHeight="1" x14ac:dyDescent="0.25">
      <c r="I687" s="23"/>
    </row>
    <row r="688" spans="9:9" ht="15.75" customHeight="1" x14ac:dyDescent="0.25">
      <c r="I688" s="23"/>
    </row>
    <row r="689" spans="9:9" ht="15.75" customHeight="1" x14ac:dyDescent="0.25">
      <c r="I689" s="23"/>
    </row>
    <row r="690" spans="9:9" ht="15.75" customHeight="1" x14ac:dyDescent="0.25">
      <c r="I690" s="23"/>
    </row>
    <row r="691" spans="9:9" ht="15.75" customHeight="1" x14ac:dyDescent="0.25">
      <c r="I691" s="23"/>
    </row>
    <row r="692" spans="9:9" ht="15.75" customHeight="1" x14ac:dyDescent="0.25">
      <c r="I692" s="23"/>
    </row>
    <row r="693" spans="9:9" ht="15.75" customHeight="1" x14ac:dyDescent="0.25">
      <c r="I693" s="23"/>
    </row>
    <row r="694" spans="9:9" ht="15.75" customHeight="1" x14ac:dyDescent="0.25">
      <c r="I694" s="23"/>
    </row>
    <row r="695" spans="9:9" ht="15.75" customHeight="1" x14ac:dyDescent="0.25">
      <c r="I695" s="23"/>
    </row>
    <row r="696" spans="9:9" ht="15.75" customHeight="1" x14ac:dyDescent="0.25">
      <c r="I696" s="23"/>
    </row>
    <row r="697" spans="9:9" ht="15.75" customHeight="1" x14ac:dyDescent="0.25">
      <c r="I697" s="23"/>
    </row>
    <row r="698" spans="9:9" ht="15.75" customHeight="1" x14ac:dyDescent="0.25">
      <c r="I698" s="23"/>
    </row>
    <row r="699" spans="9:9" ht="15.75" customHeight="1" x14ac:dyDescent="0.25">
      <c r="I699" s="23"/>
    </row>
    <row r="700" spans="9:9" ht="15.75" customHeight="1" x14ac:dyDescent="0.25">
      <c r="I700" s="23"/>
    </row>
    <row r="701" spans="9:9" ht="15.75" customHeight="1" x14ac:dyDescent="0.25">
      <c r="I701" s="23"/>
    </row>
    <row r="702" spans="9:9" ht="15.75" customHeight="1" x14ac:dyDescent="0.25">
      <c r="I702" s="23"/>
    </row>
    <row r="703" spans="9:9" ht="15.75" customHeight="1" x14ac:dyDescent="0.25">
      <c r="I703" s="23"/>
    </row>
    <row r="704" spans="9:9" ht="15.75" customHeight="1" x14ac:dyDescent="0.25">
      <c r="I704" s="23"/>
    </row>
    <row r="705" spans="9:9" ht="15.75" customHeight="1" x14ac:dyDescent="0.25">
      <c r="I705" s="23"/>
    </row>
    <row r="706" spans="9:9" ht="15.75" customHeight="1" x14ac:dyDescent="0.25">
      <c r="I706" s="23"/>
    </row>
    <row r="707" spans="9:9" ht="15.75" customHeight="1" x14ac:dyDescent="0.25">
      <c r="I707" s="23"/>
    </row>
    <row r="708" spans="9:9" ht="15.75" customHeight="1" x14ac:dyDescent="0.25">
      <c r="I708" s="23"/>
    </row>
    <row r="709" spans="9:9" ht="15.75" customHeight="1" x14ac:dyDescent="0.25">
      <c r="I709" s="23"/>
    </row>
    <row r="710" spans="9:9" ht="15.75" customHeight="1" x14ac:dyDescent="0.25">
      <c r="I710" s="23"/>
    </row>
    <row r="711" spans="9:9" ht="15.75" customHeight="1" x14ac:dyDescent="0.25">
      <c r="I711" s="23"/>
    </row>
    <row r="712" spans="9:9" ht="15.75" customHeight="1" x14ac:dyDescent="0.25">
      <c r="I712" s="23"/>
    </row>
    <row r="713" spans="9:9" ht="15.75" customHeight="1" x14ac:dyDescent="0.25">
      <c r="I713" s="23"/>
    </row>
    <row r="714" spans="9:9" ht="15.75" customHeight="1" x14ac:dyDescent="0.25">
      <c r="I714" s="23"/>
    </row>
    <row r="715" spans="9:9" ht="15.75" customHeight="1" x14ac:dyDescent="0.25">
      <c r="I715" s="23"/>
    </row>
    <row r="716" spans="9:9" ht="15.75" customHeight="1" x14ac:dyDescent="0.25">
      <c r="I716" s="23"/>
    </row>
    <row r="717" spans="9:9" ht="15.75" customHeight="1" x14ac:dyDescent="0.25">
      <c r="I717" s="23"/>
    </row>
    <row r="718" spans="9:9" ht="15.75" customHeight="1" x14ac:dyDescent="0.25">
      <c r="I718" s="23"/>
    </row>
    <row r="719" spans="9:9" ht="15.75" customHeight="1" x14ac:dyDescent="0.25">
      <c r="I719" s="23"/>
    </row>
    <row r="720" spans="9:9" ht="15.75" customHeight="1" x14ac:dyDescent="0.25">
      <c r="I720" s="23"/>
    </row>
    <row r="721" spans="9:9" ht="15.75" customHeight="1" x14ac:dyDescent="0.25">
      <c r="I721" s="23"/>
    </row>
    <row r="722" spans="9:9" ht="15.75" customHeight="1" x14ac:dyDescent="0.25">
      <c r="I722" s="23"/>
    </row>
    <row r="723" spans="9:9" ht="15.75" customHeight="1" x14ac:dyDescent="0.25">
      <c r="I723" s="23"/>
    </row>
    <row r="724" spans="9:9" ht="15.75" customHeight="1" x14ac:dyDescent="0.25">
      <c r="I724" s="23"/>
    </row>
    <row r="725" spans="9:9" ht="15.75" customHeight="1" x14ac:dyDescent="0.25">
      <c r="I725" s="23"/>
    </row>
    <row r="726" spans="9:9" ht="15.75" customHeight="1" x14ac:dyDescent="0.25">
      <c r="I726" s="23"/>
    </row>
    <row r="727" spans="9:9" ht="15.75" customHeight="1" x14ac:dyDescent="0.25">
      <c r="I727" s="23"/>
    </row>
    <row r="728" spans="9:9" ht="15.75" customHeight="1" x14ac:dyDescent="0.25">
      <c r="I728" s="23"/>
    </row>
    <row r="729" spans="9:9" ht="15.75" customHeight="1" x14ac:dyDescent="0.25">
      <c r="I729" s="23"/>
    </row>
    <row r="730" spans="9:9" ht="15.75" customHeight="1" x14ac:dyDescent="0.25">
      <c r="I730" s="23"/>
    </row>
    <row r="731" spans="9:9" ht="15.75" customHeight="1" x14ac:dyDescent="0.25">
      <c r="I731" s="23"/>
    </row>
    <row r="732" spans="9:9" ht="15.75" customHeight="1" x14ac:dyDescent="0.25">
      <c r="I732" s="23"/>
    </row>
    <row r="733" spans="9:9" ht="15.75" customHeight="1" x14ac:dyDescent="0.25">
      <c r="I733" s="23"/>
    </row>
    <row r="734" spans="9:9" ht="15.75" customHeight="1" x14ac:dyDescent="0.25">
      <c r="I734" s="23"/>
    </row>
    <row r="735" spans="9:9" ht="15.75" customHeight="1" x14ac:dyDescent="0.25">
      <c r="I735" s="23"/>
    </row>
    <row r="736" spans="9:9" ht="15.75" customHeight="1" x14ac:dyDescent="0.25">
      <c r="I736" s="23"/>
    </row>
    <row r="737" spans="9:9" ht="15.75" customHeight="1" x14ac:dyDescent="0.25">
      <c r="I737" s="23"/>
    </row>
    <row r="738" spans="9:9" ht="15.75" customHeight="1" x14ac:dyDescent="0.25">
      <c r="I738" s="23"/>
    </row>
    <row r="739" spans="9:9" ht="15.75" customHeight="1" x14ac:dyDescent="0.25">
      <c r="I739" s="23"/>
    </row>
    <row r="740" spans="9:9" ht="15.75" customHeight="1" x14ac:dyDescent="0.25">
      <c r="I740" s="23"/>
    </row>
    <row r="741" spans="9:9" ht="15.75" customHeight="1" x14ac:dyDescent="0.25">
      <c r="I741" s="23"/>
    </row>
    <row r="742" spans="9:9" ht="15.75" customHeight="1" x14ac:dyDescent="0.25">
      <c r="I742" s="23"/>
    </row>
    <row r="743" spans="9:9" ht="15.75" customHeight="1" x14ac:dyDescent="0.25">
      <c r="I743" s="23"/>
    </row>
    <row r="744" spans="9:9" ht="15.75" customHeight="1" x14ac:dyDescent="0.25">
      <c r="I744" s="23"/>
    </row>
    <row r="745" spans="9:9" ht="15.75" customHeight="1" x14ac:dyDescent="0.25">
      <c r="I745" s="23"/>
    </row>
    <row r="746" spans="9:9" ht="15.75" customHeight="1" x14ac:dyDescent="0.25">
      <c r="I746" s="23"/>
    </row>
    <row r="747" spans="9:9" ht="15.75" customHeight="1" x14ac:dyDescent="0.25">
      <c r="I747" s="23"/>
    </row>
    <row r="748" spans="9:9" ht="15.75" customHeight="1" x14ac:dyDescent="0.25">
      <c r="I748" s="23"/>
    </row>
    <row r="749" spans="9:9" ht="15.75" customHeight="1" x14ac:dyDescent="0.25">
      <c r="I749" s="23"/>
    </row>
    <row r="750" spans="9:9" ht="15.75" customHeight="1" x14ac:dyDescent="0.25">
      <c r="I750" s="23"/>
    </row>
    <row r="751" spans="9:9" ht="15.75" customHeight="1" x14ac:dyDescent="0.25">
      <c r="I751" s="23"/>
    </row>
    <row r="752" spans="9:9" ht="15.75" customHeight="1" x14ac:dyDescent="0.25">
      <c r="I752" s="23"/>
    </row>
    <row r="753" spans="9:9" ht="15.75" customHeight="1" x14ac:dyDescent="0.25">
      <c r="I753" s="23"/>
    </row>
    <row r="754" spans="9:9" ht="15.75" customHeight="1" x14ac:dyDescent="0.25">
      <c r="I754" s="23"/>
    </row>
    <row r="755" spans="9:9" ht="15.75" customHeight="1" x14ac:dyDescent="0.25">
      <c r="I755" s="23"/>
    </row>
    <row r="756" spans="9:9" ht="15.75" customHeight="1" x14ac:dyDescent="0.25">
      <c r="I756" s="23"/>
    </row>
    <row r="757" spans="9:9" ht="15.75" customHeight="1" x14ac:dyDescent="0.25">
      <c r="I757" s="23"/>
    </row>
    <row r="758" spans="9:9" ht="15.75" customHeight="1" x14ac:dyDescent="0.25">
      <c r="I758" s="23"/>
    </row>
    <row r="759" spans="9:9" ht="15.75" customHeight="1" x14ac:dyDescent="0.25">
      <c r="I759" s="23"/>
    </row>
    <row r="760" spans="9:9" ht="15.75" customHeight="1" x14ac:dyDescent="0.25">
      <c r="I760" s="23"/>
    </row>
    <row r="761" spans="9:9" ht="15.75" customHeight="1" x14ac:dyDescent="0.25">
      <c r="I761" s="23"/>
    </row>
    <row r="762" spans="9:9" ht="15.75" customHeight="1" x14ac:dyDescent="0.25">
      <c r="I762" s="23"/>
    </row>
    <row r="763" spans="9:9" ht="15.75" customHeight="1" x14ac:dyDescent="0.25">
      <c r="I763" s="23"/>
    </row>
    <row r="764" spans="9:9" ht="15.75" customHeight="1" x14ac:dyDescent="0.25">
      <c r="I764" s="23"/>
    </row>
    <row r="765" spans="9:9" ht="15.75" customHeight="1" x14ac:dyDescent="0.25">
      <c r="I765" s="23"/>
    </row>
    <row r="766" spans="9:9" ht="15.75" customHeight="1" x14ac:dyDescent="0.25">
      <c r="I766" s="23"/>
    </row>
    <row r="767" spans="9:9" ht="15.75" customHeight="1" x14ac:dyDescent="0.25">
      <c r="I767" s="23"/>
    </row>
    <row r="768" spans="9:9" ht="15.75" customHeight="1" x14ac:dyDescent="0.25">
      <c r="I768" s="23"/>
    </row>
    <row r="769" spans="9:9" ht="15.75" customHeight="1" x14ac:dyDescent="0.25">
      <c r="I769" s="23"/>
    </row>
    <row r="770" spans="9:9" ht="15.75" customHeight="1" x14ac:dyDescent="0.25">
      <c r="I770" s="23"/>
    </row>
    <row r="771" spans="9:9" ht="15.75" customHeight="1" x14ac:dyDescent="0.25">
      <c r="I771" s="23"/>
    </row>
    <row r="772" spans="9:9" ht="15.75" customHeight="1" x14ac:dyDescent="0.25">
      <c r="I772" s="23"/>
    </row>
    <row r="773" spans="9:9" ht="15.75" customHeight="1" x14ac:dyDescent="0.25">
      <c r="I773" s="23"/>
    </row>
    <row r="774" spans="9:9" ht="15.75" customHeight="1" x14ac:dyDescent="0.25">
      <c r="I774" s="23"/>
    </row>
    <row r="775" spans="9:9" ht="15.75" customHeight="1" x14ac:dyDescent="0.25">
      <c r="I775" s="23"/>
    </row>
    <row r="776" spans="9:9" ht="15.75" customHeight="1" x14ac:dyDescent="0.25">
      <c r="I776" s="23"/>
    </row>
    <row r="777" spans="9:9" ht="15.75" customHeight="1" x14ac:dyDescent="0.25">
      <c r="I777" s="23"/>
    </row>
    <row r="778" spans="9:9" ht="15.75" customHeight="1" x14ac:dyDescent="0.25">
      <c r="I778" s="23"/>
    </row>
    <row r="779" spans="9:9" ht="15.75" customHeight="1" x14ac:dyDescent="0.25">
      <c r="I779" s="23"/>
    </row>
    <row r="780" spans="9:9" ht="15.75" customHeight="1" x14ac:dyDescent="0.25">
      <c r="I780" s="23"/>
    </row>
    <row r="781" spans="9:9" ht="15.75" customHeight="1" x14ac:dyDescent="0.25">
      <c r="I781" s="23"/>
    </row>
    <row r="782" spans="9:9" ht="15.75" customHeight="1" x14ac:dyDescent="0.25">
      <c r="I782" s="23"/>
    </row>
    <row r="783" spans="9:9" ht="15.75" customHeight="1" x14ac:dyDescent="0.25">
      <c r="I783" s="23"/>
    </row>
    <row r="784" spans="9:9" ht="15.75" customHeight="1" x14ac:dyDescent="0.25">
      <c r="I784" s="23"/>
    </row>
    <row r="785" spans="9:9" ht="15.75" customHeight="1" x14ac:dyDescent="0.25">
      <c r="I785" s="23"/>
    </row>
    <row r="786" spans="9:9" ht="15.75" customHeight="1" x14ac:dyDescent="0.25">
      <c r="I786" s="23"/>
    </row>
    <row r="787" spans="9:9" ht="15.75" customHeight="1" x14ac:dyDescent="0.25">
      <c r="I787" s="23"/>
    </row>
    <row r="788" spans="9:9" ht="15.75" customHeight="1" x14ac:dyDescent="0.25">
      <c r="I788" s="23"/>
    </row>
    <row r="789" spans="9:9" ht="15.75" customHeight="1" x14ac:dyDescent="0.25">
      <c r="I789" s="23"/>
    </row>
    <row r="790" spans="9:9" ht="15.75" customHeight="1" x14ac:dyDescent="0.25">
      <c r="I790" s="23"/>
    </row>
    <row r="791" spans="9:9" ht="15.75" customHeight="1" x14ac:dyDescent="0.25">
      <c r="I791" s="23"/>
    </row>
    <row r="792" spans="9:9" ht="15.75" customHeight="1" x14ac:dyDescent="0.25">
      <c r="I792" s="23"/>
    </row>
    <row r="793" spans="9:9" ht="15.75" customHeight="1" x14ac:dyDescent="0.25">
      <c r="I793" s="23"/>
    </row>
    <row r="794" spans="9:9" ht="15.75" customHeight="1" x14ac:dyDescent="0.25">
      <c r="I794" s="23"/>
    </row>
    <row r="795" spans="9:9" ht="15.75" customHeight="1" x14ac:dyDescent="0.25">
      <c r="I795" s="23"/>
    </row>
    <row r="796" spans="9:9" ht="15.75" customHeight="1" x14ac:dyDescent="0.25">
      <c r="I796" s="23"/>
    </row>
    <row r="797" spans="9:9" ht="15.75" customHeight="1" x14ac:dyDescent="0.25">
      <c r="I797" s="23"/>
    </row>
    <row r="798" spans="9:9" ht="15.75" customHeight="1" x14ac:dyDescent="0.25">
      <c r="I798" s="23"/>
    </row>
    <row r="799" spans="9:9" ht="15.75" customHeight="1" x14ac:dyDescent="0.25">
      <c r="I799" s="23"/>
    </row>
    <row r="800" spans="9:9" ht="15.75" customHeight="1" x14ac:dyDescent="0.25">
      <c r="I800" s="23"/>
    </row>
    <row r="801" spans="9:9" ht="15.75" customHeight="1" x14ac:dyDescent="0.25">
      <c r="I801" s="23"/>
    </row>
    <row r="802" spans="9:9" ht="15.75" customHeight="1" x14ac:dyDescent="0.25">
      <c r="I802" s="23"/>
    </row>
    <row r="803" spans="9:9" ht="15.75" customHeight="1" x14ac:dyDescent="0.25">
      <c r="I803" s="23"/>
    </row>
    <row r="804" spans="9:9" ht="15.75" customHeight="1" x14ac:dyDescent="0.25">
      <c r="I804" s="23"/>
    </row>
    <row r="805" spans="9:9" ht="15.75" customHeight="1" x14ac:dyDescent="0.25">
      <c r="I805" s="23"/>
    </row>
    <row r="806" spans="9:9" ht="15.75" customHeight="1" x14ac:dyDescent="0.25">
      <c r="I806" s="23"/>
    </row>
    <row r="807" spans="9:9" ht="15.75" customHeight="1" x14ac:dyDescent="0.25">
      <c r="I807" s="23"/>
    </row>
    <row r="808" spans="9:9" ht="15.75" customHeight="1" x14ac:dyDescent="0.25">
      <c r="I808" s="23"/>
    </row>
    <row r="809" spans="9:9" ht="15.75" customHeight="1" x14ac:dyDescent="0.25">
      <c r="I809" s="23"/>
    </row>
    <row r="810" spans="9:9" ht="15.75" customHeight="1" x14ac:dyDescent="0.25">
      <c r="I810" s="23"/>
    </row>
    <row r="811" spans="9:9" ht="15.75" customHeight="1" x14ac:dyDescent="0.25">
      <c r="I811" s="23"/>
    </row>
    <row r="812" spans="9:9" ht="15.75" customHeight="1" x14ac:dyDescent="0.25">
      <c r="I812" s="23"/>
    </row>
    <row r="813" spans="9:9" ht="15.75" customHeight="1" x14ac:dyDescent="0.25">
      <c r="I813" s="23"/>
    </row>
    <row r="814" spans="9:9" ht="15.75" customHeight="1" x14ac:dyDescent="0.25">
      <c r="I814" s="23"/>
    </row>
    <row r="815" spans="9:9" ht="15.75" customHeight="1" x14ac:dyDescent="0.25">
      <c r="I815" s="23"/>
    </row>
    <row r="816" spans="9:9" ht="15.75" customHeight="1" x14ac:dyDescent="0.25">
      <c r="I816" s="23"/>
    </row>
    <row r="817" spans="9:9" ht="15.75" customHeight="1" x14ac:dyDescent="0.25">
      <c r="I817" s="23"/>
    </row>
    <row r="818" spans="9:9" ht="15.75" customHeight="1" x14ac:dyDescent="0.25">
      <c r="I818" s="23"/>
    </row>
    <row r="819" spans="9:9" ht="15.75" customHeight="1" x14ac:dyDescent="0.25">
      <c r="I819" s="23"/>
    </row>
    <row r="820" spans="9:9" ht="15.75" customHeight="1" x14ac:dyDescent="0.25">
      <c r="I820" s="23"/>
    </row>
    <row r="821" spans="9:9" ht="15.75" customHeight="1" x14ac:dyDescent="0.25">
      <c r="I821" s="23"/>
    </row>
    <row r="822" spans="9:9" ht="15.75" customHeight="1" x14ac:dyDescent="0.25">
      <c r="I822" s="23"/>
    </row>
    <row r="823" spans="9:9" ht="15.75" customHeight="1" x14ac:dyDescent="0.25">
      <c r="I823" s="23"/>
    </row>
    <row r="824" spans="9:9" ht="15.75" customHeight="1" x14ac:dyDescent="0.25">
      <c r="I824" s="23"/>
    </row>
    <row r="825" spans="9:9" ht="15.75" customHeight="1" x14ac:dyDescent="0.25">
      <c r="I825" s="23"/>
    </row>
    <row r="826" spans="9:9" ht="15.75" customHeight="1" x14ac:dyDescent="0.25">
      <c r="I826" s="23"/>
    </row>
    <row r="827" spans="9:9" ht="15.75" customHeight="1" x14ac:dyDescent="0.25">
      <c r="I827" s="23"/>
    </row>
    <row r="828" spans="9:9" ht="15.75" customHeight="1" x14ac:dyDescent="0.25">
      <c r="I828" s="23"/>
    </row>
    <row r="829" spans="9:9" ht="15.75" customHeight="1" x14ac:dyDescent="0.25">
      <c r="I829" s="23"/>
    </row>
    <row r="830" spans="9:9" ht="15.75" customHeight="1" x14ac:dyDescent="0.25">
      <c r="I830" s="23"/>
    </row>
    <row r="831" spans="9:9" ht="15.75" customHeight="1" x14ac:dyDescent="0.25">
      <c r="I831" s="23"/>
    </row>
    <row r="832" spans="9:9" ht="15.75" customHeight="1" x14ac:dyDescent="0.25">
      <c r="I832" s="23"/>
    </row>
    <row r="833" spans="9:9" ht="15.75" customHeight="1" x14ac:dyDescent="0.25">
      <c r="I833" s="23"/>
    </row>
    <row r="834" spans="9:9" ht="15.75" customHeight="1" x14ac:dyDescent="0.25">
      <c r="I834" s="23"/>
    </row>
    <row r="835" spans="9:9" ht="15.75" customHeight="1" x14ac:dyDescent="0.25">
      <c r="I835" s="23"/>
    </row>
    <row r="836" spans="9:9" ht="15.75" customHeight="1" x14ac:dyDescent="0.25">
      <c r="I836" s="23"/>
    </row>
    <row r="837" spans="9:9" ht="15.75" customHeight="1" x14ac:dyDescent="0.25">
      <c r="I837" s="23"/>
    </row>
    <row r="838" spans="9:9" ht="15.75" customHeight="1" x14ac:dyDescent="0.25">
      <c r="I838" s="23"/>
    </row>
    <row r="839" spans="9:9" ht="15.75" customHeight="1" x14ac:dyDescent="0.25">
      <c r="I839" s="23"/>
    </row>
    <row r="840" spans="9:9" ht="15.75" customHeight="1" x14ac:dyDescent="0.25">
      <c r="I840" s="23"/>
    </row>
    <row r="841" spans="9:9" ht="15.75" customHeight="1" x14ac:dyDescent="0.25">
      <c r="I841" s="23"/>
    </row>
    <row r="842" spans="9:9" ht="15.75" customHeight="1" x14ac:dyDescent="0.25">
      <c r="I842" s="23"/>
    </row>
    <row r="843" spans="9:9" ht="15.75" customHeight="1" x14ac:dyDescent="0.25">
      <c r="I843" s="23"/>
    </row>
    <row r="844" spans="9:9" ht="15.75" customHeight="1" x14ac:dyDescent="0.25">
      <c r="I844" s="23"/>
    </row>
    <row r="845" spans="9:9" ht="15.75" customHeight="1" x14ac:dyDescent="0.25">
      <c r="I845" s="23"/>
    </row>
    <row r="846" spans="9:9" ht="15.75" customHeight="1" x14ac:dyDescent="0.25">
      <c r="I846" s="23"/>
    </row>
    <row r="847" spans="9:9" ht="15.75" customHeight="1" x14ac:dyDescent="0.25">
      <c r="I847" s="23"/>
    </row>
    <row r="848" spans="9:9" ht="15.75" customHeight="1" x14ac:dyDescent="0.25">
      <c r="I848" s="23"/>
    </row>
    <row r="849" spans="9:9" ht="15.75" customHeight="1" x14ac:dyDescent="0.25">
      <c r="I849" s="23"/>
    </row>
    <row r="850" spans="9:9" ht="15.75" customHeight="1" x14ac:dyDescent="0.25">
      <c r="I850" s="23"/>
    </row>
    <row r="851" spans="9:9" ht="15.75" customHeight="1" x14ac:dyDescent="0.25">
      <c r="I851" s="23"/>
    </row>
    <row r="852" spans="9:9" ht="15.75" customHeight="1" x14ac:dyDescent="0.25">
      <c r="I852" s="23"/>
    </row>
    <row r="853" spans="9:9" ht="15.75" customHeight="1" x14ac:dyDescent="0.25">
      <c r="I853" s="23"/>
    </row>
    <row r="854" spans="9:9" ht="15.75" customHeight="1" x14ac:dyDescent="0.25">
      <c r="I854" s="23"/>
    </row>
    <row r="855" spans="9:9" ht="15.75" customHeight="1" x14ac:dyDescent="0.25">
      <c r="I855" s="23"/>
    </row>
    <row r="856" spans="9:9" ht="15.75" customHeight="1" x14ac:dyDescent="0.25">
      <c r="I856" s="23"/>
    </row>
    <row r="857" spans="9:9" ht="15.75" customHeight="1" x14ac:dyDescent="0.25">
      <c r="I857" s="23"/>
    </row>
    <row r="858" spans="9:9" ht="15.75" customHeight="1" x14ac:dyDescent="0.25">
      <c r="I858" s="23"/>
    </row>
    <row r="859" spans="9:9" ht="15.75" customHeight="1" x14ac:dyDescent="0.25">
      <c r="I859" s="23"/>
    </row>
    <row r="860" spans="9:9" ht="15.75" customHeight="1" x14ac:dyDescent="0.25">
      <c r="I860" s="23"/>
    </row>
    <row r="861" spans="9:9" ht="15.75" customHeight="1" x14ac:dyDescent="0.25">
      <c r="I861" s="23"/>
    </row>
    <row r="862" spans="9:9" ht="15.75" customHeight="1" x14ac:dyDescent="0.25">
      <c r="I862" s="23"/>
    </row>
    <row r="863" spans="9:9" ht="15.75" customHeight="1" x14ac:dyDescent="0.25">
      <c r="I863" s="23"/>
    </row>
    <row r="864" spans="9:9" ht="15.75" customHeight="1" x14ac:dyDescent="0.25">
      <c r="I864" s="23"/>
    </row>
    <row r="865" spans="9:9" ht="15.75" customHeight="1" x14ac:dyDescent="0.25">
      <c r="I865" s="23"/>
    </row>
    <row r="866" spans="9:9" ht="15.75" customHeight="1" x14ac:dyDescent="0.25">
      <c r="I866" s="23"/>
    </row>
    <row r="867" spans="9:9" ht="15.75" customHeight="1" x14ac:dyDescent="0.25">
      <c r="I867" s="23"/>
    </row>
    <row r="868" spans="9:9" ht="15.75" customHeight="1" x14ac:dyDescent="0.25">
      <c r="I868" s="23"/>
    </row>
    <row r="869" spans="9:9" ht="15.75" customHeight="1" x14ac:dyDescent="0.25">
      <c r="I869" s="23"/>
    </row>
    <row r="870" spans="9:9" ht="15.75" customHeight="1" x14ac:dyDescent="0.25">
      <c r="I870" s="23"/>
    </row>
    <row r="871" spans="9:9" ht="15.75" customHeight="1" x14ac:dyDescent="0.25">
      <c r="I871" s="23"/>
    </row>
    <row r="872" spans="9:9" ht="15.75" customHeight="1" x14ac:dyDescent="0.25">
      <c r="I872" s="23"/>
    </row>
    <row r="873" spans="9:9" ht="15.75" customHeight="1" x14ac:dyDescent="0.25">
      <c r="I873" s="23"/>
    </row>
    <row r="874" spans="9:9" ht="15.75" customHeight="1" x14ac:dyDescent="0.25">
      <c r="I874" s="23"/>
    </row>
    <row r="875" spans="9:9" ht="15.75" customHeight="1" x14ac:dyDescent="0.25">
      <c r="I875" s="23"/>
    </row>
    <row r="876" spans="9:9" ht="15.75" customHeight="1" x14ac:dyDescent="0.25">
      <c r="I876" s="23"/>
    </row>
    <row r="877" spans="9:9" ht="15.75" customHeight="1" x14ac:dyDescent="0.25">
      <c r="I877" s="23"/>
    </row>
    <row r="878" spans="9:9" ht="15.75" customHeight="1" x14ac:dyDescent="0.25">
      <c r="I878" s="23"/>
    </row>
    <row r="879" spans="9:9" ht="15.75" customHeight="1" x14ac:dyDescent="0.25">
      <c r="I879" s="23"/>
    </row>
    <row r="880" spans="9:9" ht="15.75" customHeight="1" x14ac:dyDescent="0.25">
      <c r="I880" s="23"/>
    </row>
    <row r="881" spans="9:9" ht="15.75" customHeight="1" x14ac:dyDescent="0.25">
      <c r="I881" s="23"/>
    </row>
    <row r="882" spans="9:9" ht="15.75" customHeight="1" x14ac:dyDescent="0.25">
      <c r="I882" s="23"/>
    </row>
    <row r="883" spans="9:9" ht="15.75" customHeight="1" x14ac:dyDescent="0.25">
      <c r="I883" s="23"/>
    </row>
    <row r="884" spans="9:9" ht="15.75" customHeight="1" x14ac:dyDescent="0.25">
      <c r="I884" s="23"/>
    </row>
    <row r="885" spans="9:9" ht="15.75" customHeight="1" x14ac:dyDescent="0.25">
      <c r="I885" s="23"/>
    </row>
    <row r="886" spans="9:9" ht="15.75" customHeight="1" x14ac:dyDescent="0.25">
      <c r="I886" s="23"/>
    </row>
    <row r="887" spans="9:9" ht="15.75" customHeight="1" x14ac:dyDescent="0.25">
      <c r="I887" s="23"/>
    </row>
    <row r="888" spans="9:9" ht="15.75" customHeight="1" x14ac:dyDescent="0.25">
      <c r="I888" s="23"/>
    </row>
    <row r="889" spans="9:9" ht="15.75" customHeight="1" x14ac:dyDescent="0.25">
      <c r="I889" s="23"/>
    </row>
    <row r="890" spans="9:9" ht="15.75" customHeight="1" x14ac:dyDescent="0.25">
      <c r="I890" s="23"/>
    </row>
    <row r="891" spans="9:9" ht="15.75" customHeight="1" x14ac:dyDescent="0.25">
      <c r="I891" s="23"/>
    </row>
    <row r="892" spans="9:9" ht="15.75" customHeight="1" x14ac:dyDescent="0.25">
      <c r="I892" s="23"/>
    </row>
    <row r="893" spans="9:9" ht="15.75" customHeight="1" x14ac:dyDescent="0.25">
      <c r="I893" s="23"/>
    </row>
    <row r="894" spans="9:9" ht="15.75" customHeight="1" x14ac:dyDescent="0.25">
      <c r="I894" s="23"/>
    </row>
    <row r="895" spans="9:9" ht="15.75" customHeight="1" x14ac:dyDescent="0.25">
      <c r="I895" s="23"/>
    </row>
    <row r="896" spans="9:9" ht="15.75" customHeight="1" x14ac:dyDescent="0.25">
      <c r="I896" s="23"/>
    </row>
    <row r="897" spans="9:9" ht="15.75" customHeight="1" x14ac:dyDescent="0.25">
      <c r="I897" s="23"/>
    </row>
    <row r="898" spans="9:9" ht="15.75" customHeight="1" x14ac:dyDescent="0.25">
      <c r="I898" s="23"/>
    </row>
    <row r="899" spans="9:9" ht="15.75" customHeight="1" x14ac:dyDescent="0.25">
      <c r="I899" s="23"/>
    </row>
    <row r="900" spans="9:9" ht="15.75" customHeight="1" x14ac:dyDescent="0.25">
      <c r="I900" s="23"/>
    </row>
    <row r="901" spans="9:9" ht="15.75" customHeight="1" x14ac:dyDescent="0.25">
      <c r="I901" s="23"/>
    </row>
    <row r="902" spans="9:9" ht="15.75" customHeight="1" x14ac:dyDescent="0.25">
      <c r="I902" s="23"/>
    </row>
    <row r="903" spans="9:9" ht="15.75" customHeight="1" x14ac:dyDescent="0.25">
      <c r="I903" s="23"/>
    </row>
    <row r="904" spans="9:9" ht="15.75" customHeight="1" x14ac:dyDescent="0.25">
      <c r="I904" s="23"/>
    </row>
    <row r="905" spans="9:9" ht="15.75" customHeight="1" x14ac:dyDescent="0.25">
      <c r="I905" s="23"/>
    </row>
    <row r="906" spans="9:9" ht="15.75" customHeight="1" x14ac:dyDescent="0.25">
      <c r="I906" s="23"/>
    </row>
    <row r="907" spans="9:9" ht="15.75" customHeight="1" x14ac:dyDescent="0.25">
      <c r="I907" s="23"/>
    </row>
    <row r="908" spans="9:9" ht="15.75" customHeight="1" x14ac:dyDescent="0.25">
      <c r="I908" s="23"/>
    </row>
    <row r="909" spans="9:9" ht="15.75" customHeight="1" x14ac:dyDescent="0.25">
      <c r="I909" s="23"/>
    </row>
    <row r="910" spans="9:9" ht="15.75" customHeight="1" x14ac:dyDescent="0.25">
      <c r="I910" s="23"/>
    </row>
    <row r="911" spans="9:9" ht="15.75" customHeight="1" x14ac:dyDescent="0.25">
      <c r="I911" s="23"/>
    </row>
    <row r="912" spans="9:9" ht="15.75" customHeight="1" x14ac:dyDescent="0.25">
      <c r="I912" s="23"/>
    </row>
    <row r="913" spans="9:9" ht="15.75" customHeight="1" x14ac:dyDescent="0.25">
      <c r="I913" s="23"/>
    </row>
    <row r="914" spans="9:9" ht="15.75" customHeight="1" x14ac:dyDescent="0.25">
      <c r="I914" s="23"/>
    </row>
    <row r="915" spans="9:9" ht="15.75" customHeight="1" x14ac:dyDescent="0.25">
      <c r="I915" s="23"/>
    </row>
    <row r="916" spans="9:9" ht="15.75" customHeight="1" x14ac:dyDescent="0.25">
      <c r="I916" s="23"/>
    </row>
    <row r="917" spans="9:9" ht="15.75" customHeight="1" x14ac:dyDescent="0.25">
      <c r="I917" s="23"/>
    </row>
    <row r="918" spans="9:9" ht="15.75" customHeight="1" x14ac:dyDescent="0.25">
      <c r="I918" s="23"/>
    </row>
    <row r="919" spans="9:9" ht="15.75" customHeight="1" x14ac:dyDescent="0.25">
      <c r="I919" s="23"/>
    </row>
    <row r="920" spans="9:9" ht="15.75" customHeight="1" x14ac:dyDescent="0.25">
      <c r="I920" s="23"/>
    </row>
    <row r="921" spans="9:9" ht="15.75" customHeight="1" x14ac:dyDescent="0.25">
      <c r="I921" s="23"/>
    </row>
    <row r="922" spans="9:9" ht="15.75" customHeight="1" x14ac:dyDescent="0.25">
      <c r="I922" s="23"/>
    </row>
    <row r="923" spans="9:9" ht="15.75" customHeight="1" x14ac:dyDescent="0.25">
      <c r="I923" s="23"/>
    </row>
    <row r="924" spans="9:9" ht="15.75" customHeight="1" x14ac:dyDescent="0.25">
      <c r="I924" s="23"/>
    </row>
    <row r="925" spans="9:9" ht="15.75" customHeight="1" x14ac:dyDescent="0.25">
      <c r="I925" s="23"/>
    </row>
    <row r="926" spans="9:9" ht="15.75" customHeight="1" x14ac:dyDescent="0.25">
      <c r="I926" s="23"/>
    </row>
    <row r="927" spans="9:9" ht="15.75" customHeight="1" x14ac:dyDescent="0.25">
      <c r="I927" s="23"/>
    </row>
    <row r="928" spans="9:9" ht="15.75" customHeight="1" x14ac:dyDescent="0.25">
      <c r="I928" s="23"/>
    </row>
    <row r="929" spans="9:9" ht="15.75" customHeight="1" x14ac:dyDescent="0.25">
      <c r="I929" s="23"/>
    </row>
    <row r="930" spans="9:9" ht="15.75" customHeight="1" x14ac:dyDescent="0.25">
      <c r="I930" s="23"/>
    </row>
    <row r="931" spans="9:9" ht="15.75" customHeight="1" x14ac:dyDescent="0.25">
      <c r="I931" s="23"/>
    </row>
    <row r="932" spans="9:9" ht="15.75" customHeight="1" x14ac:dyDescent="0.25">
      <c r="I932" s="23"/>
    </row>
    <row r="933" spans="9:9" ht="15.75" customHeight="1" x14ac:dyDescent="0.25">
      <c r="I933" s="23"/>
    </row>
    <row r="934" spans="9:9" ht="15.75" customHeight="1" x14ac:dyDescent="0.25">
      <c r="I934" s="23"/>
    </row>
    <row r="935" spans="9:9" ht="15.75" customHeight="1" x14ac:dyDescent="0.25">
      <c r="I935" s="23"/>
    </row>
    <row r="936" spans="9:9" ht="15.75" customHeight="1" x14ac:dyDescent="0.25">
      <c r="I936" s="23"/>
    </row>
    <row r="937" spans="9:9" ht="15.75" customHeight="1" x14ac:dyDescent="0.25">
      <c r="I937" s="23"/>
    </row>
    <row r="938" spans="9:9" ht="15.75" customHeight="1" x14ac:dyDescent="0.25">
      <c r="I938" s="23"/>
    </row>
    <row r="939" spans="9:9" ht="15.75" customHeight="1" x14ac:dyDescent="0.25">
      <c r="I939" s="23"/>
    </row>
    <row r="940" spans="9:9" ht="15.75" customHeight="1" x14ac:dyDescent="0.25">
      <c r="I940" s="23"/>
    </row>
    <row r="941" spans="9:9" ht="15.75" customHeight="1" x14ac:dyDescent="0.25">
      <c r="I941" s="23"/>
    </row>
    <row r="942" spans="9:9" ht="15.75" customHeight="1" x14ac:dyDescent="0.25">
      <c r="I942" s="23"/>
    </row>
    <row r="943" spans="9:9" ht="15.75" customHeight="1" x14ac:dyDescent="0.25">
      <c r="I943" s="23"/>
    </row>
    <row r="944" spans="9:9" ht="15.75" customHeight="1" x14ac:dyDescent="0.25">
      <c r="I944" s="23"/>
    </row>
    <row r="945" spans="9:9" ht="15.75" customHeight="1" x14ac:dyDescent="0.25">
      <c r="I945" s="23"/>
    </row>
    <row r="946" spans="9:9" ht="15.75" customHeight="1" x14ac:dyDescent="0.25">
      <c r="I946" s="23"/>
    </row>
    <row r="947" spans="9:9" ht="15.75" customHeight="1" x14ac:dyDescent="0.25">
      <c r="I947" s="23"/>
    </row>
    <row r="948" spans="9:9" ht="15.75" customHeight="1" x14ac:dyDescent="0.25">
      <c r="I948" s="23"/>
    </row>
    <row r="949" spans="9:9" ht="15.75" customHeight="1" x14ac:dyDescent="0.25">
      <c r="I949" s="23"/>
    </row>
    <row r="950" spans="9:9" ht="15.75" customHeight="1" x14ac:dyDescent="0.25">
      <c r="I950" s="23"/>
    </row>
    <row r="951" spans="9:9" ht="15.75" customHeight="1" x14ac:dyDescent="0.25">
      <c r="I951" s="23"/>
    </row>
    <row r="952" spans="9:9" ht="15.75" customHeight="1" x14ac:dyDescent="0.25">
      <c r="I952" s="23"/>
    </row>
    <row r="953" spans="9:9" ht="15.75" customHeight="1" x14ac:dyDescent="0.25">
      <c r="I953" s="23"/>
    </row>
    <row r="954" spans="9:9" ht="15.75" customHeight="1" x14ac:dyDescent="0.25">
      <c r="I954" s="23"/>
    </row>
    <row r="955" spans="9:9" ht="15.75" customHeight="1" x14ac:dyDescent="0.25">
      <c r="I955" s="23"/>
    </row>
    <row r="956" spans="9:9" ht="15.75" customHeight="1" x14ac:dyDescent="0.25">
      <c r="I956" s="23"/>
    </row>
    <row r="957" spans="9:9" ht="15.75" customHeight="1" x14ac:dyDescent="0.25">
      <c r="I957" s="23"/>
    </row>
    <row r="958" spans="9:9" ht="15.75" customHeight="1" x14ac:dyDescent="0.25">
      <c r="I958" s="23"/>
    </row>
    <row r="959" spans="9:9" ht="15.75" customHeight="1" x14ac:dyDescent="0.25">
      <c r="I959" s="23"/>
    </row>
    <row r="960" spans="9:9" ht="15.75" customHeight="1" x14ac:dyDescent="0.25">
      <c r="I960" s="23"/>
    </row>
    <row r="961" spans="9:9" ht="15.75" customHeight="1" x14ac:dyDescent="0.25">
      <c r="I961" s="23"/>
    </row>
    <row r="962" spans="9:9" ht="15.75" customHeight="1" x14ac:dyDescent="0.25">
      <c r="I962" s="23"/>
    </row>
    <row r="963" spans="9:9" ht="15.75" customHeight="1" x14ac:dyDescent="0.25">
      <c r="I963" s="23"/>
    </row>
    <row r="964" spans="9:9" ht="15.75" customHeight="1" x14ac:dyDescent="0.25">
      <c r="I964" s="23"/>
    </row>
    <row r="965" spans="9:9" ht="15.75" customHeight="1" x14ac:dyDescent="0.25">
      <c r="I965" s="23"/>
    </row>
    <row r="966" spans="9:9" ht="15.75" customHeight="1" x14ac:dyDescent="0.25">
      <c r="I966" s="23"/>
    </row>
    <row r="967" spans="9:9" ht="15.75" customHeight="1" x14ac:dyDescent="0.25">
      <c r="I967" s="23"/>
    </row>
    <row r="968" spans="9:9" ht="15.75" customHeight="1" x14ac:dyDescent="0.25">
      <c r="I968" s="23"/>
    </row>
    <row r="969" spans="9:9" ht="15.75" customHeight="1" x14ac:dyDescent="0.25">
      <c r="I969" s="23"/>
    </row>
    <row r="970" spans="9:9" ht="15.75" customHeight="1" x14ac:dyDescent="0.25">
      <c r="I970" s="23"/>
    </row>
    <row r="971" spans="9:9" ht="15.75" customHeight="1" x14ac:dyDescent="0.25">
      <c r="I971" s="23"/>
    </row>
    <row r="972" spans="9:9" ht="15.75" customHeight="1" x14ac:dyDescent="0.25">
      <c r="I972" s="23"/>
    </row>
    <row r="973" spans="9:9" ht="15.75" customHeight="1" x14ac:dyDescent="0.25">
      <c r="I973" s="23"/>
    </row>
    <row r="974" spans="9:9" ht="15.75" customHeight="1" x14ac:dyDescent="0.25">
      <c r="I974" s="23"/>
    </row>
    <row r="975" spans="9:9" ht="15.75" customHeight="1" x14ac:dyDescent="0.25">
      <c r="I975" s="23"/>
    </row>
    <row r="976" spans="9:9" ht="15.75" customHeight="1" x14ac:dyDescent="0.25">
      <c r="I976" s="23"/>
    </row>
    <row r="977" spans="9:9" ht="15.75" customHeight="1" x14ac:dyDescent="0.25">
      <c r="I977" s="23"/>
    </row>
    <row r="978" spans="9:9" ht="15.75" customHeight="1" x14ac:dyDescent="0.25">
      <c r="I978" s="23"/>
    </row>
    <row r="979" spans="9:9" ht="15.75" customHeight="1" x14ac:dyDescent="0.25">
      <c r="I979" s="23"/>
    </row>
    <row r="980" spans="9:9" ht="15.75" customHeight="1" x14ac:dyDescent="0.25">
      <c r="I980" s="23"/>
    </row>
    <row r="981" spans="9:9" ht="15.75" customHeight="1" x14ac:dyDescent="0.25">
      <c r="I981" s="23"/>
    </row>
    <row r="982" spans="9:9" ht="15.75" customHeight="1" x14ac:dyDescent="0.25">
      <c r="I982" s="23"/>
    </row>
    <row r="983" spans="9:9" ht="15.75" customHeight="1" x14ac:dyDescent="0.25">
      <c r="I983" s="23"/>
    </row>
    <row r="984" spans="9:9" ht="15.75" customHeight="1" x14ac:dyDescent="0.25">
      <c r="I984" s="23"/>
    </row>
    <row r="985" spans="9:9" ht="15.75" customHeight="1" x14ac:dyDescent="0.25">
      <c r="I985" s="23"/>
    </row>
    <row r="986" spans="9:9" ht="15.75" customHeight="1" x14ac:dyDescent="0.25">
      <c r="I986" s="23"/>
    </row>
    <row r="987" spans="9:9" ht="15.75" customHeight="1" x14ac:dyDescent="0.25">
      <c r="I987" s="23"/>
    </row>
    <row r="988" spans="9:9" ht="15.75" customHeight="1" x14ac:dyDescent="0.25">
      <c r="I988" s="23"/>
    </row>
    <row r="989" spans="9:9" ht="15.75" customHeight="1" x14ac:dyDescent="0.25">
      <c r="I989" s="23"/>
    </row>
    <row r="990" spans="9:9" ht="15.75" customHeight="1" x14ac:dyDescent="0.25">
      <c r="I990" s="23"/>
    </row>
    <row r="991" spans="9:9" ht="15.75" customHeight="1" x14ac:dyDescent="0.25">
      <c r="I991" s="23"/>
    </row>
    <row r="992" spans="9:9" ht="15.75" customHeight="1" x14ac:dyDescent="0.25">
      <c r="I992" s="23"/>
    </row>
    <row r="993" spans="9:9" ht="15.75" customHeight="1" x14ac:dyDescent="0.25">
      <c r="I993" s="23"/>
    </row>
    <row r="994" spans="9:9" ht="15.75" customHeight="1" x14ac:dyDescent="0.25">
      <c r="I994" s="23"/>
    </row>
    <row r="995" spans="9:9" ht="15.75" customHeight="1" x14ac:dyDescent="0.25">
      <c r="I995" s="23"/>
    </row>
    <row r="996" spans="9:9" ht="15.75" customHeight="1" x14ac:dyDescent="0.25">
      <c r="I996" s="23"/>
    </row>
    <row r="997" spans="9:9" ht="15.75" customHeight="1" x14ac:dyDescent="0.25">
      <c r="I997" s="23"/>
    </row>
    <row r="998" spans="9:9" ht="15.75" customHeight="1" x14ac:dyDescent="0.25">
      <c r="I998" s="23"/>
    </row>
    <row r="999" spans="9:9" ht="15.75" customHeight="1" x14ac:dyDescent="0.25">
      <c r="I999" s="23"/>
    </row>
    <row r="1000" spans="9:9" ht="15.75" customHeight="1" x14ac:dyDescent="0.25">
      <c r="I1000" s="23"/>
    </row>
  </sheetData>
  <mergeCells count="34">
    <mergeCell ref="N46:Q47"/>
    <mergeCell ref="E10:E11"/>
    <mergeCell ref="F10:F11"/>
    <mergeCell ref="D46:H47"/>
    <mergeCell ref="L6:O7"/>
    <mergeCell ref="G10:G11"/>
    <mergeCell ref="H10:H11"/>
    <mergeCell ref="I10:I11"/>
    <mergeCell ref="J10:J11"/>
    <mergeCell ref="K10:K11"/>
    <mergeCell ref="L10:L11"/>
    <mergeCell ref="M10:M11"/>
    <mergeCell ref="N10:N11"/>
    <mergeCell ref="L8:L9"/>
    <mergeCell ref="M8:M9"/>
    <mergeCell ref="N8:N9"/>
    <mergeCell ref="I8:I9"/>
    <mergeCell ref="J8:J9"/>
    <mergeCell ref="A2:S3"/>
    <mergeCell ref="A4:A11"/>
    <mergeCell ref="B4:B11"/>
    <mergeCell ref="C4:C11"/>
    <mergeCell ref="D4:D11"/>
    <mergeCell ref="E4:G9"/>
    <mergeCell ref="H4:O5"/>
    <mergeCell ref="O10:O11"/>
    <mergeCell ref="P4:P11"/>
    <mergeCell ref="Q4:Q11"/>
    <mergeCell ref="R4:R11"/>
    <mergeCell ref="S4:S11"/>
    <mergeCell ref="K8:K9"/>
    <mergeCell ref="H6:K7"/>
    <mergeCell ref="O8:O9"/>
    <mergeCell ref="H8:H9"/>
  </mergeCells>
  <conditionalFormatting sqref="C12:O12 K12:K42 O12:O42 R12:S42 C13:N42 O28:Q42">
    <cfRule type="expression" dxfId="33" priority="1">
      <formula>$C12="FRI"</formula>
    </cfRule>
  </conditionalFormatting>
  <conditionalFormatting sqref="P12:Q27">
    <cfRule type="expression" dxfId="32" priority="3">
      <formula>$C12="FRI"</formula>
    </cfRule>
  </conditionalFormatting>
  <printOptions horizontalCentered="1" verticalCentered="1"/>
  <pageMargins left="0.25" right="0.25" top="0.25" bottom="0.2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T1000"/>
  <sheetViews>
    <sheetView showGridLines="0" workbookViewId="0">
      <selection activeCell="AI5" sqref="AI5"/>
    </sheetView>
  </sheetViews>
  <sheetFormatPr defaultColWidth="14.42578125" defaultRowHeight="15" customHeight="1" x14ac:dyDescent="0.25"/>
  <cols>
    <col min="1" max="1" width="22.85546875" customWidth="1"/>
    <col min="2" max="2" width="6.5703125" customWidth="1"/>
    <col min="3" max="33" width="4.85546875" customWidth="1"/>
    <col min="34" max="34" width="9.140625" hidden="1" customWidth="1"/>
    <col min="35" max="35" width="7.140625" customWidth="1"/>
    <col min="36" max="36" width="9.140625" customWidth="1"/>
    <col min="37" max="46" width="8.7109375" customWidth="1"/>
  </cols>
  <sheetData>
    <row r="1" spans="1:46" x14ac:dyDescent="0.25">
      <c r="B1" s="84"/>
    </row>
    <row r="2" spans="1:46" ht="32.1" customHeight="1" x14ac:dyDescent="0.25">
      <c r="B2" s="84"/>
      <c r="G2" s="226" t="str">
        <f>Assign!G2</f>
        <v>SCHEDULE OF ICU AND CCU August 2025</v>
      </c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</row>
    <row r="3" spans="1:46" x14ac:dyDescent="0.25">
      <c r="B3" s="84">
        <f>YEAR(Assign!D12)</f>
        <v>2025</v>
      </c>
      <c r="C3" s="54">
        <v>8</v>
      </c>
      <c r="D3" s="54">
        <v>8</v>
      </c>
      <c r="E3" s="54">
        <v>8</v>
      </c>
      <c r="F3" s="54">
        <v>8</v>
      </c>
      <c r="G3" s="54">
        <v>8</v>
      </c>
      <c r="H3" s="54">
        <v>8</v>
      </c>
      <c r="I3" s="54">
        <v>8</v>
      </c>
      <c r="J3" s="54">
        <v>8</v>
      </c>
      <c r="K3" s="54">
        <v>8</v>
      </c>
      <c r="L3" s="54">
        <v>8</v>
      </c>
      <c r="M3" s="54">
        <v>8</v>
      </c>
      <c r="N3" s="54">
        <v>8</v>
      </c>
      <c r="O3" s="54">
        <v>8</v>
      </c>
      <c r="P3" s="54">
        <v>8</v>
      </c>
      <c r="Q3" s="54">
        <v>8</v>
      </c>
      <c r="R3" s="54">
        <v>8</v>
      </c>
      <c r="S3" s="54">
        <v>8</v>
      </c>
      <c r="T3" s="54">
        <v>8</v>
      </c>
      <c r="U3" s="54">
        <v>8</v>
      </c>
      <c r="V3" s="54">
        <v>8</v>
      </c>
      <c r="W3" s="54">
        <v>8</v>
      </c>
      <c r="X3" s="54">
        <v>8</v>
      </c>
      <c r="Y3" s="54">
        <v>8</v>
      </c>
      <c r="Z3" s="54">
        <v>8</v>
      </c>
      <c r="AA3" s="54">
        <v>8</v>
      </c>
      <c r="AB3" s="54">
        <v>8</v>
      </c>
      <c r="AC3" s="54">
        <v>8</v>
      </c>
      <c r="AD3" s="54">
        <v>8</v>
      </c>
      <c r="AE3" s="54">
        <v>8</v>
      </c>
      <c r="AF3" s="54">
        <v>8</v>
      </c>
      <c r="AG3" s="54">
        <v>8</v>
      </c>
      <c r="AH3" s="54"/>
      <c r="AI3" s="54">
        <f>SUM(C3:AG3)</f>
        <v>248</v>
      </c>
    </row>
    <row r="4" spans="1:46" x14ac:dyDescent="0.25">
      <c r="B4" s="9">
        <f>MONTH(Assign!D12)</f>
        <v>8</v>
      </c>
      <c r="AG4" s="19"/>
      <c r="AI4" s="85">
        <f>8*COUNTIF(C6:AG6,"Fri")</f>
        <v>40</v>
      </c>
    </row>
    <row r="5" spans="1:46" x14ac:dyDescent="0.25">
      <c r="A5" s="86"/>
      <c r="B5" s="87"/>
      <c r="C5" s="131">
        <v>1</v>
      </c>
      <c r="D5" s="131">
        <v>2</v>
      </c>
      <c r="E5" s="131">
        <v>3</v>
      </c>
      <c r="F5" s="131">
        <v>4</v>
      </c>
      <c r="G5" s="131">
        <v>5</v>
      </c>
      <c r="H5" s="131">
        <v>6</v>
      </c>
      <c r="I5" s="131">
        <v>7</v>
      </c>
      <c r="J5" s="131">
        <v>8</v>
      </c>
      <c r="K5" s="131">
        <v>9</v>
      </c>
      <c r="L5" s="131">
        <v>10</v>
      </c>
      <c r="M5" s="131">
        <v>11</v>
      </c>
      <c r="N5" s="131">
        <v>12</v>
      </c>
      <c r="O5" s="131">
        <v>13</v>
      </c>
      <c r="P5" s="131">
        <v>14</v>
      </c>
      <c r="Q5" s="131">
        <v>15</v>
      </c>
      <c r="R5" s="131">
        <v>16</v>
      </c>
      <c r="S5" s="131">
        <v>17</v>
      </c>
      <c r="T5" s="131">
        <v>18</v>
      </c>
      <c r="U5" s="131">
        <v>19</v>
      </c>
      <c r="V5" s="131">
        <v>20</v>
      </c>
      <c r="W5" s="131">
        <v>21</v>
      </c>
      <c r="X5" s="131">
        <v>22</v>
      </c>
      <c r="Y5" s="131">
        <v>23</v>
      </c>
      <c r="Z5" s="131">
        <v>24</v>
      </c>
      <c r="AA5" s="131">
        <v>25</v>
      </c>
      <c r="AB5" s="131">
        <v>26</v>
      </c>
      <c r="AC5" s="131">
        <v>27</v>
      </c>
      <c r="AD5" s="131">
        <v>28</v>
      </c>
      <c r="AE5" s="131">
        <v>29</v>
      </c>
      <c r="AF5" s="131">
        <v>30</v>
      </c>
      <c r="AG5" s="86">
        <v>31</v>
      </c>
      <c r="AH5" s="86"/>
      <c r="AI5" s="88">
        <f>AI3-AI4</f>
        <v>208</v>
      </c>
    </row>
    <row r="6" spans="1:46" x14ac:dyDescent="0.25">
      <c r="A6" s="86"/>
      <c r="B6" s="118" t="s">
        <v>10</v>
      </c>
      <c r="C6" s="89" t="str">
        <f t="shared" ref="C6:AF6" si="0">TEXT(DATE($B$3,$B$4,C5),"ddd")</f>
        <v>Fri</v>
      </c>
      <c r="D6" s="89" t="str">
        <f t="shared" si="0"/>
        <v>Sat</v>
      </c>
      <c r="E6" s="89" t="str">
        <f t="shared" si="0"/>
        <v>Sun</v>
      </c>
      <c r="F6" s="89" t="str">
        <f t="shared" si="0"/>
        <v>Mon</v>
      </c>
      <c r="G6" s="89" t="str">
        <f t="shared" si="0"/>
        <v>Tue</v>
      </c>
      <c r="H6" s="89" t="str">
        <f t="shared" si="0"/>
        <v>Wed</v>
      </c>
      <c r="I6" s="89" t="str">
        <f t="shared" si="0"/>
        <v>Thu</v>
      </c>
      <c r="J6" s="89" t="str">
        <f t="shared" si="0"/>
        <v>Fri</v>
      </c>
      <c r="K6" s="89" t="str">
        <f t="shared" si="0"/>
        <v>Sat</v>
      </c>
      <c r="L6" s="89" t="str">
        <f t="shared" si="0"/>
        <v>Sun</v>
      </c>
      <c r="M6" s="89" t="str">
        <f t="shared" si="0"/>
        <v>Mon</v>
      </c>
      <c r="N6" s="89" t="str">
        <f t="shared" si="0"/>
        <v>Tue</v>
      </c>
      <c r="O6" s="89" t="str">
        <f t="shared" si="0"/>
        <v>Wed</v>
      </c>
      <c r="P6" s="89" t="str">
        <f t="shared" si="0"/>
        <v>Thu</v>
      </c>
      <c r="Q6" s="89" t="str">
        <f t="shared" si="0"/>
        <v>Fri</v>
      </c>
      <c r="R6" s="89" t="str">
        <f t="shared" si="0"/>
        <v>Sat</v>
      </c>
      <c r="S6" s="89" t="str">
        <f t="shared" si="0"/>
        <v>Sun</v>
      </c>
      <c r="T6" s="89" t="str">
        <f t="shared" si="0"/>
        <v>Mon</v>
      </c>
      <c r="U6" s="89" t="str">
        <f t="shared" si="0"/>
        <v>Tue</v>
      </c>
      <c r="V6" s="89" t="str">
        <f t="shared" si="0"/>
        <v>Wed</v>
      </c>
      <c r="W6" s="89" t="str">
        <f t="shared" si="0"/>
        <v>Thu</v>
      </c>
      <c r="X6" s="89" t="str">
        <f t="shared" si="0"/>
        <v>Fri</v>
      </c>
      <c r="Y6" s="89" t="str">
        <f t="shared" si="0"/>
        <v>Sat</v>
      </c>
      <c r="Z6" s="89" t="str">
        <f t="shared" si="0"/>
        <v>Sun</v>
      </c>
      <c r="AA6" s="89" t="str">
        <f t="shared" si="0"/>
        <v>Mon</v>
      </c>
      <c r="AB6" s="89" t="str">
        <f t="shared" si="0"/>
        <v>Tue</v>
      </c>
      <c r="AC6" s="89" t="str">
        <f t="shared" si="0"/>
        <v>Wed</v>
      </c>
      <c r="AD6" s="89" t="str">
        <f t="shared" si="0"/>
        <v>Thu</v>
      </c>
      <c r="AE6" s="89" t="str">
        <f t="shared" si="0"/>
        <v>Fri</v>
      </c>
      <c r="AF6" s="89" t="str">
        <f t="shared" si="0"/>
        <v>Sat</v>
      </c>
      <c r="AG6" s="89" t="str">
        <f>IF(AG5="","",TEXT(DATE($B$3,$B$4,AG5),"ddd"))</f>
        <v>Sun</v>
      </c>
      <c r="AH6" s="86"/>
      <c r="AI6" s="86"/>
      <c r="AJ6" s="90" t="s">
        <v>26</v>
      </c>
      <c r="AK6" s="90" t="s">
        <v>39</v>
      </c>
      <c r="AL6" s="90" t="s">
        <v>40</v>
      </c>
      <c r="AM6" s="90" t="s">
        <v>41</v>
      </c>
      <c r="AN6" s="90" t="s">
        <v>43</v>
      </c>
      <c r="AO6" s="90" t="s">
        <v>44</v>
      </c>
      <c r="AP6" s="90" t="s">
        <v>45</v>
      </c>
      <c r="AQ6" s="90" t="s">
        <v>42</v>
      </c>
      <c r="AR6" s="90" t="s">
        <v>46</v>
      </c>
      <c r="AS6" s="90" t="s">
        <v>27</v>
      </c>
      <c r="AT6" s="90" t="s">
        <v>47</v>
      </c>
    </row>
    <row r="7" spans="1:46" ht="15.75" x14ac:dyDescent="0.25">
      <c r="A7" s="91" t="str">
        <f>Assign!A14</f>
        <v>Dr.Najah Ali</v>
      </c>
      <c r="B7" s="119">
        <f>Assign!B14</f>
        <v>1236</v>
      </c>
      <c r="C7" s="93" t="str">
        <f>IFERROR(HLOOKUP($AH7,Assign!$H$12:$S$44,33,FALSE),"")</f>
        <v/>
      </c>
      <c r="D7" s="93" t="str">
        <f>IFERROR(HLOOKUP($AH7,Assign!$H$13:$S$44,32,FALSE),"")</f>
        <v/>
      </c>
      <c r="E7" s="93" t="str">
        <f>IFERROR(HLOOKUP($AH7,Assign!$H$14:$S$44,31,FALSE),"")</f>
        <v>M2</v>
      </c>
      <c r="F7" s="93" t="str">
        <f>IFERROR(HLOOKUP($AH7,Assign!$H$15:$S$44,30,FALSE),"")</f>
        <v>8H</v>
      </c>
      <c r="G7" s="93" t="str">
        <f>IFERROR(HLOOKUP($AH7,Assign!$H$16:$S$44,29,FALSE),"")</f>
        <v/>
      </c>
      <c r="H7" s="93" t="str">
        <f>IFERROR(HLOOKUP($AH7,Assign!$H$17:$S$44,28,FALSE),"")</f>
        <v/>
      </c>
      <c r="I7" s="93" t="str">
        <f>IFERROR(HLOOKUP($AH7,Assign!$H$18:$S$44,27,FALSE),"")</f>
        <v>M2</v>
      </c>
      <c r="J7" s="93" t="str">
        <f>IFERROR(HLOOKUP($AH7,Assign!$H$19:$S$44,26,FALSE),"")</f>
        <v>M2</v>
      </c>
      <c r="K7" s="93" t="str">
        <f>IFERROR(HLOOKUP($AH7,Assign!$H$20:$S$44,25,FALSE),"")</f>
        <v>M2</v>
      </c>
      <c r="L7" s="93" t="str">
        <f>IFERROR(HLOOKUP($AH7,Assign!$H$21:$S$44,24,FALSE),"")</f>
        <v/>
      </c>
      <c r="M7" s="93" t="str">
        <f>IFERROR(HLOOKUP($AH7,Assign!$H$22:$S$44,23,FALSE),"")</f>
        <v/>
      </c>
      <c r="N7" s="93" t="str">
        <f>IFERROR(HLOOKUP($AH7,Assign!$H$23:$S$44,22,FALSE),"")</f>
        <v/>
      </c>
      <c r="O7" s="93" t="str">
        <f>IFERROR(HLOOKUP($AH7,Assign!$H$24:$S$44,21,FALSE),"")</f>
        <v>M2</v>
      </c>
      <c r="P7" s="93" t="str">
        <f>IFERROR(HLOOKUP($AH7,Assign!$H$25:$S$44,20,FALSE),"")</f>
        <v>M2</v>
      </c>
      <c r="Q7" s="93" t="str">
        <f>IFERROR(HLOOKUP($AH7,Assign!$H$26:$S$44,19,FALSE),"")</f>
        <v>M2</v>
      </c>
      <c r="R7" s="93" t="str">
        <f>IFERROR(HLOOKUP($AH7,Assign!$H$27:$S$44,18,FALSE),"")</f>
        <v>N2</v>
      </c>
      <c r="S7" s="93" t="str">
        <f>IFERROR(HLOOKUP($AH7,Assign!$H$28:$S$44,17,FALSE),"")</f>
        <v>N2</v>
      </c>
      <c r="T7" s="93" t="str">
        <f>IFERROR(HLOOKUP($AH7,Assign!$H$29:$S$44,16,FALSE),"")</f>
        <v>N2</v>
      </c>
      <c r="U7" s="93" t="str">
        <f>IFERROR(HLOOKUP($AH7,Assign!$H$30:$S$44,15,FALSE),"")</f>
        <v/>
      </c>
      <c r="V7" s="93" t="str">
        <f>IFERROR(HLOOKUP($AH7,Assign!$H$31:$S$44,14,FALSE),"")</f>
        <v>8H</v>
      </c>
      <c r="W7" s="93" t="str">
        <f>IFERROR(HLOOKUP($AH7,Assign!$H$32:$S$44,13,FALSE),"")</f>
        <v/>
      </c>
      <c r="X7" s="93" t="str">
        <f>IFERROR(HLOOKUP($AH7,Assign!$H$33:$S$44,12,FALSE),"")</f>
        <v>N2</v>
      </c>
      <c r="Y7" s="93" t="str">
        <f>IFERROR(HLOOKUP($AH7,Assign!$H$34:$S$44,11,FALSE),"")</f>
        <v>N2</v>
      </c>
      <c r="Z7" s="93" t="str">
        <f>IFERROR(HLOOKUP($AH7,Assign!$H$35:$S$44,10,FALSE),"")</f>
        <v>N2</v>
      </c>
      <c r="AA7" s="93" t="str">
        <f>IFERROR(HLOOKUP($AH7,Assign!$H$36:$S$44,9,FALSE),"")</f>
        <v/>
      </c>
      <c r="AB7" s="93" t="str">
        <f>IFERROR(HLOOKUP($AH7,Assign!$H$37:$S$44,8,FALSE),"")</f>
        <v/>
      </c>
      <c r="AC7" s="93" t="str">
        <f>IFERROR(HLOOKUP($AH7,Assign!$H$38:$S$44,7,FALSE),"")</f>
        <v/>
      </c>
      <c r="AD7" s="93" t="str">
        <f>IFERROR(HLOOKUP($AH7,Assign!$H$39:$S$44,6,FALSE),"")</f>
        <v>N2</v>
      </c>
      <c r="AE7" s="93" t="str">
        <f>IFERROR(HLOOKUP($AH7,Assign!$H$40:$S$44,5,FALSE),"")</f>
        <v>N2</v>
      </c>
      <c r="AF7" s="93" t="str">
        <f>IFERROR(HLOOKUP($AH7,Assign!$H$41:$S$44,4,FALSE),"")</f>
        <v>N2</v>
      </c>
      <c r="AG7" s="93" t="str">
        <f>IFERROR(HLOOKUP($AH7,Assign!$H$42:$S$44,3,FALSE),"")</f>
        <v/>
      </c>
      <c r="AH7" s="94" t="str">
        <f>Assign!U12</f>
        <v>Najah</v>
      </c>
      <c r="AI7" s="95">
        <f t="shared" ref="AI7:AI19" si="1">12*SUM(AK7:AP7)+12*SUM(AQ7:AR7)+8*AJ7+4*AS7+8*AT7</f>
        <v>208</v>
      </c>
      <c r="AJ7" s="96">
        <f t="shared" ref="AJ7:AJ19" si="2">COUNTIF(C7:AG7,$AJ$6)</f>
        <v>2</v>
      </c>
      <c r="AK7" s="96">
        <f t="shared" ref="AK7:AT7" si="3">COUNTIF($C7:$AG7,AK$6)</f>
        <v>0</v>
      </c>
      <c r="AL7" s="96">
        <f t="shared" si="3"/>
        <v>7</v>
      </c>
      <c r="AM7" s="96">
        <f t="shared" si="3"/>
        <v>0</v>
      </c>
      <c r="AN7" s="96">
        <f t="shared" si="3"/>
        <v>0</v>
      </c>
      <c r="AO7" s="96">
        <f t="shared" si="3"/>
        <v>9</v>
      </c>
      <c r="AP7" s="96">
        <f t="shared" si="3"/>
        <v>0</v>
      </c>
      <c r="AQ7" s="96">
        <f t="shared" si="3"/>
        <v>0</v>
      </c>
      <c r="AR7" s="96">
        <f t="shared" si="3"/>
        <v>0</v>
      </c>
      <c r="AS7" s="96">
        <f t="shared" si="3"/>
        <v>0</v>
      </c>
      <c r="AT7" s="96">
        <f t="shared" si="3"/>
        <v>0</v>
      </c>
    </row>
    <row r="8" spans="1:46" ht="15.75" x14ac:dyDescent="0.25">
      <c r="A8" s="91" t="str">
        <f>Assign!A15</f>
        <v>Dr.Abdallah Ahmed</v>
      </c>
      <c r="B8" s="119">
        <f>Assign!B15</f>
        <v>1237</v>
      </c>
      <c r="C8" s="93" t="str">
        <f>IFERROR(HLOOKUP($AH8,Assign!$H$12:$S$44,33,FALSE),"")</f>
        <v>M1</v>
      </c>
      <c r="D8" s="93" t="str">
        <f>IFERROR(HLOOKUP($AH8,Assign!$H$13:$S$44,32,FALSE),"")</f>
        <v>M1</v>
      </c>
      <c r="E8" s="93" t="str">
        <f>IFERROR(HLOOKUP($AH8,Assign!$H$14:$S$44,31,FALSE),"")</f>
        <v>M1</v>
      </c>
      <c r="F8" s="93" t="str">
        <f>IFERROR(HLOOKUP($AH8,Assign!$H$15:$S$44,30,FALSE),"")</f>
        <v/>
      </c>
      <c r="G8" s="93" t="str">
        <f>IFERROR(HLOOKUP($AH8,Assign!$H$16:$S$44,29,FALSE),"")</f>
        <v/>
      </c>
      <c r="H8" s="93" t="str">
        <f>IFERROR(HLOOKUP($AH8,Assign!$H$17:$S$44,28,FALSE),"")</f>
        <v/>
      </c>
      <c r="I8" s="93" t="str">
        <f>IFERROR(HLOOKUP($AH8,Assign!$H$18:$S$44,27,FALSE),"")</f>
        <v>M1</v>
      </c>
      <c r="J8" s="93" t="str">
        <f>IFERROR(HLOOKUP($AH8,Assign!$H$19:$S$44,26,FALSE),"")</f>
        <v>M1</v>
      </c>
      <c r="K8" s="93" t="str">
        <f>IFERROR(HLOOKUP($AH8,Assign!$H$20:$S$44,25,FALSE),"")</f>
        <v>M1</v>
      </c>
      <c r="L8" s="93" t="str">
        <f>IFERROR(HLOOKUP($AH8,Assign!$H$21:$S$44,24,FALSE),"")</f>
        <v/>
      </c>
      <c r="M8" s="93" t="str">
        <f>IFERROR(HLOOKUP($AH8,Assign!$H$22:$S$44,23,FALSE),"")</f>
        <v/>
      </c>
      <c r="N8" s="93" t="str">
        <f>IFERROR(HLOOKUP($AH8,Assign!$H$23:$S$44,22,FALSE),"")</f>
        <v/>
      </c>
      <c r="O8" s="93" t="str">
        <f>IFERROR(HLOOKUP($AH8,Assign!$H$24:$S$44,21,FALSE),"")</f>
        <v>M1</v>
      </c>
      <c r="P8" s="93" t="str">
        <f>IFERROR(HLOOKUP($AH8,Assign!$H$25:$S$44,20,FALSE),"")</f>
        <v>M1</v>
      </c>
      <c r="Q8" s="93" t="str">
        <f>IFERROR(HLOOKUP($AH8,Assign!$H$26:$S$44,19,FALSE),"")</f>
        <v>M1</v>
      </c>
      <c r="R8" s="93" t="str">
        <f>IFERROR(HLOOKUP($AH8,Assign!$H$27:$S$44,18,FALSE),"")</f>
        <v>N1</v>
      </c>
      <c r="S8" s="93" t="str">
        <f>IFERROR(HLOOKUP($AH8,Assign!$H$28:$S$44,17,FALSE),"")</f>
        <v>N1</v>
      </c>
      <c r="T8" s="93" t="str">
        <f>IFERROR(HLOOKUP($AH8,Assign!$H$29:$S$44,16,FALSE),"")</f>
        <v>N1</v>
      </c>
      <c r="U8" s="93" t="str">
        <f>IFERROR(HLOOKUP($AH8,Assign!$H$30:$S$44,15,FALSE),"")</f>
        <v/>
      </c>
      <c r="V8" s="93" t="str">
        <f>IFERROR(HLOOKUP($AH8,Assign!$H$31:$S$44,14,FALSE),"")</f>
        <v/>
      </c>
      <c r="W8" s="93" t="str">
        <f>IFERROR(HLOOKUP($AH8,Assign!$H$32:$S$44,13,FALSE),"")</f>
        <v/>
      </c>
      <c r="X8" s="93" t="str">
        <f>IFERROR(HLOOKUP($AH8,Assign!$H$33:$S$44,12,FALSE),"")</f>
        <v>N1</v>
      </c>
      <c r="Y8" s="93" t="str">
        <f>IFERROR(HLOOKUP($AH8,Assign!$H$34:$S$44,11,FALSE),"")</f>
        <v>N1</v>
      </c>
      <c r="Z8" s="93" t="str">
        <f>IFERROR(HLOOKUP($AH8,Assign!$H$35:$S$44,10,FALSE),"")</f>
        <v>N1</v>
      </c>
      <c r="AA8" s="93" t="str">
        <f>IFERROR(HLOOKUP($AH8,Assign!$H$36:$S$44,9,FALSE),"")</f>
        <v/>
      </c>
      <c r="AB8" s="93" t="str">
        <f>IFERROR(HLOOKUP($AH8,Assign!$H$37:$S$44,8,FALSE),"")</f>
        <v>8H</v>
      </c>
      <c r="AC8" s="93" t="str">
        <f>IFERROR(HLOOKUP($AH8,Assign!$H$38:$S$44,7,FALSE),"")</f>
        <v/>
      </c>
      <c r="AD8" s="93" t="str">
        <f>IFERROR(HLOOKUP($AH8,Assign!$H$39:$S$44,6,FALSE),"")</f>
        <v>N1</v>
      </c>
      <c r="AE8" s="93" t="str">
        <f>IFERROR(HLOOKUP($AH8,Assign!$H$40:$S$44,5,FALSE),"")</f>
        <v>N1</v>
      </c>
      <c r="AF8" s="93" t="str">
        <f>IFERROR(HLOOKUP($AH8,Assign!$H$41:$S$44,4,FALSE),"")</f>
        <v>N1</v>
      </c>
      <c r="AG8" s="93" t="str">
        <f>IFERROR(HLOOKUP($AH8,Assign!$H$42:$S$44,3,FALSE),"")</f>
        <v/>
      </c>
      <c r="AH8" s="94" t="str">
        <f>Assign!U13</f>
        <v>Abdallah</v>
      </c>
      <c r="AI8" s="95">
        <f t="shared" si="1"/>
        <v>224</v>
      </c>
      <c r="AJ8" s="96">
        <f t="shared" si="2"/>
        <v>1</v>
      </c>
      <c r="AK8" s="96">
        <f t="shared" ref="AK8:AT8" si="4">COUNTIF($C8:$AG8,AK$6)</f>
        <v>9</v>
      </c>
      <c r="AL8" s="96">
        <f t="shared" si="4"/>
        <v>0</v>
      </c>
      <c r="AM8" s="96">
        <f t="shared" si="4"/>
        <v>0</v>
      </c>
      <c r="AN8" s="96">
        <f t="shared" si="4"/>
        <v>9</v>
      </c>
      <c r="AO8" s="96">
        <f t="shared" si="4"/>
        <v>0</v>
      </c>
      <c r="AP8" s="96">
        <f t="shared" si="4"/>
        <v>0</v>
      </c>
      <c r="AQ8" s="96">
        <f t="shared" si="4"/>
        <v>0</v>
      </c>
      <c r="AR8" s="96">
        <f t="shared" si="4"/>
        <v>0</v>
      </c>
      <c r="AS8" s="96">
        <f t="shared" si="4"/>
        <v>0</v>
      </c>
      <c r="AT8" s="96">
        <f t="shared" si="4"/>
        <v>0</v>
      </c>
    </row>
    <row r="9" spans="1:46" ht="15.75" x14ac:dyDescent="0.25">
      <c r="A9" s="91" t="str">
        <f>Assign!A16</f>
        <v>Dr.Ahmed Mohammed</v>
      </c>
      <c r="B9" s="119">
        <f>Assign!B16</f>
        <v>1238</v>
      </c>
      <c r="C9" s="93" t="str">
        <f>IFERROR(HLOOKUP($AH9,Assign!$H$12:$S$44,33,FALSE),"")</f>
        <v>M2</v>
      </c>
      <c r="D9" s="93" t="str">
        <f>IFERROR(HLOOKUP($AH9,Assign!$H$13:$S$44,32,FALSE),"")</f>
        <v>N1</v>
      </c>
      <c r="E9" s="93" t="str">
        <f>IFERROR(HLOOKUP($AH9,Assign!$H$14:$S$44,31,FALSE),"")</f>
        <v/>
      </c>
      <c r="F9" s="93" t="str">
        <f>IFERROR(HLOOKUP($AH9,Assign!$H$15:$S$44,30,FALSE),"")</f>
        <v>M1</v>
      </c>
      <c r="G9" s="93" t="str">
        <f>IFERROR(HLOOKUP($AH9,Assign!$H$16:$S$44,29,FALSE),"")</f>
        <v>M1</v>
      </c>
      <c r="H9" s="93" t="str">
        <f>IFERROR(HLOOKUP($AH9,Assign!$H$17:$S$44,28,FALSE),"")</f>
        <v>M1</v>
      </c>
      <c r="I9" s="93" t="str">
        <f>IFERROR(HLOOKUP($AH9,Assign!$H$18:$S$44,27,FALSE),"")</f>
        <v/>
      </c>
      <c r="J9" s="93" t="str">
        <f>IFERROR(HLOOKUP($AH9,Assign!$H$19:$S$44,26,FALSE),"")</f>
        <v/>
      </c>
      <c r="K9" s="93" t="str">
        <f>IFERROR(HLOOKUP($AH9,Assign!$H$20:$S$44,25,FALSE),"")</f>
        <v/>
      </c>
      <c r="L9" s="93" t="str">
        <f>IFERROR(HLOOKUP($AH9,Assign!$H$21:$S$44,24,FALSE),"")</f>
        <v>M1</v>
      </c>
      <c r="M9" s="93" t="str">
        <f>IFERROR(HLOOKUP($AH9,Assign!$H$22:$S$44,23,FALSE),"")</f>
        <v>M1</v>
      </c>
      <c r="N9" s="93" t="str">
        <f>IFERROR(HLOOKUP($AH9,Assign!$H$23:$S$44,22,FALSE),"")</f>
        <v>M1</v>
      </c>
      <c r="O9" s="93" t="str">
        <f>IFERROR(HLOOKUP($AH9,Assign!$H$24:$S$44,21,FALSE),"")</f>
        <v>4H</v>
      </c>
      <c r="P9" s="93" t="str">
        <f>IFERROR(HLOOKUP($AH9,Assign!$H$25:$S$44,20,FALSE),"")</f>
        <v/>
      </c>
      <c r="Q9" s="93" t="str">
        <f>IFERROR(HLOOKUP($AH9,Assign!$H$26:$S$44,19,FALSE),"")</f>
        <v/>
      </c>
      <c r="R9" s="93" t="str">
        <f>IFERROR(HLOOKUP($AH9,Assign!$H$27:$S$44,18,FALSE),"")</f>
        <v/>
      </c>
      <c r="S9" s="93" t="str">
        <f>IFERROR(HLOOKUP($AH9,Assign!$H$28:$S$44,17,FALSE),"")</f>
        <v/>
      </c>
      <c r="T9" s="93" t="str">
        <f>IFERROR(HLOOKUP($AH9,Assign!$H$29:$S$44,16,FALSE),"")</f>
        <v/>
      </c>
      <c r="U9" s="93" t="str">
        <f>IFERROR(HLOOKUP($AH9,Assign!$H$30:$S$44,15,FALSE),"")</f>
        <v>N1</v>
      </c>
      <c r="V9" s="93" t="str">
        <f>IFERROR(HLOOKUP($AH9,Assign!$H$31:$S$44,14,FALSE),"")</f>
        <v>N1</v>
      </c>
      <c r="W9" s="93" t="str">
        <f>IFERROR(HLOOKUP($AH9,Assign!$H$32:$S$44,13,FALSE),"")</f>
        <v>N1</v>
      </c>
      <c r="X9" s="93" t="str">
        <f>IFERROR(HLOOKUP($AH9,Assign!$H$33:$S$44,12,FALSE),"")</f>
        <v/>
      </c>
      <c r="Y9" s="93" t="str">
        <f>IFERROR(HLOOKUP($AH9,Assign!$H$34:$S$44,11,FALSE),"")</f>
        <v/>
      </c>
      <c r="Z9" s="93" t="str">
        <f>IFERROR(HLOOKUP($AH9,Assign!$H$35:$S$44,10,FALSE),"")</f>
        <v/>
      </c>
      <c r="AA9" s="93" t="str">
        <f>IFERROR(HLOOKUP($AH9,Assign!$H$36:$S$44,9,FALSE),"")</f>
        <v>N1</v>
      </c>
      <c r="AB9" s="93" t="str">
        <f>IFERROR(HLOOKUP($AH9,Assign!$H$37:$S$44,8,FALSE),"")</f>
        <v>N1</v>
      </c>
      <c r="AC9" s="93" t="str">
        <f>IFERROR(HLOOKUP($AH9,Assign!$H$38:$S$44,7,FALSE),"")</f>
        <v>N1</v>
      </c>
      <c r="AD9" s="93" t="str">
        <f>IFERROR(HLOOKUP($AH9,Assign!$H$39:$S$44,6,FALSE),"")</f>
        <v/>
      </c>
      <c r="AE9" s="93" t="str">
        <f>IFERROR(HLOOKUP($AH9,Assign!$H$40:$S$44,5,FALSE),"")</f>
        <v/>
      </c>
      <c r="AF9" s="93" t="str">
        <f>IFERROR(HLOOKUP($AH9,Assign!$H$41:$S$44,4,FALSE),"")</f>
        <v/>
      </c>
      <c r="AG9" s="93" t="str">
        <f>IFERROR(HLOOKUP($AH9,Assign!$H$42:$S$44,3,FALSE),"")</f>
        <v/>
      </c>
      <c r="AH9" s="94" t="str">
        <f>Assign!U14</f>
        <v>Ahmed</v>
      </c>
      <c r="AI9" s="95">
        <f t="shared" si="1"/>
        <v>172</v>
      </c>
      <c r="AJ9" s="96">
        <f t="shared" si="2"/>
        <v>0</v>
      </c>
      <c r="AK9" s="96">
        <f t="shared" ref="AK9:AT9" si="5">COUNTIF($C9:$AG9,AK$6)</f>
        <v>6</v>
      </c>
      <c r="AL9" s="96">
        <f t="shared" si="5"/>
        <v>1</v>
      </c>
      <c r="AM9" s="96">
        <f t="shared" si="5"/>
        <v>0</v>
      </c>
      <c r="AN9" s="96">
        <f t="shared" si="5"/>
        <v>7</v>
      </c>
      <c r="AO9" s="96">
        <f t="shared" si="5"/>
        <v>0</v>
      </c>
      <c r="AP9" s="96">
        <f t="shared" si="5"/>
        <v>0</v>
      </c>
      <c r="AQ9" s="96">
        <f t="shared" si="5"/>
        <v>0</v>
      </c>
      <c r="AR9" s="96">
        <f t="shared" si="5"/>
        <v>0</v>
      </c>
      <c r="AS9" s="96">
        <f t="shared" si="5"/>
        <v>1</v>
      </c>
      <c r="AT9" s="96">
        <f t="shared" si="5"/>
        <v>0</v>
      </c>
    </row>
    <row r="10" spans="1:46" ht="15.75" x14ac:dyDescent="0.25">
      <c r="A10" s="91" t="str">
        <f>Assign!A17</f>
        <v>Dr.Mostafa Khalifa</v>
      </c>
      <c r="B10" s="119">
        <f>Assign!B17</f>
        <v>1239</v>
      </c>
      <c r="C10" s="93" t="str">
        <f>IFERROR(HLOOKUP($AH10,Assign!$H$12:$S$44,33,FALSE),"")</f>
        <v>N1</v>
      </c>
      <c r="D10" s="93" t="str">
        <f>IFERROR(HLOOKUP($AH10,Assign!$H$13:$S$44,32,FALSE),"")</f>
        <v/>
      </c>
      <c r="E10" s="93" t="str">
        <f>IFERROR(HLOOKUP($AH10,Assign!$H$14:$S$44,31,FALSE),"")</f>
        <v>4H</v>
      </c>
      <c r="F10" s="93" t="str">
        <f>IFERROR(HLOOKUP($AH10,Assign!$H$15:$S$44,30,FALSE),"")</f>
        <v>M2</v>
      </c>
      <c r="G10" s="93" t="str">
        <f>IFERROR(HLOOKUP($AH10,Assign!$H$16:$S$44,29,FALSE),"")</f>
        <v>M2</v>
      </c>
      <c r="H10" s="93" t="str">
        <f>IFERROR(HLOOKUP($AH10,Assign!$H$17:$S$44,28,FALSE),"")</f>
        <v>M2</v>
      </c>
      <c r="I10" s="93" t="str">
        <f>IFERROR(HLOOKUP($AH10,Assign!$H$18:$S$44,27,FALSE),"")</f>
        <v/>
      </c>
      <c r="J10" s="93" t="str">
        <f>IFERROR(HLOOKUP($AH10,Assign!$H$19:$S$44,26,FALSE),"")</f>
        <v/>
      </c>
      <c r="K10" s="93" t="str">
        <f>IFERROR(HLOOKUP($AH10,Assign!$H$20:$S$44,25,FALSE),"")</f>
        <v/>
      </c>
      <c r="L10" s="93" t="str">
        <f>IFERROR(HLOOKUP($AH10,Assign!$H$21:$S$44,24,FALSE),"")</f>
        <v>M2</v>
      </c>
      <c r="M10" s="93" t="str">
        <f>IFERROR(HLOOKUP($AH10,Assign!$H$22:$S$44,23,FALSE),"")</f>
        <v>M2</v>
      </c>
      <c r="N10" s="93" t="str">
        <f>IFERROR(HLOOKUP($AH10,Assign!$H$23:$S$44,22,FALSE),"")</f>
        <v>M2</v>
      </c>
      <c r="O10" s="93" t="str">
        <f>IFERROR(HLOOKUP($AH10,Assign!$H$24:$S$44,21,FALSE),"")</f>
        <v/>
      </c>
      <c r="P10" s="93" t="str">
        <f>IFERROR(HLOOKUP($AH10,Assign!$H$25:$S$44,20,FALSE),"")</f>
        <v/>
      </c>
      <c r="Q10" s="93" t="str">
        <f>IFERROR(HLOOKUP($AH10,Assign!$H$26:$S$44,19,FALSE),"")</f>
        <v/>
      </c>
      <c r="R10" s="93" t="str">
        <f>IFERROR(HLOOKUP($AH10,Assign!$H$27:$S$44,18,FALSE),"")</f>
        <v/>
      </c>
      <c r="S10" s="93" t="str">
        <f>IFERROR(HLOOKUP($AH10,Assign!$H$28:$S$44,17,FALSE),"")</f>
        <v/>
      </c>
      <c r="T10" s="93" t="str">
        <f>IFERROR(HLOOKUP($AH10,Assign!$H$29:$S$44,16,FALSE),"")</f>
        <v/>
      </c>
      <c r="U10" s="93" t="str">
        <f>IFERROR(HLOOKUP($AH10,Assign!$H$30:$S$44,15,FALSE),"")</f>
        <v>N2</v>
      </c>
      <c r="V10" s="93" t="str">
        <f>IFERROR(HLOOKUP($AH10,Assign!$H$31:$S$44,14,FALSE),"")</f>
        <v>N2</v>
      </c>
      <c r="W10" s="93" t="str">
        <f>IFERROR(HLOOKUP($AH10,Assign!$H$32:$S$44,13,FALSE),"")</f>
        <v>N2</v>
      </c>
      <c r="X10" s="93" t="str">
        <f>IFERROR(HLOOKUP($AH10,Assign!$H$33:$S$44,12,FALSE),"")</f>
        <v/>
      </c>
      <c r="Y10" s="93" t="str">
        <f>IFERROR(HLOOKUP($AH10,Assign!$H$34:$S$44,11,FALSE),"")</f>
        <v/>
      </c>
      <c r="Z10" s="93" t="str">
        <f>IFERROR(HLOOKUP($AH10,Assign!$H$35:$S$44,10,FALSE),"")</f>
        <v/>
      </c>
      <c r="AA10" s="93" t="str">
        <f>IFERROR(HLOOKUP($AH10,Assign!$H$36:$S$44,9,FALSE),"")</f>
        <v>N2</v>
      </c>
      <c r="AB10" s="93" t="str">
        <f>IFERROR(HLOOKUP($AH10,Assign!$H$37:$S$44,8,FALSE),"")</f>
        <v>N2</v>
      </c>
      <c r="AC10" s="93" t="str">
        <f>IFERROR(HLOOKUP($AH10,Assign!$H$38:$S$44,7,FALSE),"")</f>
        <v>N2</v>
      </c>
      <c r="AD10" s="93" t="str">
        <f>IFERROR(HLOOKUP($AH10,Assign!$H$39:$S$44,6,FALSE),"")</f>
        <v>4H</v>
      </c>
      <c r="AE10" s="93" t="str">
        <f>IFERROR(HLOOKUP($AH10,Assign!$H$40:$S$44,5,FALSE),"")</f>
        <v/>
      </c>
      <c r="AF10" s="93" t="str">
        <f>IFERROR(HLOOKUP($AH10,Assign!$H$41:$S$44,4,FALSE),"")</f>
        <v/>
      </c>
      <c r="AG10" s="93" t="str">
        <f>IFERROR(HLOOKUP($AH10,Assign!$H$42:$S$44,3,FALSE),"")</f>
        <v/>
      </c>
      <c r="AH10" s="94" t="str">
        <f>Assign!U15</f>
        <v>Mostafa</v>
      </c>
      <c r="AI10" s="95">
        <f t="shared" si="1"/>
        <v>164</v>
      </c>
      <c r="AJ10" s="96">
        <f t="shared" si="2"/>
        <v>0</v>
      </c>
      <c r="AK10" s="96">
        <f t="shared" ref="AK10:AT10" si="6">COUNTIF($C10:$AG10,AK$6)</f>
        <v>0</v>
      </c>
      <c r="AL10" s="96">
        <f t="shared" si="6"/>
        <v>6</v>
      </c>
      <c r="AM10" s="96">
        <f t="shared" si="6"/>
        <v>0</v>
      </c>
      <c r="AN10" s="96">
        <f t="shared" si="6"/>
        <v>1</v>
      </c>
      <c r="AO10" s="96">
        <f t="shared" si="6"/>
        <v>6</v>
      </c>
      <c r="AP10" s="96">
        <f t="shared" si="6"/>
        <v>0</v>
      </c>
      <c r="AQ10" s="96">
        <f t="shared" si="6"/>
        <v>0</v>
      </c>
      <c r="AR10" s="96">
        <f t="shared" si="6"/>
        <v>0</v>
      </c>
      <c r="AS10" s="96">
        <f t="shared" si="6"/>
        <v>2</v>
      </c>
      <c r="AT10" s="96">
        <f t="shared" si="6"/>
        <v>0</v>
      </c>
    </row>
    <row r="11" spans="1:46" ht="15.75" x14ac:dyDescent="0.25">
      <c r="A11" s="91" t="str">
        <f>Assign!A18</f>
        <v>Dr.Gaber Saeed</v>
      </c>
      <c r="B11" s="119">
        <f>Assign!B18</f>
        <v>1240</v>
      </c>
      <c r="C11" s="93" t="str">
        <f>IFERROR(HLOOKUP($AH11,Assign!$H$12:$S$44,33,FALSE),"")</f>
        <v>V</v>
      </c>
      <c r="D11" s="93" t="str">
        <f>IFERROR(HLOOKUP($AH11,Assign!$H$13:$S$44,32,FALSE),"")</f>
        <v>V</v>
      </c>
      <c r="E11" s="93" t="str">
        <f>IFERROR(HLOOKUP($AH11,Assign!$H$14:$S$44,31,FALSE),"")</f>
        <v>V</v>
      </c>
      <c r="F11" s="93" t="str">
        <f>IFERROR(HLOOKUP($AH11,Assign!$H$15:$S$44,30,FALSE),"")</f>
        <v>N1</v>
      </c>
      <c r="G11" s="93" t="str">
        <f>IFERROR(HLOOKUP($AH11,Assign!$H$16:$S$44,29,FALSE),"")</f>
        <v>N1</v>
      </c>
      <c r="H11" s="93" t="str">
        <f>IFERROR(HLOOKUP($AH11,Assign!$H$17:$S$44,28,FALSE),"")</f>
        <v>N1</v>
      </c>
      <c r="I11" s="93" t="str">
        <f>IFERROR(HLOOKUP($AH11,Assign!$H$18:$S$44,27,FALSE),"")</f>
        <v/>
      </c>
      <c r="J11" s="93" t="str">
        <f>IFERROR(HLOOKUP($AH11,Assign!$H$19:$S$44,26,FALSE),"")</f>
        <v/>
      </c>
      <c r="K11" s="93" t="str">
        <f>IFERROR(HLOOKUP($AH11,Assign!$H$20:$S$44,25,FALSE),"")</f>
        <v/>
      </c>
      <c r="L11" s="93" t="str">
        <f>IFERROR(HLOOKUP($AH11,Assign!$H$21:$S$44,24,FALSE),"")</f>
        <v>N1</v>
      </c>
      <c r="M11" s="93" t="str">
        <f>IFERROR(HLOOKUP($AH11,Assign!$H$22:$S$44,23,FALSE),"")</f>
        <v>N1</v>
      </c>
      <c r="N11" s="93" t="str">
        <f>IFERROR(HLOOKUP($AH11,Assign!$H$23:$S$44,22,FALSE),"")</f>
        <v>N1</v>
      </c>
      <c r="O11" s="93" t="str">
        <f>IFERROR(HLOOKUP($AH11,Assign!$H$24:$S$44,21,FALSE),"")</f>
        <v/>
      </c>
      <c r="P11" s="93" t="str">
        <f>IFERROR(HLOOKUP($AH11,Assign!$H$25:$S$44,20,FALSE),"")</f>
        <v/>
      </c>
      <c r="Q11" s="93" t="str">
        <f>IFERROR(HLOOKUP($AH11,Assign!$H$26:$S$44,19,FALSE),"")</f>
        <v/>
      </c>
      <c r="R11" s="93" t="str">
        <f>IFERROR(HLOOKUP($AH11,Assign!$H$27:$S$44,18,FALSE),"")</f>
        <v/>
      </c>
      <c r="S11" s="93" t="str">
        <f>IFERROR(HLOOKUP($AH11,Assign!$H$28:$S$44,17,FALSE),"")</f>
        <v/>
      </c>
      <c r="T11" s="93" t="str">
        <f>IFERROR(HLOOKUP($AH11,Assign!$H$29:$S$44,16,FALSE),"")</f>
        <v/>
      </c>
      <c r="U11" s="93" t="str">
        <f>IFERROR(HLOOKUP($AH11,Assign!$H$30:$S$44,15,FALSE),"")</f>
        <v>M1</v>
      </c>
      <c r="V11" s="93" t="str">
        <f>IFERROR(HLOOKUP($AH11,Assign!$H$31:$S$44,14,FALSE),"")</f>
        <v>M1</v>
      </c>
      <c r="W11" s="93" t="str">
        <f>IFERROR(HLOOKUP($AH11,Assign!$H$32:$S$44,13,FALSE),"")</f>
        <v>M1</v>
      </c>
      <c r="X11" s="93" t="str">
        <f>IFERROR(HLOOKUP($AH11,Assign!$H$33:$S$44,12,FALSE),"")</f>
        <v/>
      </c>
      <c r="Y11" s="93" t="str">
        <f>IFERROR(HLOOKUP($AH11,Assign!$H$34:$S$44,11,FALSE),"")</f>
        <v/>
      </c>
      <c r="Z11" s="93" t="str">
        <f>IFERROR(HLOOKUP($AH11,Assign!$H$35:$S$44,10,FALSE),"")</f>
        <v/>
      </c>
      <c r="AA11" s="93" t="str">
        <f>IFERROR(HLOOKUP($AH11,Assign!$H$36:$S$44,9,FALSE),"")</f>
        <v>M1</v>
      </c>
      <c r="AB11" s="93" t="str">
        <f>IFERROR(HLOOKUP($AH11,Assign!$H$37:$S$44,8,FALSE),"")</f>
        <v>M1</v>
      </c>
      <c r="AC11" s="93" t="str">
        <f>IFERROR(HLOOKUP($AH11,Assign!$H$38:$S$44,7,FALSE),"")</f>
        <v>M1</v>
      </c>
      <c r="AD11" s="93" t="str">
        <f>IFERROR(HLOOKUP($AH11,Assign!$H$39:$S$44,6,FALSE),"")</f>
        <v/>
      </c>
      <c r="AE11" s="93" t="str">
        <f>IFERROR(HLOOKUP($AH11,Assign!$H$40:$S$44,5,FALSE),"")</f>
        <v/>
      </c>
      <c r="AF11" s="93" t="str">
        <f>IFERROR(HLOOKUP($AH11,Assign!$H$41:$S$44,4,FALSE),"")</f>
        <v/>
      </c>
      <c r="AG11" s="93" t="str">
        <f>IFERROR(HLOOKUP($AH11,Assign!$H$42:$S$44,3,FALSE),"")</f>
        <v/>
      </c>
      <c r="AH11" s="94" t="str">
        <f>Assign!U16</f>
        <v>Gaber</v>
      </c>
      <c r="AI11" s="95">
        <f t="shared" si="1"/>
        <v>168</v>
      </c>
      <c r="AJ11" s="96">
        <f t="shared" si="2"/>
        <v>0</v>
      </c>
      <c r="AK11" s="96">
        <f t="shared" ref="AK11:AT11" si="7">COUNTIF($C11:$AG11,AK$6)</f>
        <v>6</v>
      </c>
      <c r="AL11" s="96">
        <f t="shared" si="7"/>
        <v>0</v>
      </c>
      <c r="AM11" s="96">
        <f t="shared" si="7"/>
        <v>0</v>
      </c>
      <c r="AN11" s="96">
        <f t="shared" si="7"/>
        <v>6</v>
      </c>
      <c r="AO11" s="96">
        <f t="shared" si="7"/>
        <v>0</v>
      </c>
      <c r="AP11" s="96">
        <f t="shared" si="7"/>
        <v>0</v>
      </c>
      <c r="AQ11" s="96">
        <f t="shared" si="7"/>
        <v>0</v>
      </c>
      <c r="AR11" s="96">
        <f t="shared" si="7"/>
        <v>0</v>
      </c>
      <c r="AS11" s="96">
        <f t="shared" si="7"/>
        <v>0</v>
      </c>
      <c r="AT11" s="96">
        <f t="shared" si="7"/>
        <v>3</v>
      </c>
    </row>
    <row r="12" spans="1:46" ht="15.75" x14ac:dyDescent="0.25">
      <c r="A12" s="91" t="str">
        <f>Assign!A19</f>
        <v>Dr. Hamada kamal</v>
      </c>
      <c r="B12" s="119">
        <f>Assign!B19</f>
        <v>1241</v>
      </c>
      <c r="C12" s="93" t="str">
        <f>IFERROR(HLOOKUP($AH12,Assign!$H$12:$S$44,33,FALSE),"")</f>
        <v>N2</v>
      </c>
      <c r="D12" s="93" t="str">
        <f>IFERROR(HLOOKUP($AH12,Assign!$H$13:$S$44,32,FALSE),"")</f>
        <v>M2</v>
      </c>
      <c r="E12" s="93" t="str">
        <f>IFERROR(HLOOKUP($AH12,Assign!$H$14:$S$44,31,FALSE),"")</f>
        <v>N1</v>
      </c>
      <c r="F12" s="93" t="str">
        <f>IFERROR(HLOOKUP($AH12,Assign!$H$15:$S$44,30,FALSE),"")</f>
        <v/>
      </c>
      <c r="G12" s="93" t="str">
        <f>IFERROR(HLOOKUP($AH12,Assign!$H$16:$S$44,29,FALSE),"")</f>
        <v/>
      </c>
      <c r="H12" s="93" t="str">
        <f>IFERROR(HLOOKUP($AH12,Assign!$H$17:$S$44,28,FALSE),"")</f>
        <v/>
      </c>
      <c r="I12" s="93" t="str">
        <f>IFERROR(HLOOKUP($AH12,Assign!$H$18:$S$44,27,FALSE),"")</f>
        <v>N1</v>
      </c>
      <c r="J12" s="93" t="str">
        <f>IFERROR(HLOOKUP($AH12,Assign!$H$19:$S$44,26,FALSE),"")</f>
        <v>N1</v>
      </c>
      <c r="K12" s="93" t="str">
        <f>IFERROR(HLOOKUP($AH12,Assign!$H$20:$S$44,25,FALSE),"")</f>
        <v>N1</v>
      </c>
      <c r="L12" s="93" t="str">
        <f>IFERROR(HLOOKUP($AH12,Assign!$H$21:$S$44,24,FALSE),"")</f>
        <v/>
      </c>
      <c r="M12" s="93" t="str">
        <f>IFERROR(HLOOKUP($AH12,Assign!$H$22:$S$44,23,FALSE),"")</f>
        <v/>
      </c>
      <c r="N12" s="93" t="str">
        <f>IFERROR(HLOOKUP($AH12,Assign!$H$23:$S$44,22,FALSE),"")</f>
        <v/>
      </c>
      <c r="O12" s="93" t="str">
        <f>IFERROR(HLOOKUP($AH12,Assign!$H$24:$S$44,21,FALSE),"")</f>
        <v>N1</v>
      </c>
      <c r="P12" s="93" t="str">
        <f>IFERROR(HLOOKUP($AH12,Assign!$H$25:$S$44,20,FALSE),"")</f>
        <v>N1</v>
      </c>
      <c r="Q12" s="93" t="str">
        <f>IFERROR(HLOOKUP($AH12,Assign!$H$26:$S$44,19,FALSE),"")</f>
        <v>N1</v>
      </c>
      <c r="R12" s="93" t="str">
        <f>IFERROR(HLOOKUP($AH12,Assign!$H$27:$S$44,18,FALSE),"")</f>
        <v>M1</v>
      </c>
      <c r="S12" s="93" t="str">
        <f>IFERROR(HLOOKUP($AH12,Assign!$H$28:$S$44,17,FALSE),"")</f>
        <v>M1</v>
      </c>
      <c r="T12" s="93" t="str">
        <f>IFERROR(HLOOKUP($AH12,Assign!$H$29:$S$44,16,FALSE),"")</f>
        <v>M1</v>
      </c>
      <c r="U12" s="93" t="str">
        <f>IFERROR(HLOOKUP($AH12,Assign!$H$30:$S$44,15,FALSE),"")</f>
        <v/>
      </c>
      <c r="V12" s="93" t="str">
        <f>IFERROR(HLOOKUP($AH12,Assign!$H$31:$S$44,14,FALSE),"")</f>
        <v/>
      </c>
      <c r="W12" s="93" t="str">
        <f>IFERROR(HLOOKUP($AH12,Assign!$H$32:$S$44,13,FALSE),"")</f>
        <v/>
      </c>
      <c r="X12" s="93" t="str">
        <f>IFERROR(HLOOKUP($AH12,Assign!$H$33:$S$44,12,FALSE),"")</f>
        <v>M1</v>
      </c>
      <c r="Y12" s="93" t="str">
        <f>IFERROR(HLOOKUP($AH12,Assign!$H$34:$S$44,11,FALSE),"")</f>
        <v>M1</v>
      </c>
      <c r="Z12" s="93" t="str">
        <f>IFERROR(HLOOKUP($AH12,Assign!$H$35:$S$44,10,FALSE),"")</f>
        <v>M1</v>
      </c>
      <c r="AA12" s="93" t="str">
        <f>IFERROR(HLOOKUP($AH12,Assign!$H$36:$S$44,9,FALSE),"")</f>
        <v/>
      </c>
      <c r="AB12" s="93" t="str">
        <f>IFERROR(HLOOKUP($AH12,Assign!$H$37:$S$44,8,FALSE),"")</f>
        <v/>
      </c>
      <c r="AC12" s="93" t="str">
        <f>IFERROR(HLOOKUP($AH12,Assign!$H$38:$S$44,7,FALSE),"")</f>
        <v/>
      </c>
      <c r="AD12" s="93" t="str">
        <f>IFERROR(HLOOKUP($AH12,Assign!$H$39:$S$44,6,FALSE),"")</f>
        <v>M1</v>
      </c>
      <c r="AE12" s="93" t="str">
        <f>IFERROR(HLOOKUP($AH12,Assign!$H$40:$S$44,5,FALSE),"")</f>
        <v>M1</v>
      </c>
      <c r="AF12" s="93" t="str">
        <f>IFERROR(HLOOKUP($AH12,Assign!$H$41:$S$44,4,FALSE),"")</f>
        <v>M1</v>
      </c>
      <c r="AG12" s="93" t="str">
        <f>IFERROR(HLOOKUP($AH12,Assign!$H$42:$S$44,3,FALSE),"")</f>
        <v/>
      </c>
      <c r="AH12" s="94" t="str">
        <f>Assign!U17</f>
        <v>Hamda</v>
      </c>
      <c r="AI12" s="95">
        <f t="shared" si="1"/>
        <v>216</v>
      </c>
      <c r="AJ12" s="96">
        <f t="shared" si="2"/>
        <v>0</v>
      </c>
      <c r="AK12" s="96">
        <f t="shared" ref="AK12:AT12" si="8">COUNTIF($C12:$AG12,AK$6)</f>
        <v>9</v>
      </c>
      <c r="AL12" s="96">
        <f t="shared" si="8"/>
        <v>1</v>
      </c>
      <c r="AM12" s="96">
        <f t="shared" si="8"/>
        <v>0</v>
      </c>
      <c r="AN12" s="96">
        <f t="shared" si="8"/>
        <v>7</v>
      </c>
      <c r="AO12" s="96">
        <f t="shared" si="8"/>
        <v>1</v>
      </c>
      <c r="AP12" s="96">
        <f t="shared" si="8"/>
        <v>0</v>
      </c>
      <c r="AQ12" s="96">
        <f t="shared" si="8"/>
        <v>0</v>
      </c>
      <c r="AR12" s="96">
        <f t="shared" si="8"/>
        <v>0</v>
      </c>
      <c r="AS12" s="96">
        <f t="shared" si="8"/>
        <v>0</v>
      </c>
      <c r="AT12" s="96">
        <f t="shared" si="8"/>
        <v>0</v>
      </c>
    </row>
    <row r="13" spans="1:46" ht="15.75" x14ac:dyDescent="0.25">
      <c r="A13" s="91" t="str">
        <f>Assign!A20</f>
        <v>Dr. Helal kareem</v>
      </c>
      <c r="B13" s="119">
        <f>Assign!B20</f>
        <v>1242</v>
      </c>
      <c r="C13" s="93" t="str">
        <f>IFERROR(HLOOKUP($AH13,Assign!$H$12:$S$44,33,FALSE),"")</f>
        <v/>
      </c>
      <c r="D13" s="93" t="str">
        <f>IFERROR(HLOOKUP($AH13,Assign!$H$13:$S$44,32,FALSE),"")</f>
        <v/>
      </c>
      <c r="E13" s="93" t="str">
        <f>IFERROR(HLOOKUP($AH13,Assign!$H$14:$S$44,31,FALSE),"")</f>
        <v/>
      </c>
      <c r="F13" s="93" t="str">
        <f>IFERROR(HLOOKUP($AH13,Assign!$H$15:$S$44,30,FALSE),"")</f>
        <v>N2</v>
      </c>
      <c r="G13" s="93" t="str">
        <f>IFERROR(HLOOKUP($AH13,Assign!$H$16:$S$44,29,FALSE),"")</f>
        <v>N2</v>
      </c>
      <c r="H13" s="93" t="str">
        <f>IFERROR(HLOOKUP($AH13,Assign!$H$17:$S$44,28,FALSE),"")</f>
        <v>N2</v>
      </c>
      <c r="I13" s="93" t="str">
        <f>IFERROR(HLOOKUP($AH13,Assign!$H$18:$S$44,27,FALSE),"")</f>
        <v/>
      </c>
      <c r="J13" s="93" t="str">
        <f>IFERROR(HLOOKUP($AH13,Assign!$H$19:$S$44,26,FALSE),"")</f>
        <v>8H</v>
      </c>
      <c r="K13" s="93" t="str">
        <f>IFERROR(HLOOKUP($AH13,Assign!$H$20:$S$44,25,FALSE),"")</f>
        <v/>
      </c>
      <c r="L13" s="93" t="str">
        <f>IFERROR(HLOOKUP($AH13,Assign!$H$21:$S$44,24,FALSE),"")</f>
        <v>N2</v>
      </c>
      <c r="M13" s="93" t="str">
        <f>IFERROR(HLOOKUP($AH13,Assign!$H$22:$S$44,23,FALSE),"")</f>
        <v>N2</v>
      </c>
      <c r="N13" s="93" t="str">
        <f>IFERROR(HLOOKUP($AH13,Assign!$H$23:$S$44,22,FALSE),"")</f>
        <v>N2</v>
      </c>
      <c r="O13" s="93" t="str">
        <f>IFERROR(HLOOKUP($AH13,Assign!$H$24:$S$44,21,FALSE),"")</f>
        <v/>
      </c>
      <c r="P13" s="93" t="str">
        <f>IFERROR(HLOOKUP($AH13,Assign!$H$25:$S$44,20,FALSE),"")</f>
        <v/>
      </c>
      <c r="Q13" s="93" t="str">
        <f>IFERROR(HLOOKUP($AH13,Assign!$H$26:$S$44,19,FALSE),"")</f>
        <v/>
      </c>
      <c r="R13" s="93" t="str">
        <f>IFERROR(HLOOKUP($AH13,Assign!$H$27:$S$44,18,FALSE),"")</f>
        <v/>
      </c>
      <c r="S13" s="93" t="str">
        <f>IFERROR(HLOOKUP($AH13,Assign!$H$28:$S$44,17,FALSE),"")</f>
        <v/>
      </c>
      <c r="T13" s="93" t="str">
        <f>IFERROR(HLOOKUP($AH13,Assign!$H$29:$S$44,16,FALSE),"")</f>
        <v/>
      </c>
      <c r="U13" s="93" t="str">
        <f>IFERROR(HLOOKUP($AH13,Assign!$H$30:$S$44,15,FALSE),"")</f>
        <v>M2</v>
      </c>
      <c r="V13" s="93" t="str">
        <f>IFERROR(HLOOKUP($AH13,Assign!$H$31:$S$44,14,FALSE),"")</f>
        <v>M2</v>
      </c>
      <c r="W13" s="93" t="str">
        <f>IFERROR(HLOOKUP($AH13,Assign!$H$32:$S$44,13,FALSE),"")</f>
        <v>M2</v>
      </c>
      <c r="X13" s="93" t="str">
        <f>IFERROR(HLOOKUP($AH13,Assign!$H$33:$S$44,12,FALSE),"")</f>
        <v/>
      </c>
      <c r="Y13" s="93" t="str">
        <f>IFERROR(HLOOKUP($AH13,Assign!$H$34:$S$44,11,FALSE),"")</f>
        <v/>
      </c>
      <c r="Z13" s="93" t="str">
        <f>IFERROR(HLOOKUP($AH13,Assign!$H$35:$S$44,10,FALSE),"")</f>
        <v/>
      </c>
      <c r="AA13" s="93" t="str">
        <f>IFERROR(HLOOKUP($AH13,Assign!$H$36:$S$44,9,FALSE),"")</f>
        <v>M2</v>
      </c>
      <c r="AB13" s="93" t="str">
        <f>IFERROR(HLOOKUP($AH13,Assign!$H$37:$S$44,8,FALSE),"")</f>
        <v>M2</v>
      </c>
      <c r="AC13" s="93" t="str">
        <f>IFERROR(HLOOKUP($AH13,Assign!$H$38:$S$44,7,FALSE),"")</f>
        <v>M2</v>
      </c>
      <c r="AD13" s="93" t="str">
        <f>IFERROR(HLOOKUP($AH13,Assign!$H$39:$S$44,6,FALSE),"")</f>
        <v/>
      </c>
      <c r="AE13" s="93" t="str">
        <f>IFERROR(HLOOKUP($AH13,Assign!$H$40:$S$44,5,FALSE),"")</f>
        <v/>
      </c>
      <c r="AF13" s="93" t="str">
        <f>IFERROR(HLOOKUP($AH13,Assign!$H$41:$S$44,4,FALSE),"")</f>
        <v/>
      </c>
      <c r="AG13" s="93" t="str">
        <f>IFERROR(HLOOKUP($AH13,Assign!$H$42:$S$44,3,FALSE),"")</f>
        <v/>
      </c>
      <c r="AH13" s="94" t="str">
        <f>Assign!U18</f>
        <v>Helal</v>
      </c>
      <c r="AI13" s="95">
        <f t="shared" si="1"/>
        <v>152</v>
      </c>
      <c r="AJ13" s="96">
        <f t="shared" si="2"/>
        <v>1</v>
      </c>
      <c r="AK13" s="96">
        <f t="shared" ref="AK13:AT13" si="9">COUNTIF($C13:$AG13,AK$6)</f>
        <v>0</v>
      </c>
      <c r="AL13" s="96">
        <f t="shared" si="9"/>
        <v>6</v>
      </c>
      <c r="AM13" s="96">
        <f t="shared" si="9"/>
        <v>0</v>
      </c>
      <c r="AN13" s="96">
        <f t="shared" si="9"/>
        <v>0</v>
      </c>
      <c r="AO13" s="96">
        <f t="shared" si="9"/>
        <v>6</v>
      </c>
      <c r="AP13" s="96">
        <f t="shared" si="9"/>
        <v>0</v>
      </c>
      <c r="AQ13" s="96">
        <f t="shared" si="9"/>
        <v>0</v>
      </c>
      <c r="AR13" s="96">
        <f t="shared" si="9"/>
        <v>0</v>
      </c>
      <c r="AS13" s="96">
        <f t="shared" si="9"/>
        <v>0</v>
      </c>
      <c r="AT13" s="96">
        <f t="shared" si="9"/>
        <v>0</v>
      </c>
    </row>
    <row r="14" spans="1:46" ht="15.75" hidden="1" x14ac:dyDescent="0.25">
      <c r="A14" s="91" t="str">
        <f>Assign!A21</f>
        <v>Dr. khaled Isamiel</v>
      </c>
      <c r="B14" s="91">
        <f>Assign!B21</f>
        <v>1243</v>
      </c>
      <c r="C14" s="93" t="str">
        <f>IFERROR(HLOOKUP($AH14,Assign!$H$12:$S$44,33,FALSE),"")</f>
        <v/>
      </c>
      <c r="D14" s="93" t="str">
        <f>IFERROR(HLOOKUP($AH14,Assign!$H$13:$S$44,32,FALSE),"")</f>
        <v/>
      </c>
      <c r="E14" s="93" t="str">
        <f>IFERROR(HLOOKUP($AH14,Assign!$H$14:$S$44,31,FALSE),"")</f>
        <v>N2</v>
      </c>
      <c r="F14" s="93" t="str">
        <f>IFERROR(HLOOKUP($AH14,Assign!$H$15:$S$44,30,FALSE),"")</f>
        <v/>
      </c>
      <c r="G14" s="93" t="str">
        <f>IFERROR(HLOOKUP($AH14,Assign!$H$16:$S$44,29,FALSE),"")</f>
        <v/>
      </c>
      <c r="H14" s="93" t="str">
        <f>IFERROR(HLOOKUP($AH14,Assign!$H$17:$S$44,28,FALSE),"")</f>
        <v/>
      </c>
      <c r="I14" s="93" t="str">
        <f>IFERROR(HLOOKUP($AH14,Assign!$H$18:$S$44,27,FALSE),"")</f>
        <v>N2</v>
      </c>
      <c r="J14" s="93" t="str">
        <f>IFERROR(HLOOKUP($AH14,Assign!$H$19:$S$44,26,FALSE),"")</f>
        <v>N2</v>
      </c>
      <c r="K14" s="93" t="str">
        <f>IFERROR(HLOOKUP($AH14,Assign!$H$20:$S$44,25,FALSE),"")</f>
        <v>N2</v>
      </c>
      <c r="L14" s="93" t="str">
        <f>IFERROR(HLOOKUP($AH14,Assign!$H$21:$S$44,24,FALSE),"")</f>
        <v/>
      </c>
      <c r="M14" s="93" t="str">
        <f>IFERROR(HLOOKUP($AH14,Assign!$H$22:$S$44,23,FALSE),"")</f>
        <v/>
      </c>
      <c r="N14" s="93" t="str">
        <f>IFERROR(HLOOKUP($AH14,Assign!$H$23:$S$44,22,FALSE),"")</f>
        <v/>
      </c>
      <c r="O14" s="93" t="str">
        <f>IFERROR(HLOOKUP($AH14,Assign!$H$24:$S$44,21,FALSE),"")</f>
        <v>N2</v>
      </c>
      <c r="P14" s="93" t="str">
        <f>IFERROR(HLOOKUP($AH14,Assign!$H$25:$S$44,20,FALSE),"")</f>
        <v>N2</v>
      </c>
      <c r="Q14" s="93" t="str">
        <f>IFERROR(HLOOKUP($AH14,Assign!$H$26:$S$44,19,FALSE),"")</f>
        <v>N2</v>
      </c>
      <c r="R14" s="93" t="str">
        <f>IFERROR(HLOOKUP($AH14,Assign!$H$27:$S$44,18,FALSE),"")</f>
        <v>M2</v>
      </c>
      <c r="S14" s="93" t="str">
        <f>IFERROR(HLOOKUP($AH14,Assign!$H$28:$S$44,17,FALSE),"")</f>
        <v>M2</v>
      </c>
      <c r="T14" s="93" t="str">
        <f>IFERROR(HLOOKUP($AH14,Assign!$H$29:$S$44,16,FALSE),"")</f>
        <v>M2</v>
      </c>
      <c r="U14" s="93" t="str">
        <f>IFERROR(HLOOKUP($AH14,Assign!$H$30:$S$44,15,FALSE),"")</f>
        <v/>
      </c>
      <c r="V14" s="93" t="str">
        <f>IFERROR(HLOOKUP($AH14,Assign!$H$31:$S$44,14,FALSE),"")</f>
        <v/>
      </c>
      <c r="W14" s="93" t="str">
        <f>IFERROR(HLOOKUP($AH14,Assign!$H$32:$S$44,13,FALSE),"")</f>
        <v/>
      </c>
      <c r="X14" s="93" t="str">
        <f>IFERROR(HLOOKUP($AH14,Assign!$H$33:$S$44,12,FALSE),"")</f>
        <v>M2</v>
      </c>
      <c r="Y14" s="93" t="str">
        <f>IFERROR(HLOOKUP($AH14,Assign!$H$34:$S$44,11,FALSE),"")</f>
        <v>M2</v>
      </c>
      <c r="Z14" s="93" t="str">
        <f>IFERROR(HLOOKUP($AH14,Assign!$H$35:$S$44,10,FALSE),"")</f>
        <v>M2</v>
      </c>
      <c r="AA14" s="93" t="str">
        <f>IFERROR(HLOOKUP($AH14,Assign!$H$36:$S$44,9,FALSE),"")</f>
        <v/>
      </c>
      <c r="AB14" s="93" t="str">
        <f>IFERROR(HLOOKUP($AH14,Assign!$H$37:$S$44,8,FALSE),"")</f>
        <v/>
      </c>
      <c r="AC14" s="93" t="str">
        <f>IFERROR(HLOOKUP($AH14,Assign!$H$38:$S$44,7,FALSE),"")</f>
        <v/>
      </c>
      <c r="AD14" s="93" t="str">
        <f>IFERROR(HLOOKUP($AH14,Assign!$H$39:$S$44,6,FALSE),"")</f>
        <v>M2</v>
      </c>
      <c r="AE14" s="93" t="str">
        <f>IFERROR(HLOOKUP($AH14,Assign!$H$40:$S$44,5,FALSE),"")</f>
        <v>M2</v>
      </c>
      <c r="AF14" s="93" t="str">
        <f>IFERROR(HLOOKUP($AH14,Assign!$H$41:$S$44,4,FALSE),"")</f>
        <v>M2</v>
      </c>
      <c r="AG14" s="93" t="str">
        <f>IFERROR(HLOOKUP($AH14,Assign!$H$42:$S$44,3,FALSE),"")</f>
        <v/>
      </c>
      <c r="AH14" s="94" t="str">
        <f>Assign!U19</f>
        <v>Khaled</v>
      </c>
      <c r="AI14" s="95">
        <f t="shared" si="1"/>
        <v>192</v>
      </c>
      <c r="AJ14" s="96">
        <f t="shared" si="2"/>
        <v>0</v>
      </c>
      <c r="AK14" s="96">
        <f t="shared" ref="AK14:AT14" si="10">COUNTIF($C14:$AG14,AK$6)</f>
        <v>0</v>
      </c>
      <c r="AL14" s="96">
        <f t="shared" si="10"/>
        <v>9</v>
      </c>
      <c r="AM14" s="96">
        <f t="shared" si="10"/>
        <v>0</v>
      </c>
      <c r="AN14" s="96">
        <f t="shared" si="10"/>
        <v>0</v>
      </c>
      <c r="AO14" s="96">
        <f t="shared" si="10"/>
        <v>7</v>
      </c>
      <c r="AP14" s="96">
        <f t="shared" si="10"/>
        <v>0</v>
      </c>
      <c r="AQ14" s="96">
        <f t="shared" si="10"/>
        <v>0</v>
      </c>
      <c r="AR14" s="96">
        <f t="shared" si="10"/>
        <v>0</v>
      </c>
      <c r="AS14" s="96">
        <f t="shared" si="10"/>
        <v>0</v>
      </c>
      <c r="AT14" s="96">
        <f t="shared" si="10"/>
        <v>0</v>
      </c>
    </row>
    <row r="15" spans="1:46" ht="15.75" hidden="1" x14ac:dyDescent="0.25">
      <c r="A15" s="91"/>
      <c r="B15" s="92"/>
      <c r="C15" s="93" t="str">
        <f>IFERROR(HLOOKUP($AH15,Assign!$H$12:$S$44,33,FALSE),"")</f>
        <v/>
      </c>
      <c r="D15" s="93" t="str">
        <f>IFERROR(HLOOKUP($AH15,Assign!$H$13:$S$44,32,FALSE),"")</f>
        <v/>
      </c>
      <c r="E15" s="93" t="str">
        <f>IFERROR(HLOOKUP($AH15,Assign!$H$14:$S$44,31,FALSE),"")</f>
        <v/>
      </c>
      <c r="F15" s="93" t="str">
        <f>IFERROR(HLOOKUP($AH15,Assign!$H$15:$S$44,30,FALSE),"")</f>
        <v/>
      </c>
      <c r="G15" s="93" t="str">
        <f>IFERROR(HLOOKUP($AH15,Assign!$H$16:$S$44,29,FALSE),"")</f>
        <v/>
      </c>
      <c r="H15" s="93" t="str">
        <f>IFERROR(HLOOKUP($AH15,Assign!$H$17:$S$44,28,FALSE),"")</f>
        <v/>
      </c>
      <c r="I15" s="93" t="str">
        <f>IFERROR(HLOOKUP($AH15,Assign!$H$18:$S$44,27,FALSE),"")</f>
        <v/>
      </c>
      <c r="J15" s="93" t="str">
        <f>IFERROR(HLOOKUP($AH15,Assign!$H$19:$S$44,26,FALSE),"")</f>
        <v/>
      </c>
      <c r="K15" s="93" t="str">
        <f>IFERROR(HLOOKUP($AH15,Assign!$H$20:$S$44,25,FALSE),"")</f>
        <v/>
      </c>
      <c r="L15" s="93" t="str">
        <f>IFERROR(HLOOKUP($AH15,Assign!$H$21:$S$44,24,FALSE),"")</f>
        <v/>
      </c>
      <c r="M15" s="93" t="str">
        <f>IFERROR(HLOOKUP($AH15,Assign!$H$22:$S$44,23,FALSE),"")</f>
        <v/>
      </c>
      <c r="N15" s="93" t="str">
        <f>IFERROR(HLOOKUP($AH15,Assign!$H$23:$S$44,22,FALSE),"")</f>
        <v/>
      </c>
      <c r="O15" s="93" t="str">
        <f>IFERROR(HLOOKUP($AH15,Assign!$H$24:$S$44,21,FALSE),"")</f>
        <v/>
      </c>
      <c r="P15" s="93" t="str">
        <f>IFERROR(HLOOKUP($AH15,Assign!$H$25:$S$44,20,FALSE),"")</f>
        <v/>
      </c>
      <c r="Q15" s="93" t="str">
        <f>IFERROR(HLOOKUP($AH15,Assign!$H$26:$S$44,19,FALSE),"")</f>
        <v/>
      </c>
      <c r="R15" s="93" t="str">
        <f>IFERROR(HLOOKUP($AH15,Assign!$H$27:$S$44,18,FALSE),"")</f>
        <v/>
      </c>
      <c r="S15" s="93" t="str">
        <f>IFERROR(HLOOKUP($AH15,Assign!$H$28:$S$44,17,FALSE),"")</f>
        <v/>
      </c>
      <c r="T15" s="93" t="str">
        <f>IFERROR(HLOOKUP($AH15,Assign!$H$29:$S$44,16,FALSE),"")</f>
        <v/>
      </c>
      <c r="U15" s="93" t="str">
        <f>IFERROR(HLOOKUP($AH15,Assign!$H$30:$S$44,15,FALSE),"")</f>
        <v/>
      </c>
      <c r="V15" s="93" t="str">
        <f>IFERROR(HLOOKUP($AH15,Assign!$H$31:$S$44,14,FALSE),"")</f>
        <v/>
      </c>
      <c r="W15" s="93" t="str">
        <f>IFERROR(HLOOKUP($AH15,Assign!$H$32:$S$44,13,FALSE),"")</f>
        <v/>
      </c>
      <c r="X15" s="93" t="str">
        <f>IFERROR(HLOOKUP($AH15,Assign!$H$33:$S$44,12,FALSE),"")</f>
        <v/>
      </c>
      <c r="Y15" s="93" t="str">
        <f>IFERROR(HLOOKUP($AH15,Assign!$H$34:$S$44,11,FALSE),"")</f>
        <v/>
      </c>
      <c r="Z15" s="93" t="str">
        <f>IFERROR(HLOOKUP($AH15,Assign!$H$35:$S$44,10,FALSE),"")</f>
        <v/>
      </c>
      <c r="AA15" s="93" t="str">
        <f>IFERROR(HLOOKUP($AH15,Assign!$H$36:$S$44,9,FALSE),"")</f>
        <v/>
      </c>
      <c r="AB15" s="93" t="str">
        <f>IFERROR(HLOOKUP($AH15,Assign!$H$37:$S$44,8,FALSE),"")</f>
        <v/>
      </c>
      <c r="AC15" s="93" t="str">
        <f>IFERROR(HLOOKUP($AH15,Assign!$H$38:$S$44,7,FALSE),"")</f>
        <v/>
      </c>
      <c r="AD15" s="93" t="str">
        <f>IFERROR(HLOOKUP($AH15,Assign!$H$39:$S$44,6,FALSE),"")</f>
        <v/>
      </c>
      <c r="AE15" s="93" t="str">
        <f>IFERROR(HLOOKUP($AH15,Assign!$H$40:$S$44,5,FALSE),"")</f>
        <v/>
      </c>
      <c r="AF15" s="93" t="str">
        <f>IFERROR(HLOOKUP($AH15,Assign!$H$41:$S$44,4,FALSE),"")</f>
        <v/>
      </c>
      <c r="AG15" s="93" t="str">
        <f>IFERROR(HLOOKUP($AH15,Assign!$H$42:$S$44,3,FALSE),"")</f>
        <v/>
      </c>
      <c r="AH15" s="94">
        <f>Assign!U20</f>
        <v>0</v>
      </c>
      <c r="AI15" s="95">
        <f t="shared" si="1"/>
        <v>0</v>
      </c>
      <c r="AJ15" s="96">
        <f t="shared" si="2"/>
        <v>0</v>
      </c>
      <c r="AK15" s="96">
        <f t="shared" ref="AK15:AT15" si="11">COUNTIF($C15:$AG15,AK$6)</f>
        <v>0</v>
      </c>
      <c r="AL15" s="96">
        <f t="shared" si="11"/>
        <v>0</v>
      </c>
      <c r="AM15" s="96">
        <f t="shared" si="11"/>
        <v>0</v>
      </c>
      <c r="AN15" s="96">
        <f t="shared" si="11"/>
        <v>0</v>
      </c>
      <c r="AO15" s="96">
        <f t="shared" si="11"/>
        <v>0</v>
      </c>
      <c r="AP15" s="96">
        <f t="shared" si="11"/>
        <v>0</v>
      </c>
      <c r="AQ15" s="96">
        <f t="shared" si="11"/>
        <v>0</v>
      </c>
      <c r="AR15" s="96">
        <f t="shared" si="11"/>
        <v>0</v>
      </c>
      <c r="AS15" s="96">
        <f t="shared" si="11"/>
        <v>0</v>
      </c>
      <c r="AT15" s="96">
        <f t="shared" si="11"/>
        <v>0</v>
      </c>
    </row>
    <row r="16" spans="1:46" ht="15.75" hidden="1" x14ac:dyDescent="0.25">
      <c r="A16" s="91"/>
      <c r="B16" s="92"/>
      <c r="C16" s="93" t="str">
        <f>IFERROR(HLOOKUP($AH16,Assign!$H$12:$S$44,33,FALSE),"")</f>
        <v/>
      </c>
      <c r="D16" s="93" t="str">
        <f>IFERROR(HLOOKUP($AH16,Assign!$H$13:$S$44,32,FALSE),"")</f>
        <v/>
      </c>
      <c r="E16" s="93" t="str">
        <f>IFERROR(HLOOKUP($AH16,Assign!$H$14:$S$44,31,FALSE),"")</f>
        <v/>
      </c>
      <c r="F16" s="93" t="str">
        <f>IFERROR(HLOOKUP($AH16,Assign!$H$15:$S$44,30,FALSE),"")</f>
        <v/>
      </c>
      <c r="G16" s="93" t="str">
        <f>IFERROR(HLOOKUP($AH16,Assign!$H$16:$S$44,29,FALSE),"")</f>
        <v/>
      </c>
      <c r="H16" s="93" t="str">
        <f>IFERROR(HLOOKUP($AH16,Assign!$H$17:$S$44,28,FALSE),"")</f>
        <v/>
      </c>
      <c r="I16" s="93" t="str">
        <f>IFERROR(HLOOKUP($AH16,Assign!$H$18:$S$44,27,FALSE),"")</f>
        <v/>
      </c>
      <c r="J16" s="93" t="str">
        <f>IFERROR(HLOOKUP($AH16,Assign!$H$19:$S$44,26,FALSE),"")</f>
        <v/>
      </c>
      <c r="K16" s="93" t="str">
        <f>IFERROR(HLOOKUP($AH16,Assign!$H$20:$S$44,25,FALSE),"")</f>
        <v/>
      </c>
      <c r="L16" s="93" t="str">
        <f>IFERROR(HLOOKUP($AH16,Assign!$H$21:$S$44,24,FALSE),"")</f>
        <v/>
      </c>
      <c r="M16" s="93" t="str">
        <f>IFERROR(HLOOKUP($AH16,Assign!$H$22:$S$44,23,FALSE),"")</f>
        <v/>
      </c>
      <c r="N16" s="93" t="str">
        <f>IFERROR(HLOOKUP($AH16,Assign!$H$23:$S$44,22,FALSE),"")</f>
        <v/>
      </c>
      <c r="O16" s="93" t="str">
        <f>IFERROR(HLOOKUP($AH16,Assign!$H$24:$S$44,21,FALSE),"")</f>
        <v/>
      </c>
      <c r="P16" s="93" t="str">
        <f>IFERROR(HLOOKUP($AH16,Assign!$H$25:$S$44,20,FALSE),"")</f>
        <v/>
      </c>
      <c r="Q16" s="93" t="str">
        <f>IFERROR(HLOOKUP($AH16,Assign!$H$26:$S$44,19,FALSE),"")</f>
        <v/>
      </c>
      <c r="R16" s="93" t="str">
        <f>IFERROR(HLOOKUP($AH16,Assign!$H$27:$S$44,18,FALSE),"")</f>
        <v/>
      </c>
      <c r="S16" s="93" t="str">
        <f>IFERROR(HLOOKUP($AH16,Assign!$H$28:$S$44,17,FALSE),"")</f>
        <v/>
      </c>
      <c r="T16" s="93" t="str">
        <f>IFERROR(HLOOKUP($AH16,Assign!$H$29:$S$44,16,FALSE),"")</f>
        <v/>
      </c>
      <c r="U16" s="93" t="str">
        <f>IFERROR(HLOOKUP($AH16,Assign!$H$30:$S$44,15,FALSE),"")</f>
        <v/>
      </c>
      <c r="V16" s="93" t="str">
        <f>IFERROR(HLOOKUP($AH16,Assign!$H$31:$S$44,14,FALSE),"")</f>
        <v/>
      </c>
      <c r="W16" s="93" t="str">
        <f>IFERROR(HLOOKUP($AH16,Assign!$H$32:$S$44,13,FALSE),"")</f>
        <v/>
      </c>
      <c r="X16" s="93" t="str">
        <f>IFERROR(HLOOKUP($AH16,Assign!$H$33:$S$44,12,FALSE),"")</f>
        <v/>
      </c>
      <c r="Y16" s="93" t="str">
        <f>IFERROR(HLOOKUP($AH16,Assign!$H$34:$S$44,11,FALSE),"")</f>
        <v/>
      </c>
      <c r="Z16" s="93" t="str">
        <f>IFERROR(HLOOKUP($AH16,Assign!$H$35:$S$44,10,FALSE),"")</f>
        <v/>
      </c>
      <c r="AA16" s="93" t="str">
        <f>IFERROR(HLOOKUP($AH16,Assign!$H$36:$S$44,9,FALSE),"")</f>
        <v/>
      </c>
      <c r="AB16" s="93" t="str">
        <f>IFERROR(HLOOKUP($AH16,Assign!$H$37:$S$44,8,FALSE),"")</f>
        <v/>
      </c>
      <c r="AC16" s="93" t="str">
        <f>IFERROR(HLOOKUP($AH16,Assign!$H$38:$S$44,7,FALSE),"")</f>
        <v/>
      </c>
      <c r="AD16" s="93" t="str">
        <f>IFERROR(HLOOKUP($AH16,Assign!$H$39:$S$44,6,FALSE),"")</f>
        <v/>
      </c>
      <c r="AE16" s="93" t="str">
        <f>IFERROR(HLOOKUP($AH16,Assign!$H$40:$S$44,5,FALSE),"")</f>
        <v/>
      </c>
      <c r="AF16" s="93" t="str">
        <f>IFERROR(HLOOKUP($AH16,Assign!$H$41:$S$44,4,FALSE),"")</f>
        <v/>
      </c>
      <c r="AG16" s="93" t="str">
        <f>IFERROR(HLOOKUP($AH16,Assign!$H$42:$S$44,3,FALSE),"")</f>
        <v/>
      </c>
      <c r="AH16" s="94" t="s">
        <v>6</v>
      </c>
      <c r="AI16" s="95">
        <f t="shared" si="1"/>
        <v>0</v>
      </c>
      <c r="AJ16" s="96">
        <f t="shared" si="2"/>
        <v>0</v>
      </c>
      <c r="AK16" s="96">
        <f t="shared" ref="AK16:AT16" si="12">COUNTIF($C16:$AG16,AK$6)</f>
        <v>0</v>
      </c>
      <c r="AL16" s="96">
        <f t="shared" si="12"/>
        <v>0</v>
      </c>
      <c r="AM16" s="96">
        <f t="shared" si="12"/>
        <v>0</v>
      </c>
      <c r="AN16" s="96">
        <f t="shared" si="12"/>
        <v>0</v>
      </c>
      <c r="AO16" s="96">
        <f t="shared" si="12"/>
        <v>0</v>
      </c>
      <c r="AP16" s="96">
        <f t="shared" si="12"/>
        <v>0</v>
      </c>
      <c r="AQ16" s="96">
        <f t="shared" si="12"/>
        <v>0</v>
      </c>
      <c r="AR16" s="96">
        <f t="shared" si="12"/>
        <v>0</v>
      </c>
      <c r="AS16" s="96">
        <f t="shared" si="12"/>
        <v>0</v>
      </c>
      <c r="AT16" s="96">
        <f t="shared" si="12"/>
        <v>0</v>
      </c>
    </row>
    <row r="17" spans="1:46" ht="15.75" hidden="1" x14ac:dyDescent="0.25">
      <c r="A17" s="91"/>
      <c r="B17" s="92"/>
      <c r="C17" s="93" t="str">
        <f>IFERROR(HLOOKUP($AH17,Assign!$H$12:$S$44,33,FALSE),"")</f>
        <v/>
      </c>
      <c r="D17" s="93" t="str">
        <f>IFERROR(HLOOKUP($AH17,Assign!$H$13:$S$44,32,FALSE),"")</f>
        <v/>
      </c>
      <c r="E17" s="93" t="str">
        <f>IFERROR(HLOOKUP($AH17,Assign!$H$14:$S$44,31,FALSE),"")</f>
        <v/>
      </c>
      <c r="F17" s="93" t="str">
        <f>IFERROR(HLOOKUP($AH17,Assign!$H$15:$S$44,30,FALSE),"")</f>
        <v/>
      </c>
      <c r="G17" s="93" t="str">
        <f>IFERROR(HLOOKUP($AH17,Assign!$H$16:$S$44,29,FALSE),"")</f>
        <v/>
      </c>
      <c r="H17" s="93" t="str">
        <f>IFERROR(HLOOKUP($AH17,Assign!$H$17:$S$44,28,FALSE),"")</f>
        <v/>
      </c>
      <c r="I17" s="93" t="str">
        <f>IFERROR(HLOOKUP($AH17,Assign!$H$18:$S$44,27,FALSE),"")</f>
        <v/>
      </c>
      <c r="J17" s="93" t="str">
        <f>IFERROR(HLOOKUP($AH17,Assign!$H$19:$S$44,26,FALSE),"")</f>
        <v/>
      </c>
      <c r="K17" s="93" t="str">
        <f>IFERROR(HLOOKUP($AH17,Assign!$H$20:$S$44,25,FALSE),"")</f>
        <v/>
      </c>
      <c r="L17" s="93" t="str">
        <f>IFERROR(HLOOKUP($AH17,Assign!$H$21:$S$44,24,FALSE),"")</f>
        <v/>
      </c>
      <c r="M17" s="93" t="str">
        <f>IFERROR(HLOOKUP($AH17,Assign!$H$22:$S$44,23,FALSE),"")</f>
        <v/>
      </c>
      <c r="N17" s="93" t="str">
        <f>IFERROR(HLOOKUP($AH17,Assign!$H$23:$S$44,22,FALSE),"")</f>
        <v/>
      </c>
      <c r="O17" s="93" t="str">
        <f>IFERROR(HLOOKUP($AH17,Assign!$H$24:$S$44,21,FALSE),"")</f>
        <v/>
      </c>
      <c r="P17" s="93" t="str">
        <f>IFERROR(HLOOKUP($AH17,Assign!$H$25:$S$44,20,FALSE),"")</f>
        <v/>
      </c>
      <c r="Q17" s="93" t="str">
        <f>IFERROR(HLOOKUP($AH17,Assign!$H$26:$S$44,19,FALSE),"")</f>
        <v/>
      </c>
      <c r="R17" s="93" t="str">
        <f>IFERROR(HLOOKUP($AH17,Assign!$H$27:$S$44,18,FALSE),"")</f>
        <v/>
      </c>
      <c r="S17" s="93" t="str">
        <f>IFERROR(HLOOKUP($AH17,Assign!$H$28:$S$44,17,FALSE),"")</f>
        <v/>
      </c>
      <c r="T17" s="93" t="str">
        <f>IFERROR(HLOOKUP($AH17,Assign!$H$29:$S$44,16,FALSE),"")</f>
        <v/>
      </c>
      <c r="U17" s="93" t="str">
        <f>IFERROR(HLOOKUP($AH17,Assign!$H$30:$S$44,15,FALSE),"")</f>
        <v/>
      </c>
      <c r="V17" s="93" t="str">
        <f>IFERROR(HLOOKUP($AH17,Assign!$H$31:$S$44,14,FALSE),"")</f>
        <v/>
      </c>
      <c r="W17" s="93" t="str">
        <f>IFERROR(HLOOKUP($AH17,Assign!$H$32:$S$44,13,FALSE),"")</f>
        <v/>
      </c>
      <c r="X17" s="93" t="str">
        <f>IFERROR(HLOOKUP($AH17,Assign!$H$33:$S$44,12,FALSE),"")</f>
        <v/>
      </c>
      <c r="Y17" s="93" t="str">
        <f>IFERROR(HLOOKUP($AH17,Assign!$H$34:$S$44,11,FALSE),"")</f>
        <v/>
      </c>
      <c r="Z17" s="93" t="str">
        <f>IFERROR(HLOOKUP($AH17,Assign!$H$35:$S$44,10,FALSE),"")</f>
        <v/>
      </c>
      <c r="AA17" s="93" t="str">
        <f>IFERROR(HLOOKUP($AH17,Assign!$H$36:$S$44,9,FALSE),"")</f>
        <v/>
      </c>
      <c r="AB17" s="93" t="str">
        <f>IFERROR(HLOOKUP($AH17,Assign!$H$37:$S$44,8,FALSE),"")</f>
        <v/>
      </c>
      <c r="AC17" s="93" t="str">
        <f>IFERROR(HLOOKUP($AH17,Assign!$H$38:$S$44,7,FALSE),"")</f>
        <v/>
      </c>
      <c r="AD17" s="93" t="str">
        <f>IFERROR(HLOOKUP($AH17,Assign!$H$39:$S$44,6,FALSE),"")</f>
        <v/>
      </c>
      <c r="AE17" s="93" t="str">
        <f>IFERROR(HLOOKUP($AH17,Assign!$H$40:$S$44,5,FALSE),"")</f>
        <v/>
      </c>
      <c r="AF17" s="93" t="str">
        <f>IFERROR(HLOOKUP($AH17,Assign!$H$41:$S$44,4,FALSE),"")</f>
        <v/>
      </c>
      <c r="AG17" s="93" t="str">
        <f>IFERROR(HLOOKUP($AH17,Assign!$H$42:$S$44,3,FALSE),"")</f>
        <v/>
      </c>
      <c r="AH17" s="94" t="s">
        <v>29</v>
      </c>
      <c r="AI17" s="95">
        <f t="shared" si="1"/>
        <v>0</v>
      </c>
      <c r="AJ17" s="96">
        <f t="shared" si="2"/>
        <v>0</v>
      </c>
      <c r="AK17" s="96">
        <f t="shared" ref="AK17:AT17" si="13">COUNTIF($C17:$AG17,AK$6)</f>
        <v>0</v>
      </c>
      <c r="AL17" s="96">
        <f t="shared" si="13"/>
        <v>0</v>
      </c>
      <c r="AM17" s="96">
        <f t="shared" si="13"/>
        <v>0</v>
      </c>
      <c r="AN17" s="96">
        <f t="shared" si="13"/>
        <v>0</v>
      </c>
      <c r="AO17" s="96">
        <f t="shared" si="13"/>
        <v>0</v>
      </c>
      <c r="AP17" s="96">
        <f t="shared" si="13"/>
        <v>0</v>
      </c>
      <c r="AQ17" s="96">
        <f t="shared" si="13"/>
        <v>0</v>
      </c>
      <c r="AR17" s="96">
        <f t="shared" si="13"/>
        <v>0</v>
      </c>
      <c r="AS17" s="96">
        <f t="shared" si="13"/>
        <v>0</v>
      </c>
      <c r="AT17" s="96">
        <f t="shared" si="13"/>
        <v>0</v>
      </c>
    </row>
    <row r="18" spans="1:46" ht="15.75" hidden="1" x14ac:dyDescent="0.25">
      <c r="A18" s="91"/>
      <c r="B18" s="92"/>
      <c r="C18" s="93" t="str">
        <f>IFERROR(HLOOKUP($AH18,Assign!$H$12:$S$44,33,FALSE),"")</f>
        <v/>
      </c>
      <c r="D18" s="93" t="str">
        <f>IFERROR(HLOOKUP($AH18,Assign!$H$13:$S$44,32,FALSE),"")</f>
        <v/>
      </c>
      <c r="E18" s="93" t="str">
        <f>IFERROR(HLOOKUP($AH18,Assign!$H$14:$S$44,31,FALSE),"")</f>
        <v/>
      </c>
      <c r="F18" s="93" t="str">
        <f>IFERROR(HLOOKUP($AH18,Assign!$H$15:$S$44,30,FALSE),"")</f>
        <v/>
      </c>
      <c r="G18" s="93" t="str">
        <f>IFERROR(HLOOKUP($AH18,Assign!$H$16:$S$44,29,FALSE),"")</f>
        <v/>
      </c>
      <c r="H18" s="93" t="str">
        <f>IFERROR(HLOOKUP($AH18,Assign!$H$17:$S$44,28,FALSE),"")</f>
        <v/>
      </c>
      <c r="I18" s="93" t="str">
        <f>IFERROR(HLOOKUP($AH18,Assign!$H$18:$S$44,27,FALSE),"")</f>
        <v/>
      </c>
      <c r="J18" s="93" t="str">
        <f>IFERROR(HLOOKUP($AH18,Assign!$H$19:$S$44,26,FALSE),"")</f>
        <v/>
      </c>
      <c r="K18" s="93" t="str">
        <f>IFERROR(HLOOKUP($AH18,Assign!$H$20:$S$44,25,FALSE),"")</f>
        <v/>
      </c>
      <c r="L18" s="93" t="str">
        <f>IFERROR(HLOOKUP($AH18,Assign!$H$21:$S$44,24,FALSE),"")</f>
        <v/>
      </c>
      <c r="M18" s="93" t="str">
        <f>IFERROR(HLOOKUP($AH18,Assign!$H$22:$S$44,23,FALSE),"")</f>
        <v/>
      </c>
      <c r="N18" s="93" t="str">
        <f>IFERROR(HLOOKUP($AH18,Assign!$H$23:$S$44,22,FALSE),"")</f>
        <v/>
      </c>
      <c r="O18" s="93" t="str">
        <f>IFERROR(HLOOKUP($AH18,Assign!$H$24:$S$44,21,FALSE),"")</f>
        <v/>
      </c>
      <c r="P18" s="93" t="str">
        <f>IFERROR(HLOOKUP($AH18,Assign!$H$25:$S$44,20,FALSE),"")</f>
        <v/>
      </c>
      <c r="Q18" s="93" t="str">
        <f>IFERROR(HLOOKUP($AH18,Assign!$H$26:$S$44,19,FALSE),"")</f>
        <v/>
      </c>
      <c r="R18" s="93" t="str">
        <f>IFERROR(HLOOKUP($AH18,Assign!$H$27:$S$44,18,FALSE),"")</f>
        <v/>
      </c>
      <c r="S18" s="93" t="str">
        <f>IFERROR(HLOOKUP($AH18,Assign!$H$28:$S$44,17,FALSE),"")</f>
        <v/>
      </c>
      <c r="T18" s="93" t="str">
        <f>IFERROR(HLOOKUP($AH18,Assign!$H$29:$S$44,16,FALSE),"")</f>
        <v/>
      </c>
      <c r="U18" s="93" t="str">
        <f>IFERROR(HLOOKUP($AH18,Assign!$H$30:$S$44,15,FALSE),"")</f>
        <v/>
      </c>
      <c r="V18" s="93" t="str">
        <f>IFERROR(HLOOKUP($AH18,Assign!$H$31:$S$44,14,FALSE),"")</f>
        <v/>
      </c>
      <c r="W18" s="93" t="str">
        <f>IFERROR(HLOOKUP($AH18,Assign!$H$32:$S$44,13,FALSE),"")</f>
        <v/>
      </c>
      <c r="X18" s="93" t="str">
        <f>IFERROR(HLOOKUP($AH18,Assign!$H$33:$S$44,12,FALSE),"")</f>
        <v/>
      </c>
      <c r="Y18" s="93" t="str">
        <f>IFERROR(HLOOKUP($AH18,Assign!$H$34:$S$44,11,FALSE),"")</f>
        <v/>
      </c>
      <c r="Z18" s="93" t="str">
        <f>IFERROR(HLOOKUP($AH18,Assign!$H$35:$S$44,10,FALSE),"")</f>
        <v/>
      </c>
      <c r="AA18" s="93" t="str">
        <f>IFERROR(HLOOKUP($AH18,Assign!$H$36:$S$44,9,FALSE),"")</f>
        <v/>
      </c>
      <c r="AB18" s="93" t="str">
        <f>IFERROR(HLOOKUP($AH18,Assign!$H$37:$S$44,8,FALSE),"")</f>
        <v/>
      </c>
      <c r="AC18" s="93" t="str">
        <f>IFERROR(HLOOKUP($AH18,Assign!$H$38:$S$44,7,FALSE),"")</f>
        <v/>
      </c>
      <c r="AD18" s="93" t="str">
        <f>IFERROR(HLOOKUP($AH18,Assign!$H$39:$S$44,6,FALSE),"")</f>
        <v/>
      </c>
      <c r="AE18" s="93" t="str">
        <f>IFERROR(HLOOKUP($AH18,Assign!$H$40:$S$44,5,FALSE),"")</f>
        <v/>
      </c>
      <c r="AF18" s="93" t="str">
        <f>IFERROR(HLOOKUP($AH18,Assign!$H$41:$S$44,4,FALSE),"")</f>
        <v/>
      </c>
      <c r="AG18" s="93" t="str">
        <f>IFERROR(HLOOKUP($AH18,Assign!$H$42:$S$44,3,FALSE),"")</f>
        <v/>
      </c>
      <c r="AH18" s="97" t="s">
        <v>28</v>
      </c>
      <c r="AI18" s="95">
        <f t="shared" si="1"/>
        <v>0</v>
      </c>
      <c r="AJ18" s="96">
        <f t="shared" si="2"/>
        <v>0</v>
      </c>
      <c r="AK18" s="96">
        <f t="shared" ref="AK18:AT18" si="14">COUNTIF($C18:$AG18,AK$6)</f>
        <v>0</v>
      </c>
      <c r="AL18" s="96">
        <f t="shared" si="14"/>
        <v>0</v>
      </c>
      <c r="AM18" s="96">
        <f t="shared" si="14"/>
        <v>0</v>
      </c>
      <c r="AN18" s="96">
        <f t="shared" si="14"/>
        <v>0</v>
      </c>
      <c r="AO18" s="96">
        <f t="shared" si="14"/>
        <v>0</v>
      </c>
      <c r="AP18" s="96">
        <f t="shared" si="14"/>
        <v>0</v>
      </c>
      <c r="AQ18" s="96">
        <f t="shared" si="14"/>
        <v>0</v>
      </c>
      <c r="AR18" s="96">
        <f t="shared" si="14"/>
        <v>0</v>
      </c>
      <c r="AS18" s="96">
        <f t="shared" si="14"/>
        <v>0</v>
      </c>
      <c r="AT18" s="96">
        <f t="shared" si="14"/>
        <v>0</v>
      </c>
    </row>
    <row r="19" spans="1:46" ht="15.75" hidden="1" x14ac:dyDescent="0.25">
      <c r="A19" s="91"/>
      <c r="B19" s="92"/>
      <c r="C19" s="93" t="str">
        <f>IFERROR(HLOOKUP($AH19,Assign!$H$12:$S$44,33,FALSE),"")</f>
        <v/>
      </c>
      <c r="D19" s="93" t="str">
        <f>IFERROR(HLOOKUP($AH19,Assign!$H$13:$S$44,32,FALSE),"")</f>
        <v/>
      </c>
      <c r="E19" s="93" t="str">
        <f>IFERROR(HLOOKUP($AH19,Assign!$H$14:$S$44,31,FALSE),"")</f>
        <v/>
      </c>
      <c r="F19" s="93" t="str">
        <f>IFERROR(HLOOKUP($AH19,Assign!$H$15:$S$44,30,FALSE),"")</f>
        <v/>
      </c>
      <c r="G19" s="93" t="str">
        <f>IFERROR(HLOOKUP($AH19,Assign!$H$16:$S$44,29,FALSE),"")</f>
        <v/>
      </c>
      <c r="H19" s="93" t="str">
        <f>IFERROR(HLOOKUP($AH19,Assign!$H$17:$S$44,28,FALSE),"")</f>
        <v/>
      </c>
      <c r="I19" s="93" t="str">
        <f>IFERROR(HLOOKUP($AH19,Assign!$H$18:$S$44,27,FALSE),"")</f>
        <v/>
      </c>
      <c r="J19" s="93" t="str">
        <f>IFERROR(HLOOKUP($AH19,Assign!$H$19:$S$44,26,FALSE),"")</f>
        <v/>
      </c>
      <c r="K19" s="93" t="str">
        <f>IFERROR(HLOOKUP($AH19,Assign!$H$20:$S$44,25,FALSE),"")</f>
        <v/>
      </c>
      <c r="L19" s="93" t="str">
        <f>IFERROR(HLOOKUP($AH19,Assign!$H$21:$S$44,24,FALSE),"")</f>
        <v/>
      </c>
      <c r="M19" s="93" t="str">
        <f>IFERROR(HLOOKUP($AH19,Assign!$H$22:$S$44,23,FALSE),"")</f>
        <v/>
      </c>
      <c r="N19" s="93" t="str">
        <f>IFERROR(HLOOKUP($AH19,Assign!$H$23:$S$44,22,FALSE),"")</f>
        <v/>
      </c>
      <c r="O19" s="93" t="str">
        <f>IFERROR(HLOOKUP($AH19,Assign!$H$24:$S$44,21,FALSE),"")</f>
        <v/>
      </c>
      <c r="P19" s="93" t="str">
        <f>IFERROR(HLOOKUP($AH19,Assign!$H$25:$S$44,20,FALSE),"")</f>
        <v/>
      </c>
      <c r="Q19" s="93" t="str">
        <f>IFERROR(HLOOKUP($AH19,Assign!$H$26:$S$44,19,FALSE),"")</f>
        <v/>
      </c>
      <c r="R19" s="93" t="str">
        <f>IFERROR(HLOOKUP($AH19,Assign!$H$27:$S$44,18,FALSE),"")</f>
        <v/>
      </c>
      <c r="S19" s="93" t="str">
        <f>IFERROR(HLOOKUP($AH19,Assign!$H$28:$S$44,17,FALSE),"")</f>
        <v/>
      </c>
      <c r="T19" s="93" t="str">
        <f>IFERROR(HLOOKUP($AH19,Assign!$H$29:$S$44,16,FALSE),"")</f>
        <v/>
      </c>
      <c r="U19" s="93" t="str">
        <f>IFERROR(HLOOKUP($AH19,Assign!$H$30:$S$44,15,FALSE),"")</f>
        <v/>
      </c>
      <c r="V19" s="93" t="str">
        <f>IFERROR(HLOOKUP($AH19,Assign!$H$31:$S$44,14,FALSE),"")</f>
        <v/>
      </c>
      <c r="W19" s="93" t="str">
        <f>IFERROR(HLOOKUP($AH19,Assign!$H$32:$S$44,13,FALSE),"")</f>
        <v/>
      </c>
      <c r="X19" s="93" t="str">
        <f>IFERROR(HLOOKUP($AH19,Assign!$H$33:$S$44,12,FALSE),"")</f>
        <v/>
      </c>
      <c r="Y19" s="93" t="str">
        <f>IFERROR(HLOOKUP($AH19,Assign!$H$34:$S$44,11,FALSE),"")</f>
        <v/>
      </c>
      <c r="Z19" s="93" t="str">
        <f>IFERROR(HLOOKUP($AH19,Assign!$H$35:$S$44,10,FALSE),"")</f>
        <v/>
      </c>
      <c r="AA19" s="93" t="str">
        <f>IFERROR(HLOOKUP($AH19,Assign!$H$36:$S$44,9,FALSE),"")</f>
        <v/>
      </c>
      <c r="AB19" s="93" t="str">
        <f>IFERROR(HLOOKUP($AH19,Assign!$H$37:$S$44,8,FALSE),"")</f>
        <v/>
      </c>
      <c r="AC19" s="93" t="str">
        <f>IFERROR(HLOOKUP($AH19,Assign!$H$38:$S$44,7,FALSE),"")</f>
        <v/>
      </c>
      <c r="AD19" s="93" t="str">
        <f>IFERROR(HLOOKUP($AH19,Assign!$H$39:$S$44,6,FALSE),"")</f>
        <v/>
      </c>
      <c r="AE19" s="93" t="str">
        <f>IFERROR(HLOOKUP($AH19,Assign!$H$40:$S$44,5,FALSE),"")</f>
        <v/>
      </c>
      <c r="AF19" s="93" t="str">
        <f>IFERROR(HLOOKUP($AH19,Assign!$H$41:$S$44,4,FALSE),"")</f>
        <v/>
      </c>
      <c r="AG19" s="93" t="str">
        <f>IFERROR(HLOOKUP($AH19,Assign!$H$42:$S$44,3,FALSE),"")</f>
        <v/>
      </c>
      <c r="AH19" s="97" t="s">
        <v>7</v>
      </c>
      <c r="AI19" s="95">
        <f t="shared" si="1"/>
        <v>0</v>
      </c>
      <c r="AJ19" s="96">
        <f t="shared" si="2"/>
        <v>0</v>
      </c>
      <c r="AK19" s="96">
        <f t="shared" ref="AK19:AT19" si="15">COUNTIF($C19:$AG19,AK$6)</f>
        <v>0</v>
      </c>
      <c r="AL19" s="96">
        <f t="shared" si="15"/>
        <v>0</v>
      </c>
      <c r="AM19" s="96">
        <f t="shared" si="15"/>
        <v>0</v>
      </c>
      <c r="AN19" s="96">
        <f t="shared" si="15"/>
        <v>0</v>
      </c>
      <c r="AO19" s="96">
        <f t="shared" si="15"/>
        <v>0</v>
      </c>
      <c r="AP19" s="96">
        <f t="shared" si="15"/>
        <v>0</v>
      </c>
      <c r="AQ19" s="96">
        <f t="shared" si="15"/>
        <v>0</v>
      </c>
      <c r="AR19" s="96">
        <f t="shared" si="15"/>
        <v>0</v>
      </c>
      <c r="AS19" s="96">
        <f t="shared" si="15"/>
        <v>0</v>
      </c>
      <c r="AT19" s="96">
        <f t="shared" si="15"/>
        <v>0</v>
      </c>
    </row>
    <row r="20" spans="1:46" x14ac:dyDescent="0.25">
      <c r="A20" s="29"/>
      <c r="B20" s="84"/>
    </row>
    <row r="21" spans="1:46" ht="15.75" customHeight="1" x14ac:dyDescent="0.25">
      <c r="A21" s="19"/>
      <c r="B21" s="84"/>
    </row>
    <row r="22" spans="1:46" ht="15.75" customHeight="1" x14ac:dyDescent="0.25">
      <c r="B22" s="84"/>
    </row>
    <row r="23" spans="1:46" ht="15.75" customHeight="1" x14ac:dyDescent="0.25">
      <c r="B23" s="84"/>
    </row>
    <row r="24" spans="1:46" ht="15.75" customHeight="1" x14ac:dyDescent="0.25">
      <c r="B24" s="84"/>
    </row>
    <row r="25" spans="1:46" ht="15.75" customHeight="1" x14ac:dyDescent="0.25">
      <c r="B25" s="84"/>
    </row>
    <row r="26" spans="1:46" ht="15.75" customHeight="1" x14ac:dyDescent="0.25">
      <c r="B26" s="84"/>
      <c r="AL26" s="98"/>
    </row>
    <row r="27" spans="1:46" ht="15.75" customHeight="1" x14ac:dyDescent="0.25">
      <c r="B27" s="84"/>
      <c r="AL27" s="98"/>
    </row>
    <row r="28" spans="1:46" ht="15.75" customHeight="1" x14ac:dyDescent="0.25">
      <c r="B28" s="84"/>
      <c r="AL28" s="98"/>
    </row>
    <row r="29" spans="1:46" ht="15.75" customHeight="1" x14ac:dyDescent="0.25">
      <c r="B29" s="84"/>
      <c r="AL29" s="98"/>
    </row>
    <row r="30" spans="1:46" ht="15.75" customHeight="1" x14ac:dyDescent="0.25">
      <c r="B30" s="84"/>
      <c r="AL30" s="98"/>
    </row>
    <row r="31" spans="1:46" ht="15.75" customHeight="1" x14ac:dyDescent="0.25">
      <c r="B31" s="84"/>
      <c r="AL31" s="98"/>
    </row>
    <row r="32" spans="1:46" ht="15.75" customHeight="1" x14ac:dyDescent="0.25">
      <c r="B32" s="84"/>
      <c r="AL32" s="98"/>
    </row>
    <row r="33" spans="2:38" ht="15.75" customHeight="1" x14ac:dyDescent="0.25">
      <c r="B33" s="84"/>
      <c r="AL33" s="98"/>
    </row>
    <row r="34" spans="2:38" ht="15.75" customHeight="1" x14ac:dyDescent="0.25">
      <c r="B34" s="84"/>
      <c r="AL34" s="98"/>
    </row>
    <row r="35" spans="2:38" ht="15.75" customHeight="1" x14ac:dyDescent="0.25">
      <c r="B35" s="84"/>
      <c r="AL35" s="98"/>
    </row>
    <row r="36" spans="2:38" ht="15.75" customHeight="1" x14ac:dyDescent="0.25">
      <c r="B36" s="84"/>
      <c r="AL36" s="98"/>
    </row>
    <row r="37" spans="2:38" ht="15.75" customHeight="1" x14ac:dyDescent="0.25">
      <c r="B37" s="84"/>
      <c r="AL37" s="98"/>
    </row>
    <row r="38" spans="2:38" ht="15.75" customHeight="1" x14ac:dyDescent="0.25">
      <c r="B38" s="84"/>
      <c r="AL38" s="98"/>
    </row>
    <row r="39" spans="2:38" ht="15.75" customHeight="1" x14ac:dyDescent="0.25">
      <c r="B39" s="84"/>
      <c r="AL39" s="98"/>
    </row>
    <row r="40" spans="2:38" ht="15.75" customHeight="1" x14ac:dyDescent="0.25">
      <c r="B40" s="84"/>
      <c r="AL40" s="98"/>
    </row>
    <row r="41" spans="2:38" ht="15.75" customHeight="1" x14ac:dyDescent="0.25">
      <c r="B41" s="84"/>
      <c r="AL41" s="98"/>
    </row>
    <row r="42" spans="2:38" ht="15.75" customHeight="1" x14ac:dyDescent="0.25">
      <c r="B42" s="84"/>
      <c r="AL42" s="98"/>
    </row>
    <row r="43" spans="2:38" ht="15.75" customHeight="1" x14ac:dyDescent="0.25">
      <c r="B43" s="84"/>
      <c r="AL43" s="98"/>
    </row>
    <row r="44" spans="2:38" ht="15.75" customHeight="1" x14ac:dyDescent="0.25">
      <c r="B44" s="84"/>
      <c r="AL44" s="98"/>
    </row>
    <row r="45" spans="2:38" ht="15.75" customHeight="1" x14ac:dyDescent="0.25">
      <c r="B45" s="84"/>
      <c r="AL45" s="98"/>
    </row>
    <row r="46" spans="2:38" ht="15.75" customHeight="1" x14ac:dyDescent="0.25">
      <c r="B46" s="84"/>
      <c r="AL46" s="98"/>
    </row>
    <row r="47" spans="2:38" ht="15.75" customHeight="1" x14ac:dyDescent="0.25">
      <c r="B47" s="84"/>
      <c r="AL47" s="98"/>
    </row>
    <row r="48" spans="2:38" ht="15.75" customHeight="1" x14ac:dyDescent="0.25">
      <c r="B48" s="84"/>
      <c r="AL48" s="98"/>
    </row>
    <row r="49" spans="2:38" ht="15.75" customHeight="1" x14ac:dyDescent="0.25">
      <c r="B49" s="84"/>
      <c r="AL49" s="98"/>
    </row>
    <row r="50" spans="2:38" ht="15.75" customHeight="1" x14ac:dyDescent="0.25">
      <c r="B50" s="84"/>
      <c r="AL50" s="98"/>
    </row>
    <row r="51" spans="2:38" ht="15.75" customHeight="1" x14ac:dyDescent="0.25">
      <c r="B51" s="84"/>
      <c r="AL51" s="98"/>
    </row>
    <row r="52" spans="2:38" ht="15.75" customHeight="1" x14ac:dyDescent="0.25">
      <c r="B52" s="84"/>
      <c r="AL52" s="98"/>
    </row>
    <row r="53" spans="2:38" ht="15.75" customHeight="1" x14ac:dyDescent="0.25">
      <c r="B53" s="84"/>
      <c r="AL53" s="98"/>
    </row>
    <row r="54" spans="2:38" ht="15.75" customHeight="1" x14ac:dyDescent="0.25">
      <c r="B54" s="84"/>
      <c r="AL54" s="98"/>
    </row>
    <row r="55" spans="2:38" ht="15.75" customHeight="1" x14ac:dyDescent="0.25">
      <c r="B55" s="84"/>
      <c r="AL55" s="98"/>
    </row>
    <row r="56" spans="2:38" ht="15.75" customHeight="1" x14ac:dyDescent="0.25">
      <c r="B56" s="84"/>
      <c r="AL56" s="98"/>
    </row>
    <row r="57" spans="2:38" ht="15.75" customHeight="1" x14ac:dyDescent="0.25">
      <c r="B57" s="84"/>
    </row>
    <row r="58" spans="2:38" ht="15.75" customHeight="1" x14ac:dyDescent="0.25">
      <c r="B58" s="84"/>
    </row>
    <row r="59" spans="2:38" ht="15.75" customHeight="1" x14ac:dyDescent="0.25">
      <c r="B59" s="84"/>
    </row>
    <row r="60" spans="2:38" ht="15.75" customHeight="1" x14ac:dyDescent="0.25">
      <c r="B60" s="84"/>
    </row>
    <row r="61" spans="2:38" ht="15.75" customHeight="1" x14ac:dyDescent="0.25">
      <c r="B61" s="84"/>
    </row>
    <row r="62" spans="2:38" ht="15.75" customHeight="1" x14ac:dyDescent="0.25">
      <c r="B62" s="84"/>
    </row>
    <row r="63" spans="2:38" ht="15.75" customHeight="1" x14ac:dyDescent="0.25">
      <c r="B63" s="84"/>
    </row>
    <row r="64" spans="2:38" ht="15.75" customHeight="1" x14ac:dyDescent="0.25">
      <c r="B64" s="84"/>
    </row>
    <row r="65" spans="2:2" ht="15.75" customHeight="1" x14ac:dyDescent="0.25">
      <c r="B65" s="84"/>
    </row>
    <row r="66" spans="2:2" ht="15.75" customHeight="1" x14ac:dyDescent="0.25">
      <c r="B66" s="84"/>
    </row>
    <row r="67" spans="2:2" ht="15.75" customHeight="1" x14ac:dyDescent="0.25">
      <c r="B67" s="84"/>
    </row>
    <row r="68" spans="2:2" ht="15.75" customHeight="1" x14ac:dyDescent="0.25">
      <c r="B68" s="84"/>
    </row>
    <row r="69" spans="2:2" ht="15.75" customHeight="1" x14ac:dyDescent="0.25">
      <c r="B69" s="84"/>
    </row>
    <row r="70" spans="2:2" ht="15.75" customHeight="1" x14ac:dyDescent="0.25">
      <c r="B70" s="84"/>
    </row>
    <row r="71" spans="2:2" ht="15.75" customHeight="1" x14ac:dyDescent="0.25">
      <c r="B71" s="84"/>
    </row>
    <row r="72" spans="2:2" ht="15.75" customHeight="1" x14ac:dyDescent="0.25">
      <c r="B72" s="84"/>
    </row>
    <row r="73" spans="2:2" ht="15.75" customHeight="1" x14ac:dyDescent="0.25">
      <c r="B73" s="84"/>
    </row>
    <row r="74" spans="2:2" ht="15.75" customHeight="1" x14ac:dyDescent="0.25">
      <c r="B74" s="84"/>
    </row>
    <row r="75" spans="2:2" ht="15.75" customHeight="1" x14ac:dyDescent="0.25">
      <c r="B75" s="84"/>
    </row>
    <row r="76" spans="2:2" ht="15.75" customHeight="1" x14ac:dyDescent="0.25">
      <c r="B76" s="84"/>
    </row>
    <row r="77" spans="2:2" ht="15.75" customHeight="1" x14ac:dyDescent="0.25">
      <c r="B77" s="84"/>
    </row>
    <row r="78" spans="2:2" ht="15.75" customHeight="1" x14ac:dyDescent="0.25">
      <c r="B78" s="84"/>
    </row>
    <row r="79" spans="2:2" ht="15.75" customHeight="1" x14ac:dyDescent="0.25">
      <c r="B79" s="84"/>
    </row>
    <row r="80" spans="2:2" ht="15.75" customHeight="1" x14ac:dyDescent="0.25">
      <c r="B80" s="84"/>
    </row>
    <row r="81" spans="2:2" ht="15.75" customHeight="1" x14ac:dyDescent="0.25">
      <c r="B81" s="84"/>
    </row>
    <row r="82" spans="2:2" ht="15.75" customHeight="1" x14ac:dyDescent="0.25">
      <c r="B82" s="84"/>
    </row>
    <row r="83" spans="2:2" ht="15.75" customHeight="1" x14ac:dyDescent="0.25">
      <c r="B83" s="84"/>
    </row>
    <row r="84" spans="2:2" ht="15.75" customHeight="1" x14ac:dyDescent="0.25">
      <c r="B84" s="84"/>
    </row>
    <row r="85" spans="2:2" ht="15.75" customHeight="1" x14ac:dyDescent="0.25">
      <c r="B85" s="84"/>
    </row>
    <row r="86" spans="2:2" ht="15.75" customHeight="1" x14ac:dyDescent="0.25">
      <c r="B86" s="84"/>
    </row>
    <row r="87" spans="2:2" ht="15.75" customHeight="1" x14ac:dyDescent="0.25">
      <c r="B87" s="84"/>
    </row>
    <row r="88" spans="2:2" ht="15.75" customHeight="1" x14ac:dyDescent="0.25">
      <c r="B88" s="84"/>
    </row>
    <row r="89" spans="2:2" ht="15.75" customHeight="1" x14ac:dyDescent="0.25">
      <c r="B89" s="84"/>
    </row>
    <row r="90" spans="2:2" ht="15.75" customHeight="1" x14ac:dyDescent="0.25">
      <c r="B90" s="84"/>
    </row>
    <row r="91" spans="2:2" ht="15.75" customHeight="1" x14ac:dyDescent="0.25">
      <c r="B91" s="84"/>
    </row>
    <row r="92" spans="2:2" ht="15.75" customHeight="1" x14ac:dyDescent="0.25">
      <c r="B92" s="84"/>
    </row>
    <row r="93" spans="2:2" ht="15.75" customHeight="1" x14ac:dyDescent="0.25">
      <c r="B93" s="84"/>
    </row>
    <row r="94" spans="2:2" ht="15.75" customHeight="1" x14ac:dyDescent="0.25">
      <c r="B94" s="84"/>
    </row>
    <row r="95" spans="2:2" ht="15.75" customHeight="1" x14ac:dyDescent="0.25">
      <c r="B95" s="84"/>
    </row>
    <row r="96" spans="2:2" ht="15.75" customHeight="1" x14ac:dyDescent="0.25">
      <c r="B96" s="84"/>
    </row>
    <row r="97" spans="2:2" ht="15.75" customHeight="1" x14ac:dyDescent="0.25">
      <c r="B97" s="84"/>
    </row>
    <row r="98" spans="2:2" ht="15.75" customHeight="1" x14ac:dyDescent="0.25">
      <c r="B98" s="84"/>
    </row>
    <row r="99" spans="2:2" ht="15.75" customHeight="1" x14ac:dyDescent="0.25">
      <c r="B99" s="84"/>
    </row>
    <row r="100" spans="2:2" ht="15.75" customHeight="1" x14ac:dyDescent="0.25">
      <c r="B100" s="84"/>
    </row>
    <row r="101" spans="2:2" ht="15.75" customHeight="1" x14ac:dyDescent="0.25">
      <c r="B101" s="84"/>
    </row>
    <row r="102" spans="2:2" ht="15.75" customHeight="1" x14ac:dyDescent="0.25">
      <c r="B102" s="84"/>
    </row>
    <row r="103" spans="2:2" ht="15.75" customHeight="1" x14ac:dyDescent="0.25">
      <c r="B103" s="84"/>
    </row>
    <row r="104" spans="2:2" ht="15.75" customHeight="1" x14ac:dyDescent="0.25">
      <c r="B104" s="84"/>
    </row>
    <row r="105" spans="2:2" ht="15.75" customHeight="1" x14ac:dyDescent="0.25">
      <c r="B105" s="84"/>
    </row>
    <row r="106" spans="2:2" ht="15.75" customHeight="1" x14ac:dyDescent="0.25">
      <c r="B106" s="84"/>
    </row>
    <row r="107" spans="2:2" ht="15.75" customHeight="1" x14ac:dyDescent="0.25">
      <c r="B107" s="84"/>
    </row>
    <row r="108" spans="2:2" ht="15.75" customHeight="1" x14ac:dyDescent="0.25">
      <c r="B108" s="84"/>
    </row>
    <row r="109" spans="2:2" ht="15.75" customHeight="1" x14ac:dyDescent="0.25">
      <c r="B109" s="84"/>
    </row>
    <row r="110" spans="2:2" ht="15.75" customHeight="1" x14ac:dyDescent="0.25">
      <c r="B110" s="84"/>
    </row>
    <row r="111" spans="2:2" ht="15.75" customHeight="1" x14ac:dyDescent="0.25">
      <c r="B111" s="84"/>
    </row>
    <row r="112" spans="2:2" ht="15.75" customHeight="1" x14ac:dyDescent="0.25">
      <c r="B112" s="84"/>
    </row>
    <row r="113" spans="2:2" ht="15.75" customHeight="1" x14ac:dyDescent="0.25">
      <c r="B113" s="84"/>
    </row>
    <row r="114" spans="2:2" ht="15.75" customHeight="1" x14ac:dyDescent="0.25">
      <c r="B114" s="84"/>
    </row>
    <row r="115" spans="2:2" ht="15.75" customHeight="1" x14ac:dyDescent="0.25">
      <c r="B115" s="84"/>
    </row>
    <row r="116" spans="2:2" ht="15.75" customHeight="1" x14ac:dyDescent="0.25">
      <c r="B116" s="84"/>
    </row>
    <row r="117" spans="2:2" ht="15.75" customHeight="1" x14ac:dyDescent="0.25">
      <c r="B117" s="84"/>
    </row>
    <row r="118" spans="2:2" ht="15.75" customHeight="1" x14ac:dyDescent="0.25">
      <c r="B118" s="84"/>
    </row>
    <row r="119" spans="2:2" ht="15.75" customHeight="1" x14ac:dyDescent="0.25">
      <c r="B119" s="84"/>
    </row>
    <row r="120" spans="2:2" ht="15.75" customHeight="1" x14ac:dyDescent="0.25">
      <c r="B120" s="84"/>
    </row>
    <row r="121" spans="2:2" ht="15.75" customHeight="1" x14ac:dyDescent="0.25">
      <c r="B121" s="84"/>
    </row>
    <row r="122" spans="2:2" ht="15.75" customHeight="1" x14ac:dyDescent="0.25">
      <c r="B122" s="84"/>
    </row>
    <row r="123" spans="2:2" ht="15.75" customHeight="1" x14ac:dyDescent="0.25">
      <c r="B123" s="84"/>
    </row>
    <row r="124" spans="2:2" ht="15.75" customHeight="1" x14ac:dyDescent="0.25">
      <c r="B124" s="84"/>
    </row>
    <row r="125" spans="2:2" ht="15.75" customHeight="1" x14ac:dyDescent="0.25">
      <c r="B125" s="84"/>
    </row>
    <row r="126" spans="2:2" ht="15.75" customHeight="1" x14ac:dyDescent="0.25">
      <c r="B126" s="84"/>
    </row>
    <row r="127" spans="2:2" ht="15.75" customHeight="1" x14ac:dyDescent="0.25">
      <c r="B127" s="84"/>
    </row>
    <row r="128" spans="2:2" ht="15.75" customHeight="1" x14ac:dyDescent="0.25">
      <c r="B128" s="84"/>
    </row>
    <row r="129" spans="2:2" ht="15.75" customHeight="1" x14ac:dyDescent="0.25">
      <c r="B129" s="84"/>
    </row>
    <row r="130" spans="2:2" ht="15.75" customHeight="1" x14ac:dyDescent="0.25">
      <c r="B130" s="84"/>
    </row>
    <row r="131" spans="2:2" ht="15.75" customHeight="1" x14ac:dyDescent="0.25">
      <c r="B131" s="84"/>
    </row>
    <row r="132" spans="2:2" ht="15.75" customHeight="1" x14ac:dyDescent="0.25">
      <c r="B132" s="84"/>
    </row>
    <row r="133" spans="2:2" ht="15.75" customHeight="1" x14ac:dyDescent="0.25">
      <c r="B133" s="84"/>
    </row>
    <row r="134" spans="2:2" ht="15.75" customHeight="1" x14ac:dyDescent="0.25">
      <c r="B134" s="84"/>
    </row>
    <row r="135" spans="2:2" ht="15.75" customHeight="1" x14ac:dyDescent="0.25">
      <c r="B135" s="84"/>
    </row>
    <row r="136" spans="2:2" ht="15.75" customHeight="1" x14ac:dyDescent="0.25">
      <c r="B136" s="84"/>
    </row>
    <row r="137" spans="2:2" ht="15.75" customHeight="1" x14ac:dyDescent="0.25">
      <c r="B137" s="84"/>
    </row>
    <row r="138" spans="2:2" ht="15.75" customHeight="1" x14ac:dyDescent="0.25">
      <c r="B138" s="84"/>
    </row>
    <row r="139" spans="2:2" ht="15.75" customHeight="1" x14ac:dyDescent="0.25">
      <c r="B139" s="84"/>
    </row>
    <row r="140" spans="2:2" ht="15.75" customHeight="1" x14ac:dyDescent="0.25">
      <c r="B140" s="84"/>
    </row>
    <row r="141" spans="2:2" ht="15.75" customHeight="1" x14ac:dyDescent="0.25">
      <c r="B141" s="84"/>
    </row>
    <row r="142" spans="2:2" ht="15.75" customHeight="1" x14ac:dyDescent="0.25">
      <c r="B142" s="84"/>
    </row>
    <row r="143" spans="2:2" ht="15.75" customHeight="1" x14ac:dyDescent="0.25">
      <c r="B143" s="84"/>
    </row>
    <row r="144" spans="2:2" ht="15.75" customHeight="1" x14ac:dyDescent="0.25">
      <c r="B144" s="84"/>
    </row>
    <row r="145" spans="2:2" ht="15.75" customHeight="1" x14ac:dyDescent="0.25">
      <c r="B145" s="84"/>
    </row>
    <row r="146" spans="2:2" ht="15.75" customHeight="1" x14ac:dyDescent="0.25">
      <c r="B146" s="84"/>
    </row>
    <row r="147" spans="2:2" ht="15.75" customHeight="1" x14ac:dyDescent="0.25">
      <c r="B147" s="84"/>
    </row>
    <row r="148" spans="2:2" ht="15.75" customHeight="1" x14ac:dyDescent="0.25">
      <c r="B148" s="84"/>
    </row>
    <row r="149" spans="2:2" ht="15.75" customHeight="1" x14ac:dyDescent="0.25">
      <c r="B149" s="84"/>
    </row>
    <row r="150" spans="2:2" ht="15.75" customHeight="1" x14ac:dyDescent="0.25">
      <c r="B150" s="84"/>
    </row>
    <row r="151" spans="2:2" ht="15.75" customHeight="1" x14ac:dyDescent="0.25">
      <c r="B151" s="84"/>
    </row>
    <row r="152" spans="2:2" ht="15.75" customHeight="1" x14ac:dyDescent="0.25">
      <c r="B152" s="84"/>
    </row>
    <row r="153" spans="2:2" ht="15.75" customHeight="1" x14ac:dyDescent="0.25">
      <c r="B153" s="84"/>
    </row>
    <row r="154" spans="2:2" ht="15.75" customHeight="1" x14ac:dyDescent="0.25">
      <c r="B154" s="84"/>
    </row>
    <row r="155" spans="2:2" ht="15.75" customHeight="1" x14ac:dyDescent="0.25">
      <c r="B155" s="84"/>
    </row>
    <row r="156" spans="2:2" ht="15.75" customHeight="1" x14ac:dyDescent="0.25">
      <c r="B156" s="84"/>
    </row>
    <row r="157" spans="2:2" ht="15.75" customHeight="1" x14ac:dyDescent="0.25">
      <c r="B157" s="84"/>
    </row>
    <row r="158" spans="2:2" ht="15.75" customHeight="1" x14ac:dyDescent="0.25">
      <c r="B158" s="84"/>
    </row>
    <row r="159" spans="2:2" ht="15.75" customHeight="1" x14ac:dyDescent="0.25">
      <c r="B159" s="84"/>
    </row>
    <row r="160" spans="2:2" ht="15.75" customHeight="1" x14ac:dyDescent="0.25">
      <c r="B160" s="84"/>
    </row>
    <row r="161" spans="2:2" ht="15.75" customHeight="1" x14ac:dyDescent="0.25">
      <c r="B161" s="84"/>
    </row>
    <row r="162" spans="2:2" ht="15.75" customHeight="1" x14ac:dyDescent="0.25">
      <c r="B162" s="84"/>
    </row>
    <row r="163" spans="2:2" ht="15.75" customHeight="1" x14ac:dyDescent="0.25">
      <c r="B163" s="84"/>
    </row>
    <row r="164" spans="2:2" ht="15.75" customHeight="1" x14ac:dyDescent="0.25">
      <c r="B164" s="84"/>
    </row>
    <row r="165" spans="2:2" ht="15.75" customHeight="1" x14ac:dyDescent="0.25">
      <c r="B165" s="84"/>
    </row>
    <row r="166" spans="2:2" ht="15.75" customHeight="1" x14ac:dyDescent="0.25">
      <c r="B166" s="84"/>
    </row>
    <row r="167" spans="2:2" ht="15.75" customHeight="1" x14ac:dyDescent="0.25">
      <c r="B167" s="84"/>
    </row>
    <row r="168" spans="2:2" ht="15.75" customHeight="1" x14ac:dyDescent="0.25">
      <c r="B168" s="84"/>
    </row>
    <row r="169" spans="2:2" ht="15.75" customHeight="1" x14ac:dyDescent="0.25">
      <c r="B169" s="84"/>
    </row>
    <row r="170" spans="2:2" ht="15.75" customHeight="1" x14ac:dyDescent="0.25">
      <c r="B170" s="84"/>
    </row>
    <row r="171" spans="2:2" ht="15.75" customHeight="1" x14ac:dyDescent="0.25">
      <c r="B171" s="84"/>
    </row>
    <row r="172" spans="2:2" ht="15.75" customHeight="1" x14ac:dyDescent="0.25">
      <c r="B172" s="84"/>
    </row>
    <row r="173" spans="2:2" ht="15.75" customHeight="1" x14ac:dyDescent="0.25">
      <c r="B173" s="84"/>
    </row>
    <row r="174" spans="2:2" ht="15.75" customHeight="1" x14ac:dyDescent="0.25">
      <c r="B174" s="84"/>
    </row>
    <row r="175" spans="2:2" ht="15.75" customHeight="1" x14ac:dyDescent="0.25">
      <c r="B175" s="84"/>
    </row>
    <row r="176" spans="2:2" ht="15.75" customHeight="1" x14ac:dyDescent="0.25">
      <c r="B176" s="84"/>
    </row>
    <row r="177" spans="2:2" ht="15.75" customHeight="1" x14ac:dyDescent="0.25">
      <c r="B177" s="84"/>
    </row>
    <row r="178" spans="2:2" ht="15.75" customHeight="1" x14ac:dyDescent="0.25">
      <c r="B178" s="84"/>
    </row>
    <row r="179" spans="2:2" ht="15.75" customHeight="1" x14ac:dyDescent="0.25">
      <c r="B179" s="84"/>
    </row>
    <row r="180" spans="2:2" ht="15.75" customHeight="1" x14ac:dyDescent="0.25">
      <c r="B180" s="84"/>
    </row>
    <row r="181" spans="2:2" ht="15.75" customHeight="1" x14ac:dyDescent="0.25">
      <c r="B181" s="84"/>
    </row>
    <row r="182" spans="2:2" ht="15.75" customHeight="1" x14ac:dyDescent="0.25">
      <c r="B182" s="84"/>
    </row>
    <row r="183" spans="2:2" ht="15.75" customHeight="1" x14ac:dyDescent="0.25">
      <c r="B183" s="84"/>
    </row>
    <row r="184" spans="2:2" ht="15.75" customHeight="1" x14ac:dyDescent="0.25">
      <c r="B184" s="84"/>
    </row>
    <row r="185" spans="2:2" ht="15.75" customHeight="1" x14ac:dyDescent="0.25">
      <c r="B185" s="84"/>
    </row>
    <row r="186" spans="2:2" ht="15.75" customHeight="1" x14ac:dyDescent="0.25">
      <c r="B186" s="84"/>
    </row>
    <row r="187" spans="2:2" ht="15.75" customHeight="1" x14ac:dyDescent="0.25">
      <c r="B187" s="84"/>
    </row>
    <row r="188" spans="2:2" ht="15.75" customHeight="1" x14ac:dyDescent="0.25">
      <c r="B188" s="84"/>
    </row>
    <row r="189" spans="2:2" ht="15.75" customHeight="1" x14ac:dyDescent="0.25">
      <c r="B189" s="84"/>
    </row>
    <row r="190" spans="2:2" ht="15.75" customHeight="1" x14ac:dyDescent="0.25">
      <c r="B190" s="84"/>
    </row>
    <row r="191" spans="2:2" ht="15.75" customHeight="1" x14ac:dyDescent="0.25">
      <c r="B191" s="84"/>
    </row>
    <row r="192" spans="2:2" ht="15.75" customHeight="1" x14ac:dyDescent="0.25">
      <c r="B192" s="84"/>
    </row>
    <row r="193" spans="2:2" ht="15.75" customHeight="1" x14ac:dyDescent="0.25">
      <c r="B193" s="84"/>
    </row>
    <row r="194" spans="2:2" ht="15.75" customHeight="1" x14ac:dyDescent="0.25">
      <c r="B194" s="84"/>
    </row>
    <row r="195" spans="2:2" ht="15.75" customHeight="1" x14ac:dyDescent="0.25">
      <c r="B195" s="84"/>
    </row>
    <row r="196" spans="2:2" ht="15.75" customHeight="1" x14ac:dyDescent="0.25">
      <c r="B196" s="84"/>
    </row>
    <row r="197" spans="2:2" ht="15.75" customHeight="1" x14ac:dyDescent="0.25">
      <c r="B197" s="84"/>
    </row>
    <row r="198" spans="2:2" ht="15.75" customHeight="1" x14ac:dyDescent="0.25">
      <c r="B198" s="84"/>
    </row>
    <row r="199" spans="2:2" ht="15.75" customHeight="1" x14ac:dyDescent="0.25">
      <c r="B199" s="84"/>
    </row>
    <row r="200" spans="2:2" ht="15.75" customHeight="1" x14ac:dyDescent="0.25">
      <c r="B200" s="84"/>
    </row>
    <row r="201" spans="2:2" ht="15.75" customHeight="1" x14ac:dyDescent="0.25">
      <c r="B201" s="84"/>
    </row>
    <row r="202" spans="2:2" ht="15.75" customHeight="1" x14ac:dyDescent="0.25">
      <c r="B202" s="84"/>
    </row>
    <row r="203" spans="2:2" ht="15.75" customHeight="1" x14ac:dyDescent="0.25">
      <c r="B203" s="84"/>
    </row>
    <row r="204" spans="2:2" ht="15.75" customHeight="1" x14ac:dyDescent="0.25">
      <c r="B204" s="84"/>
    </row>
    <row r="205" spans="2:2" ht="15.75" customHeight="1" x14ac:dyDescent="0.25">
      <c r="B205" s="84"/>
    </row>
    <row r="206" spans="2:2" ht="15.75" customHeight="1" x14ac:dyDescent="0.25">
      <c r="B206" s="84"/>
    </row>
    <row r="207" spans="2:2" ht="15.75" customHeight="1" x14ac:dyDescent="0.25">
      <c r="B207" s="84"/>
    </row>
    <row r="208" spans="2:2" ht="15.75" customHeight="1" x14ac:dyDescent="0.25">
      <c r="B208" s="84"/>
    </row>
    <row r="209" spans="2:2" ht="15.75" customHeight="1" x14ac:dyDescent="0.25">
      <c r="B209" s="84"/>
    </row>
    <row r="210" spans="2:2" ht="15.75" customHeight="1" x14ac:dyDescent="0.25">
      <c r="B210" s="84"/>
    </row>
    <row r="211" spans="2:2" ht="15.75" customHeight="1" x14ac:dyDescent="0.25">
      <c r="B211" s="84"/>
    </row>
    <row r="212" spans="2:2" ht="15.75" customHeight="1" x14ac:dyDescent="0.25">
      <c r="B212" s="84"/>
    </row>
    <row r="213" spans="2:2" ht="15.75" customHeight="1" x14ac:dyDescent="0.25">
      <c r="B213" s="84"/>
    </row>
    <row r="214" spans="2:2" ht="15.75" customHeight="1" x14ac:dyDescent="0.25">
      <c r="B214" s="84"/>
    </row>
    <row r="215" spans="2:2" ht="15.75" customHeight="1" x14ac:dyDescent="0.25">
      <c r="B215" s="84"/>
    </row>
    <row r="216" spans="2:2" ht="15.75" customHeight="1" x14ac:dyDescent="0.25">
      <c r="B216" s="84"/>
    </row>
    <row r="217" spans="2:2" ht="15.75" customHeight="1" x14ac:dyDescent="0.25">
      <c r="B217" s="84"/>
    </row>
    <row r="218" spans="2:2" ht="15.75" customHeight="1" x14ac:dyDescent="0.25">
      <c r="B218" s="84"/>
    </row>
    <row r="219" spans="2:2" ht="15.75" customHeight="1" x14ac:dyDescent="0.25">
      <c r="B219" s="84"/>
    </row>
    <row r="220" spans="2:2" ht="15.75" customHeight="1" x14ac:dyDescent="0.25">
      <c r="B220" s="84"/>
    </row>
    <row r="221" spans="2:2" ht="15.75" customHeight="1" x14ac:dyDescent="0.25">
      <c r="B221" s="84"/>
    </row>
    <row r="222" spans="2:2" ht="15.75" customHeight="1" x14ac:dyDescent="0.25">
      <c r="B222" s="84"/>
    </row>
    <row r="223" spans="2:2" ht="15.75" customHeight="1" x14ac:dyDescent="0.25">
      <c r="B223" s="84"/>
    </row>
    <row r="224" spans="2:2" ht="15.75" customHeight="1" x14ac:dyDescent="0.25">
      <c r="B224" s="84"/>
    </row>
    <row r="225" spans="2:2" ht="15.75" customHeight="1" x14ac:dyDescent="0.25">
      <c r="B225" s="84"/>
    </row>
    <row r="226" spans="2:2" ht="15.75" customHeight="1" x14ac:dyDescent="0.25">
      <c r="B226" s="84"/>
    </row>
    <row r="227" spans="2:2" ht="15.75" customHeight="1" x14ac:dyDescent="0.25">
      <c r="B227" s="84"/>
    </row>
    <row r="228" spans="2:2" ht="15.75" customHeight="1" x14ac:dyDescent="0.25">
      <c r="B228" s="84"/>
    </row>
    <row r="229" spans="2:2" ht="15.75" customHeight="1" x14ac:dyDescent="0.25">
      <c r="B229" s="84"/>
    </row>
    <row r="230" spans="2:2" ht="15.75" customHeight="1" x14ac:dyDescent="0.25">
      <c r="B230" s="84"/>
    </row>
    <row r="231" spans="2:2" ht="15.75" customHeight="1" x14ac:dyDescent="0.25">
      <c r="B231" s="84"/>
    </row>
    <row r="232" spans="2:2" ht="15.75" customHeight="1" x14ac:dyDescent="0.25">
      <c r="B232" s="84"/>
    </row>
    <row r="233" spans="2:2" ht="15.75" customHeight="1" x14ac:dyDescent="0.25">
      <c r="B233" s="84"/>
    </row>
    <row r="234" spans="2:2" ht="15.75" customHeight="1" x14ac:dyDescent="0.25">
      <c r="B234" s="84"/>
    </row>
    <row r="235" spans="2:2" ht="15.75" customHeight="1" x14ac:dyDescent="0.25">
      <c r="B235" s="84"/>
    </row>
    <row r="236" spans="2:2" ht="15.75" customHeight="1" x14ac:dyDescent="0.25">
      <c r="B236" s="84"/>
    </row>
    <row r="237" spans="2:2" ht="15.75" customHeight="1" x14ac:dyDescent="0.25">
      <c r="B237" s="84"/>
    </row>
    <row r="238" spans="2:2" ht="15.75" customHeight="1" x14ac:dyDescent="0.25">
      <c r="B238" s="84"/>
    </row>
    <row r="239" spans="2:2" ht="15.75" customHeight="1" x14ac:dyDescent="0.25">
      <c r="B239" s="84"/>
    </row>
    <row r="240" spans="2:2" ht="15.75" customHeight="1" x14ac:dyDescent="0.25">
      <c r="B240" s="84"/>
    </row>
    <row r="241" spans="2:2" ht="15.75" customHeight="1" x14ac:dyDescent="0.25">
      <c r="B241" s="84"/>
    </row>
    <row r="242" spans="2:2" ht="15.75" customHeight="1" x14ac:dyDescent="0.25">
      <c r="B242" s="84"/>
    </row>
    <row r="243" spans="2:2" ht="15.75" customHeight="1" x14ac:dyDescent="0.25">
      <c r="B243" s="84"/>
    </row>
    <row r="244" spans="2:2" ht="15.75" customHeight="1" x14ac:dyDescent="0.25">
      <c r="B244" s="84"/>
    </row>
    <row r="245" spans="2:2" ht="15.75" customHeight="1" x14ac:dyDescent="0.25">
      <c r="B245" s="84"/>
    </row>
    <row r="246" spans="2:2" ht="15.75" customHeight="1" x14ac:dyDescent="0.25">
      <c r="B246" s="84"/>
    </row>
    <row r="247" spans="2:2" ht="15.75" customHeight="1" x14ac:dyDescent="0.25">
      <c r="B247" s="84"/>
    </row>
    <row r="248" spans="2:2" ht="15.75" customHeight="1" x14ac:dyDescent="0.25">
      <c r="B248" s="84"/>
    </row>
    <row r="249" spans="2:2" ht="15.75" customHeight="1" x14ac:dyDescent="0.25">
      <c r="B249" s="84"/>
    </row>
    <row r="250" spans="2:2" ht="15.75" customHeight="1" x14ac:dyDescent="0.25">
      <c r="B250" s="84"/>
    </row>
    <row r="251" spans="2:2" ht="15.75" customHeight="1" x14ac:dyDescent="0.25">
      <c r="B251" s="84"/>
    </row>
    <row r="252" spans="2:2" ht="15.75" customHeight="1" x14ac:dyDescent="0.25">
      <c r="B252" s="84"/>
    </row>
    <row r="253" spans="2:2" ht="15.75" customHeight="1" x14ac:dyDescent="0.25">
      <c r="B253" s="84"/>
    </row>
    <row r="254" spans="2:2" ht="15.75" customHeight="1" x14ac:dyDescent="0.25">
      <c r="B254" s="84"/>
    </row>
    <row r="255" spans="2:2" ht="15.75" customHeight="1" x14ac:dyDescent="0.25">
      <c r="B255" s="84"/>
    </row>
    <row r="256" spans="2:2" ht="15.75" customHeight="1" x14ac:dyDescent="0.25">
      <c r="B256" s="84"/>
    </row>
    <row r="257" spans="2:2" ht="15.75" customHeight="1" x14ac:dyDescent="0.25">
      <c r="B257" s="84"/>
    </row>
    <row r="258" spans="2:2" ht="15.75" customHeight="1" x14ac:dyDescent="0.25">
      <c r="B258" s="84"/>
    </row>
    <row r="259" spans="2:2" ht="15.75" customHeight="1" x14ac:dyDescent="0.25">
      <c r="B259" s="84"/>
    </row>
    <row r="260" spans="2:2" ht="15.75" customHeight="1" x14ac:dyDescent="0.25">
      <c r="B260" s="84"/>
    </row>
    <row r="261" spans="2:2" ht="15.75" customHeight="1" x14ac:dyDescent="0.25">
      <c r="B261" s="84"/>
    </row>
    <row r="262" spans="2:2" ht="15.75" customHeight="1" x14ac:dyDescent="0.25">
      <c r="B262" s="84"/>
    </row>
    <row r="263" spans="2:2" ht="15.75" customHeight="1" x14ac:dyDescent="0.25">
      <c r="B263" s="84"/>
    </row>
    <row r="264" spans="2:2" ht="15.75" customHeight="1" x14ac:dyDescent="0.25">
      <c r="B264" s="84"/>
    </row>
    <row r="265" spans="2:2" ht="15.75" customHeight="1" x14ac:dyDescent="0.25">
      <c r="B265" s="84"/>
    </row>
    <row r="266" spans="2:2" ht="15.75" customHeight="1" x14ac:dyDescent="0.25">
      <c r="B266" s="84"/>
    </row>
    <row r="267" spans="2:2" ht="15.75" customHeight="1" x14ac:dyDescent="0.25">
      <c r="B267" s="84"/>
    </row>
    <row r="268" spans="2:2" ht="15.75" customHeight="1" x14ac:dyDescent="0.25">
      <c r="B268" s="84"/>
    </row>
    <row r="269" spans="2:2" ht="15.75" customHeight="1" x14ac:dyDescent="0.25">
      <c r="B269" s="84"/>
    </row>
    <row r="270" spans="2:2" ht="15.75" customHeight="1" x14ac:dyDescent="0.25">
      <c r="B270" s="84"/>
    </row>
    <row r="271" spans="2:2" ht="15.75" customHeight="1" x14ac:dyDescent="0.25">
      <c r="B271" s="84"/>
    </row>
    <row r="272" spans="2:2" ht="15.75" customHeight="1" x14ac:dyDescent="0.25">
      <c r="B272" s="84"/>
    </row>
    <row r="273" spans="2:2" ht="15.75" customHeight="1" x14ac:dyDescent="0.25">
      <c r="B273" s="84"/>
    </row>
    <row r="274" spans="2:2" ht="15.75" customHeight="1" x14ac:dyDescent="0.25">
      <c r="B274" s="84"/>
    </row>
    <row r="275" spans="2:2" ht="15.75" customHeight="1" x14ac:dyDescent="0.25">
      <c r="B275" s="84"/>
    </row>
    <row r="276" spans="2:2" ht="15.75" customHeight="1" x14ac:dyDescent="0.25">
      <c r="B276" s="84"/>
    </row>
    <row r="277" spans="2:2" ht="15.75" customHeight="1" x14ac:dyDescent="0.25">
      <c r="B277" s="84"/>
    </row>
    <row r="278" spans="2:2" ht="15.75" customHeight="1" x14ac:dyDescent="0.25">
      <c r="B278" s="84"/>
    </row>
    <row r="279" spans="2:2" ht="15.75" customHeight="1" x14ac:dyDescent="0.25">
      <c r="B279" s="84"/>
    </row>
    <row r="280" spans="2:2" ht="15.75" customHeight="1" x14ac:dyDescent="0.25">
      <c r="B280" s="84"/>
    </row>
    <row r="281" spans="2:2" ht="15.75" customHeight="1" x14ac:dyDescent="0.25">
      <c r="B281" s="84"/>
    </row>
    <row r="282" spans="2:2" ht="15.75" customHeight="1" x14ac:dyDescent="0.25">
      <c r="B282" s="84"/>
    </row>
    <row r="283" spans="2:2" ht="15.75" customHeight="1" x14ac:dyDescent="0.25">
      <c r="B283" s="84"/>
    </row>
    <row r="284" spans="2:2" ht="15.75" customHeight="1" x14ac:dyDescent="0.25">
      <c r="B284" s="84"/>
    </row>
    <row r="285" spans="2:2" ht="15.75" customHeight="1" x14ac:dyDescent="0.25">
      <c r="B285" s="84"/>
    </row>
    <row r="286" spans="2:2" ht="15.75" customHeight="1" x14ac:dyDescent="0.25">
      <c r="B286" s="84"/>
    </row>
    <row r="287" spans="2:2" ht="15.75" customHeight="1" x14ac:dyDescent="0.25">
      <c r="B287" s="84"/>
    </row>
    <row r="288" spans="2:2" ht="15.75" customHeight="1" x14ac:dyDescent="0.25">
      <c r="B288" s="84"/>
    </row>
    <row r="289" spans="2:2" ht="15.75" customHeight="1" x14ac:dyDescent="0.25">
      <c r="B289" s="84"/>
    </row>
    <row r="290" spans="2:2" ht="15.75" customHeight="1" x14ac:dyDescent="0.25">
      <c r="B290" s="84"/>
    </row>
    <row r="291" spans="2:2" ht="15.75" customHeight="1" x14ac:dyDescent="0.25">
      <c r="B291" s="84"/>
    </row>
    <row r="292" spans="2:2" ht="15.75" customHeight="1" x14ac:dyDescent="0.25">
      <c r="B292" s="84"/>
    </row>
    <row r="293" spans="2:2" ht="15.75" customHeight="1" x14ac:dyDescent="0.25">
      <c r="B293" s="84"/>
    </row>
    <row r="294" spans="2:2" ht="15.75" customHeight="1" x14ac:dyDescent="0.25">
      <c r="B294" s="84"/>
    </row>
    <row r="295" spans="2:2" ht="15.75" customHeight="1" x14ac:dyDescent="0.25">
      <c r="B295" s="84"/>
    </row>
    <row r="296" spans="2:2" ht="15.75" customHeight="1" x14ac:dyDescent="0.25">
      <c r="B296" s="84"/>
    </row>
    <row r="297" spans="2:2" ht="15.75" customHeight="1" x14ac:dyDescent="0.25">
      <c r="B297" s="84"/>
    </row>
    <row r="298" spans="2:2" ht="15.75" customHeight="1" x14ac:dyDescent="0.25">
      <c r="B298" s="84"/>
    </row>
    <row r="299" spans="2:2" ht="15.75" customHeight="1" x14ac:dyDescent="0.25">
      <c r="B299" s="84"/>
    </row>
    <row r="300" spans="2:2" ht="15.75" customHeight="1" x14ac:dyDescent="0.25">
      <c r="B300" s="84"/>
    </row>
    <row r="301" spans="2:2" ht="15.75" customHeight="1" x14ac:dyDescent="0.25">
      <c r="B301" s="84"/>
    </row>
    <row r="302" spans="2:2" ht="15.75" customHeight="1" x14ac:dyDescent="0.25">
      <c r="B302" s="84"/>
    </row>
    <row r="303" spans="2:2" ht="15.75" customHeight="1" x14ac:dyDescent="0.25">
      <c r="B303" s="84"/>
    </row>
    <row r="304" spans="2:2" ht="15.75" customHeight="1" x14ac:dyDescent="0.25">
      <c r="B304" s="84"/>
    </row>
    <row r="305" spans="2:2" ht="15.75" customHeight="1" x14ac:dyDescent="0.25">
      <c r="B305" s="84"/>
    </row>
    <row r="306" spans="2:2" ht="15.75" customHeight="1" x14ac:dyDescent="0.25">
      <c r="B306" s="84"/>
    </row>
    <row r="307" spans="2:2" ht="15.75" customHeight="1" x14ac:dyDescent="0.25">
      <c r="B307" s="84"/>
    </row>
    <row r="308" spans="2:2" ht="15.75" customHeight="1" x14ac:dyDescent="0.25">
      <c r="B308" s="84"/>
    </row>
    <row r="309" spans="2:2" ht="15.75" customHeight="1" x14ac:dyDescent="0.25">
      <c r="B309" s="84"/>
    </row>
    <row r="310" spans="2:2" ht="15.75" customHeight="1" x14ac:dyDescent="0.25">
      <c r="B310" s="84"/>
    </row>
    <row r="311" spans="2:2" ht="15.75" customHeight="1" x14ac:dyDescent="0.25">
      <c r="B311" s="84"/>
    </row>
    <row r="312" spans="2:2" ht="15.75" customHeight="1" x14ac:dyDescent="0.25">
      <c r="B312" s="84"/>
    </row>
    <row r="313" spans="2:2" ht="15.75" customHeight="1" x14ac:dyDescent="0.25">
      <c r="B313" s="84"/>
    </row>
    <row r="314" spans="2:2" ht="15.75" customHeight="1" x14ac:dyDescent="0.25">
      <c r="B314" s="84"/>
    </row>
    <row r="315" spans="2:2" ht="15.75" customHeight="1" x14ac:dyDescent="0.25">
      <c r="B315" s="84"/>
    </row>
    <row r="316" spans="2:2" ht="15.75" customHeight="1" x14ac:dyDescent="0.25">
      <c r="B316" s="84"/>
    </row>
    <row r="317" spans="2:2" ht="15.75" customHeight="1" x14ac:dyDescent="0.25">
      <c r="B317" s="84"/>
    </row>
    <row r="318" spans="2:2" ht="15.75" customHeight="1" x14ac:dyDescent="0.25">
      <c r="B318" s="84"/>
    </row>
    <row r="319" spans="2:2" ht="15.75" customHeight="1" x14ac:dyDescent="0.25">
      <c r="B319" s="84"/>
    </row>
    <row r="320" spans="2:2" ht="15.75" customHeight="1" x14ac:dyDescent="0.25">
      <c r="B320" s="84"/>
    </row>
    <row r="321" spans="2:2" ht="15.75" customHeight="1" x14ac:dyDescent="0.25">
      <c r="B321" s="84"/>
    </row>
    <row r="322" spans="2:2" ht="15.75" customHeight="1" x14ac:dyDescent="0.25">
      <c r="B322" s="84"/>
    </row>
    <row r="323" spans="2:2" ht="15.75" customHeight="1" x14ac:dyDescent="0.25">
      <c r="B323" s="84"/>
    </row>
    <row r="324" spans="2:2" ht="15.75" customHeight="1" x14ac:dyDescent="0.25">
      <c r="B324" s="84"/>
    </row>
    <row r="325" spans="2:2" ht="15.75" customHeight="1" x14ac:dyDescent="0.25">
      <c r="B325" s="84"/>
    </row>
    <row r="326" spans="2:2" ht="15.75" customHeight="1" x14ac:dyDescent="0.25">
      <c r="B326" s="84"/>
    </row>
    <row r="327" spans="2:2" ht="15.75" customHeight="1" x14ac:dyDescent="0.25">
      <c r="B327" s="84"/>
    </row>
    <row r="328" spans="2:2" ht="15.75" customHeight="1" x14ac:dyDescent="0.25">
      <c r="B328" s="84"/>
    </row>
    <row r="329" spans="2:2" ht="15.75" customHeight="1" x14ac:dyDescent="0.25">
      <c r="B329" s="84"/>
    </row>
    <row r="330" spans="2:2" ht="15.75" customHeight="1" x14ac:dyDescent="0.25">
      <c r="B330" s="84"/>
    </row>
    <row r="331" spans="2:2" ht="15.75" customHeight="1" x14ac:dyDescent="0.25">
      <c r="B331" s="84"/>
    </row>
    <row r="332" spans="2:2" ht="15.75" customHeight="1" x14ac:dyDescent="0.25">
      <c r="B332" s="84"/>
    </row>
    <row r="333" spans="2:2" ht="15.75" customHeight="1" x14ac:dyDescent="0.25">
      <c r="B333" s="84"/>
    </row>
    <row r="334" spans="2:2" ht="15.75" customHeight="1" x14ac:dyDescent="0.25">
      <c r="B334" s="84"/>
    </row>
    <row r="335" spans="2:2" ht="15.75" customHeight="1" x14ac:dyDescent="0.25">
      <c r="B335" s="84"/>
    </row>
    <row r="336" spans="2:2" ht="15.75" customHeight="1" x14ac:dyDescent="0.25">
      <c r="B336" s="84"/>
    </row>
    <row r="337" spans="2:2" ht="15.75" customHeight="1" x14ac:dyDescent="0.25">
      <c r="B337" s="84"/>
    </row>
    <row r="338" spans="2:2" ht="15.75" customHeight="1" x14ac:dyDescent="0.25">
      <c r="B338" s="84"/>
    </row>
    <row r="339" spans="2:2" ht="15.75" customHeight="1" x14ac:dyDescent="0.25">
      <c r="B339" s="84"/>
    </row>
    <row r="340" spans="2:2" ht="15.75" customHeight="1" x14ac:dyDescent="0.25">
      <c r="B340" s="84"/>
    </row>
    <row r="341" spans="2:2" ht="15.75" customHeight="1" x14ac:dyDescent="0.25">
      <c r="B341" s="84"/>
    </row>
    <row r="342" spans="2:2" ht="15.75" customHeight="1" x14ac:dyDescent="0.25">
      <c r="B342" s="84"/>
    </row>
    <row r="343" spans="2:2" ht="15.75" customHeight="1" x14ac:dyDescent="0.25">
      <c r="B343" s="84"/>
    </row>
    <row r="344" spans="2:2" ht="15.75" customHeight="1" x14ac:dyDescent="0.25">
      <c r="B344" s="84"/>
    </row>
    <row r="345" spans="2:2" ht="15.75" customHeight="1" x14ac:dyDescent="0.25">
      <c r="B345" s="84"/>
    </row>
    <row r="346" spans="2:2" ht="15.75" customHeight="1" x14ac:dyDescent="0.25">
      <c r="B346" s="84"/>
    </row>
    <row r="347" spans="2:2" ht="15.75" customHeight="1" x14ac:dyDescent="0.25">
      <c r="B347" s="84"/>
    </row>
    <row r="348" spans="2:2" ht="15.75" customHeight="1" x14ac:dyDescent="0.25">
      <c r="B348" s="84"/>
    </row>
    <row r="349" spans="2:2" ht="15.75" customHeight="1" x14ac:dyDescent="0.25">
      <c r="B349" s="84"/>
    </row>
    <row r="350" spans="2:2" ht="15.75" customHeight="1" x14ac:dyDescent="0.25">
      <c r="B350" s="84"/>
    </row>
    <row r="351" spans="2:2" ht="15.75" customHeight="1" x14ac:dyDescent="0.25">
      <c r="B351" s="84"/>
    </row>
    <row r="352" spans="2:2" ht="15.75" customHeight="1" x14ac:dyDescent="0.25">
      <c r="B352" s="84"/>
    </row>
    <row r="353" spans="2:2" ht="15.75" customHeight="1" x14ac:dyDescent="0.25">
      <c r="B353" s="84"/>
    </row>
    <row r="354" spans="2:2" ht="15.75" customHeight="1" x14ac:dyDescent="0.25">
      <c r="B354" s="84"/>
    </row>
    <row r="355" spans="2:2" ht="15.75" customHeight="1" x14ac:dyDescent="0.25">
      <c r="B355" s="84"/>
    </row>
    <row r="356" spans="2:2" ht="15.75" customHeight="1" x14ac:dyDescent="0.25">
      <c r="B356" s="84"/>
    </row>
    <row r="357" spans="2:2" ht="15.75" customHeight="1" x14ac:dyDescent="0.25">
      <c r="B357" s="84"/>
    </row>
    <row r="358" spans="2:2" ht="15.75" customHeight="1" x14ac:dyDescent="0.25">
      <c r="B358" s="84"/>
    </row>
    <row r="359" spans="2:2" ht="15.75" customHeight="1" x14ac:dyDescent="0.25">
      <c r="B359" s="84"/>
    </row>
    <row r="360" spans="2:2" ht="15.75" customHeight="1" x14ac:dyDescent="0.25">
      <c r="B360" s="84"/>
    </row>
    <row r="361" spans="2:2" ht="15.75" customHeight="1" x14ac:dyDescent="0.25">
      <c r="B361" s="84"/>
    </row>
    <row r="362" spans="2:2" ht="15.75" customHeight="1" x14ac:dyDescent="0.25">
      <c r="B362" s="84"/>
    </row>
    <row r="363" spans="2:2" ht="15.75" customHeight="1" x14ac:dyDescent="0.25">
      <c r="B363" s="84"/>
    </row>
    <row r="364" spans="2:2" ht="15.75" customHeight="1" x14ac:dyDescent="0.25">
      <c r="B364" s="84"/>
    </row>
    <row r="365" spans="2:2" ht="15.75" customHeight="1" x14ac:dyDescent="0.25">
      <c r="B365" s="84"/>
    </row>
    <row r="366" spans="2:2" ht="15.75" customHeight="1" x14ac:dyDescent="0.25">
      <c r="B366" s="84"/>
    </row>
    <row r="367" spans="2:2" ht="15.75" customHeight="1" x14ac:dyDescent="0.25">
      <c r="B367" s="84"/>
    </row>
    <row r="368" spans="2:2" ht="15.75" customHeight="1" x14ac:dyDescent="0.25">
      <c r="B368" s="84"/>
    </row>
    <row r="369" spans="2:2" ht="15.75" customHeight="1" x14ac:dyDescent="0.25">
      <c r="B369" s="84"/>
    </row>
    <row r="370" spans="2:2" ht="15.75" customHeight="1" x14ac:dyDescent="0.25">
      <c r="B370" s="84"/>
    </row>
    <row r="371" spans="2:2" ht="15.75" customHeight="1" x14ac:dyDescent="0.25">
      <c r="B371" s="84"/>
    </row>
    <row r="372" spans="2:2" ht="15.75" customHeight="1" x14ac:dyDescent="0.25">
      <c r="B372" s="84"/>
    </row>
    <row r="373" spans="2:2" ht="15.75" customHeight="1" x14ac:dyDescent="0.25">
      <c r="B373" s="84"/>
    </row>
    <row r="374" spans="2:2" ht="15.75" customHeight="1" x14ac:dyDescent="0.25">
      <c r="B374" s="84"/>
    </row>
    <row r="375" spans="2:2" ht="15.75" customHeight="1" x14ac:dyDescent="0.25">
      <c r="B375" s="84"/>
    </row>
    <row r="376" spans="2:2" ht="15.75" customHeight="1" x14ac:dyDescent="0.25">
      <c r="B376" s="84"/>
    </row>
    <row r="377" spans="2:2" ht="15.75" customHeight="1" x14ac:dyDescent="0.25">
      <c r="B377" s="84"/>
    </row>
    <row r="378" spans="2:2" ht="15.75" customHeight="1" x14ac:dyDescent="0.25">
      <c r="B378" s="84"/>
    </row>
    <row r="379" spans="2:2" ht="15.75" customHeight="1" x14ac:dyDescent="0.25">
      <c r="B379" s="84"/>
    </row>
    <row r="380" spans="2:2" ht="15.75" customHeight="1" x14ac:dyDescent="0.25">
      <c r="B380" s="84"/>
    </row>
    <row r="381" spans="2:2" ht="15.75" customHeight="1" x14ac:dyDescent="0.25">
      <c r="B381" s="84"/>
    </row>
    <row r="382" spans="2:2" ht="15.75" customHeight="1" x14ac:dyDescent="0.25">
      <c r="B382" s="84"/>
    </row>
    <row r="383" spans="2:2" ht="15.75" customHeight="1" x14ac:dyDescent="0.25">
      <c r="B383" s="84"/>
    </row>
    <row r="384" spans="2:2" ht="15.75" customHeight="1" x14ac:dyDescent="0.25">
      <c r="B384" s="84"/>
    </row>
    <row r="385" spans="2:2" ht="15.75" customHeight="1" x14ac:dyDescent="0.25">
      <c r="B385" s="84"/>
    </row>
    <row r="386" spans="2:2" ht="15.75" customHeight="1" x14ac:dyDescent="0.25">
      <c r="B386" s="84"/>
    </row>
    <row r="387" spans="2:2" ht="15.75" customHeight="1" x14ac:dyDescent="0.25">
      <c r="B387" s="84"/>
    </row>
    <row r="388" spans="2:2" ht="15.75" customHeight="1" x14ac:dyDescent="0.25">
      <c r="B388" s="84"/>
    </row>
    <row r="389" spans="2:2" ht="15.75" customHeight="1" x14ac:dyDescent="0.25">
      <c r="B389" s="84"/>
    </row>
    <row r="390" spans="2:2" ht="15.75" customHeight="1" x14ac:dyDescent="0.25">
      <c r="B390" s="84"/>
    </row>
    <row r="391" spans="2:2" ht="15.75" customHeight="1" x14ac:dyDescent="0.25">
      <c r="B391" s="84"/>
    </row>
    <row r="392" spans="2:2" ht="15.75" customHeight="1" x14ac:dyDescent="0.25">
      <c r="B392" s="84"/>
    </row>
    <row r="393" spans="2:2" ht="15.75" customHeight="1" x14ac:dyDescent="0.25">
      <c r="B393" s="84"/>
    </row>
    <row r="394" spans="2:2" ht="15.75" customHeight="1" x14ac:dyDescent="0.25">
      <c r="B394" s="84"/>
    </row>
    <row r="395" spans="2:2" ht="15.75" customHeight="1" x14ac:dyDescent="0.25">
      <c r="B395" s="84"/>
    </row>
    <row r="396" spans="2:2" ht="15.75" customHeight="1" x14ac:dyDescent="0.25">
      <c r="B396" s="84"/>
    </row>
    <row r="397" spans="2:2" ht="15.75" customHeight="1" x14ac:dyDescent="0.25">
      <c r="B397" s="84"/>
    </row>
    <row r="398" spans="2:2" ht="15.75" customHeight="1" x14ac:dyDescent="0.25">
      <c r="B398" s="84"/>
    </row>
    <row r="399" spans="2:2" ht="15.75" customHeight="1" x14ac:dyDescent="0.25">
      <c r="B399" s="84"/>
    </row>
    <row r="400" spans="2:2" ht="15.75" customHeight="1" x14ac:dyDescent="0.25">
      <c r="B400" s="84"/>
    </row>
    <row r="401" spans="2:2" ht="15.75" customHeight="1" x14ac:dyDescent="0.25">
      <c r="B401" s="84"/>
    </row>
    <row r="402" spans="2:2" ht="15.75" customHeight="1" x14ac:dyDescent="0.25">
      <c r="B402" s="84"/>
    </row>
    <row r="403" spans="2:2" ht="15.75" customHeight="1" x14ac:dyDescent="0.25">
      <c r="B403" s="84"/>
    </row>
    <row r="404" spans="2:2" ht="15.75" customHeight="1" x14ac:dyDescent="0.25">
      <c r="B404" s="84"/>
    </row>
    <row r="405" spans="2:2" ht="15.75" customHeight="1" x14ac:dyDescent="0.25">
      <c r="B405" s="84"/>
    </row>
    <row r="406" spans="2:2" ht="15.75" customHeight="1" x14ac:dyDescent="0.25">
      <c r="B406" s="84"/>
    </row>
    <row r="407" spans="2:2" ht="15.75" customHeight="1" x14ac:dyDescent="0.25">
      <c r="B407" s="84"/>
    </row>
    <row r="408" spans="2:2" ht="15.75" customHeight="1" x14ac:dyDescent="0.25">
      <c r="B408" s="84"/>
    </row>
    <row r="409" spans="2:2" ht="15.75" customHeight="1" x14ac:dyDescent="0.25">
      <c r="B409" s="84"/>
    </row>
    <row r="410" spans="2:2" ht="15.75" customHeight="1" x14ac:dyDescent="0.25">
      <c r="B410" s="84"/>
    </row>
    <row r="411" spans="2:2" ht="15.75" customHeight="1" x14ac:dyDescent="0.25">
      <c r="B411" s="84"/>
    </row>
    <row r="412" spans="2:2" ht="15.75" customHeight="1" x14ac:dyDescent="0.25">
      <c r="B412" s="84"/>
    </row>
    <row r="413" spans="2:2" ht="15.75" customHeight="1" x14ac:dyDescent="0.25">
      <c r="B413" s="84"/>
    </row>
    <row r="414" spans="2:2" ht="15.75" customHeight="1" x14ac:dyDescent="0.25">
      <c r="B414" s="84"/>
    </row>
    <row r="415" spans="2:2" ht="15.75" customHeight="1" x14ac:dyDescent="0.25">
      <c r="B415" s="84"/>
    </row>
    <row r="416" spans="2:2" ht="15.75" customHeight="1" x14ac:dyDescent="0.25">
      <c r="B416" s="84"/>
    </row>
    <row r="417" spans="2:2" ht="15.75" customHeight="1" x14ac:dyDescent="0.25">
      <c r="B417" s="84"/>
    </row>
    <row r="418" spans="2:2" ht="15.75" customHeight="1" x14ac:dyDescent="0.25">
      <c r="B418" s="84"/>
    </row>
    <row r="419" spans="2:2" ht="15.75" customHeight="1" x14ac:dyDescent="0.25">
      <c r="B419" s="84"/>
    </row>
    <row r="420" spans="2:2" ht="15.75" customHeight="1" x14ac:dyDescent="0.25">
      <c r="B420" s="84"/>
    </row>
    <row r="421" spans="2:2" ht="15.75" customHeight="1" x14ac:dyDescent="0.25">
      <c r="B421" s="84"/>
    </row>
    <row r="422" spans="2:2" ht="15.75" customHeight="1" x14ac:dyDescent="0.25">
      <c r="B422" s="84"/>
    </row>
    <row r="423" spans="2:2" ht="15.75" customHeight="1" x14ac:dyDescent="0.25">
      <c r="B423" s="84"/>
    </row>
    <row r="424" spans="2:2" ht="15.75" customHeight="1" x14ac:dyDescent="0.25">
      <c r="B424" s="84"/>
    </row>
    <row r="425" spans="2:2" ht="15.75" customHeight="1" x14ac:dyDescent="0.25">
      <c r="B425" s="84"/>
    </row>
    <row r="426" spans="2:2" ht="15.75" customHeight="1" x14ac:dyDescent="0.25">
      <c r="B426" s="84"/>
    </row>
    <row r="427" spans="2:2" ht="15.75" customHeight="1" x14ac:dyDescent="0.25">
      <c r="B427" s="84"/>
    </row>
    <row r="428" spans="2:2" ht="15.75" customHeight="1" x14ac:dyDescent="0.25">
      <c r="B428" s="84"/>
    </row>
    <row r="429" spans="2:2" ht="15.75" customHeight="1" x14ac:dyDescent="0.25">
      <c r="B429" s="84"/>
    </row>
    <row r="430" spans="2:2" ht="15.75" customHeight="1" x14ac:dyDescent="0.25">
      <c r="B430" s="84"/>
    </row>
    <row r="431" spans="2:2" ht="15.75" customHeight="1" x14ac:dyDescent="0.25">
      <c r="B431" s="84"/>
    </row>
    <row r="432" spans="2:2" ht="15.75" customHeight="1" x14ac:dyDescent="0.25">
      <c r="B432" s="84"/>
    </row>
    <row r="433" spans="2:2" ht="15.75" customHeight="1" x14ac:dyDescent="0.25">
      <c r="B433" s="84"/>
    </row>
    <row r="434" spans="2:2" ht="15.75" customHeight="1" x14ac:dyDescent="0.25">
      <c r="B434" s="84"/>
    </row>
    <row r="435" spans="2:2" ht="15.75" customHeight="1" x14ac:dyDescent="0.25">
      <c r="B435" s="84"/>
    </row>
    <row r="436" spans="2:2" ht="15.75" customHeight="1" x14ac:dyDescent="0.25">
      <c r="B436" s="84"/>
    </row>
    <row r="437" spans="2:2" ht="15.75" customHeight="1" x14ac:dyDescent="0.25">
      <c r="B437" s="84"/>
    </row>
    <row r="438" spans="2:2" ht="15.75" customHeight="1" x14ac:dyDescent="0.25">
      <c r="B438" s="84"/>
    </row>
    <row r="439" spans="2:2" ht="15.75" customHeight="1" x14ac:dyDescent="0.25">
      <c r="B439" s="84"/>
    </row>
    <row r="440" spans="2:2" ht="15.75" customHeight="1" x14ac:dyDescent="0.25">
      <c r="B440" s="84"/>
    </row>
    <row r="441" spans="2:2" ht="15.75" customHeight="1" x14ac:dyDescent="0.25">
      <c r="B441" s="84"/>
    </row>
    <row r="442" spans="2:2" ht="15.75" customHeight="1" x14ac:dyDescent="0.25">
      <c r="B442" s="84"/>
    </row>
    <row r="443" spans="2:2" ht="15.75" customHeight="1" x14ac:dyDescent="0.25">
      <c r="B443" s="84"/>
    </row>
    <row r="444" spans="2:2" ht="15.75" customHeight="1" x14ac:dyDescent="0.25">
      <c r="B444" s="84"/>
    </row>
    <row r="445" spans="2:2" ht="15.75" customHeight="1" x14ac:dyDescent="0.25">
      <c r="B445" s="84"/>
    </row>
    <row r="446" spans="2:2" ht="15.75" customHeight="1" x14ac:dyDescent="0.25">
      <c r="B446" s="84"/>
    </row>
    <row r="447" spans="2:2" ht="15.75" customHeight="1" x14ac:dyDescent="0.25">
      <c r="B447" s="84"/>
    </row>
    <row r="448" spans="2:2" ht="15.75" customHeight="1" x14ac:dyDescent="0.25">
      <c r="B448" s="84"/>
    </row>
    <row r="449" spans="2:2" ht="15.75" customHeight="1" x14ac:dyDescent="0.25">
      <c r="B449" s="84"/>
    </row>
    <row r="450" spans="2:2" ht="15.75" customHeight="1" x14ac:dyDescent="0.25">
      <c r="B450" s="84"/>
    </row>
    <row r="451" spans="2:2" ht="15.75" customHeight="1" x14ac:dyDescent="0.25">
      <c r="B451" s="84"/>
    </row>
    <row r="452" spans="2:2" ht="15.75" customHeight="1" x14ac:dyDescent="0.25">
      <c r="B452" s="84"/>
    </row>
    <row r="453" spans="2:2" ht="15.75" customHeight="1" x14ac:dyDescent="0.25">
      <c r="B453" s="84"/>
    </row>
    <row r="454" spans="2:2" ht="15.75" customHeight="1" x14ac:dyDescent="0.25">
      <c r="B454" s="84"/>
    </row>
    <row r="455" spans="2:2" ht="15.75" customHeight="1" x14ac:dyDescent="0.25">
      <c r="B455" s="84"/>
    </row>
    <row r="456" spans="2:2" ht="15.75" customHeight="1" x14ac:dyDescent="0.25">
      <c r="B456" s="84"/>
    </row>
    <row r="457" spans="2:2" ht="15.75" customHeight="1" x14ac:dyDescent="0.25">
      <c r="B457" s="84"/>
    </row>
    <row r="458" spans="2:2" ht="15.75" customHeight="1" x14ac:dyDescent="0.25">
      <c r="B458" s="84"/>
    </row>
    <row r="459" spans="2:2" ht="15.75" customHeight="1" x14ac:dyDescent="0.25">
      <c r="B459" s="84"/>
    </row>
    <row r="460" spans="2:2" ht="15.75" customHeight="1" x14ac:dyDescent="0.25">
      <c r="B460" s="84"/>
    </row>
    <row r="461" spans="2:2" ht="15.75" customHeight="1" x14ac:dyDescent="0.25">
      <c r="B461" s="84"/>
    </row>
    <row r="462" spans="2:2" ht="15.75" customHeight="1" x14ac:dyDescent="0.25">
      <c r="B462" s="84"/>
    </row>
    <row r="463" spans="2:2" ht="15.75" customHeight="1" x14ac:dyDescent="0.25">
      <c r="B463" s="84"/>
    </row>
    <row r="464" spans="2:2" ht="15.75" customHeight="1" x14ac:dyDescent="0.25">
      <c r="B464" s="84"/>
    </row>
    <row r="465" spans="2:2" ht="15.75" customHeight="1" x14ac:dyDescent="0.25">
      <c r="B465" s="84"/>
    </row>
    <row r="466" spans="2:2" ht="15.75" customHeight="1" x14ac:dyDescent="0.25">
      <c r="B466" s="84"/>
    </row>
    <row r="467" spans="2:2" ht="15.75" customHeight="1" x14ac:dyDescent="0.25">
      <c r="B467" s="84"/>
    </row>
    <row r="468" spans="2:2" ht="15.75" customHeight="1" x14ac:dyDescent="0.25">
      <c r="B468" s="84"/>
    </row>
    <row r="469" spans="2:2" ht="15.75" customHeight="1" x14ac:dyDescent="0.25">
      <c r="B469" s="84"/>
    </row>
    <row r="470" spans="2:2" ht="15.75" customHeight="1" x14ac:dyDescent="0.25">
      <c r="B470" s="84"/>
    </row>
    <row r="471" spans="2:2" ht="15.75" customHeight="1" x14ac:dyDescent="0.25">
      <c r="B471" s="84"/>
    </row>
    <row r="472" spans="2:2" ht="15.75" customHeight="1" x14ac:dyDescent="0.25">
      <c r="B472" s="84"/>
    </row>
    <row r="473" spans="2:2" ht="15.75" customHeight="1" x14ac:dyDescent="0.25">
      <c r="B473" s="84"/>
    </row>
    <row r="474" spans="2:2" ht="15.75" customHeight="1" x14ac:dyDescent="0.25">
      <c r="B474" s="84"/>
    </row>
    <row r="475" spans="2:2" ht="15.75" customHeight="1" x14ac:dyDescent="0.25">
      <c r="B475" s="84"/>
    </row>
    <row r="476" spans="2:2" ht="15.75" customHeight="1" x14ac:dyDescent="0.25">
      <c r="B476" s="84"/>
    </row>
    <row r="477" spans="2:2" ht="15.75" customHeight="1" x14ac:dyDescent="0.25">
      <c r="B477" s="84"/>
    </row>
    <row r="478" spans="2:2" ht="15.75" customHeight="1" x14ac:dyDescent="0.25">
      <c r="B478" s="84"/>
    </row>
    <row r="479" spans="2:2" ht="15.75" customHeight="1" x14ac:dyDescent="0.25">
      <c r="B479" s="84"/>
    </row>
    <row r="480" spans="2:2" ht="15.75" customHeight="1" x14ac:dyDescent="0.25">
      <c r="B480" s="84"/>
    </row>
    <row r="481" spans="2:2" ht="15.75" customHeight="1" x14ac:dyDescent="0.25">
      <c r="B481" s="84"/>
    </row>
    <row r="482" spans="2:2" ht="15.75" customHeight="1" x14ac:dyDescent="0.25">
      <c r="B482" s="84"/>
    </row>
    <row r="483" spans="2:2" ht="15.75" customHeight="1" x14ac:dyDescent="0.25">
      <c r="B483" s="84"/>
    </row>
    <row r="484" spans="2:2" ht="15.75" customHeight="1" x14ac:dyDescent="0.25">
      <c r="B484" s="84"/>
    </row>
    <row r="485" spans="2:2" ht="15.75" customHeight="1" x14ac:dyDescent="0.25">
      <c r="B485" s="84"/>
    </row>
    <row r="486" spans="2:2" ht="15.75" customHeight="1" x14ac:dyDescent="0.25">
      <c r="B486" s="84"/>
    </row>
    <row r="487" spans="2:2" ht="15.75" customHeight="1" x14ac:dyDescent="0.25">
      <c r="B487" s="84"/>
    </row>
    <row r="488" spans="2:2" ht="15.75" customHeight="1" x14ac:dyDescent="0.25">
      <c r="B488" s="84"/>
    </row>
    <row r="489" spans="2:2" ht="15.75" customHeight="1" x14ac:dyDescent="0.25">
      <c r="B489" s="84"/>
    </row>
    <row r="490" spans="2:2" ht="15.75" customHeight="1" x14ac:dyDescent="0.25">
      <c r="B490" s="84"/>
    </row>
    <row r="491" spans="2:2" ht="15.75" customHeight="1" x14ac:dyDescent="0.25">
      <c r="B491" s="84"/>
    </row>
    <row r="492" spans="2:2" ht="15.75" customHeight="1" x14ac:dyDescent="0.25">
      <c r="B492" s="84"/>
    </row>
    <row r="493" spans="2:2" ht="15.75" customHeight="1" x14ac:dyDescent="0.25">
      <c r="B493" s="84"/>
    </row>
    <row r="494" spans="2:2" ht="15.75" customHeight="1" x14ac:dyDescent="0.25">
      <c r="B494" s="84"/>
    </row>
    <row r="495" spans="2:2" ht="15.75" customHeight="1" x14ac:dyDescent="0.25">
      <c r="B495" s="84"/>
    </row>
    <row r="496" spans="2:2" ht="15.75" customHeight="1" x14ac:dyDescent="0.25">
      <c r="B496" s="84"/>
    </row>
    <row r="497" spans="2:2" ht="15.75" customHeight="1" x14ac:dyDescent="0.25">
      <c r="B497" s="84"/>
    </row>
    <row r="498" spans="2:2" ht="15.75" customHeight="1" x14ac:dyDescent="0.25">
      <c r="B498" s="84"/>
    </row>
    <row r="499" spans="2:2" ht="15.75" customHeight="1" x14ac:dyDescent="0.25">
      <c r="B499" s="84"/>
    </row>
    <row r="500" spans="2:2" ht="15.75" customHeight="1" x14ac:dyDescent="0.25">
      <c r="B500" s="84"/>
    </row>
    <row r="501" spans="2:2" ht="15.75" customHeight="1" x14ac:dyDescent="0.25">
      <c r="B501" s="84"/>
    </row>
    <row r="502" spans="2:2" ht="15.75" customHeight="1" x14ac:dyDescent="0.25">
      <c r="B502" s="84"/>
    </row>
    <row r="503" spans="2:2" ht="15.75" customHeight="1" x14ac:dyDescent="0.25">
      <c r="B503" s="84"/>
    </row>
    <row r="504" spans="2:2" ht="15.75" customHeight="1" x14ac:dyDescent="0.25">
      <c r="B504" s="84"/>
    </row>
    <row r="505" spans="2:2" ht="15.75" customHeight="1" x14ac:dyDescent="0.25">
      <c r="B505" s="84"/>
    </row>
    <row r="506" spans="2:2" ht="15.75" customHeight="1" x14ac:dyDescent="0.25">
      <c r="B506" s="84"/>
    </row>
    <row r="507" spans="2:2" ht="15.75" customHeight="1" x14ac:dyDescent="0.25">
      <c r="B507" s="84"/>
    </row>
    <row r="508" spans="2:2" ht="15.75" customHeight="1" x14ac:dyDescent="0.25">
      <c r="B508" s="84"/>
    </row>
    <row r="509" spans="2:2" ht="15.75" customHeight="1" x14ac:dyDescent="0.25">
      <c r="B509" s="84"/>
    </row>
    <row r="510" spans="2:2" ht="15.75" customHeight="1" x14ac:dyDescent="0.25">
      <c r="B510" s="84"/>
    </row>
    <row r="511" spans="2:2" ht="15.75" customHeight="1" x14ac:dyDescent="0.25">
      <c r="B511" s="84"/>
    </row>
    <row r="512" spans="2:2" ht="15.75" customHeight="1" x14ac:dyDescent="0.25">
      <c r="B512" s="84"/>
    </row>
    <row r="513" spans="2:2" ht="15.75" customHeight="1" x14ac:dyDescent="0.25">
      <c r="B513" s="84"/>
    </row>
    <row r="514" spans="2:2" ht="15.75" customHeight="1" x14ac:dyDescent="0.25">
      <c r="B514" s="84"/>
    </row>
    <row r="515" spans="2:2" ht="15.75" customHeight="1" x14ac:dyDescent="0.25">
      <c r="B515" s="84"/>
    </row>
    <row r="516" spans="2:2" ht="15.75" customHeight="1" x14ac:dyDescent="0.25">
      <c r="B516" s="84"/>
    </row>
    <row r="517" spans="2:2" ht="15.75" customHeight="1" x14ac:dyDescent="0.25">
      <c r="B517" s="84"/>
    </row>
    <row r="518" spans="2:2" ht="15.75" customHeight="1" x14ac:dyDescent="0.25">
      <c r="B518" s="84"/>
    </row>
    <row r="519" spans="2:2" ht="15.75" customHeight="1" x14ac:dyDescent="0.25">
      <c r="B519" s="84"/>
    </row>
    <row r="520" spans="2:2" ht="15.75" customHeight="1" x14ac:dyDescent="0.25">
      <c r="B520" s="84"/>
    </row>
    <row r="521" spans="2:2" ht="15.75" customHeight="1" x14ac:dyDescent="0.25">
      <c r="B521" s="84"/>
    </row>
    <row r="522" spans="2:2" ht="15.75" customHeight="1" x14ac:dyDescent="0.25">
      <c r="B522" s="84"/>
    </row>
    <row r="523" spans="2:2" ht="15.75" customHeight="1" x14ac:dyDescent="0.25">
      <c r="B523" s="84"/>
    </row>
    <row r="524" spans="2:2" ht="15.75" customHeight="1" x14ac:dyDescent="0.25">
      <c r="B524" s="84"/>
    </row>
    <row r="525" spans="2:2" ht="15.75" customHeight="1" x14ac:dyDescent="0.25">
      <c r="B525" s="84"/>
    </row>
    <row r="526" spans="2:2" ht="15.75" customHeight="1" x14ac:dyDescent="0.25">
      <c r="B526" s="84"/>
    </row>
    <row r="527" spans="2:2" ht="15.75" customHeight="1" x14ac:dyDescent="0.25">
      <c r="B527" s="84"/>
    </row>
    <row r="528" spans="2:2" ht="15.75" customHeight="1" x14ac:dyDescent="0.25">
      <c r="B528" s="84"/>
    </row>
    <row r="529" spans="2:2" ht="15.75" customHeight="1" x14ac:dyDescent="0.25">
      <c r="B529" s="84"/>
    </row>
    <row r="530" spans="2:2" ht="15.75" customHeight="1" x14ac:dyDescent="0.25">
      <c r="B530" s="84"/>
    </row>
    <row r="531" spans="2:2" ht="15.75" customHeight="1" x14ac:dyDescent="0.25">
      <c r="B531" s="84"/>
    </row>
    <row r="532" spans="2:2" ht="15.75" customHeight="1" x14ac:dyDescent="0.25">
      <c r="B532" s="84"/>
    </row>
    <row r="533" spans="2:2" ht="15.75" customHeight="1" x14ac:dyDescent="0.25">
      <c r="B533" s="84"/>
    </row>
    <row r="534" spans="2:2" ht="15.75" customHeight="1" x14ac:dyDescent="0.25">
      <c r="B534" s="84"/>
    </row>
    <row r="535" spans="2:2" ht="15.75" customHeight="1" x14ac:dyDescent="0.25">
      <c r="B535" s="84"/>
    </row>
    <row r="536" spans="2:2" ht="15.75" customHeight="1" x14ac:dyDescent="0.25">
      <c r="B536" s="84"/>
    </row>
    <row r="537" spans="2:2" ht="15.75" customHeight="1" x14ac:dyDescent="0.25">
      <c r="B537" s="84"/>
    </row>
    <row r="538" spans="2:2" ht="15.75" customHeight="1" x14ac:dyDescent="0.25">
      <c r="B538" s="84"/>
    </row>
    <row r="539" spans="2:2" ht="15.75" customHeight="1" x14ac:dyDescent="0.25">
      <c r="B539" s="84"/>
    </row>
    <row r="540" spans="2:2" ht="15.75" customHeight="1" x14ac:dyDescent="0.25">
      <c r="B540" s="84"/>
    </row>
    <row r="541" spans="2:2" ht="15.75" customHeight="1" x14ac:dyDescent="0.25">
      <c r="B541" s="84"/>
    </row>
    <row r="542" spans="2:2" ht="15.75" customHeight="1" x14ac:dyDescent="0.25">
      <c r="B542" s="84"/>
    </row>
    <row r="543" spans="2:2" ht="15.75" customHeight="1" x14ac:dyDescent="0.25">
      <c r="B543" s="84"/>
    </row>
    <row r="544" spans="2:2" ht="15.75" customHeight="1" x14ac:dyDescent="0.25">
      <c r="B544" s="84"/>
    </row>
    <row r="545" spans="2:2" ht="15.75" customHeight="1" x14ac:dyDescent="0.25">
      <c r="B545" s="84"/>
    </row>
    <row r="546" spans="2:2" ht="15.75" customHeight="1" x14ac:dyDescent="0.25">
      <c r="B546" s="84"/>
    </row>
    <row r="547" spans="2:2" ht="15.75" customHeight="1" x14ac:dyDescent="0.25">
      <c r="B547" s="84"/>
    </row>
    <row r="548" spans="2:2" ht="15.75" customHeight="1" x14ac:dyDescent="0.25">
      <c r="B548" s="84"/>
    </row>
    <row r="549" spans="2:2" ht="15.75" customHeight="1" x14ac:dyDescent="0.25">
      <c r="B549" s="84"/>
    </row>
    <row r="550" spans="2:2" ht="15.75" customHeight="1" x14ac:dyDescent="0.25">
      <c r="B550" s="84"/>
    </row>
    <row r="551" spans="2:2" ht="15.75" customHeight="1" x14ac:dyDescent="0.25">
      <c r="B551" s="84"/>
    </row>
    <row r="552" spans="2:2" ht="15.75" customHeight="1" x14ac:dyDescent="0.25">
      <c r="B552" s="84"/>
    </row>
    <row r="553" spans="2:2" ht="15.75" customHeight="1" x14ac:dyDescent="0.25">
      <c r="B553" s="84"/>
    </row>
    <row r="554" spans="2:2" ht="15.75" customHeight="1" x14ac:dyDescent="0.25">
      <c r="B554" s="84"/>
    </row>
    <row r="555" spans="2:2" ht="15.75" customHeight="1" x14ac:dyDescent="0.25">
      <c r="B555" s="84"/>
    </row>
    <row r="556" spans="2:2" ht="15.75" customHeight="1" x14ac:dyDescent="0.25">
      <c r="B556" s="84"/>
    </row>
    <row r="557" spans="2:2" ht="15.75" customHeight="1" x14ac:dyDescent="0.25">
      <c r="B557" s="84"/>
    </row>
    <row r="558" spans="2:2" ht="15.75" customHeight="1" x14ac:dyDescent="0.25">
      <c r="B558" s="84"/>
    </row>
    <row r="559" spans="2:2" ht="15.75" customHeight="1" x14ac:dyDescent="0.25">
      <c r="B559" s="84"/>
    </row>
    <row r="560" spans="2:2" ht="15.75" customHeight="1" x14ac:dyDescent="0.25">
      <c r="B560" s="84"/>
    </row>
    <row r="561" spans="2:2" ht="15.75" customHeight="1" x14ac:dyDescent="0.25">
      <c r="B561" s="84"/>
    </row>
    <row r="562" spans="2:2" ht="15.75" customHeight="1" x14ac:dyDescent="0.25">
      <c r="B562" s="84"/>
    </row>
    <row r="563" spans="2:2" ht="15.75" customHeight="1" x14ac:dyDescent="0.25">
      <c r="B563" s="84"/>
    </row>
    <row r="564" spans="2:2" ht="15.75" customHeight="1" x14ac:dyDescent="0.25">
      <c r="B564" s="84"/>
    </row>
    <row r="565" spans="2:2" ht="15.75" customHeight="1" x14ac:dyDescent="0.25">
      <c r="B565" s="84"/>
    </row>
    <row r="566" spans="2:2" ht="15.75" customHeight="1" x14ac:dyDescent="0.25">
      <c r="B566" s="84"/>
    </row>
    <row r="567" spans="2:2" ht="15.75" customHeight="1" x14ac:dyDescent="0.25">
      <c r="B567" s="84"/>
    </row>
    <row r="568" spans="2:2" ht="15.75" customHeight="1" x14ac:dyDescent="0.25">
      <c r="B568" s="84"/>
    </row>
    <row r="569" spans="2:2" ht="15.75" customHeight="1" x14ac:dyDescent="0.25">
      <c r="B569" s="84"/>
    </row>
    <row r="570" spans="2:2" ht="15.75" customHeight="1" x14ac:dyDescent="0.25">
      <c r="B570" s="84"/>
    </row>
    <row r="571" spans="2:2" ht="15.75" customHeight="1" x14ac:dyDescent="0.25">
      <c r="B571" s="84"/>
    </row>
    <row r="572" spans="2:2" ht="15.75" customHeight="1" x14ac:dyDescent="0.25">
      <c r="B572" s="84"/>
    </row>
    <row r="573" spans="2:2" ht="15.75" customHeight="1" x14ac:dyDescent="0.25">
      <c r="B573" s="84"/>
    </row>
    <row r="574" spans="2:2" ht="15.75" customHeight="1" x14ac:dyDescent="0.25">
      <c r="B574" s="84"/>
    </row>
    <row r="575" spans="2:2" ht="15.75" customHeight="1" x14ac:dyDescent="0.25">
      <c r="B575" s="84"/>
    </row>
    <row r="576" spans="2:2" ht="15.75" customHeight="1" x14ac:dyDescent="0.25">
      <c r="B576" s="84"/>
    </row>
    <row r="577" spans="2:2" ht="15.75" customHeight="1" x14ac:dyDescent="0.25">
      <c r="B577" s="84"/>
    </row>
    <row r="578" spans="2:2" ht="15.75" customHeight="1" x14ac:dyDescent="0.25">
      <c r="B578" s="84"/>
    </row>
    <row r="579" spans="2:2" ht="15.75" customHeight="1" x14ac:dyDescent="0.25">
      <c r="B579" s="84"/>
    </row>
    <row r="580" spans="2:2" ht="15.75" customHeight="1" x14ac:dyDescent="0.25">
      <c r="B580" s="84"/>
    </row>
    <row r="581" spans="2:2" ht="15.75" customHeight="1" x14ac:dyDescent="0.25">
      <c r="B581" s="84"/>
    </row>
    <row r="582" spans="2:2" ht="15.75" customHeight="1" x14ac:dyDescent="0.25">
      <c r="B582" s="84"/>
    </row>
    <row r="583" spans="2:2" ht="15.75" customHeight="1" x14ac:dyDescent="0.25">
      <c r="B583" s="84"/>
    </row>
    <row r="584" spans="2:2" ht="15.75" customHeight="1" x14ac:dyDescent="0.25">
      <c r="B584" s="84"/>
    </row>
    <row r="585" spans="2:2" ht="15.75" customHeight="1" x14ac:dyDescent="0.25">
      <c r="B585" s="84"/>
    </row>
    <row r="586" spans="2:2" ht="15.75" customHeight="1" x14ac:dyDescent="0.25">
      <c r="B586" s="84"/>
    </row>
    <row r="587" spans="2:2" ht="15.75" customHeight="1" x14ac:dyDescent="0.25">
      <c r="B587" s="84"/>
    </row>
    <row r="588" spans="2:2" ht="15.75" customHeight="1" x14ac:dyDescent="0.25">
      <c r="B588" s="84"/>
    </row>
    <row r="589" spans="2:2" ht="15.75" customHeight="1" x14ac:dyDescent="0.25">
      <c r="B589" s="84"/>
    </row>
    <row r="590" spans="2:2" ht="15.75" customHeight="1" x14ac:dyDescent="0.25">
      <c r="B590" s="84"/>
    </row>
    <row r="591" spans="2:2" ht="15.75" customHeight="1" x14ac:dyDescent="0.25">
      <c r="B591" s="84"/>
    </row>
    <row r="592" spans="2:2" ht="15.75" customHeight="1" x14ac:dyDescent="0.25">
      <c r="B592" s="84"/>
    </row>
    <row r="593" spans="2:2" ht="15.75" customHeight="1" x14ac:dyDescent="0.25">
      <c r="B593" s="84"/>
    </row>
    <row r="594" spans="2:2" ht="15.75" customHeight="1" x14ac:dyDescent="0.25">
      <c r="B594" s="84"/>
    </row>
    <row r="595" spans="2:2" ht="15.75" customHeight="1" x14ac:dyDescent="0.25">
      <c r="B595" s="84"/>
    </row>
    <row r="596" spans="2:2" ht="15.75" customHeight="1" x14ac:dyDescent="0.25">
      <c r="B596" s="84"/>
    </row>
    <row r="597" spans="2:2" ht="15.75" customHeight="1" x14ac:dyDescent="0.25">
      <c r="B597" s="84"/>
    </row>
    <row r="598" spans="2:2" ht="15.75" customHeight="1" x14ac:dyDescent="0.25">
      <c r="B598" s="84"/>
    </row>
    <row r="599" spans="2:2" ht="15.75" customHeight="1" x14ac:dyDescent="0.25">
      <c r="B599" s="84"/>
    </row>
    <row r="600" spans="2:2" ht="15.75" customHeight="1" x14ac:dyDescent="0.25">
      <c r="B600" s="84"/>
    </row>
    <row r="601" spans="2:2" ht="15.75" customHeight="1" x14ac:dyDescent="0.25">
      <c r="B601" s="84"/>
    </row>
    <row r="602" spans="2:2" ht="15.75" customHeight="1" x14ac:dyDescent="0.25">
      <c r="B602" s="84"/>
    </row>
    <row r="603" spans="2:2" ht="15.75" customHeight="1" x14ac:dyDescent="0.25">
      <c r="B603" s="84"/>
    </row>
    <row r="604" spans="2:2" ht="15.75" customHeight="1" x14ac:dyDescent="0.25">
      <c r="B604" s="84"/>
    </row>
    <row r="605" spans="2:2" ht="15.75" customHeight="1" x14ac:dyDescent="0.25">
      <c r="B605" s="84"/>
    </row>
    <row r="606" spans="2:2" ht="15.75" customHeight="1" x14ac:dyDescent="0.25">
      <c r="B606" s="84"/>
    </row>
    <row r="607" spans="2:2" ht="15.75" customHeight="1" x14ac:dyDescent="0.25">
      <c r="B607" s="84"/>
    </row>
    <row r="608" spans="2:2" ht="15.75" customHeight="1" x14ac:dyDescent="0.25">
      <c r="B608" s="84"/>
    </row>
    <row r="609" spans="2:2" ht="15.75" customHeight="1" x14ac:dyDescent="0.25">
      <c r="B609" s="84"/>
    </row>
    <row r="610" spans="2:2" ht="15.75" customHeight="1" x14ac:dyDescent="0.25">
      <c r="B610" s="84"/>
    </row>
    <row r="611" spans="2:2" ht="15.75" customHeight="1" x14ac:dyDescent="0.25">
      <c r="B611" s="84"/>
    </row>
    <row r="612" spans="2:2" ht="15.75" customHeight="1" x14ac:dyDescent="0.25">
      <c r="B612" s="84"/>
    </row>
    <row r="613" spans="2:2" ht="15.75" customHeight="1" x14ac:dyDescent="0.25">
      <c r="B613" s="84"/>
    </row>
    <row r="614" spans="2:2" ht="15.75" customHeight="1" x14ac:dyDescent="0.25">
      <c r="B614" s="84"/>
    </row>
    <row r="615" spans="2:2" ht="15.75" customHeight="1" x14ac:dyDescent="0.25">
      <c r="B615" s="84"/>
    </row>
    <row r="616" spans="2:2" ht="15.75" customHeight="1" x14ac:dyDescent="0.25">
      <c r="B616" s="84"/>
    </row>
    <row r="617" spans="2:2" ht="15.75" customHeight="1" x14ac:dyDescent="0.25">
      <c r="B617" s="84"/>
    </row>
    <row r="618" spans="2:2" ht="15.75" customHeight="1" x14ac:dyDescent="0.25">
      <c r="B618" s="84"/>
    </row>
    <row r="619" spans="2:2" ht="15.75" customHeight="1" x14ac:dyDescent="0.25">
      <c r="B619" s="84"/>
    </row>
    <row r="620" spans="2:2" ht="15.75" customHeight="1" x14ac:dyDescent="0.25">
      <c r="B620" s="84"/>
    </row>
    <row r="621" spans="2:2" ht="15.75" customHeight="1" x14ac:dyDescent="0.25">
      <c r="B621" s="84"/>
    </row>
    <row r="622" spans="2:2" ht="15.75" customHeight="1" x14ac:dyDescent="0.25">
      <c r="B622" s="84"/>
    </row>
    <row r="623" spans="2:2" ht="15.75" customHeight="1" x14ac:dyDescent="0.25">
      <c r="B623" s="84"/>
    </row>
    <row r="624" spans="2:2" ht="15.75" customHeight="1" x14ac:dyDescent="0.25">
      <c r="B624" s="84"/>
    </row>
    <row r="625" spans="2:2" ht="15.75" customHeight="1" x14ac:dyDescent="0.25">
      <c r="B625" s="84"/>
    </row>
    <row r="626" spans="2:2" ht="15.75" customHeight="1" x14ac:dyDescent="0.25">
      <c r="B626" s="84"/>
    </row>
    <row r="627" spans="2:2" ht="15.75" customHeight="1" x14ac:dyDescent="0.25">
      <c r="B627" s="84"/>
    </row>
    <row r="628" spans="2:2" ht="15.75" customHeight="1" x14ac:dyDescent="0.25">
      <c r="B628" s="84"/>
    </row>
    <row r="629" spans="2:2" ht="15.75" customHeight="1" x14ac:dyDescent="0.25">
      <c r="B629" s="84"/>
    </row>
    <row r="630" spans="2:2" ht="15.75" customHeight="1" x14ac:dyDescent="0.25">
      <c r="B630" s="84"/>
    </row>
    <row r="631" spans="2:2" ht="15.75" customHeight="1" x14ac:dyDescent="0.25">
      <c r="B631" s="84"/>
    </row>
    <row r="632" spans="2:2" ht="15.75" customHeight="1" x14ac:dyDescent="0.25">
      <c r="B632" s="84"/>
    </row>
    <row r="633" spans="2:2" ht="15.75" customHeight="1" x14ac:dyDescent="0.25">
      <c r="B633" s="84"/>
    </row>
    <row r="634" spans="2:2" ht="15.75" customHeight="1" x14ac:dyDescent="0.25">
      <c r="B634" s="84"/>
    </row>
    <row r="635" spans="2:2" ht="15.75" customHeight="1" x14ac:dyDescent="0.25">
      <c r="B635" s="84"/>
    </row>
    <row r="636" spans="2:2" ht="15.75" customHeight="1" x14ac:dyDescent="0.25">
      <c r="B636" s="84"/>
    </row>
    <row r="637" spans="2:2" ht="15.75" customHeight="1" x14ac:dyDescent="0.25">
      <c r="B637" s="84"/>
    </row>
    <row r="638" spans="2:2" ht="15.75" customHeight="1" x14ac:dyDescent="0.25">
      <c r="B638" s="84"/>
    </row>
    <row r="639" spans="2:2" ht="15.75" customHeight="1" x14ac:dyDescent="0.25">
      <c r="B639" s="84"/>
    </row>
    <row r="640" spans="2:2" ht="15.75" customHeight="1" x14ac:dyDescent="0.25">
      <c r="B640" s="84"/>
    </row>
    <row r="641" spans="2:2" ht="15.75" customHeight="1" x14ac:dyDescent="0.25">
      <c r="B641" s="84"/>
    </row>
    <row r="642" spans="2:2" ht="15.75" customHeight="1" x14ac:dyDescent="0.25">
      <c r="B642" s="84"/>
    </row>
    <row r="643" spans="2:2" ht="15.75" customHeight="1" x14ac:dyDescent="0.25">
      <c r="B643" s="84"/>
    </row>
    <row r="644" spans="2:2" ht="15.75" customHeight="1" x14ac:dyDescent="0.25">
      <c r="B644" s="84"/>
    </row>
    <row r="645" spans="2:2" ht="15.75" customHeight="1" x14ac:dyDescent="0.25">
      <c r="B645" s="84"/>
    </row>
    <row r="646" spans="2:2" ht="15.75" customHeight="1" x14ac:dyDescent="0.25">
      <c r="B646" s="84"/>
    </row>
    <row r="647" spans="2:2" ht="15.75" customHeight="1" x14ac:dyDescent="0.25">
      <c r="B647" s="84"/>
    </row>
    <row r="648" spans="2:2" ht="15.75" customHeight="1" x14ac:dyDescent="0.25">
      <c r="B648" s="84"/>
    </row>
    <row r="649" spans="2:2" ht="15.75" customHeight="1" x14ac:dyDescent="0.25">
      <c r="B649" s="84"/>
    </row>
    <row r="650" spans="2:2" ht="15.75" customHeight="1" x14ac:dyDescent="0.25">
      <c r="B650" s="84"/>
    </row>
    <row r="651" spans="2:2" ht="15.75" customHeight="1" x14ac:dyDescent="0.25">
      <c r="B651" s="84"/>
    </row>
    <row r="652" spans="2:2" ht="15.75" customHeight="1" x14ac:dyDescent="0.25">
      <c r="B652" s="84"/>
    </row>
    <row r="653" spans="2:2" ht="15.75" customHeight="1" x14ac:dyDescent="0.25">
      <c r="B653" s="84"/>
    </row>
    <row r="654" spans="2:2" ht="15.75" customHeight="1" x14ac:dyDescent="0.25">
      <c r="B654" s="84"/>
    </row>
    <row r="655" spans="2:2" ht="15.75" customHeight="1" x14ac:dyDescent="0.25">
      <c r="B655" s="84"/>
    </row>
    <row r="656" spans="2:2" ht="15.75" customHeight="1" x14ac:dyDescent="0.25">
      <c r="B656" s="84"/>
    </row>
    <row r="657" spans="2:2" ht="15.75" customHeight="1" x14ac:dyDescent="0.25">
      <c r="B657" s="84"/>
    </row>
    <row r="658" spans="2:2" ht="15.75" customHeight="1" x14ac:dyDescent="0.25">
      <c r="B658" s="84"/>
    </row>
    <row r="659" spans="2:2" ht="15.75" customHeight="1" x14ac:dyDescent="0.25">
      <c r="B659" s="84"/>
    </row>
    <row r="660" spans="2:2" ht="15.75" customHeight="1" x14ac:dyDescent="0.25">
      <c r="B660" s="84"/>
    </row>
    <row r="661" spans="2:2" ht="15.75" customHeight="1" x14ac:dyDescent="0.25">
      <c r="B661" s="84"/>
    </row>
    <row r="662" spans="2:2" ht="15.75" customHeight="1" x14ac:dyDescent="0.25">
      <c r="B662" s="84"/>
    </row>
    <row r="663" spans="2:2" ht="15.75" customHeight="1" x14ac:dyDescent="0.25">
      <c r="B663" s="84"/>
    </row>
    <row r="664" spans="2:2" ht="15.75" customHeight="1" x14ac:dyDescent="0.25">
      <c r="B664" s="84"/>
    </row>
    <row r="665" spans="2:2" ht="15.75" customHeight="1" x14ac:dyDescent="0.25">
      <c r="B665" s="84"/>
    </row>
    <row r="666" spans="2:2" ht="15.75" customHeight="1" x14ac:dyDescent="0.25">
      <c r="B666" s="84"/>
    </row>
    <row r="667" spans="2:2" ht="15.75" customHeight="1" x14ac:dyDescent="0.25">
      <c r="B667" s="84"/>
    </row>
    <row r="668" spans="2:2" ht="15.75" customHeight="1" x14ac:dyDescent="0.25">
      <c r="B668" s="84"/>
    </row>
    <row r="669" spans="2:2" ht="15.75" customHeight="1" x14ac:dyDescent="0.25">
      <c r="B669" s="84"/>
    </row>
    <row r="670" spans="2:2" ht="15.75" customHeight="1" x14ac:dyDescent="0.25">
      <c r="B670" s="84"/>
    </row>
    <row r="671" spans="2:2" ht="15.75" customHeight="1" x14ac:dyDescent="0.25">
      <c r="B671" s="84"/>
    </row>
    <row r="672" spans="2:2" ht="15.75" customHeight="1" x14ac:dyDescent="0.25">
      <c r="B672" s="84"/>
    </row>
    <row r="673" spans="2:2" ht="15.75" customHeight="1" x14ac:dyDescent="0.25">
      <c r="B673" s="84"/>
    </row>
    <row r="674" spans="2:2" ht="15.75" customHeight="1" x14ac:dyDescent="0.25">
      <c r="B674" s="84"/>
    </row>
    <row r="675" spans="2:2" ht="15.75" customHeight="1" x14ac:dyDescent="0.25">
      <c r="B675" s="84"/>
    </row>
    <row r="676" spans="2:2" ht="15.75" customHeight="1" x14ac:dyDescent="0.25">
      <c r="B676" s="84"/>
    </row>
    <row r="677" spans="2:2" ht="15.75" customHeight="1" x14ac:dyDescent="0.25">
      <c r="B677" s="84"/>
    </row>
    <row r="678" spans="2:2" ht="15.75" customHeight="1" x14ac:dyDescent="0.25">
      <c r="B678" s="84"/>
    </row>
    <row r="679" spans="2:2" ht="15.75" customHeight="1" x14ac:dyDescent="0.25">
      <c r="B679" s="84"/>
    </row>
    <row r="680" spans="2:2" ht="15.75" customHeight="1" x14ac:dyDescent="0.25">
      <c r="B680" s="84"/>
    </row>
    <row r="681" spans="2:2" ht="15.75" customHeight="1" x14ac:dyDescent="0.25">
      <c r="B681" s="84"/>
    </row>
    <row r="682" spans="2:2" ht="15.75" customHeight="1" x14ac:dyDescent="0.25">
      <c r="B682" s="84"/>
    </row>
    <row r="683" spans="2:2" ht="15.75" customHeight="1" x14ac:dyDescent="0.25">
      <c r="B683" s="84"/>
    </row>
    <row r="684" spans="2:2" ht="15.75" customHeight="1" x14ac:dyDescent="0.25">
      <c r="B684" s="84"/>
    </row>
    <row r="685" spans="2:2" ht="15.75" customHeight="1" x14ac:dyDescent="0.25">
      <c r="B685" s="84"/>
    </row>
    <row r="686" spans="2:2" ht="15.75" customHeight="1" x14ac:dyDescent="0.25">
      <c r="B686" s="84"/>
    </row>
    <row r="687" spans="2:2" ht="15.75" customHeight="1" x14ac:dyDescent="0.25">
      <c r="B687" s="84"/>
    </row>
    <row r="688" spans="2:2" ht="15.75" customHeight="1" x14ac:dyDescent="0.25">
      <c r="B688" s="84"/>
    </row>
    <row r="689" spans="2:2" ht="15.75" customHeight="1" x14ac:dyDescent="0.25">
      <c r="B689" s="84"/>
    </row>
    <row r="690" spans="2:2" ht="15.75" customHeight="1" x14ac:dyDescent="0.25">
      <c r="B690" s="84"/>
    </row>
    <row r="691" spans="2:2" ht="15.75" customHeight="1" x14ac:dyDescent="0.25">
      <c r="B691" s="84"/>
    </row>
    <row r="692" spans="2:2" ht="15.75" customHeight="1" x14ac:dyDescent="0.25">
      <c r="B692" s="84"/>
    </row>
    <row r="693" spans="2:2" ht="15.75" customHeight="1" x14ac:dyDescent="0.25">
      <c r="B693" s="84"/>
    </row>
    <row r="694" spans="2:2" ht="15.75" customHeight="1" x14ac:dyDescent="0.25">
      <c r="B694" s="84"/>
    </row>
    <row r="695" spans="2:2" ht="15.75" customHeight="1" x14ac:dyDescent="0.25">
      <c r="B695" s="84"/>
    </row>
    <row r="696" spans="2:2" ht="15.75" customHeight="1" x14ac:dyDescent="0.25">
      <c r="B696" s="84"/>
    </row>
    <row r="697" spans="2:2" ht="15.75" customHeight="1" x14ac:dyDescent="0.25">
      <c r="B697" s="84"/>
    </row>
    <row r="698" spans="2:2" ht="15.75" customHeight="1" x14ac:dyDescent="0.25">
      <c r="B698" s="84"/>
    </row>
    <row r="699" spans="2:2" ht="15.75" customHeight="1" x14ac:dyDescent="0.25">
      <c r="B699" s="84"/>
    </row>
    <row r="700" spans="2:2" ht="15.75" customHeight="1" x14ac:dyDescent="0.25">
      <c r="B700" s="84"/>
    </row>
    <row r="701" spans="2:2" ht="15.75" customHeight="1" x14ac:dyDescent="0.25">
      <c r="B701" s="84"/>
    </row>
    <row r="702" spans="2:2" ht="15.75" customHeight="1" x14ac:dyDescent="0.25">
      <c r="B702" s="84"/>
    </row>
    <row r="703" spans="2:2" ht="15.75" customHeight="1" x14ac:dyDescent="0.25">
      <c r="B703" s="84"/>
    </row>
    <row r="704" spans="2:2" ht="15.75" customHeight="1" x14ac:dyDescent="0.25">
      <c r="B704" s="84"/>
    </row>
    <row r="705" spans="2:2" ht="15.75" customHeight="1" x14ac:dyDescent="0.25">
      <c r="B705" s="84"/>
    </row>
    <row r="706" spans="2:2" ht="15.75" customHeight="1" x14ac:dyDescent="0.25">
      <c r="B706" s="84"/>
    </row>
    <row r="707" spans="2:2" ht="15.75" customHeight="1" x14ac:dyDescent="0.25">
      <c r="B707" s="84"/>
    </row>
    <row r="708" spans="2:2" ht="15.75" customHeight="1" x14ac:dyDescent="0.25">
      <c r="B708" s="84"/>
    </row>
    <row r="709" spans="2:2" ht="15.75" customHeight="1" x14ac:dyDescent="0.25">
      <c r="B709" s="84"/>
    </row>
    <row r="710" spans="2:2" ht="15.75" customHeight="1" x14ac:dyDescent="0.25">
      <c r="B710" s="84"/>
    </row>
    <row r="711" spans="2:2" ht="15.75" customHeight="1" x14ac:dyDescent="0.25">
      <c r="B711" s="84"/>
    </row>
    <row r="712" spans="2:2" ht="15.75" customHeight="1" x14ac:dyDescent="0.25">
      <c r="B712" s="84"/>
    </row>
    <row r="713" spans="2:2" ht="15.75" customHeight="1" x14ac:dyDescent="0.25">
      <c r="B713" s="84"/>
    </row>
    <row r="714" spans="2:2" ht="15.75" customHeight="1" x14ac:dyDescent="0.25">
      <c r="B714" s="84"/>
    </row>
    <row r="715" spans="2:2" ht="15.75" customHeight="1" x14ac:dyDescent="0.25">
      <c r="B715" s="84"/>
    </row>
    <row r="716" spans="2:2" ht="15.75" customHeight="1" x14ac:dyDescent="0.25">
      <c r="B716" s="84"/>
    </row>
    <row r="717" spans="2:2" ht="15.75" customHeight="1" x14ac:dyDescent="0.25">
      <c r="B717" s="84"/>
    </row>
    <row r="718" spans="2:2" ht="15.75" customHeight="1" x14ac:dyDescent="0.25">
      <c r="B718" s="84"/>
    </row>
    <row r="719" spans="2:2" ht="15.75" customHeight="1" x14ac:dyDescent="0.25">
      <c r="B719" s="84"/>
    </row>
    <row r="720" spans="2:2" ht="15.75" customHeight="1" x14ac:dyDescent="0.25">
      <c r="B720" s="84"/>
    </row>
    <row r="721" spans="2:2" ht="15.75" customHeight="1" x14ac:dyDescent="0.25">
      <c r="B721" s="84"/>
    </row>
    <row r="722" spans="2:2" ht="15.75" customHeight="1" x14ac:dyDescent="0.25">
      <c r="B722" s="84"/>
    </row>
    <row r="723" spans="2:2" ht="15.75" customHeight="1" x14ac:dyDescent="0.25">
      <c r="B723" s="84"/>
    </row>
    <row r="724" spans="2:2" ht="15.75" customHeight="1" x14ac:dyDescent="0.25">
      <c r="B724" s="84"/>
    </row>
    <row r="725" spans="2:2" ht="15.75" customHeight="1" x14ac:dyDescent="0.25">
      <c r="B725" s="84"/>
    </row>
    <row r="726" spans="2:2" ht="15.75" customHeight="1" x14ac:dyDescent="0.25">
      <c r="B726" s="84"/>
    </row>
    <row r="727" spans="2:2" ht="15.75" customHeight="1" x14ac:dyDescent="0.25">
      <c r="B727" s="84"/>
    </row>
    <row r="728" spans="2:2" ht="15.75" customHeight="1" x14ac:dyDescent="0.25">
      <c r="B728" s="84"/>
    </row>
    <row r="729" spans="2:2" ht="15.75" customHeight="1" x14ac:dyDescent="0.25">
      <c r="B729" s="84"/>
    </row>
    <row r="730" spans="2:2" ht="15.75" customHeight="1" x14ac:dyDescent="0.25">
      <c r="B730" s="84"/>
    </row>
    <row r="731" spans="2:2" ht="15.75" customHeight="1" x14ac:dyDescent="0.25">
      <c r="B731" s="84"/>
    </row>
    <row r="732" spans="2:2" ht="15.75" customHeight="1" x14ac:dyDescent="0.25">
      <c r="B732" s="84"/>
    </row>
    <row r="733" spans="2:2" ht="15.75" customHeight="1" x14ac:dyDescent="0.25">
      <c r="B733" s="84"/>
    </row>
    <row r="734" spans="2:2" ht="15.75" customHeight="1" x14ac:dyDescent="0.25">
      <c r="B734" s="84"/>
    </row>
    <row r="735" spans="2:2" ht="15.75" customHeight="1" x14ac:dyDescent="0.25">
      <c r="B735" s="84"/>
    </row>
    <row r="736" spans="2:2" ht="15.75" customHeight="1" x14ac:dyDescent="0.25">
      <c r="B736" s="84"/>
    </row>
    <row r="737" spans="2:2" ht="15.75" customHeight="1" x14ac:dyDescent="0.25">
      <c r="B737" s="84"/>
    </row>
    <row r="738" spans="2:2" ht="15.75" customHeight="1" x14ac:dyDescent="0.25">
      <c r="B738" s="84"/>
    </row>
    <row r="739" spans="2:2" ht="15.75" customHeight="1" x14ac:dyDescent="0.25">
      <c r="B739" s="84"/>
    </row>
    <row r="740" spans="2:2" ht="15.75" customHeight="1" x14ac:dyDescent="0.25">
      <c r="B740" s="84"/>
    </row>
    <row r="741" spans="2:2" ht="15.75" customHeight="1" x14ac:dyDescent="0.25">
      <c r="B741" s="84"/>
    </row>
    <row r="742" spans="2:2" ht="15.75" customHeight="1" x14ac:dyDescent="0.25">
      <c r="B742" s="84"/>
    </row>
    <row r="743" spans="2:2" ht="15.75" customHeight="1" x14ac:dyDescent="0.25">
      <c r="B743" s="84"/>
    </row>
    <row r="744" spans="2:2" ht="15.75" customHeight="1" x14ac:dyDescent="0.25">
      <c r="B744" s="84"/>
    </row>
    <row r="745" spans="2:2" ht="15.75" customHeight="1" x14ac:dyDescent="0.25">
      <c r="B745" s="84"/>
    </row>
    <row r="746" spans="2:2" ht="15.75" customHeight="1" x14ac:dyDescent="0.25">
      <c r="B746" s="84"/>
    </row>
    <row r="747" spans="2:2" ht="15.75" customHeight="1" x14ac:dyDescent="0.25">
      <c r="B747" s="84"/>
    </row>
    <row r="748" spans="2:2" ht="15.75" customHeight="1" x14ac:dyDescent="0.25">
      <c r="B748" s="84"/>
    </row>
    <row r="749" spans="2:2" ht="15.75" customHeight="1" x14ac:dyDescent="0.25">
      <c r="B749" s="84"/>
    </row>
    <row r="750" spans="2:2" ht="15.75" customHeight="1" x14ac:dyDescent="0.25">
      <c r="B750" s="84"/>
    </row>
    <row r="751" spans="2:2" ht="15.75" customHeight="1" x14ac:dyDescent="0.25">
      <c r="B751" s="84"/>
    </row>
    <row r="752" spans="2:2" ht="15.75" customHeight="1" x14ac:dyDescent="0.25">
      <c r="B752" s="84"/>
    </row>
    <row r="753" spans="2:2" ht="15.75" customHeight="1" x14ac:dyDescent="0.25">
      <c r="B753" s="84"/>
    </row>
    <row r="754" spans="2:2" ht="15.75" customHeight="1" x14ac:dyDescent="0.25">
      <c r="B754" s="84"/>
    </row>
    <row r="755" spans="2:2" ht="15.75" customHeight="1" x14ac:dyDescent="0.25">
      <c r="B755" s="84"/>
    </row>
    <row r="756" spans="2:2" ht="15.75" customHeight="1" x14ac:dyDescent="0.25">
      <c r="B756" s="84"/>
    </row>
    <row r="757" spans="2:2" ht="15.75" customHeight="1" x14ac:dyDescent="0.25">
      <c r="B757" s="84"/>
    </row>
    <row r="758" spans="2:2" ht="15.75" customHeight="1" x14ac:dyDescent="0.25">
      <c r="B758" s="84"/>
    </row>
    <row r="759" spans="2:2" ht="15.75" customHeight="1" x14ac:dyDescent="0.25">
      <c r="B759" s="84"/>
    </row>
    <row r="760" spans="2:2" ht="15.75" customHeight="1" x14ac:dyDescent="0.25">
      <c r="B760" s="84"/>
    </row>
    <row r="761" spans="2:2" ht="15.75" customHeight="1" x14ac:dyDescent="0.25">
      <c r="B761" s="84"/>
    </row>
    <row r="762" spans="2:2" ht="15.75" customHeight="1" x14ac:dyDescent="0.25">
      <c r="B762" s="84"/>
    </row>
    <row r="763" spans="2:2" ht="15.75" customHeight="1" x14ac:dyDescent="0.25">
      <c r="B763" s="84"/>
    </row>
    <row r="764" spans="2:2" ht="15.75" customHeight="1" x14ac:dyDescent="0.25">
      <c r="B764" s="84"/>
    </row>
    <row r="765" spans="2:2" ht="15.75" customHeight="1" x14ac:dyDescent="0.25">
      <c r="B765" s="84"/>
    </row>
    <row r="766" spans="2:2" ht="15.75" customHeight="1" x14ac:dyDescent="0.25">
      <c r="B766" s="84"/>
    </row>
    <row r="767" spans="2:2" ht="15.75" customHeight="1" x14ac:dyDescent="0.25">
      <c r="B767" s="84"/>
    </row>
    <row r="768" spans="2:2" ht="15.75" customHeight="1" x14ac:dyDescent="0.25">
      <c r="B768" s="84"/>
    </row>
    <row r="769" spans="2:2" ht="15.75" customHeight="1" x14ac:dyDescent="0.25">
      <c r="B769" s="84"/>
    </row>
    <row r="770" spans="2:2" ht="15.75" customHeight="1" x14ac:dyDescent="0.25">
      <c r="B770" s="84"/>
    </row>
    <row r="771" spans="2:2" ht="15.75" customHeight="1" x14ac:dyDescent="0.25">
      <c r="B771" s="84"/>
    </row>
    <row r="772" spans="2:2" ht="15.75" customHeight="1" x14ac:dyDescent="0.25">
      <c r="B772" s="84"/>
    </row>
    <row r="773" spans="2:2" ht="15.75" customHeight="1" x14ac:dyDescent="0.25">
      <c r="B773" s="84"/>
    </row>
    <row r="774" spans="2:2" ht="15.75" customHeight="1" x14ac:dyDescent="0.25">
      <c r="B774" s="84"/>
    </row>
    <row r="775" spans="2:2" ht="15.75" customHeight="1" x14ac:dyDescent="0.25">
      <c r="B775" s="84"/>
    </row>
    <row r="776" spans="2:2" ht="15.75" customHeight="1" x14ac:dyDescent="0.25">
      <c r="B776" s="84"/>
    </row>
    <row r="777" spans="2:2" ht="15.75" customHeight="1" x14ac:dyDescent="0.25">
      <c r="B777" s="84"/>
    </row>
    <row r="778" spans="2:2" ht="15.75" customHeight="1" x14ac:dyDescent="0.25">
      <c r="B778" s="84"/>
    </row>
    <row r="779" spans="2:2" ht="15.75" customHeight="1" x14ac:dyDescent="0.25">
      <c r="B779" s="84"/>
    </row>
    <row r="780" spans="2:2" ht="15.75" customHeight="1" x14ac:dyDescent="0.25">
      <c r="B780" s="84"/>
    </row>
    <row r="781" spans="2:2" ht="15.75" customHeight="1" x14ac:dyDescent="0.25">
      <c r="B781" s="84"/>
    </row>
    <row r="782" spans="2:2" ht="15.75" customHeight="1" x14ac:dyDescent="0.25">
      <c r="B782" s="84"/>
    </row>
    <row r="783" spans="2:2" ht="15.75" customHeight="1" x14ac:dyDescent="0.25">
      <c r="B783" s="84"/>
    </row>
    <row r="784" spans="2:2" ht="15.75" customHeight="1" x14ac:dyDescent="0.25">
      <c r="B784" s="84"/>
    </row>
    <row r="785" spans="2:2" ht="15.75" customHeight="1" x14ac:dyDescent="0.25">
      <c r="B785" s="84"/>
    </row>
    <row r="786" spans="2:2" ht="15.75" customHeight="1" x14ac:dyDescent="0.25">
      <c r="B786" s="84"/>
    </row>
    <row r="787" spans="2:2" ht="15.75" customHeight="1" x14ac:dyDescent="0.25">
      <c r="B787" s="84"/>
    </row>
    <row r="788" spans="2:2" ht="15.75" customHeight="1" x14ac:dyDescent="0.25">
      <c r="B788" s="84"/>
    </row>
    <row r="789" spans="2:2" ht="15.75" customHeight="1" x14ac:dyDescent="0.25">
      <c r="B789" s="84"/>
    </row>
    <row r="790" spans="2:2" ht="15.75" customHeight="1" x14ac:dyDescent="0.25">
      <c r="B790" s="84"/>
    </row>
    <row r="791" spans="2:2" ht="15.75" customHeight="1" x14ac:dyDescent="0.25">
      <c r="B791" s="84"/>
    </row>
    <row r="792" spans="2:2" ht="15.75" customHeight="1" x14ac:dyDescent="0.25">
      <c r="B792" s="84"/>
    </row>
    <row r="793" spans="2:2" ht="15.75" customHeight="1" x14ac:dyDescent="0.25">
      <c r="B793" s="84"/>
    </row>
    <row r="794" spans="2:2" ht="15.75" customHeight="1" x14ac:dyDescent="0.25">
      <c r="B794" s="84"/>
    </row>
    <row r="795" spans="2:2" ht="15.75" customHeight="1" x14ac:dyDescent="0.25">
      <c r="B795" s="84"/>
    </row>
    <row r="796" spans="2:2" ht="15.75" customHeight="1" x14ac:dyDescent="0.25">
      <c r="B796" s="84"/>
    </row>
    <row r="797" spans="2:2" ht="15.75" customHeight="1" x14ac:dyDescent="0.25">
      <c r="B797" s="84"/>
    </row>
    <row r="798" spans="2:2" ht="15.75" customHeight="1" x14ac:dyDescent="0.25">
      <c r="B798" s="84"/>
    </row>
    <row r="799" spans="2:2" ht="15.75" customHeight="1" x14ac:dyDescent="0.25">
      <c r="B799" s="84"/>
    </row>
    <row r="800" spans="2:2" ht="15.75" customHeight="1" x14ac:dyDescent="0.25">
      <c r="B800" s="84"/>
    </row>
    <row r="801" spans="2:2" ht="15.75" customHeight="1" x14ac:dyDescent="0.25">
      <c r="B801" s="84"/>
    </row>
    <row r="802" spans="2:2" ht="15.75" customHeight="1" x14ac:dyDescent="0.25">
      <c r="B802" s="84"/>
    </row>
    <row r="803" spans="2:2" ht="15.75" customHeight="1" x14ac:dyDescent="0.25">
      <c r="B803" s="84"/>
    </row>
    <row r="804" spans="2:2" ht="15.75" customHeight="1" x14ac:dyDescent="0.25">
      <c r="B804" s="84"/>
    </row>
    <row r="805" spans="2:2" ht="15.75" customHeight="1" x14ac:dyDescent="0.25">
      <c r="B805" s="84"/>
    </row>
    <row r="806" spans="2:2" ht="15.75" customHeight="1" x14ac:dyDescent="0.25">
      <c r="B806" s="84"/>
    </row>
    <row r="807" spans="2:2" ht="15.75" customHeight="1" x14ac:dyDescent="0.25">
      <c r="B807" s="84"/>
    </row>
    <row r="808" spans="2:2" ht="15.75" customHeight="1" x14ac:dyDescent="0.25">
      <c r="B808" s="84"/>
    </row>
    <row r="809" spans="2:2" ht="15.75" customHeight="1" x14ac:dyDescent="0.25">
      <c r="B809" s="84"/>
    </row>
    <row r="810" spans="2:2" ht="15.75" customHeight="1" x14ac:dyDescent="0.25">
      <c r="B810" s="84"/>
    </row>
    <row r="811" spans="2:2" ht="15.75" customHeight="1" x14ac:dyDescent="0.25">
      <c r="B811" s="84"/>
    </row>
    <row r="812" spans="2:2" ht="15.75" customHeight="1" x14ac:dyDescent="0.25">
      <c r="B812" s="84"/>
    </row>
    <row r="813" spans="2:2" ht="15.75" customHeight="1" x14ac:dyDescent="0.25">
      <c r="B813" s="84"/>
    </row>
    <row r="814" spans="2:2" ht="15.75" customHeight="1" x14ac:dyDescent="0.25">
      <c r="B814" s="84"/>
    </row>
    <row r="815" spans="2:2" ht="15.75" customHeight="1" x14ac:dyDescent="0.25">
      <c r="B815" s="84"/>
    </row>
    <row r="816" spans="2:2" ht="15.75" customHeight="1" x14ac:dyDescent="0.25">
      <c r="B816" s="84"/>
    </row>
    <row r="817" spans="2:2" ht="15.75" customHeight="1" x14ac:dyDescent="0.25">
      <c r="B817" s="84"/>
    </row>
    <row r="818" spans="2:2" ht="15.75" customHeight="1" x14ac:dyDescent="0.25">
      <c r="B818" s="84"/>
    </row>
    <row r="819" spans="2:2" ht="15.75" customHeight="1" x14ac:dyDescent="0.25">
      <c r="B819" s="84"/>
    </row>
    <row r="820" spans="2:2" ht="15.75" customHeight="1" x14ac:dyDescent="0.25">
      <c r="B820" s="84"/>
    </row>
    <row r="821" spans="2:2" ht="15.75" customHeight="1" x14ac:dyDescent="0.25">
      <c r="B821" s="84"/>
    </row>
    <row r="822" spans="2:2" ht="15.75" customHeight="1" x14ac:dyDescent="0.25">
      <c r="B822" s="84"/>
    </row>
    <row r="823" spans="2:2" ht="15.75" customHeight="1" x14ac:dyDescent="0.25">
      <c r="B823" s="84"/>
    </row>
    <row r="824" spans="2:2" ht="15.75" customHeight="1" x14ac:dyDescent="0.25">
      <c r="B824" s="84"/>
    </row>
    <row r="825" spans="2:2" ht="15.75" customHeight="1" x14ac:dyDescent="0.25">
      <c r="B825" s="84"/>
    </row>
    <row r="826" spans="2:2" ht="15.75" customHeight="1" x14ac:dyDescent="0.25">
      <c r="B826" s="84"/>
    </row>
    <row r="827" spans="2:2" ht="15.75" customHeight="1" x14ac:dyDescent="0.25">
      <c r="B827" s="84"/>
    </row>
    <row r="828" spans="2:2" ht="15.75" customHeight="1" x14ac:dyDescent="0.25">
      <c r="B828" s="84"/>
    </row>
    <row r="829" spans="2:2" ht="15.75" customHeight="1" x14ac:dyDescent="0.25">
      <c r="B829" s="84"/>
    </row>
    <row r="830" spans="2:2" ht="15.75" customHeight="1" x14ac:dyDescent="0.25">
      <c r="B830" s="84"/>
    </row>
    <row r="831" spans="2:2" ht="15.75" customHeight="1" x14ac:dyDescent="0.25">
      <c r="B831" s="84"/>
    </row>
    <row r="832" spans="2:2" ht="15.75" customHeight="1" x14ac:dyDescent="0.25">
      <c r="B832" s="84"/>
    </row>
    <row r="833" spans="2:2" ht="15.75" customHeight="1" x14ac:dyDescent="0.25">
      <c r="B833" s="84"/>
    </row>
    <row r="834" spans="2:2" ht="15.75" customHeight="1" x14ac:dyDescent="0.25">
      <c r="B834" s="84"/>
    </row>
    <row r="835" spans="2:2" ht="15.75" customHeight="1" x14ac:dyDescent="0.25">
      <c r="B835" s="84"/>
    </row>
    <row r="836" spans="2:2" ht="15.75" customHeight="1" x14ac:dyDescent="0.25">
      <c r="B836" s="84"/>
    </row>
    <row r="837" spans="2:2" ht="15.75" customHeight="1" x14ac:dyDescent="0.25">
      <c r="B837" s="84"/>
    </row>
    <row r="838" spans="2:2" ht="15.75" customHeight="1" x14ac:dyDescent="0.25">
      <c r="B838" s="84"/>
    </row>
    <row r="839" spans="2:2" ht="15.75" customHeight="1" x14ac:dyDescent="0.25">
      <c r="B839" s="84"/>
    </row>
    <row r="840" spans="2:2" ht="15.75" customHeight="1" x14ac:dyDescent="0.25">
      <c r="B840" s="84"/>
    </row>
    <row r="841" spans="2:2" ht="15.75" customHeight="1" x14ac:dyDescent="0.25">
      <c r="B841" s="84"/>
    </row>
    <row r="842" spans="2:2" ht="15.75" customHeight="1" x14ac:dyDescent="0.25">
      <c r="B842" s="84"/>
    </row>
    <row r="843" spans="2:2" ht="15.75" customHeight="1" x14ac:dyDescent="0.25">
      <c r="B843" s="84"/>
    </row>
    <row r="844" spans="2:2" ht="15.75" customHeight="1" x14ac:dyDescent="0.25">
      <c r="B844" s="84"/>
    </row>
    <row r="845" spans="2:2" ht="15.75" customHeight="1" x14ac:dyDescent="0.25">
      <c r="B845" s="84"/>
    </row>
    <row r="846" spans="2:2" ht="15.75" customHeight="1" x14ac:dyDescent="0.25">
      <c r="B846" s="84"/>
    </row>
    <row r="847" spans="2:2" ht="15.75" customHeight="1" x14ac:dyDescent="0.25">
      <c r="B847" s="84"/>
    </row>
    <row r="848" spans="2:2" ht="15.75" customHeight="1" x14ac:dyDescent="0.25">
      <c r="B848" s="84"/>
    </row>
    <row r="849" spans="2:2" ht="15.75" customHeight="1" x14ac:dyDescent="0.25">
      <c r="B849" s="84"/>
    </row>
    <row r="850" spans="2:2" ht="15.75" customHeight="1" x14ac:dyDescent="0.25">
      <c r="B850" s="84"/>
    </row>
    <row r="851" spans="2:2" ht="15.75" customHeight="1" x14ac:dyDescent="0.25">
      <c r="B851" s="84"/>
    </row>
    <row r="852" spans="2:2" ht="15.75" customHeight="1" x14ac:dyDescent="0.25">
      <c r="B852" s="84"/>
    </row>
    <row r="853" spans="2:2" ht="15.75" customHeight="1" x14ac:dyDescent="0.25">
      <c r="B853" s="84"/>
    </row>
    <row r="854" spans="2:2" ht="15.75" customHeight="1" x14ac:dyDescent="0.25">
      <c r="B854" s="84"/>
    </row>
    <row r="855" spans="2:2" ht="15.75" customHeight="1" x14ac:dyDescent="0.25">
      <c r="B855" s="84"/>
    </row>
    <row r="856" spans="2:2" ht="15.75" customHeight="1" x14ac:dyDescent="0.25">
      <c r="B856" s="84"/>
    </row>
    <row r="857" spans="2:2" ht="15.75" customHeight="1" x14ac:dyDescent="0.25">
      <c r="B857" s="84"/>
    </row>
    <row r="858" spans="2:2" ht="15.75" customHeight="1" x14ac:dyDescent="0.25">
      <c r="B858" s="84"/>
    </row>
    <row r="859" spans="2:2" ht="15.75" customHeight="1" x14ac:dyDescent="0.25">
      <c r="B859" s="84"/>
    </row>
    <row r="860" spans="2:2" ht="15.75" customHeight="1" x14ac:dyDescent="0.25">
      <c r="B860" s="84"/>
    </row>
    <row r="861" spans="2:2" ht="15.75" customHeight="1" x14ac:dyDescent="0.25">
      <c r="B861" s="84"/>
    </row>
    <row r="862" spans="2:2" ht="15.75" customHeight="1" x14ac:dyDescent="0.25">
      <c r="B862" s="84"/>
    </row>
    <row r="863" spans="2:2" ht="15.75" customHeight="1" x14ac:dyDescent="0.25">
      <c r="B863" s="84"/>
    </row>
    <row r="864" spans="2:2" ht="15.75" customHeight="1" x14ac:dyDescent="0.25">
      <c r="B864" s="84"/>
    </row>
    <row r="865" spans="2:2" ht="15.75" customHeight="1" x14ac:dyDescent="0.25">
      <c r="B865" s="84"/>
    </row>
    <row r="866" spans="2:2" ht="15.75" customHeight="1" x14ac:dyDescent="0.25">
      <c r="B866" s="84"/>
    </row>
    <row r="867" spans="2:2" ht="15.75" customHeight="1" x14ac:dyDescent="0.25">
      <c r="B867" s="84"/>
    </row>
    <row r="868" spans="2:2" ht="15.75" customHeight="1" x14ac:dyDescent="0.25">
      <c r="B868" s="84"/>
    </row>
    <row r="869" spans="2:2" ht="15.75" customHeight="1" x14ac:dyDescent="0.25">
      <c r="B869" s="84"/>
    </row>
    <row r="870" spans="2:2" ht="15.75" customHeight="1" x14ac:dyDescent="0.25">
      <c r="B870" s="84"/>
    </row>
    <row r="871" spans="2:2" ht="15.75" customHeight="1" x14ac:dyDescent="0.25">
      <c r="B871" s="84"/>
    </row>
    <row r="872" spans="2:2" ht="15.75" customHeight="1" x14ac:dyDescent="0.25">
      <c r="B872" s="84"/>
    </row>
    <row r="873" spans="2:2" ht="15.75" customHeight="1" x14ac:dyDescent="0.25">
      <c r="B873" s="84"/>
    </row>
    <row r="874" spans="2:2" ht="15.75" customHeight="1" x14ac:dyDescent="0.25">
      <c r="B874" s="84"/>
    </row>
    <row r="875" spans="2:2" ht="15.75" customHeight="1" x14ac:dyDescent="0.25">
      <c r="B875" s="84"/>
    </row>
    <row r="876" spans="2:2" ht="15.75" customHeight="1" x14ac:dyDescent="0.25">
      <c r="B876" s="84"/>
    </row>
    <row r="877" spans="2:2" ht="15.75" customHeight="1" x14ac:dyDescent="0.25">
      <c r="B877" s="84"/>
    </row>
    <row r="878" spans="2:2" ht="15.75" customHeight="1" x14ac:dyDescent="0.25">
      <c r="B878" s="84"/>
    </row>
    <row r="879" spans="2:2" ht="15.75" customHeight="1" x14ac:dyDescent="0.25">
      <c r="B879" s="84"/>
    </row>
    <row r="880" spans="2:2" ht="15.75" customHeight="1" x14ac:dyDescent="0.25">
      <c r="B880" s="84"/>
    </row>
    <row r="881" spans="2:2" ht="15.75" customHeight="1" x14ac:dyDescent="0.25">
      <c r="B881" s="84"/>
    </row>
    <row r="882" spans="2:2" ht="15.75" customHeight="1" x14ac:dyDescent="0.25">
      <c r="B882" s="84"/>
    </row>
    <row r="883" spans="2:2" ht="15.75" customHeight="1" x14ac:dyDescent="0.25">
      <c r="B883" s="84"/>
    </row>
    <row r="884" spans="2:2" ht="15.75" customHeight="1" x14ac:dyDescent="0.25">
      <c r="B884" s="84"/>
    </row>
    <row r="885" spans="2:2" ht="15.75" customHeight="1" x14ac:dyDescent="0.25">
      <c r="B885" s="84"/>
    </row>
    <row r="886" spans="2:2" ht="15.75" customHeight="1" x14ac:dyDescent="0.25">
      <c r="B886" s="84"/>
    </row>
    <row r="887" spans="2:2" ht="15.75" customHeight="1" x14ac:dyDescent="0.25">
      <c r="B887" s="84"/>
    </row>
    <row r="888" spans="2:2" ht="15.75" customHeight="1" x14ac:dyDescent="0.25">
      <c r="B888" s="84"/>
    </row>
    <row r="889" spans="2:2" ht="15.75" customHeight="1" x14ac:dyDescent="0.25">
      <c r="B889" s="84"/>
    </row>
    <row r="890" spans="2:2" ht="15.75" customHeight="1" x14ac:dyDescent="0.25">
      <c r="B890" s="84"/>
    </row>
    <row r="891" spans="2:2" ht="15.75" customHeight="1" x14ac:dyDescent="0.25">
      <c r="B891" s="84"/>
    </row>
    <row r="892" spans="2:2" ht="15.75" customHeight="1" x14ac:dyDescent="0.25">
      <c r="B892" s="84"/>
    </row>
    <row r="893" spans="2:2" ht="15.75" customHeight="1" x14ac:dyDescent="0.25">
      <c r="B893" s="84"/>
    </row>
    <row r="894" spans="2:2" ht="15.75" customHeight="1" x14ac:dyDescent="0.25">
      <c r="B894" s="84"/>
    </row>
    <row r="895" spans="2:2" ht="15.75" customHeight="1" x14ac:dyDescent="0.25">
      <c r="B895" s="84"/>
    </row>
    <row r="896" spans="2:2" ht="15.75" customHeight="1" x14ac:dyDescent="0.25">
      <c r="B896" s="84"/>
    </row>
    <row r="897" spans="2:2" ht="15.75" customHeight="1" x14ac:dyDescent="0.25">
      <c r="B897" s="84"/>
    </row>
    <row r="898" spans="2:2" ht="15.75" customHeight="1" x14ac:dyDescent="0.25">
      <c r="B898" s="84"/>
    </row>
    <row r="899" spans="2:2" ht="15.75" customHeight="1" x14ac:dyDescent="0.25">
      <c r="B899" s="84"/>
    </row>
    <row r="900" spans="2:2" ht="15.75" customHeight="1" x14ac:dyDescent="0.25">
      <c r="B900" s="84"/>
    </row>
    <row r="901" spans="2:2" ht="15.75" customHeight="1" x14ac:dyDescent="0.25">
      <c r="B901" s="84"/>
    </row>
    <row r="902" spans="2:2" ht="15.75" customHeight="1" x14ac:dyDescent="0.25">
      <c r="B902" s="84"/>
    </row>
    <row r="903" spans="2:2" ht="15.75" customHeight="1" x14ac:dyDescent="0.25">
      <c r="B903" s="84"/>
    </row>
    <row r="904" spans="2:2" ht="15.75" customHeight="1" x14ac:dyDescent="0.25">
      <c r="B904" s="84"/>
    </row>
    <row r="905" spans="2:2" ht="15.75" customHeight="1" x14ac:dyDescent="0.25">
      <c r="B905" s="84"/>
    </row>
    <row r="906" spans="2:2" ht="15.75" customHeight="1" x14ac:dyDescent="0.25">
      <c r="B906" s="84"/>
    </row>
    <row r="907" spans="2:2" ht="15.75" customHeight="1" x14ac:dyDescent="0.25">
      <c r="B907" s="84"/>
    </row>
    <row r="908" spans="2:2" ht="15.75" customHeight="1" x14ac:dyDescent="0.25">
      <c r="B908" s="84"/>
    </row>
    <row r="909" spans="2:2" ht="15.75" customHeight="1" x14ac:dyDescent="0.25">
      <c r="B909" s="84"/>
    </row>
    <row r="910" spans="2:2" ht="15.75" customHeight="1" x14ac:dyDescent="0.25">
      <c r="B910" s="84"/>
    </row>
    <row r="911" spans="2:2" ht="15.75" customHeight="1" x14ac:dyDescent="0.25">
      <c r="B911" s="84"/>
    </row>
    <row r="912" spans="2:2" ht="15.75" customHeight="1" x14ac:dyDescent="0.25">
      <c r="B912" s="84"/>
    </row>
    <row r="913" spans="2:2" ht="15.75" customHeight="1" x14ac:dyDescent="0.25">
      <c r="B913" s="84"/>
    </row>
    <row r="914" spans="2:2" ht="15.75" customHeight="1" x14ac:dyDescent="0.25">
      <c r="B914" s="84"/>
    </row>
    <row r="915" spans="2:2" ht="15.75" customHeight="1" x14ac:dyDescent="0.25">
      <c r="B915" s="84"/>
    </row>
    <row r="916" spans="2:2" ht="15.75" customHeight="1" x14ac:dyDescent="0.25">
      <c r="B916" s="84"/>
    </row>
    <row r="917" spans="2:2" ht="15.75" customHeight="1" x14ac:dyDescent="0.25">
      <c r="B917" s="84"/>
    </row>
    <row r="918" spans="2:2" ht="15.75" customHeight="1" x14ac:dyDescent="0.25">
      <c r="B918" s="84"/>
    </row>
    <row r="919" spans="2:2" ht="15.75" customHeight="1" x14ac:dyDescent="0.25">
      <c r="B919" s="84"/>
    </row>
    <row r="920" spans="2:2" ht="15.75" customHeight="1" x14ac:dyDescent="0.25">
      <c r="B920" s="84"/>
    </row>
    <row r="921" spans="2:2" ht="15.75" customHeight="1" x14ac:dyDescent="0.25">
      <c r="B921" s="84"/>
    </row>
    <row r="922" spans="2:2" ht="15.75" customHeight="1" x14ac:dyDescent="0.25">
      <c r="B922" s="84"/>
    </row>
    <row r="923" spans="2:2" ht="15.75" customHeight="1" x14ac:dyDescent="0.25">
      <c r="B923" s="84"/>
    </row>
    <row r="924" spans="2:2" ht="15.75" customHeight="1" x14ac:dyDescent="0.25">
      <c r="B924" s="84"/>
    </row>
    <row r="925" spans="2:2" ht="15.75" customHeight="1" x14ac:dyDescent="0.25">
      <c r="B925" s="84"/>
    </row>
    <row r="926" spans="2:2" ht="15.75" customHeight="1" x14ac:dyDescent="0.25">
      <c r="B926" s="84"/>
    </row>
    <row r="927" spans="2:2" ht="15.75" customHeight="1" x14ac:dyDescent="0.25">
      <c r="B927" s="84"/>
    </row>
    <row r="928" spans="2:2" ht="15.75" customHeight="1" x14ac:dyDescent="0.25">
      <c r="B928" s="84"/>
    </row>
    <row r="929" spans="2:2" ht="15.75" customHeight="1" x14ac:dyDescent="0.25">
      <c r="B929" s="84"/>
    </row>
    <row r="930" spans="2:2" ht="15.75" customHeight="1" x14ac:dyDescent="0.25">
      <c r="B930" s="84"/>
    </row>
    <row r="931" spans="2:2" ht="15.75" customHeight="1" x14ac:dyDescent="0.25">
      <c r="B931" s="84"/>
    </row>
    <row r="932" spans="2:2" ht="15.75" customHeight="1" x14ac:dyDescent="0.25">
      <c r="B932" s="84"/>
    </row>
    <row r="933" spans="2:2" ht="15.75" customHeight="1" x14ac:dyDescent="0.25">
      <c r="B933" s="84"/>
    </row>
    <row r="934" spans="2:2" ht="15.75" customHeight="1" x14ac:dyDescent="0.25">
      <c r="B934" s="84"/>
    </row>
    <row r="935" spans="2:2" ht="15.75" customHeight="1" x14ac:dyDescent="0.25">
      <c r="B935" s="84"/>
    </row>
    <row r="936" spans="2:2" ht="15.75" customHeight="1" x14ac:dyDescent="0.25">
      <c r="B936" s="84"/>
    </row>
    <row r="937" spans="2:2" ht="15.75" customHeight="1" x14ac:dyDescent="0.25">
      <c r="B937" s="84"/>
    </row>
    <row r="938" spans="2:2" ht="15.75" customHeight="1" x14ac:dyDescent="0.25">
      <c r="B938" s="84"/>
    </row>
    <row r="939" spans="2:2" ht="15.75" customHeight="1" x14ac:dyDescent="0.25">
      <c r="B939" s="84"/>
    </row>
    <row r="940" spans="2:2" ht="15.75" customHeight="1" x14ac:dyDescent="0.25">
      <c r="B940" s="84"/>
    </row>
    <row r="941" spans="2:2" ht="15.75" customHeight="1" x14ac:dyDescent="0.25">
      <c r="B941" s="84"/>
    </row>
    <row r="942" spans="2:2" ht="15.75" customHeight="1" x14ac:dyDescent="0.25">
      <c r="B942" s="84"/>
    </row>
    <row r="943" spans="2:2" ht="15.75" customHeight="1" x14ac:dyDescent="0.25">
      <c r="B943" s="84"/>
    </row>
    <row r="944" spans="2:2" ht="15.75" customHeight="1" x14ac:dyDescent="0.25">
      <c r="B944" s="84"/>
    </row>
    <row r="945" spans="2:2" ht="15.75" customHeight="1" x14ac:dyDescent="0.25">
      <c r="B945" s="84"/>
    </row>
    <row r="946" spans="2:2" ht="15.75" customHeight="1" x14ac:dyDescent="0.25">
      <c r="B946" s="84"/>
    </row>
    <row r="947" spans="2:2" ht="15.75" customHeight="1" x14ac:dyDescent="0.25">
      <c r="B947" s="84"/>
    </row>
    <row r="948" spans="2:2" ht="15.75" customHeight="1" x14ac:dyDescent="0.25">
      <c r="B948" s="84"/>
    </row>
    <row r="949" spans="2:2" ht="15.75" customHeight="1" x14ac:dyDescent="0.25">
      <c r="B949" s="84"/>
    </row>
    <row r="950" spans="2:2" ht="15.75" customHeight="1" x14ac:dyDescent="0.25">
      <c r="B950" s="84"/>
    </row>
    <row r="951" spans="2:2" ht="15.75" customHeight="1" x14ac:dyDescent="0.25">
      <c r="B951" s="84"/>
    </row>
    <row r="952" spans="2:2" ht="15.75" customHeight="1" x14ac:dyDescent="0.25">
      <c r="B952" s="84"/>
    </row>
    <row r="953" spans="2:2" ht="15.75" customHeight="1" x14ac:dyDescent="0.25">
      <c r="B953" s="84"/>
    </row>
    <row r="954" spans="2:2" ht="15.75" customHeight="1" x14ac:dyDescent="0.25">
      <c r="B954" s="84"/>
    </row>
    <row r="955" spans="2:2" ht="15.75" customHeight="1" x14ac:dyDescent="0.25">
      <c r="B955" s="84"/>
    </row>
    <row r="956" spans="2:2" ht="15.75" customHeight="1" x14ac:dyDescent="0.25">
      <c r="B956" s="84"/>
    </row>
    <row r="957" spans="2:2" ht="15.75" customHeight="1" x14ac:dyDescent="0.25">
      <c r="B957" s="84"/>
    </row>
    <row r="958" spans="2:2" ht="15.75" customHeight="1" x14ac:dyDescent="0.25">
      <c r="B958" s="84"/>
    </row>
    <row r="959" spans="2:2" ht="15.75" customHeight="1" x14ac:dyDescent="0.25">
      <c r="B959" s="84"/>
    </row>
    <row r="960" spans="2:2" ht="15.75" customHeight="1" x14ac:dyDescent="0.25">
      <c r="B960" s="84"/>
    </row>
    <row r="961" spans="2:2" ht="15.75" customHeight="1" x14ac:dyDescent="0.25">
      <c r="B961" s="84"/>
    </row>
    <row r="962" spans="2:2" ht="15.75" customHeight="1" x14ac:dyDescent="0.25">
      <c r="B962" s="84"/>
    </row>
    <row r="963" spans="2:2" ht="15.75" customHeight="1" x14ac:dyDescent="0.25">
      <c r="B963" s="84"/>
    </row>
    <row r="964" spans="2:2" ht="15.75" customHeight="1" x14ac:dyDescent="0.25">
      <c r="B964" s="84"/>
    </row>
    <row r="965" spans="2:2" ht="15.75" customHeight="1" x14ac:dyDescent="0.25">
      <c r="B965" s="84"/>
    </row>
    <row r="966" spans="2:2" ht="15.75" customHeight="1" x14ac:dyDescent="0.25">
      <c r="B966" s="84"/>
    </row>
    <row r="967" spans="2:2" ht="15.75" customHeight="1" x14ac:dyDescent="0.25">
      <c r="B967" s="84"/>
    </row>
    <row r="968" spans="2:2" ht="15.75" customHeight="1" x14ac:dyDescent="0.25">
      <c r="B968" s="84"/>
    </row>
    <row r="969" spans="2:2" ht="15.75" customHeight="1" x14ac:dyDescent="0.25">
      <c r="B969" s="84"/>
    </row>
    <row r="970" spans="2:2" ht="15.75" customHeight="1" x14ac:dyDescent="0.25">
      <c r="B970" s="84"/>
    </row>
    <row r="971" spans="2:2" ht="15.75" customHeight="1" x14ac:dyDescent="0.25">
      <c r="B971" s="84"/>
    </row>
    <row r="972" spans="2:2" ht="15.75" customHeight="1" x14ac:dyDescent="0.25">
      <c r="B972" s="84"/>
    </row>
    <row r="973" spans="2:2" ht="15.75" customHeight="1" x14ac:dyDescent="0.25">
      <c r="B973" s="84"/>
    </row>
    <row r="974" spans="2:2" ht="15.75" customHeight="1" x14ac:dyDescent="0.25">
      <c r="B974" s="84"/>
    </row>
    <row r="975" spans="2:2" ht="15.75" customHeight="1" x14ac:dyDescent="0.25">
      <c r="B975" s="84"/>
    </row>
    <row r="976" spans="2:2" ht="15.75" customHeight="1" x14ac:dyDescent="0.25">
      <c r="B976" s="84"/>
    </row>
    <row r="977" spans="2:2" ht="15.75" customHeight="1" x14ac:dyDescent="0.25">
      <c r="B977" s="84"/>
    </row>
    <row r="978" spans="2:2" ht="15.75" customHeight="1" x14ac:dyDescent="0.25">
      <c r="B978" s="84"/>
    </row>
    <row r="979" spans="2:2" ht="15.75" customHeight="1" x14ac:dyDescent="0.25">
      <c r="B979" s="84"/>
    </row>
    <row r="980" spans="2:2" ht="15.75" customHeight="1" x14ac:dyDescent="0.25">
      <c r="B980" s="84"/>
    </row>
    <row r="981" spans="2:2" ht="15.75" customHeight="1" x14ac:dyDescent="0.25">
      <c r="B981" s="84"/>
    </row>
    <row r="982" spans="2:2" ht="15.75" customHeight="1" x14ac:dyDescent="0.25">
      <c r="B982" s="84"/>
    </row>
    <row r="983" spans="2:2" ht="15.75" customHeight="1" x14ac:dyDescent="0.25">
      <c r="B983" s="84"/>
    </row>
    <row r="984" spans="2:2" ht="15.75" customHeight="1" x14ac:dyDescent="0.25">
      <c r="B984" s="84"/>
    </row>
    <row r="985" spans="2:2" ht="15.75" customHeight="1" x14ac:dyDescent="0.25">
      <c r="B985" s="84"/>
    </row>
    <row r="986" spans="2:2" ht="15.75" customHeight="1" x14ac:dyDescent="0.25">
      <c r="B986" s="84"/>
    </row>
    <row r="987" spans="2:2" ht="15.75" customHeight="1" x14ac:dyDescent="0.25">
      <c r="B987" s="84"/>
    </row>
    <row r="988" spans="2:2" ht="15.75" customHeight="1" x14ac:dyDescent="0.25">
      <c r="B988" s="84"/>
    </row>
    <row r="989" spans="2:2" ht="15.75" customHeight="1" x14ac:dyDescent="0.25">
      <c r="B989" s="84"/>
    </row>
    <row r="990" spans="2:2" ht="15.75" customHeight="1" x14ac:dyDescent="0.25">
      <c r="B990" s="84"/>
    </row>
    <row r="991" spans="2:2" ht="15.75" customHeight="1" x14ac:dyDescent="0.25">
      <c r="B991" s="84"/>
    </row>
    <row r="992" spans="2:2" ht="15.75" customHeight="1" x14ac:dyDescent="0.25">
      <c r="B992" s="84"/>
    </row>
    <row r="993" spans="2:2" ht="15.75" customHeight="1" x14ac:dyDescent="0.25">
      <c r="B993" s="84"/>
    </row>
    <row r="994" spans="2:2" ht="15.75" customHeight="1" x14ac:dyDescent="0.25">
      <c r="B994" s="84"/>
    </row>
    <row r="995" spans="2:2" ht="15.75" customHeight="1" x14ac:dyDescent="0.25">
      <c r="B995" s="84"/>
    </row>
    <row r="996" spans="2:2" ht="15.75" customHeight="1" x14ac:dyDescent="0.25">
      <c r="B996" s="84"/>
    </row>
    <row r="997" spans="2:2" ht="15.75" customHeight="1" x14ac:dyDescent="0.25">
      <c r="B997" s="84"/>
    </row>
    <row r="998" spans="2:2" ht="15.75" customHeight="1" x14ac:dyDescent="0.25">
      <c r="B998" s="84"/>
    </row>
    <row r="999" spans="2:2" ht="15.75" customHeight="1" x14ac:dyDescent="0.25">
      <c r="B999" s="84"/>
    </row>
    <row r="1000" spans="2:2" ht="15.75" customHeight="1" x14ac:dyDescent="0.25">
      <c r="B1000" s="84"/>
    </row>
  </sheetData>
  <mergeCells count="1">
    <mergeCell ref="G2:Z2"/>
  </mergeCells>
  <conditionalFormatting sqref="C7:AF19">
    <cfRule type="cellIs" dxfId="31" priority="10" operator="equal">
      <formula>$AJ$6</formula>
    </cfRule>
  </conditionalFormatting>
  <conditionalFormatting sqref="C6:AG19">
    <cfRule type="expression" dxfId="30" priority="9">
      <formula>C$6="Fri"</formula>
    </cfRule>
  </conditionalFormatting>
  <conditionalFormatting sqref="C7:AG19">
    <cfRule type="containsText" dxfId="29" priority="4" operator="containsText" text="v">
      <formula>NOT(ISERROR(SEARCH(("v"),(C7))))</formula>
    </cfRule>
    <cfRule type="containsText" dxfId="28" priority="5" operator="containsText" text="4H">
      <formula>NOT(ISERROR(SEARCH(("4H"),(C7))))</formula>
    </cfRule>
    <cfRule type="containsText" dxfId="27" priority="6" operator="containsText" text="6H">
      <formula>NOT(ISERROR(SEARCH(("6H"),(C7))))</formula>
    </cfRule>
    <cfRule type="containsText" dxfId="26" priority="7" operator="containsText" text="n">
      <formula>NOT(ISERROR(SEARCH(("n"),(C7))))</formula>
    </cfRule>
    <cfRule type="containsText" dxfId="25" priority="8" operator="containsText" text="m">
      <formula>NOT(ISERROR(SEARCH(("m"),(C7))))</formula>
    </cfRule>
  </conditionalFormatting>
  <conditionalFormatting sqref="AG6:AG13">
    <cfRule type="expression" dxfId="24" priority="1">
      <formula>$AG$5=""</formula>
    </cfRule>
  </conditionalFormatting>
  <conditionalFormatting sqref="AI7:AI19">
    <cfRule type="cellIs" dxfId="23" priority="2" operator="equal">
      <formula>$AI$5</formula>
    </cfRule>
    <cfRule type="cellIs" dxfId="22" priority="3" operator="notEqual">
      <formula>$AQ$3</formula>
    </cfRule>
  </conditionalFormatting>
  <pageMargins left="0.7" right="0.7" top="0.75" bottom="0.75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1000"/>
  <sheetViews>
    <sheetView showGridLines="0" workbookViewId="0"/>
  </sheetViews>
  <sheetFormatPr defaultColWidth="14.42578125" defaultRowHeight="15" customHeight="1" x14ac:dyDescent="0.25"/>
  <cols>
    <col min="1" max="1" width="3" customWidth="1"/>
    <col min="2" max="2" width="4" customWidth="1"/>
    <col min="3" max="3" width="13.7109375" customWidth="1"/>
    <col min="4" max="4" width="3" customWidth="1"/>
    <col min="5" max="5" width="4" customWidth="1"/>
    <col min="6" max="6" width="13.7109375" customWidth="1"/>
    <col min="7" max="7" width="3" customWidth="1"/>
    <col min="8" max="8" width="4" customWidth="1"/>
    <col min="9" max="9" width="13.7109375" customWidth="1"/>
    <col min="10" max="10" width="3" customWidth="1"/>
    <col min="11" max="11" width="4" customWidth="1"/>
    <col min="12" max="12" width="13.7109375" customWidth="1"/>
    <col min="13" max="13" width="3" customWidth="1"/>
    <col min="14" max="14" width="4" customWidth="1"/>
    <col min="15" max="15" width="13.7109375" customWidth="1"/>
    <col min="16" max="16" width="3" customWidth="1"/>
    <col min="17" max="17" width="4" customWidth="1"/>
    <col min="18" max="18" width="13.7109375" customWidth="1"/>
    <col min="19" max="19" width="3" customWidth="1"/>
    <col min="20" max="20" width="4" customWidth="1"/>
    <col min="21" max="21" width="13.7109375" customWidth="1"/>
    <col min="22" max="22" width="3" customWidth="1"/>
    <col min="23" max="23" width="4" customWidth="1"/>
    <col min="24" max="24" width="13.7109375" customWidth="1"/>
    <col min="25" max="25" width="3" hidden="1" customWidth="1"/>
    <col min="26" max="26" width="4" hidden="1" customWidth="1"/>
    <col min="27" max="27" width="13.7109375" hidden="1" customWidth="1"/>
    <col min="28" max="28" width="3" hidden="1" customWidth="1"/>
    <col min="29" max="29" width="4" hidden="1" customWidth="1"/>
    <col min="30" max="30" width="13.7109375" hidden="1" customWidth="1"/>
    <col min="31" max="31" width="3" hidden="1" customWidth="1"/>
    <col min="32" max="32" width="4" hidden="1" customWidth="1"/>
    <col min="33" max="33" width="13.7109375" hidden="1" customWidth="1"/>
    <col min="34" max="34" width="3" hidden="1" customWidth="1"/>
    <col min="35" max="35" width="4" hidden="1" customWidth="1"/>
    <col min="36" max="36" width="13.7109375" hidden="1" customWidth="1"/>
    <col min="37" max="37" width="3" hidden="1" customWidth="1"/>
    <col min="38" max="38" width="4" hidden="1" customWidth="1"/>
    <col min="39" max="39" width="13.7109375" hidden="1" customWidth="1"/>
  </cols>
  <sheetData>
    <row r="1" spans="1:39" x14ac:dyDescent="0.25">
      <c r="C1" s="99"/>
      <c r="F1" s="99"/>
      <c r="I1" s="99"/>
      <c r="L1" s="99"/>
      <c r="O1" s="99"/>
      <c r="R1" s="99"/>
      <c r="U1" s="99"/>
      <c r="X1" s="99"/>
      <c r="AA1" s="99"/>
      <c r="AD1" s="99"/>
      <c r="AG1" s="99"/>
      <c r="AJ1" s="99"/>
      <c r="AM1" s="99"/>
    </row>
    <row r="2" spans="1:39" x14ac:dyDescent="0.25">
      <c r="C2" s="99" t="str">
        <f>CONCATENATE(TEXT( Assign!$D$12,"MMMM")," ",YEAR(Assign!$D$12))</f>
        <v>August 2025</v>
      </c>
      <c r="F2" s="99" t="str">
        <f>CONCATENATE(TEXT( Assign!$D$12,"MMMM")," ",YEAR(Assign!$D$12))</f>
        <v>August 2025</v>
      </c>
      <c r="I2" s="99" t="str">
        <f>CONCATENATE(TEXT( Assign!$D$12,"MMMM")," ",YEAR(Assign!$D$12))</f>
        <v>August 2025</v>
      </c>
      <c r="L2" s="99" t="str">
        <f>CONCATENATE(TEXT( Assign!$D$12,"MMMM")," ",YEAR(Assign!$D$12))</f>
        <v>August 2025</v>
      </c>
      <c r="O2" s="99" t="str">
        <f>CONCATENATE(TEXT( Assign!$D$12,"MMMM")," ",YEAR(Assign!$D$12))</f>
        <v>August 2025</v>
      </c>
      <c r="R2" s="99" t="str">
        <f>CONCATENATE(TEXT( Assign!$D$12,"MMMM")," ",YEAR(Assign!$D$12))</f>
        <v>August 2025</v>
      </c>
      <c r="U2" s="99" t="str">
        <f>CONCATENATE(TEXT( Assign!$D$12,"MMMM")," ",YEAR(Assign!$D$12))</f>
        <v>August 2025</v>
      </c>
      <c r="X2" s="99" t="str">
        <f>CONCATENATE(TEXT( Assign!$D$12,"MMMM")," ",YEAR(Assign!$D$12))</f>
        <v>August 2025</v>
      </c>
      <c r="AA2" s="99" t="str">
        <f>CONCATENATE(TEXT( Assign!$D$12,"MMMM")," ",YEAR(Assign!$D$12))</f>
        <v>August 2025</v>
      </c>
      <c r="AD2" s="99" t="str">
        <f>CONCATENATE(TEXT( Assign!$D$12,"MMMM")," ",YEAR(Assign!$D$12))</f>
        <v>August 2025</v>
      </c>
      <c r="AG2" s="99" t="str">
        <f>CONCATENATE(TEXT( Assign!$D$12,"MMMM")," ",YEAR(Assign!$D$12))</f>
        <v>August 2025</v>
      </c>
      <c r="AJ2" s="99" t="str">
        <f>CONCATENATE(TEXT( Assign!$D$12,"MMMM")," ",YEAR(Assign!$D$12))</f>
        <v>August 2025</v>
      </c>
      <c r="AM2" s="99" t="str">
        <f>CONCATENATE(TEXT( Assign!$D$12,"MMMM")," ",YEAR(Assign!$D$12))</f>
        <v>August 2025</v>
      </c>
    </row>
    <row r="3" spans="1:39" ht="30" x14ac:dyDescent="0.25">
      <c r="A3" s="86"/>
      <c r="B3" s="86"/>
      <c r="C3" s="100" t="str">
        <f>Assign!A14</f>
        <v>Dr.Najah Ali</v>
      </c>
      <c r="D3" s="86"/>
      <c r="E3" s="86"/>
      <c r="F3" s="100" t="str">
        <f>Assign!A15</f>
        <v>Dr.Abdallah Ahmed</v>
      </c>
      <c r="G3" s="86"/>
      <c r="H3" s="86"/>
      <c r="I3" s="100" t="str">
        <f>Assign!A16</f>
        <v>Dr.Ahmed Mohammed</v>
      </c>
      <c r="J3" s="86"/>
      <c r="K3" s="86"/>
      <c r="L3" s="100" t="str">
        <f>Assign!A17</f>
        <v>Dr.Mostafa Khalifa</v>
      </c>
      <c r="M3" s="86"/>
      <c r="N3" s="86"/>
      <c r="O3" s="100" t="str">
        <f>Assign!A18</f>
        <v>Dr.Gaber Saeed</v>
      </c>
      <c r="P3" s="86"/>
      <c r="Q3" s="86"/>
      <c r="R3" s="100" t="str">
        <f>Assign!A19</f>
        <v>Dr. Hamada kamal</v>
      </c>
      <c r="S3" s="86"/>
      <c r="T3" s="86"/>
      <c r="U3" s="100" t="str">
        <f>Assign!A20</f>
        <v>Dr. Helal kareem</v>
      </c>
      <c r="V3" s="86"/>
      <c r="W3" s="86"/>
      <c r="X3" s="100" t="str">
        <f>Assign!A21</f>
        <v>Dr. khaled Isamiel</v>
      </c>
      <c r="Y3" s="86"/>
      <c r="Z3" s="86"/>
      <c r="AA3" s="100"/>
      <c r="AB3" s="86"/>
      <c r="AC3" s="86"/>
      <c r="AD3" s="100"/>
      <c r="AE3" s="86"/>
      <c r="AF3" s="86"/>
      <c r="AG3" s="100"/>
      <c r="AH3" s="86"/>
      <c r="AI3" s="86"/>
      <c r="AJ3" s="101"/>
      <c r="AK3" s="86"/>
      <c r="AL3" s="86"/>
      <c r="AM3" s="101"/>
    </row>
    <row r="4" spans="1:39" x14ac:dyDescent="0.25">
      <c r="A4" s="86">
        <v>1</v>
      </c>
      <c r="B4" s="102" t="str">
        <f>Assign!C12</f>
        <v>Fri</v>
      </c>
      <c r="C4" s="12" t="str">
        <f>Stats!$C$7</f>
        <v/>
      </c>
      <c r="D4" s="86">
        <v>1</v>
      </c>
      <c r="E4" s="102" t="str">
        <f>Assign!C12</f>
        <v>Fri</v>
      </c>
      <c r="F4" s="12" t="str">
        <f>Stats!$C$8</f>
        <v>M1</v>
      </c>
      <c r="G4" s="86">
        <v>1</v>
      </c>
      <c r="H4" s="102" t="str">
        <f>Assign!C12</f>
        <v>Fri</v>
      </c>
      <c r="I4" s="12" t="str">
        <f>Stats!$C$9</f>
        <v>M2</v>
      </c>
      <c r="J4" s="86">
        <v>1</v>
      </c>
      <c r="K4" s="102" t="str">
        <f>Assign!C12</f>
        <v>Fri</v>
      </c>
      <c r="L4" s="12" t="str">
        <f>Stats!$C$10</f>
        <v>N1</v>
      </c>
      <c r="M4" s="86">
        <v>1</v>
      </c>
      <c r="N4" s="102" t="str">
        <f>Assign!C12</f>
        <v>Fri</v>
      </c>
      <c r="O4" s="12" t="str">
        <f>Stats!$C$11</f>
        <v>V</v>
      </c>
      <c r="P4" s="86">
        <v>1</v>
      </c>
      <c r="Q4" s="102" t="str">
        <f>Assign!C12</f>
        <v>Fri</v>
      </c>
      <c r="R4" s="12" t="str">
        <f>Stats!$C$12</f>
        <v>N2</v>
      </c>
      <c r="S4" s="86">
        <v>1</v>
      </c>
      <c r="T4" s="102" t="str">
        <f>Assign!C12</f>
        <v>Fri</v>
      </c>
      <c r="U4" s="12" t="str">
        <f>Stats!$C$13</f>
        <v/>
      </c>
      <c r="V4" s="86">
        <v>1</v>
      </c>
      <c r="W4" s="102" t="str">
        <f>Assign!C12</f>
        <v>Fri</v>
      </c>
      <c r="X4" s="12" t="str">
        <f>Stats!$C$14</f>
        <v/>
      </c>
      <c r="Y4" s="86">
        <v>1</v>
      </c>
      <c r="Z4" s="102" t="str">
        <f>Assign!C12</f>
        <v>Fri</v>
      </c>
      <c r="AA4" s="12" t="str">
        <f>Stats!$C$15</f>
        <v/>
      </c>
      <c r="AB4" s="86">
        <v>1</v>
      </c>
      <c r="AC4" s="102" t="str">
        <f>Assign!C12</f>
        <v>Fri</v>
      </c>
      <c r="AD4" s="103" t="str">
        <f>Stats!$C$16</f>
        <v/>
      </c>
      <c r="AE4" s="86">
        <v>1</v>
      </c>
      <c r="AF4" s="102" t="str">
        <f>Assign!C12</f>
        <v>Fri</v>
      </c>
      <c r="AG4" s="12" t="str">
        <f>Stats!$C$17</f>
        <v/>
      </c>
      <c r="AH4" s="86">
        <v>1</v>
      </c>
      <c r="AI4" s="102" t="str">
        <f>Assign!C12</f>
        <v>Fri</v>
      </c>
      <c r="AJ4" s="12" t="str">
        <f>Stats!$C$18</f>
        <v/>
      </c>
      <c r="AK4" s="86">
        <v>1</v>
      </c>
      <c r="AL4" s="102" t="str">
        <f>Assign!C12</f>
        <v>Fri</v>
      </c>
      <c r="AM4" s="12" t="str">
        <f>Stats!$C$19</f>
        <v/>
      </c>
    </row>
    <row r="5" spans="1:39" x14ac:dyDescent="0.25">
      <c r="A5" s="86">
        <v>2</v>
      </c>
      <c r="B5" s="102" t="str">
        <f>Assign!C13</f>
        <v>Sat</v>
      </c>
      <c r="C5" s="12" t="str">
        <f>Stats!$D$7</f>
        <v/>
      </c>
      <c r="D5" s="86">
        <v>2</v>
      </c>
      <c r="E5" s="102" t="str">
        <f>Assign!C13</f>
        <v>Sat</v>
      </c>
      <c r="F5" s="12" t="str">
        <f>Stats!$D$8</f>
        <v>M1</v>
      </c>
      <c r="G5" s="86">
        <v>2</v>
      </c>
      <c r="H5" s="102" t="str">
        <f>Assign!C13</f>
        <v>Sat</v>
      </c>
      <c r="I5" s="12" t="str">
        <f>Stats!$D$9</f>
        <v>N1</v>
      </c>
      <c r="J5" s="86">
        <v>2</v>
      </c>
      <c r="K5" s="102" t="str">
        <f>Assign!C13</f>
        <v>Sat</v>
      </c>
      <c r="L5" s="12" t="str">
        <f>Stats!$D$10</f>
        <v/>
      </c>
      <c r="M5" s="86">
        <v>2</v>
      </c>
      <c r="N5" s="102" t="str">
        <f>Assign!C13</f>
        <v>Sat</v>
      </c>
      <c r="O5" s="12" t="str">
        <f>Stats!$D$11</f>
        <v>V</v>
      </c>
      <c r="P5" s="86">
        <v>2</v>
      </c>
      <c r="Q5" s="102" t="str">
        <f>Assign!C13</f>
        <v>Sat</v>
      </c>
      <c r="R5" s="12" t="str">
        <f>Stats!$D$12</f>
        <v>M2</v>
      </c>
      <c r="S5" s="86">
        <v>2</v>
      </c>
      <c r="T5" s="102" t="str">
        <f>Assign!C13</f>
        <v>Sat</v>
      </c>
      <c r="U5" s="12" t="str">
        <f>Stats!$D$13</f>
        <v/>
      </c>
      <c r="V5" s="86">
        <v>2</v>
      </c>
      <c r="W5" s="102" t="str">
        <f>Assign!C13</f>
        <v>Sat</v>
      </c>
      <c r="X5" s="12" t="str">
        <f>Stats!$D$14</f>
        <v/>
      </c>
      <c r="Y5" s="86">
        <v>2</v>
      </c>
      <c r="Z5" s="102" t="str">
        <f>Assign!C13</f>
        <v>Sat</v>
      </c>
      <c r="AA5" s="12" t="str">
        <f>Stats!$D$15</f>
        <v/>
      </c>
      <c r="AB5" s="86">
        <v>2</v>
      </c>
      <c r="AC5" s="102" t="str">
        <f>Assign!C13</f>
        <v>Sat</v>
      </c>
      <c r="AD5" s="103" t="str">
        <f>Stats!$D$16</f>
        <v/>
      </c>
      <c r="AE5" s="86">
        <v>2</v>
      </c>
      <c r="AF5" s="104" t="str">
        <f>Stats!$D$6</f>
        <v>Sat</v>
      </c>
      <c r="AG5" s="12" t="str">
        <f>Stats!$D$17</f>
        <v/>
      </c>
      <c r="AH5" s="86">
        <v>2</v>
      </c>
      <c r="AI5" s="102" t="str">
        <f>Assign!C13</f>
        <v>Sat</v>
      </c>
      <c r="AJ5" s="103" t="str">
        <f>Stats!$D$18</f>
        <v/>
      </c>
      <c r="AK5" s="86">
        <v>2</v>
      </c>
      <c r="AL5" s="102" t="str">
        <f>Assign!C13</f>
        <v>Sat</v>
      </c>
      <c r="AM5" s="103" t="str">
        <f>Stats!$D$19</f>
        <v/>
      </c>
    </row>
    <row r="6" spans="1:39" x14ac:dyDescent="0.25">
      <c r="A6" s="86">
        <v>3</v>
      </c>
      <c r="B6" s="102" t="str">
        <f>Assign!C14</f>
        <v>Sun</v>
      </c>
      <c r="C6" s="12" t="str">
        <f>Stats!$E$7</f>
        <v>M2</v>
      </c>
      <c r="D6" s="86">
        <v>3</v>
      </c>
      <c r="E6" s="102" t="str">
        <f>Assign!C14</f>
        <v>Sun</v>
      </c>
      <c r="F6" s="12" t="str">
        <f>Stats!$E$8</f>
        <v>M1</v>
      </c>
      <c r="G6" s="86">
        <v>3</v>
      </c>
      <c r="H6" s="102" t="str">
        <f>Assign!C14</f>
        <v>Sun</v>
      </c>
      <c r="I6" s="12" t="str">
        <f>Stats!$E$9</f>
        <v/>
      </c>
      <c r="J6" s="86">
        <v>3</v>
      </c>
      <c r="K6" s="102" t="str">
        <f>Assign!C14</f>
        <v>Sun</v>
      </c>
      <c r="L6" s="12" t="str">
        <f>Stats!$E$10</f>
        <v>4H</v>
      </c>
      <c r="M6" s="86">
        <v>3</v>
      </c>
      <c r="N6" s="102" t="str">
        <f>Assign!C14</f>
        <v>Sun</v>
      </c>
      <c r="O6" s="12" t="str">
        <f>Stats!$E$11</f>
        <v>V</v>
      </c>
      <c r="P6" s="86">
        <v>3</v>
      </c>
      <c r="Q6" s="102" t="str">
        <f>Assign!C14</f>
        <v>Sun</v>
      </c>
      <c r="R6" s="12" t="str">
        <f>Stats!$E$12</f>
        <v>N1</v>
      </c>
      <c r="S6" s="86">
        <v>3</v>
      </c>
      <c r="T6" s="102" t="str">
        <f>Assign!C14</f>
        <v>Sun</v>
      </c>
      <c r="U6" s="12" t="str">
        <f>Stats!$E$13</f>
        <v/>
      </c>
      <c r="V6" s="86">
        <v>3</v>
      </c>
      <c r="W6" s="102" t="str">
        <f>Assign!C14</f>
        <v>Sun</v>
      </c>
      <c r="X6" s="12" t="str">
        <f>Stats!$E$14</f>
        <v>N2</v>
      </c>
      <c r="Y6" s="86">
        <v>3</v>
      </c>
      <c r="Z6" s="102" t="str">
        <f>Assign!C14</f>
        <v>Sun</v>
      </c>
      <c r="AA6" s="12" t="str">
        <f>Stats!$E$15</f>
        <v/>
      </c>
      <c r="AB6" s="86">
        <v>3</v>
      </c>
      <c r="AC6" s="102" t="str">
        <f>Assign!C14</f>
        <v>Sun</v>
      </c>
      <c r="AD6" s="103" t="str">
        <f>Stats!$E$16</f>
        <v/>
      </c>
      <c r="AE6" s="86">
        <v>3</v>
      </c>
      <c r="AF6" s="104" t="str">
        <f>Stats!$E$6</f>
        <v>Sun</v>
      </c>
      <c r="AG6" s="12" t="str">
        <f>Stats!$E$17</f>
        <v/>
      </c>
      <c r="AH6" s="86">
        <v>3</v>
      </c>
      <c r="AI6" s="102" t="str">
        <f>Assign!C14</f>
        <v>Sun</v>
      </c>
      <c r="AJ6" s="103" t="str">
        <f>Stats!$E$18</f>
        <v/>
      </c>
      <c r="AK6" s="86">
        <v>3</v>
      </c>
      <c r="AL6" s="102" t="str">
        <f>Assign!C14</f>
        <v>Sun</v>
      </c>
      <c r="AM6" s="103" t="str">
        <f>Stats!$E$19</f>
        <v/>
      </c>
    </row>
    <row r="7" spans="1:39" x14ac:dyDescent="0.25">
      <c r="A7" s="86">
        <v>4</v>
      </c>
      <c r="B7" s="102" t="str">
        <f>Assign!C15</f>
        <v>Mon</v>
      </c>
      <c r="C7" s="12" t="str">
        <f>Stats!$F$7</f>
        <v>8H</v>
      </c>
      <c r="D7" s="86">
        <v>4</v>
      </c>
      <c r="E7" s="102" t="str">
        <f>Assign!C15</f>
        <v>Mon</v>
      </c>
      <c r="F7" s="12" t="str">
        <f>Stats!$F$8</f>
        <v/>
      </c>
      <c r="G7" s="86">
        <v>4</v>
      </c>
      <c r="H7" s="102" t="str">
        <f>Assign!C15</f>
        <v>Mon</v>
      </c>
      <c r="I7" s="12" t="str">
        <f>Stats!$F$9</f>
        <v>M1</v>
      </c>
      <c r="J7" s="86">
        <v>4</v>
      </c>
      <c r="K7" s="102" t="str">
        <f>Assign!C15</f>
        <v>Mon</v>
      </c>
      <c r="L7" s="12" t="str">
        <f>Stats!$F$10</f>
        <v>M2</v>
      </c>
      <c r="M7" s="86">
        <v>4</v>
      </c>
      <c r="N7" s="102" t="str">
        <f>Assign!C15</f>
        <v>Mon</v>
      </c>
      <c r="O7" s="12" t="str">
        <f>Stats!$F$11</f>
        <v>N1</v>
      </c>
      <c r="P7" s="86">
        <v>4</v>
      </c>
      <c r="Q7" s="102" t="str">
        <f>Assign!C15</f>
        <v>Mon</v>
      </c>
      <c r="R7" s="12" t="str">
        <f>Stats!$F$12</f>
        <v/>
      </c>
      <c r="S7" s="86">
        <v>4</v>
      </c>
      <c r="T7" s="102" t="str">
        <f>Assign!C15</f>
        <v>Mon</v>
      </c>
      <c r="U7" s="12" t="str">
        <f>Stats!$F$13</f>
        <v>N2</v>
      </c>
      <c r="V7" s="86">
        <v>4</v>
      </c>
      <c r="W7" s="102" t="str">
        <f>Assign!C15</f>
        <v>Mon</v>
      </c>
      <c r="X7" s="12" t="str">
        <f>Stats!$F$14</f>
        <v/>
      </c>
      <c r="Y7" s="86">
        <v>4</v>
      </c>
      <c r="Z7" s="102" t="str">
        <f>Assign!C15</f>
        <v>Mon</v>
      </c>
      <c r="AA7" s="12" t="str">
        <f>Stats!$F$15</f>
        <v/>
      </c>
      <c r="AB7" s="86">
        <v>4</v>
      </c>
      <c r="AC7" s="102" t="str">
        <f>Assign!C15</f>
        <v>Mon</v>
      </c>
      <c r="AD7" s="103" t="str">
        <f>Stats!$F$16</f>
        <v/>
      </c>
      <c r="AE7" s="86">
        <v>4</v>
      </c>
      <c r="AF7" s="104" t="str">
        <f>Stats!$F$6</f>
        <v>Mon</v>
      </c>
      <c r="AG7" s="12" t="str">
        <f>Stats!$F$17</f>
        <v/>
      </c>
      <c r="AH7" s="86">
        <v>4</v>
      </c>
      <c r="AI7" s="102" t="str">
        <f>Assign!C15</f>
        <v>Mon</v>
      </c>
      <c r="AJ7" s="103" t="str">
        <f>Stats!$F$18</f>
        <v/>
      </c>
      <c r="AK7" s="86">
        <v>4</v>
      </c>
      <c r="AL7" s="102" t="str">
        <f>Assign!C15</f>
        <v>Mon</v>
      </c>
      <c r="AM7" s="103" t="str">
        <f>Stats!$F$19</f>
        <v/>
      </c>
    </row>
    <row r="8" spans="1:39" x14ac:dyDescent="0.25">
      <c r="A8" s="86">
        <v>5</v>
      </c>
      <c r="B8" s="102" t="str">
        <f>Assign!C16</f>
        <v>Tue</v>
      </c>
      <c r="C8" s="12" t="str">
        <f>Stats!$G$7</f>
        <v/>
      </c>
      <c r="D8" s="86">
        <v>5</v>
      </c>
      <c r="E8" s="102" t="str">
        <f>Assign!C16</f>
        <v>Tue</v>
      </c>
      <c r="F8" s="12" t="str">
        <f>Stats!$G$8</f>
        <v/>
      </c>
      <c r="G8" s="86">
        <v>5</v>
      </c>
      <c r="H8" s="102" t="str">
        <f>Assign!C16</f>
        <v>Tue</v>
      </c>
      <c r="I8" s="12" t="str">
        <f>Stats!$G$9</f>
        <v>M1</v>
      </c>
      <c r="J8" s="86">
        <v>5</v>
      </c>
      <c r="K8" s="102" t="str">
        <f>Assign!C16</f>
        <v>Tue</v>
      </c>
      <c r="L8" s="12" t="str">
        <f>Stats!$G$10</f>
        <v>M2</v>
      </c>
      <c r="M8" s="86">
        <v>5</v>
      </c>
      <c r="N8" s="102" t="str">
        <f>Assign!C16</f>
        <v>Tue</v>
      </c>
      <c r="O8" s="12" t="str">
        <f>Stats!$G$11</f>
        <v>N1</v>
      </c>
      <c r="P8" s="86">
        <v>5</v>
      </c>
      <c r="Q8" s="102" t="str">
        <f>Assign!C16</f>
        <v>Tue</v>
      </c>
      <c r="R8" s="12" t="str">
        <f>Stats!$G$12</f>
        <v/>
      </c>
      <c r="S8" s="86">
        <v>5</v>
      </c>
      <c r="T8" s="102" t="str">
        <f>Assign!C16</f>
        <v>Tue</v>
      </c>
      <c r="U8" s="12" t="str">
        <f>Stats!$G$13</f>
        <v>N2</v>
      </c>
      <c r="V8" s="86">
        <v>5</v>
      </c>
      <c r="W8" s="102" t="str">
        <f>Assign!C16</f>
        <v>Tue</v>
      </c>
      <c r="X8" s="12" t="str">
        <f>Stats!$G$14</f>
        <v/>
      </c>
      <c r="Y8" s="86">
        <v>5</v>
      </c>
      <c r="Z8" s="102" t="str">
        <f>Assign!C16</f>
        <v>Tue</v>
      </c>
      <c r="AA8" s="12" t="str">
        <f>Stats!$G$15</f>
        <v/>
      </c>
      <c r="AB8" s="86">
        <v>5</v>
      </c>
      <c r="AC8" s="102" t="str">
        <f>Assign!C16</f>
        <v>Tue</v>
      </c>
      <c r="AD8" s="103" t="str">
        <f>Stats!$G$16</f>
        <v/>
      </c>
      <c r="AE8" s="86">
        <v>5</v>
      </c>
      <c r="AF8" s="104" t="str">
        <f>Stats!$G$6</f>
        <v>Tue</v>
      </c>
      <c r="AG8" s="12" t="str">
        <f>Stats!$G$17</f>
        <v/>
      </c>
      <c r="AH8" s="86">
        <v>5</v>
      </c>
      <c r="AI8" s="102" t="str">
        <f>Assign!C16</f>
        <v>Tue</v>
      </c>
      <c r="AJ8" s="103" t="str">
        <f>Stats!$G$18</f>
        <v/>
      </c>
      <c r="AK8" s="86">
        <v>5</v>
      </c>
      <c r="AL8" s="102" t="str">
        <f>Assign!C16</f>
        <v>Tue</v>
      </c>
      <c r="AM8" s="103" t="str">
        <f>Stats!$G$19</f>
        <v/>
      </c>
    </row>
    <row r="9" spans="1:39" x14ac:dyDescent="0.25">
      <c r="A9" s="86">
        <v>6</v>
      </c>
      <c r="B9" s="102" t="str">
        <f>Assign!C17</f>
        <v>Wed</v>
      </c>
      <c r="C9" s="12" t="str">
        <f>Stats!$H$7</f>
        <v/>
      </c>
      <c r="D9" s="86">
        <v>6</v>
      </c>
      <c r="E9" s="102" t="str">
        <f>Assign!C17</f>
        <v>Wed</v>
      </c>
      <c r="F9" s="12" t="str">
        <f>Stats!$H$8</f>
        <v/>
      </c>
      <c r="G9" s="86">
        <v>6</v>
      </c>
      <c r="H9" s="102" t="str">
        <f>Assign!C17</f>
        <v>Wed</v>
      </c>
      <c r="I9" s="12" t="str">
        <f>Stats!$H$9</f>
        <v>M1</v>
      </c>
      <c r="J9" s="86">
        <v>6</v>
      </c>
      <c r="K9" s="102" t="str">
        <f>Assign!C17</f>
        <v>Wed</v>
      </c>
      <c r="L9" s="12" t="str">
        <f>Stats!$H$10</f>
        <v>M2</v>
      </c>
      <c r="M9" s="86">
        <v>6</v>
      </c>
      <c r="N9" s="102" t="str">
        <f>Assign!C17</f>
        <v>Wed</v>
      </c>
      <c r="O9" s="12" t="str">
        <f>Stats!$H$11</f>
        <v>N1</v>
      </c>
      <c r="P9" s="86">
        <v>6</v>
      </c>
      <c r="Q9" s="102" t="str">
        <f>Assign!C17</f>
        <v>Wed</v>
      </c>
      <c r="R9" s="12" t="str">
        <f>Stats!$H$12</f>
        <v/>
      </c>
      <c r="S9" s="86">
        <v>6</v>
      </c>
      <c r="T9" s="102" t="str">
        <f>Assign!C17</f>
        <v>Wed</v>
      </c>
      <c r="U9" s="12" t="str">
        <f>Stats!$H$13</f>
        <v>N2</v>
      </c>
      <c r="V9" s="86">
        <v>6</v>
      </c>
      <c r="W9" s="102" t="str">
        <f>Assign!C17</f>
        <v>Wed</v>
      </c>
      <c r="X9" s="12" t="str">
        <f>Stats!$H$14</f>
        <v/>
      </c>
      <c r="Y9" s="86">
        <v>6</v>
      </c>
      <c r="Z9" s="102" t="str">
        <f>Assign!C17</f>
        <v>Wed</v>
      </c>
      <c r="AA9" s="12" t="str">
        <f>Stats!$H$15</f>
        <v/>
      </c>
      <c r="AB9" s="86">
        <v>6</v>
      </c>
      <c r="AC9" s="102" t="str">
        <f>Assign!C17</f>
        <v>Wed</v>
      </c>
      <c r="AD9" s="103" t="str">
        <f>Stats!$H$16</f>
        <v/>
      </c>
      <c r="AE9" s="86">
        <v>6</v>
      </c>
      <c r="AF9" s="104" t="str">
        <f>Stats!$H$6</f>
        <v>Wed</v>
      </c>
      <c r="AG9" s="12" t="str">
        <f>Stats!$H$17</f>
        <v/>
      </c>
      <c r="AH9" s="86">
        <v>6</v>
      </c>
      <c r="AI9" s="102" t="str">
        <f>Assign!C17</f>
        <v>Wed</v>
      </c>
      <c r="AJ9" s="103" t="str">
        <f>Stats!$H$18</f>
        <v/>
      </c>
      <c r="AK9" s="86">
        <v>6</v>
      </c>
      <c r="AL9" s="102" t="str">
        <f>Assign!C17</f>
        <v>Wed</v>
      </c>
      <c r="AM9" s="103" t="str">
        <f>Stats!$H$19</f>
        <v/>
      </c>
    </row>
    <row r="10" spans="1:39" x14ac:dyDescent="0.25">
      <c r="A10" s="86">
        <v>7</v>
      </c>
      <c r="B10" s="102" t="str">
        <f>Assign!C18</f>
        <v>Thu</v>
      </c>
      <c r="C10" s="12" t="str">
        <f>Stats!$I$7</f>
        <v>M2</v>
      </c>
      <c r="D10" s="86">
        <v>7</v>
      </c>
      <c r="E10" s="102" t="str">
        <f>Assign!C18</f>
        <v>Thu</v>
      </c>
      <c r="F10" s="12" t="str">
        <f>Stats!$I$8</f>
        <v>M1</v>
      </c>
      <c r="G10" s="86">
        <v>7</v>
      </c>
      <c r="H10" s="102" t="str">
        <f>Assign!C18</f>
        <v>Thu</v>
      </c>
      <c r="I10" s="12" t="str">
        <f>Stats!$I$9</f>
        <v/>
      </c>
      <c r="J10" s="86">
        <v>7</v>
      </c>
      <c r="K10" s="102" t="str">
        <f>Assign!C18</f>
        <v>Thu</v>
      </c>
      <c r="L10" s="12" t="str">
        <f>Stats!$I$10</f>
        <v/>
      </c>
      <c r="M10" s="86">
        <v>7</v>
      </c>
      <c r="N10" s="102" t="str">
        <f>Assign!C18</f>
        <v>Thu</v>
      </c>
      <c r="O10" s="12" t="str">
        <f>Stats!$I$11</f>
        <v/>
      </c>
      <c r="P10" s="86">
        <v>7</v>
      </c>
      <c r="Q10" s="102" t="str">
        <f>Assign!C18</f>
        <v>Thu</v>
      </c>
      <c r="R10" s="12" t="str">
        <f>Stats!$I$12</f>
        <v>N1</v>
      </c>
      <c r="S10" s="86">
        <v>7</v>
      </c>
      <c r="T10" s="102" t="str">
        <f>Assign!C18</f>
        <v>Thu</v>
      </c>
      <c r="U10" s="12" t="str">
        <f>Stats!$I$13</f>
        <v/>
      </c>
      <c r="V10" s="86">
        <v>7</v>
      </c>
      <c r="W10" s="102" t="str">
        <f>Assign!C18</f>
        <v>Thu</v>
      </c>
      <c r="X10" s="12" t="str">
        <f>Stats!$I$14</f>
        <v>N2</v>
      </c>
      <c r="Y10" s="86">
        <v>7</v>
      </c>
      <c r="Z10" s="102" t="str">
        <f>Assign!C18</f>
        <v>Thu</v>
      </c>
      <c r="AA10" s="12" t="str">
        <f>Stats!$I$15</f>
        <v/>
      </c>
      <c r="AB10" s="86">
        <v>7</v>
      </c>
      <c r="AC10" s="102" t="str">
        <f>Assign!C18</f>
        <v>Thu</v>
      </c>
      <c r="AD10" s="103" t="str">
        <f>Stats!$I$16</f>
        <v/>
      </c>
      <c r="AE10" s="86">
        <v>7</v>
      </c>
      <c r="AF10" s="104" t="str">
        <f>Stats!$I$6</f>
        <v>Thu</v>
      </c>
      <c r="AG10" s="12" t="str">
        <f>Stats!$I$17</f>
        <v/>
      </c>
      <c r="AH10" s="86">
        <v>7</v>
      </c>
      <c r="AI10" s="102" t="str">
        <f>Assign!C18</f>
        <v>Thu</v>
      </c>
      <c r="AJ10" s="103" t="str">
        <f>Stats!$I$18</f>
        <v/>
      </c>
      <c r="AK10" s="86">
        <v>7</v>
      </c>
      <c r="AL10" s="102" t="str">
        <f>Assign!C18</f>
        <v>Thu</v>
      </c>
      <c r="AM10" s="103" t="str">
        <f>Stats!$I$19</f>
        <v/>
      </c>
    </row>
    <row r="11" spans="1:39" x14ac:dyDescent="0.25">
      <c r="A11" s="86">
        <v>8</v>
      </c>
      <c r="B11" s="102" t="str">
        <f>Assign!C19</f>
        <v>Fri</v>
      </c>
      <c r="C11" s="12" t="str">
        <f>Stats!$J$7</f>
        <v>M2</v>
      </c>
      <c r="D11" s="86">
        <v>8</v>
      </c>
      <c r="E11" s="102" t="str">
        <f>Assign!C19</f>
        <v>Fri</v>
      </c>
      <c r="F11" s="12" t="str">
        <f>Stats!$J$8</f>
        <v>M1</v>
      </c>
      <c r="G11" s="86">
        <v>8</v>
      </c>
      <c r="H11" s="102" t="str">
        <f>Assign!C19</f>
        <v>Fri</v>
      </c>
      <c r="I11" s="12" t="str">
        <f>Stats!$J$9</f>
        <v/>
      </c>
      <c r="J11" s="86">
        <v>8</v>
      </c>
      <c r="K11" s="102" t="str">
        <f>Assign!C19</f>
        <v>Fri</v>
      </c>
      <c r="L11" s="12" t="str">
        <f>Stats!$J$10</f>
        <v/>
      </c>
      <c r="M11" s="86">
        <v>8</v>
      </c>
      <c r="N11" s="102" t="str">
        <f>Assign!C19</f>
        <v>Fri</v>
      </c>
      <c r="O11" s="12" t="str">
        <f>Stats!$J$11</f>
        <v/>
      </c>
      <c r="P11" s="86">
        <v>8</v>
      </c>
      <c r="Q11" s="102" t="str">
        <f>Assign!C19</f>
        <v>Fri</v>
      </c>
      <c r="R11" s="12" t="str">
        <f>Stats!$J$12</f>
        <v>N1</v>
      </c>
      <c r="S11" s="86">
        <v>8</v>
      </c>
      <c r="T11" s="102" t="str">
        <f>Assign!C19</f>
        <v>Fri</v>
      </c>
      <c r="U11" s="12" t="str">
        <f>Stats!$J$13</f>
        <v>8H</v>
      </c>
      <c r="V11" s="86">
        <v>8</v>
      </c>
      <c r="W11" s="102" t="str">
        <f>Assign!C19</f>
        <v>Fri</v>
      </c>
      <c r="X11" s="12" t="str">
        <f>Stats!$J$14</f>
        <v>N2</v>
      </c>
      <c r="Y11" s="86">
        <v>8</v>
      </c>
      <c r="Z11" s="102" t="str">
        <f>Assign!C19</f>
        <v>Fri</v>
      </c>
      <c r="AA11" s="12" t="str">
        <f>Stats!$J$15</f>
        <v/>
      </c>
      <c r="AB11" s="86">
        <v>8</v>
      </c>
      <c r="AC11" s="102" t="str">
        <f>Assign!C19</f>
        <v>Fri</v>
      </c>
      <c r="AD11" s="103" t="str">
        <f>Stats!$J$16</f>
        <v/>
      </c>
      <c r="AE11" s="86">
        <v>8</v>
      </c>
      <c r="AF11" s="104" t="str">
        <f>Stats!$J$6</f>
        <v>Fri</v>
      </c>
      <c r="AG11" s="12" t="str">
        <f>Stats!$J$17</f>
        <v/>
      </c>
      <c r="AH11" s="86">
        <v>8</v>
      </c>
      <c r="AI11" s="102" t="str">
        <f>Assign!C19</f>
        <v>Fri</v>
      </c>
      <c r="AJ11" s="103" t="str">
        <f>Stats!$J$18</f>
        <v/>
      </c>
      <c r="AK11" s="86">
        <v>8</v>
      </c>
      <c r="AL11" s="102" t="str">
        <f>Assign!C19</f>
        <v>Fri</v>
      </c>
      <c r="AM11" s="103" t="str">
        <f>Stats!$J$19</f>
        <v/>
      </c>
    </row>
    <row r="12" spans="1:39" x14ac:dyDescent="0.25">
      <c r="A12" s="86">
        <v>9</v>
      </c>
      <c r="B12" s="102" t="str">
        <f>Assign!C20</f>
        <v>Sat</v>
      </c>
      <c r="C12" s="12" t="str">
        <f>Stats!$K$7</f>
        <v>M2</v>
      </c>
      <c r="D12" s="86">
        <v>9</v>
      </c>
      <c r="E12" s="102" t="str">
        <f>Assign!C20</f>
        <v>Sat</v>
      </c>
      <c r="F12" s="12" t="str">
        <f>Stats!$K$8</f>
        <v>M1</v>
      </c>
      <c r="G12" s="86">
        <v>9</v>
      </c>
      <c r="H12" s="102" t="str">
        <f>Assign!C20</f>
        <v>Sat</v>
      </c>
      <c r="I12" s="12" t="str">
        <f>Stats!$K$9</f>
        <v/>
      </c>
      <c r="J12" s="86">
        <v>9</v>
      </c>
      <c r="K12" s="102" t="str">
        <f>Assign!C20</f>
        <v>Sat</v>
      </c>
      <c r="L12" s="12" t="str">
        <f>Stats!$K$10</f>
        <v/>
      </c>
      <c r="M12" s="86">
        <v>9</v>
      </c>
      <c r="N12" s="102" t="str">
        <f>Assign!C20</f>
        <v>Sat</v>
      </c>
      <c r="O12" s="12" t="str">
        <f>Stats!$K$11</f>
        <v/>
      </c>
      <c r="P12" s="86">
        <v>9</v>
      </c>
      <c r="Q12" s="102" t="str">
        <f>Assign!C20</f>
        <v>Sat</v>
      </c>
      <c r="R12" s="12" t="str">
        <f>Stats!$K$12</f>
        <v>N1</v>
      </c>
      <c r="S12" s="86">
        <v>9</v>
      </c>
      <c r="T12" s="102" t="str">
        <f>Assign!C20</f>
        <v>Sat</v>
      </c>
      <c r="U12" s="12" t="str">
        <f>Stats!$K$13</f>
        <v/>
      </c>
      <c r="V12" s="86">
        <v>9</v>
      </c>
      <c r="W12" s="102" t="str">
        <f>Assign!C20</f>
        <v>Sat</v>
      </c>
      <c r="X12" s="12" t="str">
        <f>Stats!$K$14</f>
        <v>N2</v>
      </c>
      <c r="Y12" s="86">
        <v>9</v>
      </c>
      <c r="Z12" s="102" t="str">
        <f>Assign!C20</f>
        <v>Sat</v>
      </c>
      <c r="AA12" s="12" t="str">
        <f>Stats!$K$15</f>
        <v/>
      </c>
      <c r="AB12" s="86">
        <v>9</v>
      </c>
      <c r="AC12" s="102" t="str">
        <f>Assign!C20</f>
        <v>Sat</v>
      </c>
      <c r="AD12" s="103" t="str">
        <f>Stats!$K$16</f>
        <v/>
      </c>
      <c r="AE12" s="86">
        <v>9</v>
      </c>
      <c r="AF12" s="104" t="str">
        <f>Stats!$K$6</f>
        <v>Sat</v>
      </c>
      <c r="AG12" s="12" t="str">
        <f>Stats!$K$17</f>
        <v/>
      </c>
      <c r="AH12" s="86">
        <v>9</v>
      </c>
      <c r="AI12" s="102" t="str">
        <f>Assign!C20</f>
        <v>Sat</v>
      </c>
      <c r="AJ12" s="103" t="str">
        <f>Stats!$K$18</f>
        <v/>
      </c>
      <c r="AK12" s="86">
        <v>9</v>
      </c>
      <c r="AL12" s="102" t="str">
        <f>Assign!C20</f>
        <v>Sat</v>
      </c>
      <c r="AM12" s="103" t="str">
        <f>Stats!$K$19</f>
        <v/>
      </c>
    </row>
    <row r="13" spans="1:39" x14ac:dyDescent="0.25">
      <c r="A13" s="86">
        <v>10</v>
      </c>
      <c r="B13" s="102" t="str">
        <f>Assign!C21</f>
        <v>Sun</v>
      </c>
      <c r="C13" s="12" t="str">
        <f>Stats!$L$7</f>
        <v/>
      </c>
      <c r="D13" s="86">
        <v>10</v>
      </c>
      <c r="E13" s="102" t="str">
        <f>Assign!C21</f>
        <v>Sun</v>
      </c>
      <c r="F13" s="12" t="str">
        <f>Stats!$L$8</f>
        <v/>
      </c>
      <c r="G13" s="86">
        <v>10</v>
      </c>
      <c r="H13" s="102" t="str">
        <f>Assign!C21</f>
        <v>Sun</v>
      </c>
      <c r="I13" s="12" t="str">
        <f>Stats!$L$9</f>
        <v>M1</v>
      </c>
      <c r="J13" s="86">
        <v>10</v>
      </c>
      <c r="K13" s="102" t="str">
        <f>Assign!C21</f>
        <v>Sun</v>
      </c>
      <c r="L13" s="12" t="str">
        <f>Stats!$L$10</f>
        <v>M2</v>
      </c>
      <c r="M13" s="86">
        <v>10</v>
      </c>
      <c r="N13" s="102" t="str">
        <f>Assign!C21</f>
        <v>Sun</v>
      </c>
      <c r="O13" s="12" t="str">
        <f>Stats!$L$11</f>
        <v>N1</v>
      </c>
      <c r="P13" s="86">
        <v>10</v>
      </c>
      <c r="Q13" s="102" t="str">
        <f>Assign!C21</f>
        <v>Sun</v>
      </c>
      <c r="R13" s="12" t="str">
        <f>Stats!$L$12</f>
        <v/>
      </c>
      <c r="S13" s="86">
        <v>10</v>
      </c>
      <c r="T13" s="102" t="str">
        <f>Assign!C21</f>
        <v>Sun</v>
      </c>
      <c r="U13" s="12" t="str">
        <f>Stats!$L$13</f>
        <v>N2</v>
      </c>
      <c r="V13" s="86">
        <v>10</v>
      </c>
      <c r="W13" s="102" t="str">
        <f>Assign!C21</f>
        <v>Sun</v>
      </c>
      <c r="X13" s="12" t="str">
        <f>Stats!$L$14</f>
        <v/>
      </c>
      <c r="Y13" s="86">
        <v>10</v>
      </c>
      <c r="Z13" s="102" t="str">
        <f>Assign!C21</f>
        <v>Sun</v>
      </c>
      <c r="AA13" s="12" t="str">
        <f>Stats!$L$15</f>
        <v/>
      </c>
      <c r="AB13" s="86">
        <v>10</v>
      </c>
      <c r="AC13" s="102" t="str">
        <f>Assign!C21</f>
        <v>Sun</v>
      </c>
      <c r="AD13" s="103" t="str">
        <f>Stats!$L$16</f>
        <v/>
      </c>
      <c r="AE13" s="86">
        <v>10</v>
      </c>
      <c r="AF13" s="104" t="str">
        <f>Stats!$L$6</f>
        <v>Sun</v>
      </c>
      <c r="AG13" s="12" t="str">
        <f>Stats!$L$17</f>
        <v/>
      </c>
      <c r="AH13" s="86">
        <v>10</v>
      </c>
      <c r="AI13" s="102" t="str">
        <f>Assign!C21</f>
        <v>Sun</v>
      </c>
      <c r="AJ13" s="103" t="str">
        <f>Stats!$L$18</f>
        <v/>
      </c>
      <c r="AK13" s="86">
        <v>10</v>
      </c>
      <c r="AL13" s="102" t="str">
        <f>Assign!C21</f>
        <v>Sun</v>
      </c>
      <c r="AM13" s="103" t="str">
        <f>Stats!$L$19</f>
        <v/>
      </c>
    </row>
    <row r="14" spans="1:39" x14ac:dyDescent="0.25">
      <c r="A14" s="86">
        <v>11</v>
      </c>
      <c r="B14" s="102" t="str">
        <f>Assign!C22</f>
        <v>Mon</v>
      </c>
      <c r="C14" s="12" t="str">
        <f>Stats!$M$7</f>
        <v/>
      </c>
      <c r="D14" s="86">
        <v>11</v>
      </c>
      <c r="E14" s="102" t="str">
        <f>Assign!C22</f>
        <v>Mon</v>
      </c>
      <c r="F14" s="12" t="str">
        <f>Stats!$M$8</f>
        <v/>
      </c>
      <c r="G14" s="86">
        <v>11</v>
      </c>
      <c r="H14" s="102" t="str">
        <f>Assign!C22</f>
        <v>Mon</v>
      </c>
      <c r="I14" s="12" t="str">
        <f>Stats!$M$9</f>
        <v>M1</v>
      </c>
      <c r="J14" s="86">
        <v>11</v>
      </c>
      <c r="K14" s="102" t="str">
        <f>Assign!C22</f>
        <v>Mon</v>
      </c>
      <c r="L14" s="12" t="str">
        <f>Stats!$M$10</f>
        <v>M2</v>
      </c>
      <c r="M14" s="86">
        <v>11</v>
      </c>
      <c r="N14" s="102" t="str">
        <f>Assign!C22</f>
        <v>Mon</v>
      </c>
      <c r="O14" s="12" t="str">
        <f>Stats!$M$11</f>
        <v>N1</v>
      </c>
      <c r="P14" s="86">
        <v>11</v>
      </c>
      <c r="Q14" s="102" t="str">
        <f>Assign!C22</f>
        <v>Mon</v>
      </c>
      <c r="R14" s="12" t="str">
        <f>Stats!$M$12</f>
        <v/>
      </c>
      <c r="S14" s="86">
        <v>11</v>
      </c>
      <c r="T14" s="102" t="str">
        <f>Assign!C22</f>
        <v>Mon</v>
      </c>
      <c r="U14" s="12" t="str">
        <f>Stats!$M$13</f>
        <v>N2</v>
      </c>
      <c r="V14" s="86">
        <v>11</v>
      </c>
      <c r="W14" s="102" t="str">
        <f>Assign!C22</f>
        <v>Mon</v>
      </c>
      <c r="X14" s="12" t="str">
        <f>Stats!$M$14</f>
        <v/>
      </c>
      <c r="Y14" s="86">
        <v>11</v>
      </c>
      <c r="Z14" s="102" t="str">
        <f>Assign!C22</f>
        <v>Mon</v>
      </c>
      <c r="AA14" s="12" t="str">
        <f>Stats!$M$15</f>
        <v/>
      </c>
      <c r="AB14" s="86">
        <v>11</v>
      </c>
      <c r="AC14" s="102" t="str">
        <f>Assign!C22</f>
        <v>Mon</v>
      </c>
      <c r="AD14" s="103" t="str">
        <f>Stats!$M$16</f>
        <v/>
      </c>
      <c r="AE14" s="86">
        <v>11</v>
      </c>
      <c r="AF14" s="104" t="str">
        <f>Stats!$M$6</f>
        <v>Mon</v>
      </c>
      <c r="AG14" s="12" t="str">
        <f>Stats!$M$17</f>
        <v/>
      </c>
      <c r="AH14" s="86">
        <v>11</v>
      </c>
      <c r="AI14" s="102" t="str">
        <f>Assign!C22</f>
        <v>Mon</v>
      </c>
      <c r="AJ14" s="103" t="str">
        <f>Stats!$M$18</f>
        <v/>
      </c>
      <c r="AK14" s="86">
        <v>11</v>
      </c>
      <c r="AL14" s="102" t="str">
        <f>Assign!C22</f>
        <v>Mon</v>
      </c>
      <c r="AM14" s="103" t="str">
        <f>Stats!$M$19</f>
        <v/>
      </c>
    </row>
    <row r="15" spans="1:39" x14ac:dyDescent="0.25">
      <c r="A15" s="86">
        <v>12</v>
      </c>
      <c r="B15" s="102" t="str">
        <f>Assign!C23</f>
        <v>Tue</v>
      </c>
      <c r="C15" s="12" t="str">
        <f>Stats!$N$7</f>
        <v/>
      </c>
      <c r="D15" s="86">
        <v>12</v>
      </c>
      <c r="E15" s="102" t="str">
        <f>Assign!C23</f>
        <v>Tue</v>
      </c>
      <c r="F15" s="12" t="str">
        <f>Stats!$N$8</f>
        <v/>
      </c>
      <c r="G15" s="86">
        <v>12</v>
      </c>
      <c r="H15" s="102" t="str">
        <f>Assign!C23</f>
        <v>Tue</v>
      </c>
      <c r="I15" s="12" t="str">
        <f>Stats!$N$9</f>
        <v>M1</v>
      </c>
      <c r="J15" s="86">
        <v>12</v>
      </c>
      <c r="K15" s="102" t="str">
        <f>Assign!C23</f>
        <v>Tue</v>
      </c>
      <c r="L15" s="12" t="str">
        <f>Stats!$N$10</f>
        <v>M2</v>
      </c>
      <c r="M15" s="86">
        <v>12</v>
      </c>
      <c r="N15" s="102" t="str">
        <f>Assign!C23</f>
        <v>Tue</v>
      </c>
      <c r="O15" s="12" t="str">
        <f>Stats!$N$11</f>
        <v>N1</v>
      </c>
      <c r="P15" s="86">
        <v>12</v>
      </c>
      <c r="Q15" s="102" t="str">
        <f>Assign!C23</f>
        <v>Tue</v>
      </c>
      <c r="R15" s="12" t="str">
        <f>Stats!$N$12</f>
        <v/>
      </c>
      <c r="S15" s="86">
        <v>12</v>
      </c>
      <c r="T15" s="102" t="str">
        <f>Assign!C23</f>
        <v>Tue</v>
      </c>
      <c r="U15" s="12" t="str">
        <f>Stats!$N$13</f>
        <v>N2</v>
      </c>
      <c r="V15" s="86">
        <v>12</v>
      </c>
      <c r="W15" s="102" t="str">
        <f>Assign!C23</f>
        <v>Tue</v>
      </c>
      <c r="X15" s="12" t="str">
        <f>Stats!$N$14</f>
        <v/>
      </c>
      <c r="Y15" s="86">
        <v>12</v>
      </c>
      <c r="Z15" s="102" t="str">
        <f>Assign!C23</f>
        <v>Tue</v>
      </c>
      <c r="AA15" s="12" t="str">
        <f>Stats!$N$15</f>
        <v/>
      </c>
      <c r="AB15" s="86">
        <v>12</v>
      </c>
      <c r="AC15" s="102" t="str">
        <f>Assign!C23</f>
        <v>Tue</v>
      </c>
      <c r="AD15" s="103" t="str">
        <f>Stats!$N$16</f>
        <v/>
      </c>
      <c r="AE15" s="86">
        <v>12</v>
      </c>
      <c r="AF15" s="104" t="str">
        <f>Stats!$N$6</f>
        <v>Tue</v>
      </c>
      <c r="AG15" s="12" t="str">
        <f>Stats!$N$17</f>
        <v/>
      </c>
      <c r="AH15" s="86">
        <v>12</v>
      </c>
      <c r="AI15" s="102" t="str">
        <f>Assign!C23</f>
        <v>Tue</v>
      </c>
      <c r="AJ15" s="103" t="str">
        <f>Stats!$N$18</f>
        <v/>
      </c>
      <c r="AK15" s="86">
        <v>12</v>
      </c>
      <c r="AL15" s="102" t="str">
        <f>Assign!C23</f>
        <v>Tue</v>
      </c>
      <c r="AM15" s="103" t="str">
        <f>Stats!$N$19</f>
        <v/>
      </c>
    </row>
    <row r="16" spans="1:39" x14ac:dyDescent="0.25">
      <c r="A16" s="86">
        <v>13</v>
      </c>
      <c r="B16" s="102" t="str">
        <f>Assign!C24</f>
        <v>Wed</v>
      </c>
      <c r="C16" s="12" t="str">
        <f>Stats!$O$7</f>
        <v>M2</v>
      </c>
      <c r="D16" s="86">
        <v>13</v>
      </c>
      <c r="E16" s="102" t="str">
        <f>Assign!C24</f>
        <v>Wed</v>
      </c>
      <c r="F16" s="12" t="str">
        <f>Stats!$O$8</f>
        <v>M1</v>
      </c>
      <c r="G16" s="86">
        <v>13</v>
      </c>
      <c r="H16" s="102" t="str">
        <f>Assign!C24</f>
        <v>Wed</v>
      </c>
      <c r="I16" s="12" t="str">
        <f>Stats!$O$9</f>
        <v>4H</v>
      </c>
      <c r="J16" s="86">
        <v>13</v>
      </c>
      <c r="K16" s="102" t="str">
        <f>Assign!C24</f>
        <v>Wed</v>
      </c>
      <c r="L16" s="12" t="str">
        <f>Stats!$O$10</f>
        <v/>
      </c>
      <c r="M16" s="86">
        <v>13</v>
      </c>
      <c r="N16" s="102" t="str">
        <f>Assign!C24</f>
        <v>Wed</v>
      </c>
      <c r="O16" s="12" t="str">
        <f>Stats!$O$11</f>
        <v/>
      </c>
      <c r="P16" s="86">
        <v>13</v>
      </c>
      <c r="Q16" s="102" t="str">
        <f>Assign!C24</f>
        <v>Wed</v>
      </c>
      <c r="R16" s="12" t="str">
        <f>Stats!$O$12</f>
        <v>N1</v>
      </c>
      <c r="S16" s="86">
        <v>13</v>
      </c>
      <c r="T16" s="102" t="str">
        <f>Assign!C24</f>
        <v>Wed</v>
      </c>
      <c r="U16" s="12" t="str">
        <f>Stats!$O$13</f>
        <v/>
      </c>
      <c r="V16" s="86">
        <v>13</v>
      </c>
      <c r="W16" s="102" t="str">
        <f>Assign!C24</f>
        <v>Wed</v>
      </c>
      <c r="X16" s="12" t="str">
        <f>Stats!$O$14</f>
        <v>N2</v>
      </c>
      <c r="Y16" s="86">
        <v>13</v>
      </c>
      <c r="Z16" s="102" t="str">
        <f>Assign!C24</f>
        <v>Wed</v>
      </c>
      <c r="AA16" s="12" t="str">
        <f>Stats!$O$15</f>
        <v/>
      </c>
      <c r="AB16" s="86">
        <v>13</v>
      </c>
      <c r="AC16" s="102" t="str">
        <f>Assign!C24</f>
        <v>Wed</v>
      </c>
      <c r="AD16" s="103" t="str">
        <f>Stats!$O$16</f>
        <v/>
      </c>
      <c r="AE16" s="86">
        <v>13</v>
      </c>
      <c r="AF16" s="104" t="str">
        <f>Stats!$O$6</f>
        <v>Wed</v>
      </c>
      <c r="AG16" s="12" t="str">
        <f>Stats!$O$17</f>
        <v/>
      </c>
      <c r="AH16" s="86">
        <v>13</v>
      </c>
      <c r="AI16" s="102" t="str">
        <f>Assign!C24</f>
        <v>Wed</v>
      </c>
      <c r="AJ16" s="103" t="str">
        <f>Stats!$O$18</f>
        <v/>
      </c>
      <c r="AK16" s="86">
        <v>13</v>
      </c>
      <c r="AL16" s="102" t="str">
        <f>Assign!C24</f>
        <v>Wed</v>
      </c>
      <c r="AM16" s="103" t="str">
        <f>Stats!$O$19</f>
        <v/>
      </c>
    </row>
    <row r="17" spans="1:39" x14ac:dyDescent="0.25">
      <c r="A17" s="86">
        <v>14</v>
      </c>
      <c r="B17" s="102" t="str">
        <f>Assign!C25</f>
        <v>Thu</v>
      </c>
      <c r="C17" s="12" t="str">
        <f>Stats!$P$7</f>
        <v>M2</v>
      </c>
      <c r="D17" s="86">
        <v>14</v>
      </c>
      <c r="E17" s="102" t="str">
        <f>Assign!C25</f>
        <v>Thu</v>
      </c>
      <c r="F17" s="12" t="str">
        <f>Stats!$P$8</f>
        <v>M1</v>
      </c>
      <c r="G17" s="86">
        <v>14</v>
      </c>
      <c r="H17" s="102" t="str">
        <f>Assign!C25</f>
        <v>Thu</v>
      </c>
      <c r="I17" s="12" t="str">
        <f>Stats!$P$9</f>
        <v/>
      </c>
      <c r="J17" s="86">
        <v>14</v>
      </c>
      <c r="K17" s="102" t="str">
        <f>Assign!C25</f>
        <v>Thu</v>
      </c>
      <c r="L17" s="12" t="str">
        <f>Stats!$P$10</f>
        <v/>
      </c>
      <c r="M17" s="86">
        <v>14</v>
      </c>
      <c r="N17" s="102" t="str">
        <f>Assign!C25</f>
        <v>Thu</v>
      </c>
      <c r="O17" s="12" t="str">
        <f>Stats!$P$11</f>
        <v/>
      </c>
      <c r="P17" s="86">
        <v>14</v>
      </c>
      <c r="Q17" s="102" t="str">
        <f>Assign!C25</f>
        <v>Thu</v>
      </c>
      <c r="R17" s="12" t="str">
        <f>Stats!$P$12</f>
        <v>N1</v>
      </c>
      <c r="S17" s="86">
        <v>14</v>
      </c>
      <c r="T17" s="102" t="str">
        <f>Assign!C25</f>
        <v>Thu</v>
      </c>
      <c r="U17" s="12" t="str">
        <f>Stats!$P$13</f>
        <v/>
      </c>
      <c r="V17" s="86">
        <v>14</v>
      </c>
      <c r="W17" s="102" t="str">
        <f>Assign!C25</f>
        <v>Thu</v>
      </c>
      <c r="X17" s="12" t="str">
        <f>Stats!$P$14</f>
        <v>N2</v>
      </c>
      <c r="Y17" s="86">
        <v>14</v>
      </c>
      <c r="Z17" s="102" t="str">
        <f>Assign!C25</f>
        <v>Thu</v>
      </c>
      <c r="AA17" s="12" t="str">
        <f>Stats!$P$15</f>
        <v/>
      </c>
      <c r="AB17" s="86">
        <v>14</v>
      </c>
      <c r="AC17" s="102" t="str">
        <f>Assign!C25</f>
        <v>Thu</v>
      </c>
      <c r="AD17" s="103" t="str">
        <f>Stats!$P$16</f>
        <v/>
      </c>
      <c r="AE17" s="86">
        <v>14</v>
      </c>
      <c r="AF17" s="104" t="str">
        <f>Stats!$P$6</f>
        <v>Thu</v>
      </c>
      <c r="AG17" s="12" t="str">
        <f>Stats!$P$17</f>
        <v/>
      </c>
      <c r="AH17" s="86">
        <v>14</v>
      </c>
      <c r="AI17" s="102" t="str">
        <f>Assign!C25</f>
        <v>Thu</v>
      </c>
      <c r="AJ17" s="103" t="str">
        <f>Stats!$P$18</f>
        <v/>
      </c>
      <c r="AK17" s="86">
        <v>14</v>
      </c>
      <c r="AL17" s="102" t="str">
        <f>Assign!C25</f>
        <v>Thu</v>
      </c>
      <c r="AM17" s="103" t="str">
        <f>Stats!$P$19</f>
        <v/>
      </c>
    </row>
    <row r="18" spans="1:39" x14ac:dyDescent="0.25">
      <c r="A18" s="86">
        <v>15</v>
      </c>
      <c r="B18" s="102" t="str">
        <f>Assign!C26</f>
        <v>Fri</v>
      </c>
      <c r="C18" s="12" t="str">
        <f>Stats!$Q$7</f>
        <v>M2</v>
      </c>
      <c r="D18" s="86">
        <v>15</v>
      </c>
      <c r="E18" s="102" t="str">
        <f>Assign!C26</f>
        <v>Fri</v>
      </c>
      <c r="F18" s="12" t="str">
        <f>Stats!$Q$8</f>
        <v>M1</v>
      </c>
      <c r="G18" s="86">
        <v>15</v>
      </c>
      <c r="H18" s="102" t="str">
        <f>Assign!C26</f>
        <v>Fri</v>
      </c>
      <c r="I18" s="12" t="str">
        <f>Stats!$Q$9</f>
        <v/>
      </c>
      <c r="J18" s="86">
        <v>15</v>
      </c>
      <c r="K18" s="102" t="str">
        <f>Assign!C26</f>
        <v>Fri</v>
      </c>
      <c r="L18" s="12" t="str">
        <f>Stats!$Q$10</f>
        <v/>
      </c>
      <c r="M18" s="86">
        <v>15</v>
      </c>
      <c r="N18" s="102" t="str">
        <f>Assign!C26</f>
        <v>Fri</v>
      </c>
      <c r="O18" s="12" t="str">
        <f>Stats!$Q$11</f>
        <v/>
      </c>
      <c r="P18" s="86">
        <v>15</v>
      </c>
      <c r="Q18" s="102" t="str">
        <f>Assign!C26</f>
        <v>Fri</v>
      </c>
      <c r="R18" s="12" t="str">
        <f>Stats!$Q$12</f>
        <v>N1</v>
      </c>
      <c r="S18" s="86">
        <v>15</v>
      </c>
      <c r="T18" s="102" t="str">
        <f>Assign!C26</f>
        <v>Fri</v>
      </c>
      <c r="U18" s="12" t="str">
        <f>Stats!$Q$13</f>
        <v/>
      </c>
      <c r="V18" s="86">
        <v>15</v>
      </c>
      <c r="W18" s="102" t="str">
        <f>Assign!C26</f>
        <v>Fri</v>
      </c>
      <c r="X18" s="12" t="str">
        <f>Stats!$Q$14</f>
        <v>N2</v>
      </c>
      <c r="Y18" s="86">
        <v>15</v>
      </c>
      <c r="Z18" s="102" t="str">
        <f>Assign!C26</f>
        <v>Fri</v>
      </c>
      <c r="AA18" s="12" t="str">
        <f>Stats!$Q$15</f>
        <v/>
      </c>
      <c r="AB18" s="86">
        <v>15</v>
      </c>
      <c r="AC18" s="102" t="str">
        <f>Assign!C26</f>
        <v>Fri</v>
      </c>
      <c r="AD18" s="103" t="str">
        <f>Stats!$Q$16</f>
        <v/>
      </c>
      <c r="AE18" s="86">
        <v>15</v>
      </c>
      <c r="AF18" s="104" t="str">
        <f>Stats!$Q$6</f>
        <v>Fri</v>
      </c>
      <c r="AG18" s="12" t="str">
        <f>Stats!$Q$17</f>
        <v/>
      </c>
      <c r="AH18" s="86">
        <v>15</v>
      </c>
      <c r="AI18" s="102" t="str">
        <f>Assign!C26</f>
        <v>Fri</v>
      </c>
      <c r="AJ18" s="103" t="str">
        <f>Stats!$Q$18</f>
        <v/>
      </c>
      <c r="AK18" s="86">
        <v>15</v>
      </c>
      <c r="AL18" s="102" t="str">
        <f>Assign!C26</f>
        <v>Fri</v>
      </c>
      <c r="AM18" s="103" t="str">
        <f>Stats!$Q$19</f>
        <v/>
      </c>
    </row>
    <row r="19" spans="1:39" x14ac:dyDescent="0.25">
      <c r="A19" s="86">
        <v>16</v>
      </c>
      <c r="B19" s="102" t="str">
        <f>Assign!C27</f>
        <v>Sat</v>
      </c>
      <c r="C19" s="12" t="str">
        <f>Stats!$R$7</f>
        <v>N2</v>
      </c>
      <c r="D19" s="86">
        <v>16</v>
      </c>
      <c r="E19" s="102" t="str">
        <f>Assign!C27</f>
        <v>Sat</v>
      </c>
      <c r="F19" s="12" t="str">
        <f>Stats!$R$8</f>
        <v>N1</v>
      </c>
      <c r="G19" s="86">
        <v>16</v>
      </c>
      <c r="H19" s="102" t="str">
        <f>Assign!C27</f>
        <v>Sat</v>
      </c>
      <c r="I19" s="12" t="str">
        <f>Stats!$R$9</f>
        <v/>
      </c>
      <c r="J19" s="86">
        <v>16</v>
      </c>
      <c r="K19" s="102" t="str">
        <f>Assign!C27</f>
        <v>Sat</v>
      </c>
      <c r="L19" s="12" t="str">
        <f>Stats!$R$10</f>
        <v/>
      </c>
      <c r="M19" s="86">
        <v>16</v>
      </c>
      <c r="N19" s="102" t="str">
        <f>Assign!C27</f>
        <v>Sat</v>
      </c>
      <c r="O19" s="12" t="str">
        <f>Stats!$R$11</f>
        <v/>
      </c>
      <c r="P19" s="86">
        <v>16</v>
      </c>
      <c r="Q19" s="102" t="str">
        <f>Assign!C27</f>
        <v>Sat</v>
      </c>
      <c r="R19" s="12" t="str">
        <f>Stats!$R$12</f>
        <v>M1</v>
      </c>
      <c r="S19" s="86">
        <v>16</v>
      </c>
      <c r="T19" s="102" t="str">
        <f>Assign!C27</f>
        <v>Sat</v>
      </c>
      <c r="U19" s="12" t="str">
        <f>Stats!$R$13</f>
        <v/>
      </c>
      <c r="V19" s="86">
        <v>16</v>
      </c>
      <c r="W19" s="102" t="str">
        <f>Assign!C27</f>
        <v>Sat</v>
      </c>
      <c r="X19" s="12" t="str">
        <f>Stats!$R$14</f>
        <v>M2</v>
      </c>
      <c r="Y19" s="86">
        <v>16</v>
      </c>
      <c r="Z19" s="102" t="str">
        <f>Assign!C27</f>
        <v>Sat</v>
      </c>
      <c r="AA19" s="12" t="str">
        <f>Stats!$R$15</f>
        <v/>
      </c>
      <c r="AB19" s="86">
        <v>16</v>
      </c>
      <c r="AC19" s="102" t="str">
        <f>Assign!C27</f>
        <v>Sat</v>
      </c>
      <c r="AD19" s="103" t="str">
        <f>Stats!$R$16</f>
        <v/>
      </c>
      <c r="AE19" s="86">
        <v>16</v>
      </c>
      <c r="AF19" s="104" t="str">
        <f>Stats!$R$6</f>
        <v>Sat</v>
      </c>
      <c r="AG19" s="12" t="str">
        <f>Stats!$R$17</f>
        <v/>
      </c>
      <c r="AH19" s="86">
        <v>16</v>
      </c>
      <c r="AI19" s="102" t="str">
        <f>Assign!C27</f>
        <v>Sat</v>
      </c>
      <c r="AJ19" s="103" t="str">
        <f>Stats!$R$18</f>
        <v/>
      </c>
      <c r="AK19" s="86">
        <v>16</v>
      </c>
      <c r="AL19" s="102" t="str">
        <f>Assign!C27</f>
        <v>Sat</v>
      </c>
      <c r="AM19" s="103" t="str">
        <f>Stats!$R$19</f>
        <v/>
      </c>
    </row>
    <row r="20" spans="1:39" x14ac:dyDescent="0.25">
      <c r="A20" s="86">
        <v>17</v>
      </c>
      <c r="B20" s="102" t="str">
        <f>Assign!C28</f>
        <v>Sun</v>
      </c>
      <c r="C20" s="12" t="str">
        <f>Stats!$S$7</f>
        <v>N2</v>
      </c>
      <c r="D20" s="86">
        <v>17</v>
      </c>
      <c r="E20" s="102" t="str">
        <f>Assign!C28</f>
        <v>Sun</v>
      </c>
      <c r="F20" s="12" t="str">
        <f>Stats!$S$8</f>
        <v>N1</v>
      </c>
      <c r="G20" s="86">
        <v>17</v>
      </c>
      <c r="H20" s="102" t="str">
        <f>Assign!C28</f>
        <v>Sun</v>
      </c>
      <c r="I20" s="12" t="str">
        <f>Stats!$S$9</f>
        <v/>
      </c>
      <c r="J20" s="86">
        <v>17</v>
      </c>
      <c r="K20" s="102" t="str">
        <f>Assign!C28</f>
        <v>Sun</v>
      </c>
      <c r="L20" s="12" t="str">
        <f>Stats!$S$10</f>
        <v/>
      </c>
      <c r="M20" s="86">
        <v>17</v>
      </c>
      <c r="N20" s="102" t="str">
        <f>Assign!C28</f>
        <v>Sun</v>
      </c>
      <c r="O20" s="12" t="str">
        <f>Stats!$S$11</f>
        <v/>
      </c>
      <c r="P20" s="86">
        <v>17</v>
      </c>
      <c r="Q20" s="102" t="str">
        <f>Assign!C28</f>
        <v>Sun</v>
      </c>
      <c r="R20" s="12" t="str">
        <f>Stats!$S$12</f>
        <v>M1</v>
      </c>
      <c r="S20" s="86">
        <v>17</v>
      </c>
      <c r="T20" s="102" t="str">
        <f>Assign!C28</f>
        <v>Sun</v>
      </c>
      <c r="U20" s="12" t="str">
        <f>Stats!$S$13</f>
        <v/>
      </c>
      <c r="V20" s="86">
        <v>17</v>
      </c>
      <c r="W20" s="102" t="str">
        <f>Assign!C28</f>
        <v>Sun</v>
      </c>
      <c r="X20" s="12" t="str">
        <f>Stats!$S$14</f>
        <v>M2</v>
      </c>
      <c r="Y20" s="86">
        <v>17</v>
      </c>
      <c r="Z20" s="102" t="str">
        <f>Assign!C28</f>
        <v>Sun</v>
      </c>
      <c r="AA20" s="12" t="str">
        <f>Stats!$S$15</f>
        <v/>
      </c>
      <c r="AB20" s="86">
        <v>17</v>
      </c>
      <c r="AC20" s="102" t="str">
        <f>Assign!C28</f>
        <v>Sun</v>
      </c>
      <c r="AD20" s="103" t="str">
        <f>Stats!$S$16</f>
        <v/>
      </c>
      <c r="AE20" s="86">
        <v>17</v>
      </c>
      <c r="AF20" s="104" t="str">
        <f>Stats!$S$6</f>
        <v>Sun</v>
      </c>
      <c r="AG20" s="12" t="str">
        <f>Stats!$S$17</f>
        <v/>
      </c>
      <c r="AH20" s="86">
        <v>17</v>
      </c>
      <c r="AI20" s="102" t="str">
        <f>Assign!C28</f>
        <v>Sun</v>
      </c>
      <c r="AJ20" s="103" t="str">
        <f>Stats!$S$18</f>
        <v/>
      </c>
      <c r="AK20" s="86">
        <v>17</v>
      </c>
      <c r="AL20" s="102" t="str">
        <f>Assign!C28</f>
        <v>Sun</v>
      </c>
      <c r="AM20" s="103" t="str">
        <f>Stats!$S$19</f>
        <v/>
      </c>
    </row>
    <row r="21" spans="1:39" ht="15.75" customHeight="1" x14ac:dyDescent="0.25">
      <c r="A21" s="86">
        <v>18</v>
      </c>
      <c r="B21" s="102" t="str">
        <f>Assign!C29</f>
        <v>Mon</v>
      </c>
      <c r="C21" s="12" t="str">
        <f>Stats!$T$7</f>
        <v>N2</v>
      </c>
      <c r="D21" s="86">
        <v>18</v>
      </c>
      <c r="E21" s="102" t="str">
        <f>Assign!C29</f>
        <v>Mon</v>
      </c>
      <c r="F21" s="12" t="str">
        <f>Stats!$T$8</f>
        <v>N1</v>
      </c>
      <c r="G21" s="86">
        <v>18</v>
      </c>
      <c r="H21" s="102" t="str">
        <f>Assign!C29</f>
        <v>Mon</v>
      </c>
      <c r="I21" s="12" t="str">
        <f>Stats!$T$9</f>
        <v/>
      </c>
      <c r="J21" s="86">
        <v>18</v>
      </c>
      <c r="K21" s="102" t="str">
        <f>Assign!C29</f>
        <v>Mon</v>
      </c>
      <c r="L21" s="12" t="str">
        <f>Stats!$T$10</f>
        <v/>
      </c>
      <c r="M21" s="86">
        <v>18</v>
      </c>
      <c r="N21" s="102" t="str">
        <f>Assign!C29</f>
        <v>Mon</v>
      </c>
      <c r="O21" s="12" t="str">
        <f>Stats!$T$11</f>
        <v/>
      </c>
      <c r="P21" s="86">
        <v>18</v>
      </c>
      <c r="Q21" s="102" t="str">
        <f>Assign!C29</f>
        <v>Mon</v>
      </c>
      <c r="R21" s="12" t="str">
        <f>Stats!$T$12</f>
        <v>M1</v>
      </c>
      <c r="S21" s="86">
        <v>18</v>
      </c>
      <c r="T21" s="102" t="str">
        <f>Assign!C29</f>
        <v>Mon</v>
      </c>
      <c r="U21" s="12" t="str">
        <f>Stats!$T$13</f>
        <v/>
      </c>
      <c r="V21" s="86">
        <v>18</v>
      </c>
      <c r="W21" s="102" t="str">
        <f>Assign!C29</f>
        <v>Mon</v>
      </c>
      <c r="X21" s="12" t="str">
        <f>Stats!$T$14</f>
        <v>M2</v>
      </c>
      <c r="Y21" s="86">
        <v>18</v>
      </c>
      <c r="Z21" s="102" t="str">
        <f>Assign!C29</f>
        <v>Mon</v>
      </c>
      <c r="AA21" s="12" t="str">
        <f>Stats!$T$15</f>
        <v/>
      </c>
      <c r="AB21" s="86">
        <v>18</v>
      </c>
      <c r="AC21" s="102" t="str">
        <f>Assign!C29</f>
        <v>Mon</v>
      </c>
      <c r="AD21" s="103" t="str">
        <f>Stats!$T$16</f>
        <v/>
      </c>
      <c r="AE21" s="86">
        <v>18</v>
      </c>
      <c r="AF21" s="104" t="str">
        <f>Stats!$T$6</f>
        <v>Mon</v>
      </c>
      <c r="AG21" s="12" t="str">
        <f>Stats!$T$17</f>
        <v/>
      </c>
      <c r="AH21" s="86">
        <v>18</v>
      </c>
      <c r="AI21" s="102" t="str">
        <f>Assign!C29</f>
        <v>Mon</v>
      </c>
      <c r="AJ21" s="103" t="str">
        <f>Stats!$T$18</f>
        <v/>
      </c>
      <c r="AK21" s="86">
        <v>18</v>
      </c>
      <c r="AL21" s="102" t="str">
        <f>Assign!C29</f>
        <v>Mon</v>
      </c>
      <c r="AM21" s="103" t="str">
        <f>Stats!$T$19</f>
        <v/>
      </c>
    </row>
    <row r="22" spans="1:39" ht="15.75" customHeight="1" x14ac:dyDescent="0.25">
      <c r="A22" s="86">
        <v>19</v>
      </c>
      <c r="B22" s="102" t="str">
        <f>Assign!C30</f>
        <v>Tue</v>
      </c>
      <c r="C22" s="12" t="str">
        <f>Stats!$U$7</f>
        <v/>
      </c>
      <c r="D22" s="86">
        <v>19</v>
      </c>
      <c r="E22" s="102" t="str">
        <f>Assign!C30</f>
        <v>Tue</v>
      </c>
      <c r="F22" s="12" t="str">
        <f>Stats!$U$8</f>
        <v/>
      </c>
      <c r="G22" s="86">
        <v>19</v>
      </c>
      <c r="H22" s="102" t="str">
        <f>Assign!C30</f>
        <v>Tue</v>
      </c>
      <c r="I22" s="12" t="str">
        <f>Stats!$U$9</f>
        <v>N1</v>
      </c>
      <c r="J22" s="86">
        <v>19</v>
      </c>
      <c r="K22" s="102" t="str">
        <f>Assign!C30</f>
        <v>Tue</v>
      </c>
      <c r="L22" s="12" t="str">
        <f>Stats!$U$10</f>
        <v>N2</v>
      </c>
      <c r="M22" s="86">
        <v>19</v>
      </c>
      <c r="N22" s="102" t="str">
        <f>Assign!C30</f>
        <v>Tue</v>
      </c>
      <c r="O22" s="12" t="str">
        <f>Stats!$U$11</f>
        <v>M1</v>
      </c>
      <c r="P22" s="86">
        <v>19</v>
      </c>
      <c r="Q22" s="102" t="str">
        <f>Assign!C30</f>
        <v>Tue</v>
      </c>
      <c r="R22" s="12" t="str">
        <f>Stats!$U$12</f>
        <v/>
      </c>
      <c r="S22" s="86">
        <v>19</v>
      </c>
      <c r="T22" s="102" t="str">
        <f>Assign!C30</f>
        <v>Tue</v>
      </c>
      <c r="U22" s="12" t="str">
        <f>Stats!$U$13</f>
        <v>M2</v>
      </c>
      <c r="V22" s="86">
        <v>19</v>
      </c>
      <c r="W22" s="102" t="str">
        <f>Assign!C30</f>
        <v>Tue</v>
      </c>
      <c r="X22" s="12" t="str">
        <f>Stats!$U$14</f>
        <v/>
      </c>
      <c r="Y22" s="86">
        <v>19</v>
      </c>
      <c r="Z22" s="102" t="str">
        <f>Assign!C30</f>
        <v>Tue</v>
      </c>
      <c r="AA22" s="12" t="str">
        <f>Stats!$U$15</f>
        <v/>
      </c>
      <c r="AB22" s="86">
        <v>19</v>
      </c>
      <c r="AC22" s="102" t="str">
        <f>Assign!C30</f>
        <v>Tue</v>
      </c>
      <c r="AD22" s="103" t="str">
        <f>Stats!$U$16</f>
        <v/>
      </c>
      <c r="AE22" s="86">
        <v>19</v>
      </c>
      <c r="AF22" s="104" t="str">
        <f>Stats!$U$6</f>
        <v>Tue</v>
      </c>
      <c r="AG22" s="12" t="str">
        <f>Stats!$U$17</f>
        <v/>
      </c>
      <c r="AH22" s="86">
        <v>19</v>
      </c>
      <c r="AI22" s="102" t="str">
        <f>Assign!C30</f>
        <v>Tue</v>
      </c>
      <c r="AJ22" s="103" t="str">
        <f>Stats!$U$18</f>
        <v/>
      </c>
      <c r="AK22" s="86">
        <v>19</v>
      </c>
      <c r="AL22" s="102" t="str">
        <f>Assign!C30</f>
        <v>Tue</v>
      </c>
      <c r="AM22" s="103" t="str">
        <f>Stats!$U$19</f>
        <v/>
      </c>
    </row>
    <row r="23" spans="1:39" ht="15.75" customHeight="1" x14ac:dyDescent="0.25">
      <c r="A23" s="86">
        <v>20</v>
      </c>
      <c r="B23" s="102" t="str">
        <f>Assign!C31</f>
        <v>Wed</v>
      </c>
      <c r="C23" s="12" t="str">
        <f>Stats!$V$7</f>
        <v>8H</v>
      </c>
      <c r="D23" s="86">
        <v>20</v>
      </c>
      <c r="E23" s="102" t="str">
        <f>Assign!C31</f>
        <v>Wed</v>
      </c>
      <c r="F23" s="12" t="str">
        <f>Stats!$V$8</f>
        <v/>
      </c>
      <c r="G23" s="86">
        <v>20</v>
      </c>
      <c r="H23" s="102" t="str">
        <f>Assign!C31</f>
        <v>Wed</v>
      </c>
      <c r="I23" s="12" t="str">
        <f>Stats!$V$9</f>
        <v>N1</v>
      </c>
      <c r="J23" s="86">
        <v>20</v>
      </c>
      <c r="K23" s="102" t="str">
        <f>Assign!C31</f>
        <v>Wed</v>
      </c>
      <c r="L23" s="12" t="str">
        <f>Stats!$V$10</f>
        <v>N2</v>
      </c>
      <c r="M23" s="86">
        <v>20</v>
      </c>
      <c r="N23" s="102" t="str">
        <f>Assign!C31</f>
        <v>Wed</v>
      </c>
      <c r="O23" s="12" t="str">
        <f>Stats!$V$11</f>
        <v>M1</v>
      </c>
      <c r="P23" s="86">
        <v>20</v>
      </c>
      <c r="Q23" s="102" t="str">
        <f>Assign!C31</f>
        <v>Wed</v>
      </c>
      <c r="R23" s="12" t="str">
        <f>Stats!$V$12</f>
        <v/>
      </c>
      <c r="S23" s="86">
        <v>20</v>
      </c>
      <c r="T23" s="102" t="str">
        <f>Assign!C31</f>
        <v>Wed</v>
      </c>
      <c r="U23" s="12" t="str">
        <f>Stats!$V$13</f>
        <v>M2</v>
      </c>
      <c r="V23" s="86">
        <v>20</v>
      </c>
      <c r="W23" s="102" t="str">
        <f>Assign!C31</f>
        <v>Wed</v>
      </c>
      <c r="X23" s="12" t="str">
        <f>Stats!$V$14</f>
        <v/>
      </c>
      <c r="Y23" s="86">
        <v>20</v>
      </c>
      <c r="Z23" s="102" t="str">
        <f>Assign!C31</f>
        <v>Wed</v>
      </c>
      <c r="AA23" s="12" t="str">
        <f>Stats!$V$15</f>
        <v/>
      </c>
      <c r="AB23" s="86">
        <v>20</v>
      </c>
      <c r="AC23" s="102" t="str">
        <f>Assign!C31</f>
        <v>Wed</v>
      </c>
      <c r="AD23" s="103" t="str">
        <f>Stats!$V$16</f>
        <v/>
      </c>
      <c r="AE23" s="86">
        <v>20</v>
      </c>
      <c r="AF23" s="104" t="str">
        <f>Stats!$V$6</f>
        <v>Wed</v>
      </c>
      <c r="AG23" s="12" t="str">
        <f>Stats!$V$17</f>
        <v/>
      </c>
      <c r="AH23" s="86">
        <v>20</v>
      </c>
      <c r="AI23" s="102" t="str">
        <f>Assign!C31</f>
        <v>Wed</v>
      </c>
      <c r="AJ23" s="103" t="str">
        <f>Stats!$V$18</f>
        <v/>
      </c>
      <c r="AK23" s="86">
        <v>20</v>
      </c>
      <c r="AL23" s="102" t="str">
        <f>Assign!C31</f>
        <v>Wed</v>
      </c>
      <c r="AM23" s="103" t="str">
        <f>Stats!$V$19</f>
        <v/>
      </c>
    </row>
    <row r="24" spans="1:39" ht="15.75" customHeight="1" x14ac:dyDescent="0.25">
      <c r="A24" s="86">
        <v>21</v>
      </c>
      <c r="B24" s="102" t="str">
        <f>Assign!C32</f>
        <v>Thu</v>
      </c>
      <c r="C24" s="12" t="str">
        <f>Stats!$W$7</f>
        <v/>
      </c>
      <c r="D24" s="86">
        <v>21</v>
      </c>
      <c r="E24" s="102" t="str">
        <f>Assign!C32</f>
        <v>Thu</v>
      </c>
      <c r="F24" s="12" t="str">
        <f>Stats!$W$8</f>
        <v/>
      </c>
      <c r="G24" s="86">
        <v>21</v>
      </c>
      <c r="H24" s="102" t="str">
        <f>Assign!C32</f>
        <v>Thu</v>
      </c>
      <c r="I24" s="12" t="str">
        <f>Stats!$W$9</f>
        <v>N1</v>
      </c>
      <c r="J24" s="86">
        <v>21</v>
      </c>
      <c r="K24" s="102" t="str">
        <f>Assign!C32</f>
        <v>Thu</v>
      </c>
      <c r="L24" s="12" t="str">
        <f>Stats!$W$10</f>
        <v>N2</v>
      </c>
      <c r="M24" s="86">
        <v>21</v>
      </c>
      <c r="N24" s="102" t="str">
        <f>Assign!C32</f>
        <v>Thu</v>
      </c>
      <c r="O24" s="12" t="str">
        <f>Stats!$W$11</f>
        <v>M1</v>
      </c>
      <c r="P24" s="86">
        <v>21</v>
      </c>
      <c r="Q24" s="102" t="str">
        <f>Assign!C32</f>
        <v>Thu</v>
      </c>
      <c r="R24" s="12" t="str">
        <f>Stats!$W$12</f>
        <v/>
      </c>
      <c r="S24" s="86">
        <v>21</v>
      </c>
      <c r="T24" s="102" t="str">
        <f>Assign!C32</f>
        <v>Thu</v>
      </c>
      <c r="U24" s="12" t="str">
        <f>Stats!$W$13</f>
        <v>M2</v>
      </c>
      <c r="V24" s="86">
        <v>21</v>
      </c>
      <c r="W24" s="102" t="str">
        <f>Assign!C32</f>
        <v>Thu</v>
      </c>
      <c r="X24" s="12" t="str">
        <f>Stats!$W$14</f>
        <v/>
      </c>
      <c r="Y24" s="86">
        <v>21</v>
      </c>
      <c r="Z24" s="102" t="str">
        <f>Assign!C32</f>
        <v>Thu</v>
      </c>
      <c r="AA24" s="12" t="str">
        <f>Stats!$W$15</f>
        <v/>
      </c>
      <c r="AB24" s="86">
        <v>21</v>
      </c>
      <c r="AC24" s="102" t="str">
        <f>Assign!C32</f>
        <v>Thu</v>
      </c>
      <c r="AD24" s="103" t="str">
        <f>Stats!$W$16</f>
        <v/>
      </c>
      <c r="AE24" s="86">
        <v>21</v>
      </c>
      <c r="AF24" s="104" t="str">
        <f>Stats!$W$6</f>
        <v>Thu</v>
      </c>
      <c r="AG24" s="12" t="str">
        <f>Stats!$W$17</f>
        <v/>
      </c>
      <c r="AH24" s="86">
        <v>21</v>
      </c>
      <c r="AI24" s="102" t="str">
        <f>Assign!C32</f>
        <v>Thu</v>
      </c>
      <c r="AJ24" s="103" t="str">
        <f>Stats!$W$18</f>
        <v/>
      </c>
      <c r="AK24" s="86">
        <v>21</v>
      </c>
      <c r="AL24" s="102" t="str">
        <f>Assign!C32</f>
        <v>Thu</v>
      </c>
      <c r="AM24" s="103" t="str">
        <f>Stats!$W$19</f>
        <v/>
      </c>
    </row>
    <row r="25" spans="1:39" ht="15.75" customHeight="1" x14ac:dyDescent="0.25">
      <c r="A25" s="86">
        <v>22</v>
      </c>
      <c r="B25" s="102" t="str">
        <f>Assign!C33</f>
        <v>Fri</v>
      </c>
      <c r="C25" s="12" t="str">
        <f>Stats!$X$7</f>
        <v>N2</v>
      </c>
      <c r="D25" s="86">
        <v>22</v>
      </c>
      <c r="E25" s="102" t="str">
        <f>Assign!C33</f>
        <v>Fri</v>
      </c>
      <c r="F25" s="12" t="str">
        <f>Stats!$X$8</f>
        <v>N1</v>
      </c>
      <c r="G25" s="86">
        <v>22</v>
      </c>
      <c r="H25" s="102" t="str">
        <f>Assign!C33</f>
        <v>Fri</v>
      </c>
      <c r="I25" s="12" t="str">
        <f>Stats!$X$9</f>
        <v/>
      </c>
      <c r="J25" s="86">
        <v>22</v>
      </c>
      <c r="K25" s="102" t="str">
        <f>Assign!C33</f>
        <v>Fri</v>
      </c>
      <c r="L25" s="12" t="str">
        <f>Stats!$X$10</f>
        <v/>
      </c>
      <c r="M25" s="86">
        <v>22</v>
      </c>
      <c r="N25" s="102" t="str">
        <f>Assign!C33</f>
        <v>Fri</v>
      </c>
      <c r="O25" s="12" t="str">
        <f>Stats!$X$11</f>
        <v/>
      </c>
      <c r="P25" s="86">
        <v>22</v>
      </c>
      <c r="Q25" s="102" t="str">
        <f>Assign!C33</f>
        <v>Fri</v>
      </c>
      <c r="R25" s="12" t="str">
        <f>Stats!$X$12</f>
        <v>M1</v>
      </c>
      <c r="S25" s="86">
        <v>22</v>
      </c>
      <c r="T25" s="102" t="str">
        <f>Assign!C33</f>
        <v>Fri</v>
      </c>
      <c r="U25" s="12" t="str">
        <f>Stats!$X$13</f>
        <v/>
      </c>
      <c r="V25" s="86">
        <v>22</v>
      </c>
      <c r="W25" s="102" t="str">
        <f>Assign!C33</f>
        <v>Fri</v>
      </c>
      <c r="X25" s="12" t="str">
        <f>Stats!$X$14</f>
        <v>M2</v>
      </c>
      <c r="Y25" s="86">
        <v>22</v>
      </c>
      <c r="Z25" s="102" t="str">
        <f>Assign!C33</f>
        <v>Fri</v>
      </c>
      <c r="AA25" s="12" t="str">
        <f>Stats!$X$15</f>
        <v/>
      </c>
      <c r="AB25" s="86">
        <v>22</v>
      </c>
      <c r="AC25" s="102" t="str">
        <f>Assign!C33</f>
        <v>Fri</v>
      </c>
      <c r="AD25" s="103" t="str">
        <f>Stats!$X$16</f>
        <v/>
      </c>
      <c r="AE25" s="86">
        <v>22</v>
      </c>
      <c r="AF25" s="104" t="str">
        <f>Stats!$X$6</f>
        <v>Fri</v>
      </c>
      <c r="AG25" s="12" t="str">
        <f>Stats!$X$17</f>
        <v/>
      </c>
      <c r="AH25" s="86">
        <v>22</v>
      </c>
      <c r="AI25" s="102" t="str">
        <f>Assign!C33</f>
        <v>Fri</v>
      </c>
      <c r="AJ25" s="103" t="str">
        <f>Stats!$X$18</f>
        <v/>
      </c>
      <c r="AK25" s="86">
        <v>22</v>
      </c>
      <c r="AL25" s="102" t="str">
        <f>Assign!C33</f>
        <v>Fri</v>
      </c>
      <c r="AM25" s="103" t="str">
        <f>Stats!$X$19</f>
        <v/>
      </c>
    </row>
    <row r="26" spans="1:39" ht="15.75" customHeight="1" x14ac:dyDescent="0.25">
      <c r="A26" s="86">
        <v>23</v>
      </c>
      <c r="B26" s="102" t="str">
        <f>Assign!C34</f>
        <v>Sat</v>
      </c>
      <c r="C26" s="12" t="str">
        <f>Stats!$Y$7</f>
        <v>N2</v>
      </c>
      <c r="D26" s="86">
        <v>23</v>
      </c>
      <c r="E26" s="102" t="str">
        <f>Assign!C34</f>
        <v>Sat</v>
      </c>
      <c r="F26" s="12" t="str">
        <f>Stats!$Y$8</f>
        <v>N1</v>
      </c>
      <c r="G26" s="86">
        <v>23</v>
      </c>
      <c r="H26" s="102" t="str">
        <f>Assign!C34</f>
        <v>Sat</v>
      </c>
      <c r="I26" s="12" t="str">
        <f>Stats!$Y$9</f>
        <v/>
      </c>
      <c r="J26" s="86">
        <v>23</v>
      </c>
      <c r="K26" s="102" t="str">
        <f>Assign!C34</f>
        <v>Sat</v>
      </c>
      <c r="L26" s="12" t="str">
        <f>Stats!$Y$10</f>
        <v/>
      </c>
      <c r="M26" s="86">
        <v>23</v>
      </c>
      <c r="N26" s="102" t="str">
        <f>Assign!C34</f>
        <v>Sat</v>
      </c>
      <c r="O26" s="12" t="str">
        <f>Stats!$Y$11</f>
        <v/>
      </c>
      <c r="P26" s="86">
        <v>23</v>
      </c>
      <c r="Q26" s="102" t="str">
        <f>Assign!C34</f>
        <v>Sat</v>
      </c>
      <c r="R26" s="12" t="str">
        <f>Stats!$Y$12</f>
        <v>M1</v>
      </c>
      <c r="S26" s="86">
        <v>23</v>
      </c>
      <c r="T26" s="102" t="str">
        <f>Assign!C34</f>
        <v>Sat</v>
      </c>
      <c r="U26" s="12" t="str">
        <f>Stats!$Y$13</f>
        <v/>
      </c>
      <c r="V26" s="86">
        <v>23</v>
      </c>
      <c r="W26" s="102" t="str">
        <f>Assign!C34</f>
        <v>Sat</v>
      </c>
      <c r="X26" s="12" t="str">
        <f>Stats!$Y$14</f>
        <v>M2</v>
      </c>
      <c r="Y26" s="86">
        <v>23</v>
      </c>
      <c r="Z26" s="102" t="str">
        <f>Assign!C34</f>
        <v>Sat</v>
      </c>
      <c r="AA26" s="12" t="str">
        <f>Stats!$Y$15</f>
        <v/>
      </c>
      <c r="AB26" s="86">
        <v>23</v>
      </c>
      <c r="AC26" s="102" t="str">
        <f>Assign!C34</f>
        <v>Sat</v>
      </c>
      <c r="AD26" s="103" t="str">
        <f>Stats!$Y$16</f>
        <v/>
      </c>
      <c r="AE26" s="86">
        <v>23</v>
      </c>
      <c r="AF26" s="104" t="str">
        <f>Stats!$Y$6</f>
        <v>Sat</v>
      </c>
      <c r="AG26" s="12" t="str">
        <f>Stats!$Y$17</f>
        <v/>
      </c>
      <c r="AH26" s="86">
        <v>23</v>
      </c>
      <c r="AI26" s="102" t="str">
        <f>Assign!C34</f>
        <v>Sat</v>
      </c>
      <c r="AJ26" s="103" t="str">
        <f>Stats!$Y$18</f>
        <v/>
      </c>
      <c r="AK26" s="86">
        <v>23</v>
      </c>
      <c r="AL26" s="102" t="str">
        <f>Assign!C34</f>
        <v>Sat</v>
      </c>
      <c r="AM26" s="103" t="str">
        <f>Stats!$Y$19</f>
        <v/>
      </c>
    </row>
    <row r="27" spans="1:39" ht="15.75" customHeight="1" x14ac:dyDescent="0.25">
      <c r="A27" s="86">
        <v>24</v>
      </c>
      <c r="B27" s="102" t="str">
        <f>Assign!C35</f>
        <v>Sun</v>
      </c>
      <c r="C27" s="12" t="str">
        <f>Stats!$Z$7</f>
        <v>N2</v>
      </c>
      <c r="D27" s="86">
        <v>24</v>
      </c>
      <c r="E27" s="102" t="str">
        <f>Assign!C35</f>
        <v>Sun</v>
      </c>
      <c r="F27" s="12" t="str">
        <f>Stats!$Z$8</f>
        <v>N1</v>
      </c>
      <c r="G27" s="86">
        <v>24</v>
      </c>
      <c r="H27" s="102" t="str">
        <f>Assign!C35</f>
        <v>Sun</v>
      </c>
      <c r="I27" s="12" t="str">
        <f>Stats!$Z$9</f>
        <v/>
      </c>
      <c r="J27" s="86">
        <v>24</v>
      </c>
      <c r="K27" s="102" t="str">
        <f>Assign!C35</f>
        <v>Sun</v>
      </c>
      <c r="L27" s="105" t="str">
        <f>Stats!$Z$10</f>
        <v/>
      </c>
      <c r="M27" s="86">
        <v>24</v>
      </c>
      <c r="N27" s="102" t="str">
        <f>Assign!C35</f>
        <v>Sun</v>
      </c>
      <c r="O27" s="12" t="str">
        <f>Stats!$Z$11</f>
        <v/>
      </c>
      <c r="P27" s="86">
        <v>24</v>
      </c>
      <c r="Q27" s="102" t="str">
        <f>Assign!C35</f>
        <v>Sun</v>
      </c>
      <c r="R27" s="12" t="str">
        <f>Stats!$Z$12</f>
        <v>M1</v>
      </c>
      <c r="S27" s="86">
        <v>24</v>
      </c>
      <c r="T27" s="102" t="str">
        <f>Assign!C35</f>
        <v>Sun</v>
      </c>
      <c r="U27" s="12" t="str">
        <f>Stats!$Z$13</f>
        <v/>
      </c>
      <c r="V27" s="86">
        <v>24</v>
      </c>
      <c r="W27" s="102" t="str">
        <f>Assign!C35</f>
        <v>Sun</v>
      </c>
      <c r="X27" s="12" t="str">
        <f>Stats!$Z$14</f>
        <v>M2</v>
      </c>
      <c r="Y27" s="86">
        <v>24</v>
      </c>
      <c r="Z27" s="102" t="str">
        <f>Assign!C35</f>
        <v>Sun</v>
      </c>
      <c r="AA27" s="12" t="str">
        <f>Stats!$Z$15</f>
        <v/>
      </c>
      <c r="AB27" s="86">
        <v>24</v>
      </c>
      <c r="AC27" s="102" t="str">
        <f>Assign!C35</f>
        <v>Sun</v>
      </c>
      <c r="AD27" s="103" t="str">
        <f>Stats!$Z$16</f>
        <v/>
      </c>
      <c r="AE27" s="86">
        <v>24</v>
      </c>
      <c r="AF27" s="104" t="str">
        <f>Stats!$Z$6</f>
        <v>Sun</v>
      </c>
      <c r="AG27" s="12" t="str">
        <f>Stats!$Z$17</f>
        <v/>
      </c>
      <c r="AH27" s="86">
        <v>24</v>
      </c>
      <c r="AI27" s="102" t="str">
        <f>Assign!C35</f>
        <v>Sun</v>
      </c>
      <c r="AJ27" s="103" t="str">
        <f>Stats!$Z$18</f>
        <v/>
      </c>
      <c r="AK27" s="86">
        <v>24</v>
      </c>
      <c r="AL27" s="102" t="str">
        <f>Assign!C35</f>
        <v>Sun</v>
      </c>
      <c r="AM27" s="103" t="str">
        <f>Stats!$Z$19</f>
        <v/>
      </c>
    </row>
    <row r="28" spans="1:39" ht="15.75" customHeight="1" x14ac:dyDescent="0.25">
      <c r="A28" s="86">
        <v>25</v>
      </c>
      <c r="B28" s="102" t="str">
        <f>Assign!C36</f>
        <v>Mon</v>
      </c>
      <c r="C28" s="12" t="str">
        <f>Stats!$AA$7</f>
        <v/>
      </c>
      <c r="D28" s="86">
        <v>25</v>
      </c>
      <c r="E28" s="102" t="str">
        <f>Assign!C36</f>
        <v>Mon</v>
      </c>
      <c r="F28" s="12" t="str">
        <f>Stats!$AA$8</f>
        <v/>
      </c>
      <c r="G28" s="86">
        <v>25</v>
      </c>
      <c r="H28" s="102" t="str">
        <f>Assign!C36</f>
        <v>Mon</v>
      </c>
      <c r="I28" s="12" t="str">
        <f>Stats!$AA$9</f>
        <v>N1</v>
      </c>
      <c r="J28" s="86">
        <v>25</v>
      </c>
      <c r="K28" s="102" t="str">
        <f>Assign!C36</f>
        <v>Mon</v>
      </c>
      <c r="L28" s="12" t="str">
        <f>Stats!$AA$10</f>
        <v>N2</v>
      </c>
      <c r="M28" s="86">
        <v>25</v>
      </c>
      <c r="N28" s="102" t="str">
        <f>Assign!C36</f>
        <v>Mon</v>
      </c>
      <c r="O28" s="12" t="str">
        <f>Stats!$AA$11</f>
        <v>M1</v>
      </c>
      <c r="P28" s="86">
        <v>25</v>
      </c>
      <c r="Q28" s="102" t="str">
        <f>Assign!C36</f>
        <v>Mon</v>
      </c>
      <c r="R28" s="12" t="str">
        <f>Stats!$AA$12</f>
        <v/>
      </c>
      <c r="S28" s="86">
        <v>25</v>
      </c>
      <c r="T28" s="102" t="str">
        <f>Assign!C36</f>
        <v>Mon</v>
      </c>
      <c r="U28" s="12" t="str">
        <f>Stats!$AA$13</f>
        <v>M2</v>
      </c>
      <c r="V28" s="86">
        <v>25</v>
      </c>
      <c r="W28" s="102" t="str">
        <f>Assign!C36</f>
        <v>Mon</v>
      </c>
      <c r="X28" s="12" t="str">
        <f>Stats!$AA$14</f>
        <v/>
      </c>
      <c r="Y28" s="86">
        <v>25</v>
      </c>
      <c r="Z28" s="102" t="str">
        <f>Assign!C36</f>
        <v>Mon</v>
      </c>
      <c r="AA28" s="12" t="str">
        <f>Stats!$AA$15</f>
        <v/>
      </c>
      <c r="AB28" s="86">
        <v>25</v>
      </c>
      <c r="AC28" s="102" t="str">
        <f>Assign!C36</f>
        <v>Mon</v>
      </c>
      <c r="AD28" s="12" t="str">
        <f>Stats!$AA$16</f>
        <v/>
      </c>
      <c r="AE28" s="86">
        <v>25</v>
      </c>
      <c r="AF28" s="104" t="str">
        <f>Stats!$AA$6</f>
        <v>Mon</v>
      </c>
      <c r="AG28" s="12" t="str">
        <f>Stats!$AA$17</f>
        <v/>
      </c>
      <c r="AH28" s="86">
        <v>25</v>
      </c>
      <c r="AI28" s="102" t="str">
        <f>Assign!C36</f>
        <v>Mon</v>
      </c>
      <c r="AJ28" s="12" t="str">
        <f>Stats!$AA$18</f>
        <v/>
      </c>
      <c r="AK28" s="86">
        <v>25</v>
      </c>
      <c r="AL28" s="102" t="str">
        <f>Assign!C36</f>
        <v>Mon</v>
      </c>
      <c r="AM28" s="12" t="str">
        <f>Stats!$AA$19</f>
        <v/>
      </c>
    </row>
    <row r="29" spans="1:39" ht="15.75" customHeight="1" x14ac:dyDescent="0.25">
      <c r="A29" s="86">
        <v>26</v>
      </c>
      <c r="B29" s="102" t="str">
        <f>Assign!C37</f>
        <v>Tue</v>
      </c>
      <c r="C29" s="12" t="str">
        <f>Stats!$AB$7</f>
        <v/>
      </c>
      <c r="D29" s="86">
        <v>26</v>
      </c>
      <c r="E29" s="102" t="str">
        <f>Assign!C37</f>
        <v>Tue</v>
      </c>
      <c r="F29" s="12" t="str">
        <f>Stats!$AB$8</f>
        <v>8H</v>
      </c>
      <c r="G29" s="86">
        <v>26</v>
      </c>
      <c r="H29" s="102" t="str">
        <f>Assign!C37</f>
        <v>Tue</v>
      </c>
      <c r="I29" s="12" t="str">
        <f>Stats!$AB$9</f>
        <v>N1</v>
      </c>
      <c r="J29" s="86">
        <v>26</v>
      </c>
      <c r="K29" s="102" t="str">
        <f>Assign!C37</f>
        <v>Tue</v>
      </c>
      <c r="L29" s="12" t="str">
        <f>Stats!$AB$10</f>
        <v>N2</v>
      </c>
      <c r="M29" s="86">
        <v>26</v>
      </c>
      <c r="N29" s="102" t="str">
        <f>Assign!C37</f>
        <v>Tue</v>
      </c>
      <c r="O29" s="12" t="str">
        <f>Stats!$AB$11</f>
        <v>M1</v>
      </c>
      <c r="P29" s="86">
        <v>26</v>
      </c>
      <c r="Q29" s="102" t="str">
        <f>Assign!C37</f>
        <v>Tue</v>
      </c>
      <c r="R29" s="12" t="str">
        <f>Stats!$AB$12</f>
        <v/>
      </c>
      <c r="S29" s="86">
        <v>26</v>
      </c>
      <c r="T29" s="102" t="str">
        <f>Assign!C37</f>
        <v>Tue</v>
      </c>
      <c r="U29" s="12" t="str">
        <f>Stats!$AB$13</f>
        <v>M2</v>
      </c>
      <c r="V29" s="86">
        <v>26</v>
      </c>
      <c r="W29" s="102" t="str">
        <f>Assign!C37</f>
        <v>Tue</v>
      </c>
      <c r="X29" s="12" t="str">
        <f>Stats!$AB$14</f>
        <v/>
      </c>
      <c r="Y29" s="86">
        <v>26</v>
      </c>
      <c r="Z29" s="102" t="str">
        <f>Assign!C37</f>
        <v>Tue</v>
      </c>
      <c r="AA29" s="12" t="str">
        <f>Stats!$AB$15</f>
        <v/>
      </c>
      <c r="AB29" s="86">
        <v>26</v>
      </c>
      <c r="AC29" s="102" t="str">
        <f>Assign!C37</f>
        <v>Tue</v>
      </c>
      <c r="AD29" s="12" t="str">
        <f>Stats!$AB$16</f>
        <v/>
      </c>
      <c r="AE29" s="86">
        <v>26</v>
      </c>
      <c r="AF29" s="104" t="str">
        <f>Stats!$AB$6</f>
        <v>Tue</v>
      </c>
      <c r="AG29" s="12" t="str">
        <f>Stats!$AB$17</f>
        <v/>
      </c>
      <c r="AH29" s="86">
        <v>26</v>
      </c>
      <c r="AI29" s="102" t="str">
        <f>Assign!C37</f>
        <v>Tue</v>
      </c>
      <c r="AJ29" s="12" t="str">
        <f>Stats!$AB$18</f>
        <v/>
      </c>
      <c r="AK29" s="86">
        <v>26</v>
      </c>
      <c r="AL29" s="102" t="str">
        <f>Assign!C37</f>
        <v>Tue</v>
      </c>
      <c r="AM29" s="12" t="str">
        <f>Stats!$AB$19</f>
        <v/>
      </c>
    </row>
    <row r="30" spans="1:39" ht="15.75" customHeight="1" x14ac:dyDescent="0.25">
      <c r="A30" s="86">
        <v>27</v>
      </c>
      <c r="B30" s="102" t="str">
        <f>Assign!C38</f>
        <v>Wed</v>
      </c>
      <c r="C30" s="12" t="str">
        <f>Stats!$AC$7</f>
        <v/>
      </c>
      <c r="D30" s="86">
        <v>27</v>
      </c>
      <c r="E30" s="102" t="str">
        <f>Assign!C38</f>
        <v>Wed</v>
      </c>
      <c r="F30" s="12" t="str">
        <f>Stats!$AC$8</f>
        <v/>
      </c>
      <c r="G30" s="86">
        <v>27</v>
      </c>
      <c r="H30" s="102" t="str">
        <f>Assign!C38</f>
        <v>Wed</v>
      </c>
      <c r="I30" s="12" t="str">
        <f>Stats!$AC$9</f>
        <v>N1</v>
      </c>
      <c r="J30" s="86">
        <v>27</v>
      </c>
      <c r="K30" s="102" t="str">
        <f>Assign!C38</f>
        <v>Wed</v>
      </c>
      <c r="L30" s="12" t="str">
        <f>Stats!$AC$10</f>
        <v>N2</v>
      </c>
      <c r="M30" s="86">
        <v>27</v>
      </c>
      <c r="N30" s="102" t="str">
        <f>Assign!C38</f>
        <v>Wed</v>
      </c>
      <c r="O30" s="12" t="str">
        <f>Stats!$AC$11</f>
        <v>M1</v>
      </c>
      <c r="P30" s="86">
        <v>27</v>
      </c>
      <c r="Q30" s="102" t="str">
        <f>Assign!C38</f>
        <v>Wed</v>
      </c>
      <c r="R30" s="12" t="str">
        <f>Stats!$AC$12</f>
        <v/>
      </c>
      <c r="S30" s="86">
        <v>27</v>
      </c>
      <c r="T30" s="102" t="str">
        <f>Assign!C38</f>
        <v>Wed</v>
      </c>
      <c r="U30" s="12" t="str">
        <f>Stats!$AC$13</f>
        <v>M2</v>
      </c>
      <c r="V30" s="86">
        <v>27</v>
      </c>
      <c r="W30" s="102" t="str">
        <f>Assign!C38</f>
        <v>Wed</v>
      </c>
      <c r="X30" s="12" t="str">
        <f>Stats!$AC$14</f>
        <v/>
      </c>
      <c r="Y30" s="86">
        <v>27</v>
      </c>
      <c r="Z30" s="102" t="str">
        <f>Assign!C38</f>
        <v>Wed</v>
      </c>
      <c r="AA30" s="12" t="str">
        <f>Stats!$AC$15</f>
        <v/>
      </c>
      <c r="AB30" s="86">
        <v>27</v>
      </c>
      <c r="AC30" s="102" t="str">
        <f>Assign!C38</f>
        <v>Wed</v>
      </c>
      <c r="AD30" s="12" t="str">
        <f>Stats!$AC$16</f>
        <v/>
      </c>
      <c r="AE30" s="86">
        <v>27</v>
      </c>
      <c r="AF30" s="104" t="str">
        <f>Stats!$AC$6</f>
        <v>Wed</v>
      </c>
      <c r="AG30" s="12" t="str">
        <f>Stats!$AC$17</f>
        <v/>
      </c>
      <c r="AH30" s="86">
        <v>27</v>
      </c>
      <c r="AI30" s="102" t="str">
        <f>Assign!C38</f>
        <v>Wed</v>
      </c>
      <c r="AJ30" s="12" t="str">
        <f>Stats!$AC$18</f>
        <v/>
      </c>
      <c r="AK30" s="86">
        <v>27</v>
      </c>
      <c r="AL30" s="102" t="str">
        <f>Assign!C38</f>
        <v>Wed</v>
      </c>
      <c r="AM30" s="12" t="str">
        <f>Stats!$AC$19</f>
        <v/>
      </c>
    </row>
    <row r="31" spans="1:39" ht="15.75" customHeight="1" x14ac:dyDescent="0.25">
      <c r="A31" s="86">
        <v>28</v>
      </c>
      <c r="B31" s="102" t="str">
        <f>Assign!C39</f>
        <v>Thu</v>
      </c>
      <c r="C31" s="12" t="str">
        <f>Stats!$AD$7</f>
        <v>N2</v>
      </c>
      <c r="D31" s="86">
        <v>28</v>
      </c>
      <c r="E31" s="102" t="str">
        <f>Assign!C39</f>
        <v>Thu</v>
      </c>
      <c r="F31" s="12" t="str">
        <f>Stats!$AD$8</f>
        <v>N1</v>
      </c>
      <c r="G31" s="86">
        <v>28</v>
      </c>
      <c r="H31" s="102" t="str">
        <f>Assign!C39</f>
        <v>Thu</v>
      </c>
      <c r="I31" s="12" t="str">
        <f>Stats!$AD$9</f>
        <v/>
      </c>
      <c r="J31" s="86">
        <v>28</v>
      </c>
      <c r="K31" s="102" t="str">
        <f>Assign!C39</f>
        <v>Thu</v>
      </c>
      <c r="L31" s="12" t="str">
        <f>Stats!$AD$10</f>
        <v>4H</v>
      </c>
      <c r="M31" s="86">
        <v>28</v>
      </c>
      <c r="N31" s="102" t="str">
        <f>Assign!C39</f>
        <v>Thu</v>
      </c>
      <c r="O31" s="12" t="str">
        <f>Stats!$AD$11</f>
        <v/>
      </c>
      <c r="P31" s="86">
        <v>28</v>
      </c>
      <c r="Q31" s="102" t="str">
        <f>Assign!C39</f>
        <v>Thu</v>
      </c>
      <c r="R31" s="12" t="str">
        <f>Stats!$AD$12</f>
        <v>M1</v>
      </c>
      <c r="S31" s="86">
        <v>28</v>
      </c>
      <c r="T31" s="102" t="str">
        <f>Assign!C39</f>
        <v>Thu</v>
      </c>
      <c r="U31" s="12" t="str">
        <f>Stats!$AD$13</f>
        <v/>
      </c>
      <c r="V31" s="86">
        <v>28</v>
      </c>
      <c r="W31" s="102" t="str">
        <f>Assign!C39</f>
        <v>Thu</v>
      </c>
      <c r="X31" s="12" t="str">
        <f>Stats!$AD$14</f>
        <v>M2</v>
      </c>
      <c r="Y31" s="86">
        <v>28</v>
      </c>
      <c r="Z31" s="102" t="str">
        <f>Assign!C39</f>
        <v>Thu</v>
      </c>
      <c r="AA31" s="12" t="str">
        <f>Stats!$AD$15</f>
        <v/>
      </c>
      <c r="AB31" s="86">
        <v>28</v>
      </c>
      <c r="AC31" s="102" t="str">
        <f>Assign!C39</f>
        <v>Thu</v>
      </c>
      <c r="AD31" s="12" t="str">
        <f>Stats!$AD$16</f>
        <v/>
      </c>
      <c r="AE31" s="86">
        <v>28</v>
      </c>
      <c r="AF31" s="104" t="str">
        <f>Stats!$AD$6</f>
        <v>Thu</v>
      </c>
      <c r="AG31" s="12" t="str">
        <f>Stats!$AD$17</f>
        <v/>
      </c>
      <c r="AH31" s="86">
        <v>28</v>
      </c>
      <c r="AI31" s="102" t="str">
        <f>Assign!C39</f>
        <v>Thu</v>
      </c>
      <c r="AJ31" s="12" t="str">
        <f>Stats!$AD$18</f>
        <v/>
      </c>
      <c r="AK31" s="86">
        <v>28</v>
      </c>
      <c r="AL31" s="102" t="str">
        <f>Assign!C39</f>
        <v>Thu</v>
      </c>
      <c r="AM31" s="12" t="str">
        <f>Stats!$AD$19</f>
        <v/>
      </c>
    </row>
    <row r="32" spans="1:39" ht="15.75" customHeight="1" x14ac:dyDescent="0.25">
      <c r="A32" s="86">
        <v>29</v>
      </c>
      <c r="B32" s="102" t="str">
        <f>Assign!C40</f>
        <v>Fri</v>
      </c>
      <c r="C32" s="12" t="str">
        <f>Stats!$AE$7</f>
        <v>N2</v>
      </c>
      <c r="D32" s="86">
        <v>29</v>
      </c>
      <c r="E32" s="102" t="str">
        <f>Assign!C40</f>
        <v>Fri</v>
      </c>
      <c r="F32" s="12" t="str">
        <f>Stats!$AE$8</f>
        <v>N1</v>
      </c>
      <c r="G32" s="86">
        <v>29</v>
      </c>
      <c r="H32" s="102" t="str">
        <f>Assign!C40</f>
        <v>Fri</v>
      </c>
      <c r="I32" s="12" t="str">
        <f>Stats!$AE$9</f>
        <v/>
      </c>
      <c r="J32" s="86">
        <v>29</v>
      </c>
      <c r="K32" s="102" t="str">
        <f>Assign!C40</f>
        <v>Fri</v>
      </c>
      <c r="L32" s="12" t="str">
        <f>Stats!$AE$10</f>
        <v/>
      </c>
      <c r="M32" s="86">
        <v>29</v>
      </c>
      <c r="N32" s="102" t="str">
        <f>Assign!C40</f>
        <v>Fri</v>
      </c>
      <c r="O32" s="12" t="str">
        <f>Stats!$AE$11</f>
        <v/>
      </c>
      <c r="P32" s="86">
        <v>29</v>
      </c>
      <c r="Q32" s="102" t="str">
        <f>Assign!C40</f>
        <v>Fri</v>
      </c>
      <c r="R32" s="12" t="str">
        <f>Stats!$AE$12</f>
        <v>M1</v>
      </c>
      <c r="S32" s="86">
        <v>29</v>
      </c>
      <c r="T32" s="102" t="str">
        <f>Assign!C40</f>
        <v>Fri</v>
      </c>
      <c r="U32" s="12" t="str">
        <f>Stats!$AE$13</f>
        <v/>
      </c>
      <c r="V32" s="86">
        <v>29</v>
      </c>
      <c r="W32" s="102" t="str">
        <f>Assign!C40</f>
        <v>Fri</v>
      </c>
      <c r="X32" s="12" t="str">
        <f>Stats!$AE$14</f>
        <v>M2</v>
      </c>
      <c r="Y32" s="86">
        <v>29</v>
      </c>
      <c r="Z32" s="102" t="str">
        <f>Assign!C40</f>
        <v>Fri</v>
      </c>
      <c r="AA32" s="12" t="str">
        <f>Stats!$AE$15</f>
        <v/>
      </c>
      <c r="AB32" s="86">
        <v>29</v>
      </c>
      <c r="AC32" s="102" t="str">
        <f>Assign!C40</f>
        <v>Fri</v>
      </c>
      <c r="AD32" s="12" t="str">
        <f>Stats!$AE$16</f>
        <v/>
      </c>
      <c r="AE32" s="86">
        <v>29</v>
      </c>
      <c r="AF32" s="104" t="str">
        <f>Stats!$AE$6</f>
        <v>Fri</v>
      </c>
      <c r="AG32" s="12" t="str">
        <f>Stats!$AE$17</f>
        <v/>
      </c>
      <c r="AH32" s="86">
        <v>29</v>
      </c>
      <c r="AI32" s="102" t="str">
        <f>Assign!C40</f>
        <v>Fri</v>
      </c>
      <c r="AJ32" s="12" t="str">
        <f>Stats!$AE$18</f>
        <v/>
      </c>
      <c r="AK32" s="86">
        <v>29</v>
      </c>
      <c r="AL32" s="102" t="str">
        <f>Assign!C40</f>
        <v>Fri</v>
      </c>
      <c r="AM32" s="12" t="str">
        <f>Stats!$AE$19</f>
        <v/>
      </c>
    </row>
    <row r="33" spans="1:39" ht="14.25" customHeight="1" x14ac:dyDescent="0.25">
      <c r="A33" s="86">
        <v>30</v>
      </c>
      <c r="B33" s="102" t="str">
        <f>Assign!C41</f>
        <v>Sat</v>
      </c>
      <c r="C33" s="12" t="str">
        <f>Stats!$AF$7</f>
        <v>N2</v>
      </c>
      <c r="D33" s="86">
        <v>30</v>
      </c>
      <c r="E33" s="102" t="str">
        <f>Assign!C41</f>
        <v>Sat</v>
      </c>
      <c r="F33" s="12" t="str">
        <f>Stats!$AF$8</f>
        <v>N1</v>
      </c>
      <c r="G33" s="86">
        <v>30</v>
      </c>
      <c r="H33" s="102" t="str">
        <f>Assign!C41</f>
        <v>Sat</v>
      </c>
      <c r="I33" s="12" t="str">
        <f>Stats!$AF$9</f>
        <v/>
      </c>
      <c r="J33" s="86">
        <v>30</v>
      </c>
      <c r="K33" s="102" t="str">
        <f>Assign!C41</f>
        <v>Sat</v>
      </c>
      <c r="L33" s="12" t="str">
        <f>Stats!$AF$10</f>
        <v/>
      </c>
      <c r="M33" s="86">
        <v>30</v>
      </c>
      <c r="N33" s="102" t="str">
        <f>Assign!C41</f>
        <v>Sat</v>
      </c>
      <c r="O33" s="12" t="str">
        <f>Stats!$AF$11</f>
        <v/>
      </c>
      <c r="P33" s="86">
        <v>30</v>
      </c>
      <c r="Q33" s="102" t="str">
        <f>Assign!C41</f>
        <v>Sat</v>
      </c>
      <c r="R33" s="12" t="str">
        <f>Stats!$AF$12</f>
        <v>M1</v>
      </c>
      <c r="S33" s="86">
        <v>30</v>
      </c>
      <c r="T33" s="102" t="str">
        <f>Assign!C41</f>
        <v>Sat</v>
      </c>
      <c r="U33" s="12" t="str">
        <f>Stats!$AF$13</f>
        <v/>
      </c>
      <c r="V33" s="86">
        <v>30</v>
      </c>
      <c r="W33" s="102" t="str">
        <f>Assign!C41</f>
        <v>Sat</v>
      </c>
      <c r="X33" s="12" t="str">
        <f>Stats!$AF$14</f>
        <v>M2</v>
      </c>
      <c r="Y33" s="86">
        <v>30</v>
      </c>
      <c r="Z33" s="102" t="str">
        <f>Assign!C41</f>
        <v>Sat</v>
      </c>
      <c r="AA33" s="12" t="str">
        <f>Stats!$AF$15</f>
        <v/>
      </c>
      <c r="AB33" s="86">
        <v>30</v>
      </c>
      <c r="AC33" s="102" t="str">
        <f>Assign!C41</f>
        <v>Sat</v>
      </c>
      <c r="AD33" s="12" t="str">
        <f>Stats!$AF$16</f>
        <v/>
      </c>
      <c r="AE33" s="86">
        <v>30</v>
      </c>
      <c r="AF33" s="104" t="str">
        <f>Stats!$AF$6</f>
        <v>Sat</v>
      </c>
      <c r="AG33" s="12" t="str">
        <f>Stats!$AF$17</f>
        <v/>
      </c>
      <c r="AH33" s="86">
        <v>30</v>
      </c>
      <c r="AI33" s="102" t="str">
        <f>Assign!C41</f>
        <v>Sat</v>
      </c>
      <c r="AJ33" s="12" t="str">
        <f>Stats!$AF$18</f>
        <v/>
      </c>
      <c r="AK33" s="86">
        <v>30</v>
      </c>
      <c r="AL33" s="102" t="str">
        <f>Assign!C41</f>
        <v>Sat</v>
      </c>
      <c r="AM33" s="12" t="str">
        <f>Stats!$AF$19</f>
        <v/>
      </c>
    </row>
    <row r="34" spans="1:39" ht="15.75" customHeight="1" x14ac:dyDescent="0.25">
      <c r="A34" s="86">
        <v>31</v>
      </c>
      <c r="B34" s="102" t="str">
        <f>Assign!C42</f>
        <v>Sun</v>
      </c>
      <c r="C34" s="12" t="str">
        <f>Stats!$AG$7</f>
        <v/>
      </c>
      <c r="D34" s="86">
        <v>31</v>
      </c>
      <c r="E34" s="102" t="str">
        <f>Assign!C42</f>
        <v>Sun</v>
      </c>
      <c r="F34" s="12" t="str">
        <f>Stats!$AG$8</f>
        <v/>
      </c>
      <c r="G34" s="86">
        <v>31</v>
      </c>
      <c r="H34" s="102" t="str">
        <f>Assign!C42</f>
        <v>Sun</v>
      </c>
      <c r="I34" s="12" t="str">
        <f>Stats!$AG$9</f>
        <v/>
      </c>
      <c r="J34" s="86">
        <v>31</v>
      </c>
      <c r="K34" s="102" t="str">
        <f>Assign!C42</f>
        <v>Sun</v>
      </c>
      <c r="L34" s="12" t="str">
        <f>Stats!$AG$10</f>
        <v/>
      </c>
      <c r="M34" s="86">
        <v>31</v>
      </c>
      <c r="N34" s="102" t="str">
        <f>Assign!C42</f>
        <v>Sun</v>
      </c>
      <c r="O34" s="12" t="str">
        <f>Stats!$AG$11</f>
        <v/>
      </c>
      <c r="P34" s="86">
        <v>31</v>
      </c>
      <c r="Q34" s="102" t="str">
        <f>Assign!C42</f>
        <v>Sun</v>
      </c>
      <c r="R34" s="12" t="str">
        <f>Stats!$AG$12</f>
        <v/>
      </c>
      <c r="S34" s="86">
        <v>31</v>
      </c>
      <c r="T34" s="102" t="str">
        <f>Assign!C42</f>
        <v>Sun</v>
      </c>
      <c r="U34" s="12" t="str">
        <f>Stats!$AG$13</f>
        <v/>
      </c>
      <c r="V34" s="86">
        <v>31</v>
      </c>
      <c r="W34" s="102" t="str">
        <f>Assign!C42</f>
        <v>Sun</v>
      </c>
      <c r="X34" s="12" t="str">
        <f>Stats!$AG$14</f>
        <v/>
      </c>
      <c r="Y34" s="86">
        <v>31</v>
      </c>
      <c r="Z34" s="102" t="str">
        <f>Assign!C42</f>
        <v>Sun</v>
      </c>
      <c r="AA34" s="12" t="str">
        <f>Stats!$AG$15</f>
        <v/>
      </c>
      <c r="AB34" s="86">
        <v>31</v>
      </c>
      <c r="AC34" s="102" t="str">
        <f>Assign!C42</f>
        <v>Sun</v>
      </c>
      <c r="AD34" s="12" t="str">
        <f>Stats!$AG$16</f>
        <v/>
      </c>
      <c r="AE34" s="86">
        <v>31</v>
      </c>
      <c r="AF34" s="104" t="str">
        <f>Stats!$AG$6</f>
        <v>Sun</v>
      </c>
      <c r="AG34" s="12" t="str">
        <f>Stats!$AG$17</f>
        <v/>
      </c>
      <c r="AH34" s="86">
        <v>31</v>
      </c>
      <c r="AI34" s="102" t="str">
        <f>Assign!C42</f>
        <v>Sun</v>
      </c>
      <c r="AJ34" s="12" t="str">
        <f>Stats!$AG$18</f>
        <v/>
      </c>
      <c r="AK34" s="86">
        <v>31</v>
      </c>
      <c r="AL34" s="102" t="str">
        <f>Assign!C42</f>
        <v>Sun</v>
      </c>
      <c r="AM34" s="12" t="str">
        <f>Stats!$AG$19</f>
        <v/>
      </c>
    </row>
    <row r="35" spans="1:39" ht="15.75" customHeight="1" x14ac:dyDescent="0.25">
      <c r="C35" s="99">
        <f>Assign!B14</f>
        <v>1236</v>
      </c>
      <c r="F35" s="99">
        <f>Assign!B15</f>
        <v>1237</v>
      </c>
      <c r="I35" s="14">
        <f>Assign!B16</f>
        <v>1238</v>
      </c>
      <c r="L35" s="99">
        <f>Assign!B17</f>
        <v>1239</v>
      </c>
      <c r="O35" s="99">
        <f>Assign!B18</f>
        <v>1240</v>
      </c>
      <c r="R35" s="99">
        <f>Assign!B19</f>
        <v>1241</v>
      </c>
      <c r="U35" s="99">
        <f>Assign!B20</f>
        <v>1242</v>
      </c>
      <c r="X35" s="99">
        <f>Assign!B21</f>
        <v>1243</v>
      </c>
      <c r="AA35" s="99">
        <v>16990</v>
      </c>
      <c r="AD35" s="99">
        <v>16965</v>
      </c>
      <c r="AG35" s="99">
        <v>19046</v>
      </c>
      <c r="AJ35" s="99">
        <v>24074</v>
      </c>
      <c r="AM35" s="99">
        <v>22280</v>
      </c>
    </row>
    <row r="36" spans="1:39" ht="15.75" customHeight="1" x14ac:dyDescent="0.25">
      <c r="F36" s="98"/>
      <c r="I36" s="98"/>
    </row>
    <row r="37" spans="1:39" ht="15.75" customHeight="1" x14ac:dyDescent="0.25"/>
    <row r="38" spans="1:39" ht="15.75" customHeight="1" x14ac:dyDescent="0.25">
      <c r="F38" s="98"/>
      <c r="I38" s="98"/>
    </row>
    <row r="39" spans="1:39" ht="15.75" customHeight="1" x14ac:dyDescent="0.25">
      <c r="F39" s="98"/>
      <c r="I39" s="98"/>
    </row>
    <row r="40" spans="1:39" ht="15.75" customHeight="1" x14ac:dyDescent="0.25">
      <c r="F40" s="98"/>
      <c r="I40" s="98"/>
    </row>
    <row r="41" spans="1:39" ht="15.75" customHeight="1" x14ac:dyDescent="0.25">
      <c r="F41" s="98"/>
      <c r="I41" s="98"/>
    </row>
    <row r="42" spans="1:39" ht="15.75" customHeight="1" x14ac:dyDescent="0.25">
      <c r="F42" s="98"/>
      <c r="I42" s="98"/>
    </row>
    <row r="43" spans="1:39" ht="15.75" customHeight="1" x14ac:dyDescent="0.25">
      <c r="F43" s="98"/>
      <c r="I43" s="98"/>
    </row>
    <row r="44" spans="1:39" ht="15.75" customHeight="1" x14ac:dyDescent="0.25">
      <c r="F44" s="98"/>
      <c r="I44" s="98"/>
    </row>
    <row r="45" spans="1:39" ht="15.75" customHeight="1" x14ac:dyDescent="0.25">
      <c r="F45" s="98"/>
      <c r="I45" s="98"/>
    </row>
    <row r="46" spans="1:39" ht="15.75" customHeight="1" x14ac:dyDescent="0.25">
      <c r="F46" s="98"/>
      <c r="I46" s="98"/>
    </row>
    <row r="47" spans="1:39" ht="15.75" customHeight="1" x14ac:dyDescent="0.25">
      <c r="F47" s="98" t="str">
        <f>Stats!$AD$17</f>
        <v/>
      </c>
      <c r="I47" s="98"/>
    </row>
    <row r="48" spans="1:39" ht="15.75" customHeight="1" x14ac:dyDescent="0.25">
      <c r="F48" s="98" t="str">
        <f>Stats!$C$18</f>
        <v/>
      </c>
      <c r="I48" s="98"/>
    </row>
    <row r="49" spans="6:9" ht="15.75" customHeight="1" x14ac:dyDescent="0.25">
      <c r="F49" s="98" t="str">
        <f>Stats!$C$19</f>
        <v/>
      </c>
      <c r="I49" s="98"/>
    </row>
    <row r="50" spans="6:9" ht="15.75" customHeight="1" x14ac:dyDescent="0.25">
      <c r="I50" s="98"/>
    </row>
    <row r="51" spans="6:9" ht="15.75" customHeight="1" x14ac:dyDescent="0.25">
      <c r="I51" s="98"/>
    </row>
    <row r="52" spans="6:9" ht="15.75" customHeight="1" x14ac:dyDescent="0.25">
      <c r="I52" s="98"/>
    </row>
    <row r="53" spans="6:9" ht="15.75" customHeight="1" x14ac:dyDescent="0.25">
      <c r="I53" s="98"/>
    </row>
    <row r="54" spans="6:9" ht="15.75" customHeight="1" x14ac:dyDescent="0.25">
      <c r="I54" s="98"/>
    </row>
    <row r="55" spans="6:9" ht="15.75" customHeight="1" x14ac:dyDescent="0.25">
      <c r="I55" s="98"/>
    </row>
    <row r="56" spans="6:9" ht="15.75" customHeight="1" x14ac:dyDescent="0.25">
      <c r="I56" s="98"/>
    </row>
    <row r="57" spans="6:9" ht="15.75" customHeight="1" x14ac:dyDescent="0.25">
      <c r="I57" s="98"/>
    </row>
    <row r="58" spans="6:9" ht="15.75" customHeight="1" x14ac:dyDescent="0.25">
      <c r="I58" s="98"/>
    </row>
    <row r="59" spans="6:9" ht="15.75" customHeight="1" x14ac:dyDescent="0.25"/>
    <row r="60" spans="6:9" ht="15.75" customHeight="1" x14ac:dyDescent="0.25"/>
    <row r="61" spans="6:9" ht="15.75" customHeight="1" x14ac:dyDescent="0.25"/>
    <row r="62" spans="6:9" ht="15.75" customHeight="1" x14ac:dyDescent="0.25"/>
    <row r="63" spans="6:9" ht="15.75" customHeight="1" x14ac:dyDescent="0.25"/>
    <row r="64" spans="6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4:D34 F4:G34 I4:J34 L4:M34 O4:P34 R4:S34 U4:V34 X4:Y34 AA4:AB34 AD4:AE34 AG4:AH34 AJ4:AK34 AM4:AM34">
    <cfRule type="containsText" dxfId="21" priority="1" operator="containsText" text="N">
      <formula>NOT(ISERROR(SEARCH(("N"),(C4))))</formula>
    </cfRule>
    <cfRule type="containsText" dxfId="20" priority="2" operator="containsText" text="M">
      <formula>NOT(ISERROR(SEARCH(("M"),(C4))))</formula>
    </cfRule>
    <cfRule type="containsBlanks" dxfId="19" priority="3">
      <formula>LEN(TRIM(C4))=0</formula>
    </cfRule>
  </conditionalFormatting>
  <conditionalFormatting sqref="C4:AM34">
    <cfRule type="containsText" dxfId="18" priority="4" operator="containsText" text="4h">
      <formula>NOT(ISERROR(SEARCH(("4h"),(C4))))</formula>
    </cfRule>
    <cfRule type="containsText" dxfId="17" priority="5" operator="containsText" text="v">
      <formula>NOT(ISERROR(SEARCH(("v"),(C4))))</formula>
    </cfRule>
    <cfRule type="containsText" dxfId="16" priority="6" operator="containsText" text="6H">
      <formula>NOT(ISERROR(SEARCH(("6H"),(C4))))</formula>
    </cfRule>
  </conditionalFormatting>
  <printOptions horizontalCentered="1" verticalCentered="1"/>
  <pageMargins left="0.25" right="0.25" top="0.3" bottom="0.39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AM1000"/>
  <sheetViews>
    <sheetView showGridLines="0" topLeftCell="H3" workbookViewId="0">
      <selection activeCell="R3" sqref="R3"/>
    </sheetView>
  </sheetViews>
  <sheetFormatPr defaultColWidth="14.42578125" defaultRowHeight="15" customHeight="1" x14ac:dyDescent="0.25"/>
  <cols>
    <col min="1" max="1" width="3" customWidth="1"/>
    <col min="2" max="2" width="4" customWidth="1"/>
    <col min="3" max="3" width="13.7109375" customWidth="1"/>
    <col min="4" max="4" width="3" customWidth="1"/>
    <col min="5" max="5" width="4" customWidth="1"/>
    <col min="6" max="6" width="13.7109375" customWidth="1"/>
    <col min="7" max="7" width="3" customWidth="1"/>
    <col min="8" max="8" width="4" customWidth="1"/>
    <col min="9" max="9" width="13.7109375" customWidth="1"/>
    <col min="10" max="10" width="3" customWidth="1"/>
    <col min="11" max="11" width="4" customWidth="1"/>
    <col min="12" max="12" width="13.7109375" customWidth="1"/>
    <col min="13" max="13" width="3" customWidth="1"/>
    <col min="14" max="14" width="4" customWidth="1"/>
    <col min="15" max="15" width="13.7109375" customWidth="1"/>
    <col min="16" max="16" width="3.5703125" customWidth="1"/>
    <col min="17" max="17" width="4" customWidth="1"/>
    <col min="18" max="18" width="12.28515625" customWidth="1"/>
    <col min="19" max="19" width="14.28515625" customWidth="1"/>
    <col min="20" max="20" width="4" customWidth="1"/>
    <col min="21" max="21" width="13.7109375" customWidth="1"/>
    <col min="22" max="22" width="3" customWidth="1"/>
    <col min="23" max="23" width="4" customWidth="1"/>
    <col min="24" max="24" width="4.42578125" hidden="1" customWidth="1"/>
    <col min="25" max="25" width="12.42578125" hidden="1" customWidth="1"/>
    <col min="26" max="26" width="13.140625" customWidth="1"/>
    <col min="27" max="27" width="13.7109375" customWidth="1"/>
    <col min="28" max="28" width="3" customWidth="1"/>
    <col min="29" max="29" width="4" customWidth="1"/>
    <col min="30" max="30" width="13.7109375" customWidth="1"/>
    <col min="31" max="31" width="3" customWidth="1"/>
    <col min="32" max="32" width="4" customWidth="1"/>
    <col min="33" max="33" width="13.7109375" customWidth="1"/>
    <col min="34" max="34" width="3" customWidth="1"/>
    <col min="35" max="35" width="4" customWidth="1"/>
    <col min="36" max="36" width="13.7109375" customWidth="1"/>
    <col min="37" max="37" width="3" customWidth="1"/>
    <col min="38" max="38" width="4" customWidth="1"/>
    <col min="39" max="39" width="13.7109375" customWidth="1"/>
  </cols>
  <sheetData>
    <row r="1" spans="3:39" ht="45.75" customHeight="1" x14ac:dyDescent="0.25">
      <c r="C1" s="99"/>
      <c r="F1" s="99"/>
      <c r="I1" s="99"/>
      <c r="L1" s="99"/>
      <c r="O1" s="99"/>
      <c r="P1" s="228" t="s">
        <v>54</v>
      </c>
      <c r="Q1" s="182"/>
      <c r="R1" s="182"/>
      <c r="U1" s="99"/>
      <c r="X1" s="99"/>
      <c r="AA1" s="99"/>
      <c r="AD1" s="99"/>
      <c r="AG1" s="99"/>
      <c r="AJ1" s="99"/>
      <c r="AM1" s="99"/>
    </row>
    <row r="2" spans="3:39" ht="18" customHeight="1" x14ac:dyDescent="0.25">
      <c r="P2" s="229" t="str">
        <f>CONCATENATE(TEXT( Assign!$D$12,"MMMM")," ",YEAR(Assign!$D$12))</f>
        <v>August 2025</v>
      </c>
      <c r="Q2" s="230"/>
      <c r="R2" s="230"/>
    </row>
    <row r="3" spans="3:39" ht="36.75" customHeight="1" x14ac:dyDescent="0.25">
      <c r="O3" s="54" t="s">
        <v>30</v>
      </c>
      <c r="P3" s="231" t="s">
        <v>11</v>
      </c>
      <c r="Q3" s="232"/>
      <c r="R3" s="106" t="s">
        <v>64</v>
      </c>
    </row>
    <row r="4" spans="3:39" x14ac:dyDescent="0.25">
      <c r="O4" s="54" t="s">
        <v>31</v>
      </c>
      <c r="P4" s="233" t="s">
        <v>10</v>
      </c>
      <c r="Q4" s="232"/>
      <c r="R4" s="106">
        <f>IFERROR(HLOOKUP($R$3,Staff!$C$3:$AM$35,33,FALSE),"")</f>
        <v>1238</v>
      </c>
      <c r="S4" s="86" t="s">
        <v>55</v>
      </c>
    </row>
    <row r="5" spans="3:39" x14ac:dyDescent="0.25">
      <c r="O5" s="54" t="s">
        <v>32</v>
      </c>
      <c r="P5" s="87">
        <v>1</v>
      </c>
      <c r="Q5" s="102" t="str">
        <f>Assign!C12</f>
        <v>Fri</v>
      </c>
      <c r="R5" s="107" t="str">
        <f>IFERROR(HLOOKUP($R$3,Staff!$C$3:$AM$35,2,FALSE),"")</f>
        <v>M2</v>
      </c>
      <c r="S5" s="108" t="str">
        <f t="shared" ref="S5:S34" si="0">IFERROR(VLOOKUP(R5,$X$5:$Y$13,2,FALSE),"DAY OFF")</f>
        <v>07:00-19:00</v>
      </c>
      <c r="X5" s="9" t="s">
        <v>27</v>
      </c>
      <c r="Y5" s="9" t="s">
        <v>56</v>
      </c>
    </row>
    <row r="6" spans="3:39" x14ac:dyDescent="0.25">
      <c r="O6" s="54" t="s">
        <v>33</v>
      </c>
      <c r="P6" s="87">
        <v>2</v>
      </c>
      <c r="Q6" s="102" t="str">
        <f>Assign!C13</f>
        <v>Sat</v>
      </c>
      <c r="R6" s="107" t="str">
        <f>IFERROR(HLOOKUP($R$3,Staff!$C$3:$AM$35,3,FALSE),"")</f>
        <v>N1</v>
      </c>
      <c r="S6" s="108" t="str">
        <f t="shared" si="0"/>
        <v>19:00-07:00</v>
      </c>
      <c r="X6" s="9" t="s">
        <v>43</v>
      </c>
      <c r="Y6" s="9" t="s">
        <v>57</v>
      </c>
    </row>
    <row r="7" spans="3:39" x14ac:dyDescent="0.25">
      <c r="O7" s="54" t="s">
        <v>34</v>
      </c>
      <c r="P7" s="87">
        <v>3</v>
      </c>
      <c r="Q7" s="102" t="str">
        <f>Assign!C14</f>
        <v>Sun</v>
      </c>
      <c r="R7" s="107" t="str">
        <f>IFERROR(HLOOKUP($R$3,Staff!$C$3:$AM$35,4,FALSE),"")</f>
        <v/>
      </c>
      <c r="S7" s="108" t="str">
        <f t="shared" si="0"/>
        <v>DAY OFF</v>
      </c>
      <c r="X7" s="9" t="s">
        <v>39</v>
      </c>
      <c r="Y7" s="9" t="s">
        <v>58</v>
      </c>
    </row>
    <row r="8" spans="3:39" x14ac:dyDescent="0.25">
      <c r="O8" s="54" t="s">
        <v>50</v>
      </c>
      <c r="P8" s="87">
        <v>4</v>
      </c>
      <c r="Q8" s="102" t="str">
        <f>Assign!C15</f>
        <v>Mon</v>
      </c>
      <c r="R8" s="107" t="str">
        <f>IFERROR(HLOOKUP($R$3,Staff!$C$3:$AM$35,5,FALSE),"")</f>
        <v>M1</v>
      </c>
      <c r="S8" s="108" t="str">
        <f t="shared" si="0"/>
        <v>07:00-19:00</v>
      </c>
      <c r="X8" s="9" t="s">
        <v>40</v>
      </c>
      <c r="Y8" s="9" t="s">
        <v>58</v>
      </c>
    </row>
    <row r="9" spans="3:39" x14ac:dyDescent="0.25">
      <c r="O9" s="54" t="s">
        <v>35</v>
      </c>
      <c r="P9" s="87">
        <v>5</v>
      </c>
      <c r="Q9" s="102" t="str">
        <f>Assign!C16</f>
        <v>Tue</v>
      </c>
      <c r="R9" s="107" t="str">
        <f>IFERROR(HLOOKUP($R$3,Staff!$C$3:$AM$35,6,FALSE),"")</f>
        <v>M1</v>
      </c>
      <c r="S9" s="108" t="str">
        <f t="shared" si="0"/>
        <v>07:00-19:00</v>
      </c>
      <c r="X9" s="9" t="s">
        <v>41</v>
      </c>
      <c r="Y9" s="9" t="s">
        <v>58</v>
      </c>
    </row>
    <row r="10" spans="3:39" x14ac:dyDescent="0.25">
      <c r="O10" s="54" t="s">
        <v>51</v>
      </c>
      <c r="P10" s="87">
        <v>6</v>
      </c>
      <c r="Q10" s="102" t="str">
        <f>Assign!C17</f>
        <v>Wed</v>
      </c>
      <c r="R10" s="107" t="str">
        <f>IFERROR(HLOOKUP($R$3,Staff!$C$3:$AM$35,7,FALSE),"")</f>
        <v>M1</v>
      </c>
      <c r="S10" s="108" t="str">
        <f t="shared" si="0"/>
        <v>07:00-19:00</v>
      </c>
      <c r="X10" s="9" t="s">
        <v>42</v>
      </c>
      <c r="Y10" s="9" t="s">
        <v>58</v>
      </c>
    </row>
    <row r="11" spans="3:39" x14ac:dyDescent="0.25">
      <c r="O11" s="54" t="s">
        <v>36</v>
      </c>
      <c r="P11" s="87">
        <v>7</v>
      </c>
      <c r="Q11" s="102" t="str">
        <f>Assign!C18</f>
        <v>Thu</v>
      </c>
      <c r="R11" s="107" t="str">
        <f>IFERROR(HLOOKUP($R$3,Staff!$C$3:$AM$35,8,FALSE),"")</f>
        <v/>
      </c>
      <c r="S11" s="108" t="str">
        <f t="shared" si="0"/>
        <v>DAY OFF</v>
      </c>
      <c r="X11" s="9" t="s">
        <v>44</v>
      </c>
      <c r="Y11" s="9" t="s">
        <v>57</v>
      </c>
    </row>
    <row r="12" spans="3:39" x14ac:dyDescent="0.25">
      <c r="O12" s="54" t="s">
        <v>52</v>
      </c>
      <c r="P12" s="87">
        <v>8</v>
      </c>
      <c r="Q12" s="102" t="str">
        <f>Assign!C19</f>
        <v>Fri</v>
      </c>
      <c r="R12" s="107" t="str">
        <f>IFERROR(HLOOKUP($R$3,Staff!$C$3:$AM$35,9,FALSE),"")</f>
        <v/>
      </c>
      <c r="S12" s="108" t="str">
        <f t="shared" si="0"/>
        <v>DAY OFF</v>
      </c>
      <c r="X12" s="9" t="s">
        <v>45</v>
      </c>
      <c r="Y12" s="9" t="s">
        <v>57</v>
      </c>
    </row>
    <row r="13" spans="3:39" x14ac:dyDescent="0.25">
      <c r="O13" s="54" t="s">
        <v>53</v>
      </c>
      <c r="P13" s="87">
        <v>9</v>
      </c>
      <c r="Q13" s="102" t="str">
        <f>Assign!C20</f>
        <v>Sat</v>
      </c>
      <c r="R13" s="107" t="str">
        <f>IFERROR(HLOOKUP($R$3,Staff!$C$3:$AM$35,10,FALSE),"")</f>
        <v/>
      </c>
      <c r="S13" s="108" t="str">
        <f t="shared" si="0"/>
        <v>DAY OFF</v>
      </c>
      <c r="X13" s="9" t="s">
        <v>46</v>
      </c>
      <c r="Y13" s="9" t="s">
        <v>57</v>
      </c>
    </row>
    <row r="14" spans="3:39" x14ac:dyDescent="0.25">
      <c r="O14" s="54" t="s">
        <v>38</v>
      </c>
      <c r="P14" s="87">
        <v>10</v>
      </c>
      <c r="Q14" s="102" t="str">
        <f>Assign!C21</f>
        <v>Sun</v>
      </c>
      <c r="R14" s="107" t="str">
        <f>IFERROR(HLOOKUP($R$3,Staff!$C$3:$AM$35,11,FALSE),"")</f>
        <v>M1</v>
      </c>
      <c r="S14" s="108" t="str">
        <f t="shared" si="0"/>
        <v>07:00-19:00</v>
      </c>
    </row>
    <row r="15" spans="3:39" x14ac:dyDescent="0.25">
      <c r="O15" s="54" t="s">
        <v>37</v>
      </c>
      <c r="P15" s="87">
        <v>11</v>
      </c>
      <c r="Q15" s="102" t="str">
        <f>Assign!C22</f>
        <v>Mon</v>
      </c>
      <c r="R15" s="107" t="str">
        <f>IFERROR(HLOOKUP($R$3,Staff!$C$3:$AM$35,12,FALSE),"")</f>
        <v>M1</v>
      </c>
      <c r="S15" s="108" t="str">
        <f t="shared" si="0"/>
        <v>07:00-19:00</v>
      </c>
    </row>
    <row r="16" spans="3:39" x14ac:dyDescent="0.25">
      <c r="P16" s="87">
        <v>12</v>
      </c>
      <c r="Q16" s="102" t="str">
        <f>Assign!C23</f>
        <v>Tue</v>
      </c>
      <c r="R16" s="107" t="str">
        <f>IFERROR(HLOOKUP($R$3,Staff!$C$3:$AM$35,13,FALSE),"")</f>
        <v>M1</v>
      </c>
      <c r="S16" s="108" t="str">
        <f t="shared" si="0"/>
        <v>07:00-19:00</v>
      </c>
    </row>
    <row r="17" spans="16:19" x14ac:dyDescent="0.25">
      <c r="P17" s="87">
        <v>13</v>
      </c>
      <c r="Q17" s="102" t="str">
        <f>Assign!C24</f>
        <v>Wed</v>
      </c>
      <c r="R17" s="107" t="str">
        <f>IFERROR(HLOOKUP($R$3,Staff!$C$3:$AM$35,14,FALSE),"")</f>
        <v>4H</v>
      </c>
      <c r="S17" s="108" t="str">
        <f t="shared" si="0"/>
        <v>07:00-11:00</v>
      </c>
    </row>
    <row r="18" spans="16:19" x14ac:dyDescent="0.25">
      <c r="P18" s="87">
        <v>14</v>
      </c>
      <c r="Q18" s="102" t="str">
        <f>Assign!C25</f>
        <v>Thu</v>
      </c>
      <c r="R18" s="107" t="str">
        <f>IFERROR(HLOOKUP($R$3,Staff!$C$3:$AM$35,15,FALSE),"")</f>
        <v/>
      </c>
      <c r="S18" s="108" t="str">
        <f t="shared" si="0"/>
        <v>DAY OFF</v>
      </c>
    </row>
    <row r="19" spans="16:19" x14ac:dyDescent="0.25">
      <c r="P19" s="87">
        <v>15</v>
      </c>
      <c r="Q19" s="102" t="str">
        <f>Assign!C26</f>
        <v>Fri</v>
      </c>
      <c r="R19" s="107" t="str">
        <f>IFERROR(HLOOKUP($R$3,Staff!$C$3:$AM$35,16,FALSE),"")</f>
        <v/>
      </c>
      <c r="S19" s="108" t="str">
        <f t="shared" si="0"/>
        <v>DAY OFF</v>
      </c>
    </row>
    <row r="20" spans="16:19" x14ac:dyDescent="0.25">
      <c r="P20" s="87">
        <v>16</v>
      </c>
      <c r="Q20" s="102" t="str">
        <f>Assign!C27</f>
        <v>Sat</v>
      </c>
      <c r="R20" s="107" t="str">
        <f>IFERROR(HLOOKUP($R$3,Staff!$C$3:$AM$35,17,FALSE),"")</f>
        <v/>
      </c>
      <c r="S20" s="108" t="str">
        <f t="shared" si="0"/>
        <v>DAY OFF</v>
      </c>
    </row>
    <row r="21" spans="16:19" ht="15.75" customHeight="1" x14ac:dyDescent="0.25">
      <c r="P21" s="87">
        <v>17</v>
      </c>
      <c r="Q21" s="102" t="str">
        <f>Assign!C28</f>
        <v>Sun</v>
      </c>
      <c r="R21" s="107" t="str">
        <f>IFERROR(HLOOKUP($R$3,Staff!$C$3:$AM$35,18,FALSE),"")</f>
        <v/>
      </c>
      <c r="S21" s="108" t="str">
        <f t="shared" si="0"/>
        <v>DAY OFF</v>
      </c>
    </row>
    <row r="22" spans="16:19" ht="15.75" customHeight="1" x14ac:dyDescent="0.25">
      <c r="P22" s="87">
        <v>18</v>
      </c>
      <c r="Q22" s="102" t="str">
        <f>Assign!C29</f>
        <v>Mon</v>
      </c>
      <c r="R22" s="107" t="str">
        <f>IFERROR(HLOOKUP($R$3,Staff!$C$3:$AM$35,19,FALSE),"")</f>
        <v/>
      </c>
      <c r="S22" s="108" t="str">
        <f t="shared" si="0"/>
        <v>DAY OFF</v>
      </c>
    </row>
    <row r="23" spans="16:19" ht="15.75" customHeight="1" x14ac:dyDescent="0.25">
      <c r="P23" s="87">
        <v>19</v>
      </c>
      <c r="Q23" s="102" t="str">
        <f>Assign!C30</f>
        <v>Tue</v>
      </c>
      <c r="R23" s="107" t="str">
        <f>IFERROR(HLOOKUP($R$3,Staff!$C$3:$AM$35,20,FALSE),"")</f>
        <v>N1</v>
      </c>
      <c r="S23" s="108" t="str">
        <f t="shared" si="0"/>
        <v>19:00-07:00</v>
      </c>
    </row>
    <row r="24" spans="16:19" ht="15.75" customHeight="1" x14ac:dyDescent="0.25">
      <c r="P24" s="87">
        <v>20</v>
      </c>
      <c r="Q24" s="102" t="str">
        <f>Assign!C31</f>
        <v>Wed</v>
      </c>
      <c r="R24" s="107" t="str">
        <f>IFERROR(HLOOKUP($R$3,Staff!$C$3:$AM$35,21,FALSE),"")</f>
        <v>N1</v>
      </c>
      <c r="S24" s="108" t="str">
        <f t="shared" si="0"/>
        <v>19:00-07:00</v>
      </c>
    </row>
    <row r="25" spans="16:19" ht="15.75" customHeight="1" x14ac:dyDescent="0.25">
      <c r="P25" s="87">
        <v>21</v>
      </c>
      <c r="Q25" s="102" t="str">
        <f>Assign!C32</f>
        <v>Thu</v>
      </c>
      <c r="R25" s="107" t="str">
        <f>IFERROR(HLOOKUP($R$3,Staff!$C$3:$AM$35,22,FALSE),"")</f>
        <v>N1</v>
      </c>
      <c r="S25" s="108" t="str">
        <f t="shared" si="0"/>
        <v>19:00-07:00</v>
      </c>
    </row>
    <row r="26" spans="16:19" ht="15.75" customHeight="1" x14ac:dyDescent="0.25">
      <c r="P26" s="87">
        <v>22</v>
      </c>
      <c r="Q26" s="102" t="str">
        <f>Assign!C33</f>
        <v>Fri</v>
      </c>
      <c r="R26" s="107" t="str">
        <f>IFERROR(HLOOKUP($R$3,Staff!$C$3:$AM$35,23,FALSE),"")</f>
        <v/>
      </c>
      <c r="S26" s="108" t="str">
        <f t="shared" si="0"/>
        <v>DAY OFF</v>
      </c>
    </row>
    <row r="27" spans="16:19" ht="15.75" customHeight="1" x14ac:dyDescent="0.25">
      <c r="P27" s="87">
        <v>23</v>
      </c>
      <c r="Q27" s="102" t="str">
        <f>Assign!C34</f>
        <v>Sat</v>
      </c>
      <c r="R27" s="107" t="str">
        <f>IFERROR(HLOOKUP($R$3,Staff!$C$3:$AM$35,24,FALSE),"")</f>
        <v/>
      </c>
      <c r="S27" s="108" t="str">
        <f t="shared" si="0"/>
        <v>DAY OFF</v>
      </c>
    </row>
    <row r="28" spans="16:19" ht="15.75" customHeight="1" x14ac:dyDescent="0.25">
      <c r="P28" s="87">
        <v>24</v>
      </c>
      <c r="Q28" s="102" t="str">
        <f>Assign!C35</f>
        <v>Sun</v>
      </c>
      <c r="R28" s="107" t="str">
        <f>IFERROR(HLOOKUP($R$3,Staff!$C$3:$AM$35,25,FALSE),"")</f>
        <v/>
      </c>
      <c r="S28" s="108" t="str">
        <f t="shared" si="0"/>
        <v>DAY OFF</v>
      </c>
    </row>
    <row r="29" spans="16:19" ht="15.75" customHeight="1" x14ac:dyDescent="0.25">
      <c r="P29" s="87">
        <v>25</v>
      </c>
      <c r="Q29" s="102" t="str">
        <f>Assign!C36</f>
        <v>Mon</v>
      </c>
      <c r="R29" s="107" t="str">
        <f>IFERROR(HLOOKUP($R$3,Staff!$C$3:$AM$35,26,FALSE),"")</f>
        <v>N1</v>
      </c>
      <c r="S29" s="108" t="str">
        <f t="shared" si="0"/>
        <v>19:00-07:00</v>
      </c>
    </row>
    <row r="30" spans="16:19" ht="15.75" customHeight="1" x14ac:dyDescent="0.25">
      <c r="P30" s="87">
        <v>26</v>
      </c>
      <c r="Q30" s="102" t="str">
        <f>Assign!C37</f>
        <v>Tue</v>
      </c>
      <c r="R30" s="107" t="str">
        <f>IFERROR(HLOOKUP($R$3,Staff!$C$3:$AM$35,27,FALSE),"")</f>
        <v>N1</v>
      </c>
      <c r="S30" s="108" t="str">
        <f t="shared" si="0"/>
        <v>19:00-07:00</v>
      </c>
    </row>
    <row r="31" spans="16:19" ht="15.75" customHeight="1" x14ac:dyDescent="0.25">
      <c r="P31" s="87">
        <v>27</v>
      </c>
      <c r="Q31" s="102" t="str">
        <f>Assign!C38</f>
        <v>Wed</v>
      </c>
      <c r="R31" s="107" t="str">
        <f>IFERROR(HLOOKUP($R$3,Staff!$C$3:$AM$35,28,FALSE),"")</f>
        <v>N1</v>
      </c>
      <c r="S31" s="108" t="str">
        <f t="shared" si="0"/>
        <v>19:00-07:00</v>
      </c>
    </row>
    <row r="32" spans="16:19" ht="15.75" customHeight="1" x14ac:dyDescent="0.25">
      <c r="P32" s="87">
        <v>28</v>
      </c>
      <c r="Q32" s="102" t="str">
        <f>Assign!C39</f>
        <v>Thu</v>
      </c>
      <c r="R32" s="107" t="str">
        <f>IFERROR(HLOOKUP($R$3,Staff!$C$3:$AM$35,29,FALSE),"")</f>
        <v/>
      </c>
      <c r="S32" s="108" t="str">
        <f t="shared" si="0"/>
        <v>DAY OFF</v>
      </c>
    </row>
    <row r="33" spans="3:39" ht="15.75" customHeight="1" x14ac:dyDescent="0.25">
      <c r="P33" s="87">
        <v>29</v>
      </c>
      <c r="Q33" s="102" t="str">
        <f>Assign!C40</f>
        <v>Fri</v>
      </c>
      <c r="R33" s="107" t="str">
        <f>IFERROR(HLOOKUP($R$3,Staff!$C$3:$AM$35,30,FALSE),"")</f>
        <v/>
      </c>
      <c r="S33" s="108" t="str">
        <f t="shared" si="0"/>
        <v>DAY OFF</v>
      </c>
    </row>
    <row r="34" spans="3:39" ht="15.75" customHeight="1" x14ac:dyDescent="0.25">
      <c r="P34" s="87">
        <v>30</v>
      </c>
      <c r="Q34" s="102" t="str">
        <f>Assign!C41</f>
        <v>Sat</v>
      </c>
      <c r="R34" s="107" t="str">
        <f>IFERROR(HLOOKUP($R$3,Staff!$C$3:$AM$35,31,FALSE),"")</f>
        <v/>
      </c>
      <c r="S34" s="108" t="str">
        <f t="shared" si="0"/>
        <v>DAY OFF</v>
      </c>
    </row>
    <row r="35" spans="3:39" ht="15.75" customHeight="1" x14ac:dyDescent="0.25">
      <c r="P35" s="87">
        <v>31</v>
      </c>
      <c r="Q35" s="102" t="str">
        <f>Assign!C42</f>
        <v>Sun</v>
      </c>
      <c r="R35" s="107" t="str">
        <f>IFERROR(HLOOKUP($R$3,Staff!$C$3:$AM$35,32,FALSE),"")</f>
        <v/>
      </c>
      <c r="S35" s="108" t="str">
        <f>IFERROR(VLOOKUP(R35,$X$5:$Y$13,2,FALSE),IF(Q35="","","DAY OFF"))</f>
        <v>DAY OFF</v>
      </c>
    </row>
    <row r="36" spans="3:39" ht="15.75" customHeight="1" x14ac:dyDescent="0.25">
      <c r="C36" s="99"/>
      <c r="F36" s="99"/>
      <c r="I36" s="14"/>
      <c r="L36" s="99"/>
      <c r="O36" s="99"/>
      <c r="P36" s="84"/>
      <c r="R36" s="99"/>
      <c r="U36" s="99"/>
      <c r="X36" s="99"/>
      <c r="AA36" s="99"/>
      <c r="AD36" s="99"/>
      <c r="AG36" s="99"/>
      <c r="AJ36" s="99"/>
      <c r="AM36" s="99"/>
    </row>
    <row r="37" spans="3:39" ht="15.75" customHeight="1" x14ac:dyDescent="0.25">
      <c r="F37" s="98"/>
      <c r="I37" s="98"/>
      <c r="P37" s="84"/>
    </row>
    <row r="38" spans="3:39" ht="15.75" customHeight="1" x14ac:dyDescent="0.25">
      <c r="P38" s="84"/>
    </row>
    <row r="39" spans="3:39" ht="15.75" customHeight="1" x14ac:dyDescent="0.25">
      <c r="F39" s="98"/>
      <c r="I39" s="98"/>
      <c r="P39" s="84"/>
    </row>
    <row r="40" spans="3:39" ht="15.75" customHeight="1" x14ac:dyDescent="0.25">
      <c r="F40" s="98"/>
      <c r="I40" s="98"/>
      <c r="P40" s="84"/>
    </row>
    <row r="41" spans="3:39" ht="15.75" customHeight="1" x14ac:dyDescent="0.25">
      <c r="F41" s="98"/>
      <c r="I41" s="98"/>
      <c r="P41" s="84"/>
    </row>
    <row r="42" spans="3:39" ht="15.75" customHeight="1" x14ac:dyDescent="0.25">
      <c r="F42" s="98"/>
      <c r="I42" s="98"/>
      <c r="P42" s="84"/>
    </row>
    <row r="43" spans="3:39" ht="15.75" customHeight="1" x14ac:dyDescent="0.25">
      <c r="F43" s="98"/>
      <c r="I43" s="98"/>
      <c r="P43" s="84"/>
    </row>
    <row r="44" spans="3:39" ht="15.75" customHeight="1" x14ac:dyDescent="0.25">
      <c r="F44" s="98"/>
      <c r="I44" s="98"/>
      <c r="P44" s="84"/>
    </row>
    <row r="45" spans="3:39" ht="15.75" customHeight="1" x14ac:dyDescent="0.25">
      <c r="F45" s="98"/>
      <c r="I45" s="98"/>
      <c r="P45" s="84"/>
    </row>
    <row r="46" spans="3:39" ht="15.75" customHeight="1" x14ac:dyDescent="0.25">
      <c r="F46" s="98"/>
      <c r="I46" s="98"/>
      <c r="P46" s="84"/>
    </row>
    <row r="47" spans="3:39" ht="15.75" customHeight="1" x14ac:dyDescent="0.25">
      <c r="F47" s="98"/>
      <c r="I47" s="98"/>
      <c r="P47" s="84"/>
    </row>
    <row r="48" spans="3:39" ht="15.75" customHeight="1" x14ac:dyDescent="0.25">
      <c r="F48" s="98" t="str">
        <f>Stats!$AD$17</f>
        <v/>
      </c>
      <c r="I48" s="98"/>
      <c r="P48" s="84"/>
    </row>
    <row r="49" spans="6:16" ht="15.75" customHeight="1" x14ac:dyDescent="0.25">
      <c r="F49" s="98" t="str">
        <f>Stats!$C$18</f>
        <v/>
      </c>
      <c r="I49" s="98"/>
      <c r="P49" s="84"/>
    </row>
    <row r="50" spans="6:16" ht="15.75" customHeight="1" x14ac:dyDescent="0.25">
      <c r="F50" s="98"/>
      <c r="I50" s="98"/>
      <c r="P50" s="84"/>
    </row>
    <row r="51" spans="6:16" ht="15.75" customHeight="1" x14ac:dyDescent="0.25">
      <c r="I51" s="98"/>
      <c r="P51" s="84"/>
    </row>
    <row r="52" spans="6:16" ht="15.75" customHeight="1" x14ac:dyDescent="0.25">
      <c r="I52" s="98"/>
      <c r="P52" s="84"/>
    </row>
    <row r="53" spans="6:16" ht="15.75" customHeight="1" x14ac:dyDescent="0.25">
      <c r="I53" s="98"/>
      <c r="P53" s="84"/>
    </row>
    <row r="54" spans="6:16" ht="15.75" customHeight="1" x14ac:dyDescent="0.25">
      <c r="I54" s="98"/>
      <c r="P54" s="84"/>
    </row>
    <row r="55" spans="6:16" ht="15.75" customHeight="1" x14ac:dyDescent="0.25">
      <c r="I55" s="98"/>
      <c r="P55" s="84"/>
    </row>
    <row r="56" spans="6:16" ht="15.75" customHeight="1" x14ac:dyDescent="0.25">
      <c r="I56" s="98"/>
      <c r="P56" s="84"/>
    </row>
    <row r="57" spans="6:16" ht="15.75" customHeight="1" x14ac:dyDescent="0.25">
      <c r="I57" s="98"/>
      <c r="P57" s="84"/>
    </row>
    <row r="58" spans="6:16" ht="15.75" customHeight="1" x14ac:dyDescent="0.25">
      <c r="I58" s="98"/>
      <c r="P58" s="84"/>
    </row>
    <row r="59" spans="6:16" ht="15.75" customHeight="1" x14ac:dyDescent="0.25">
      <c r="I59" s="98"/>
      <c r="P59" s="84"/>
    </row>
    <row r="60" spans="6:16" ht="15.75" customHeight="1" x14ac:dyDescent="0.25">
      <c r="P60" s="84"/>
    </row>
    <row r="61" spans="6:16" ht="15.75" customHeight="1" x14ac:dyDescent="0.25">
      <c r="P61" s="84"/>
    </row>
    <row r="62" spans="6:16" ht="15.75" customHeight="1" x14ac:dyDescent="0.25">
      <c r="P62" s="84"/>
    </row>
    <row r="63" spans="6:16" ht="15.75" customHeight="1" x14ac:dyDescent="0.25">
      <c r="P63" s="84"/>
    </row>
    <row r="64" spans="6:16" ht="15.75" customHeight="1" x14ac:dyDescent="0.25">
      <c r="P64" s="84"/>
    </row>
    <row r="65" spans="16:16" ht="15.75" customHeight="1" x14ac:dyDescent="0.25">
      <c r="P65" s="84"/>
    </row>
    <row r="66" spans="16:16" ht="15.75" customHeight="1" x14ac:dyDescent="0.25">
      <c r="P66" s="84"/>
    </row>
    <row r="67" spans="16:16" ht="15.75" customHeight="1" x14ac:dyDescent="0.25">
      <c r="P67" s="84"/>
    </row>
    <row r="68" spans="16:16" ht="15.75" customHeight="1" x14ac:dyDescent="0.25">
      <c r="P68" s="84"/>
    </row>
    <row r="69" spans="16:16" ht="15.75" customHeight="1" x14ac:dyDescent="0.25">
      <c r="P69" s="84"/>
    </row>
    <row r="70" spans="16:16" ht="15.75" customHeight="1" x14ac:dyDescent="0.25">
      <c r="P70" s="84"/>
    </row>
    <row r="71" spans="16:16" ht="15.75" customHeight="1" x14ac:dyDescent="0.25">
      <c r="P71" s="84"/>
    </row>
    <row r="72" spans="16:16" ht="15.75" customHeight="1" x14ac:dyDescent="0.25">
      <c r="P72" s="84"/>
    </row>
    <row r="73" spans="16:16" ht="15.75" customHeight="1" x14ac:dyDescent="0.25">
      <c r="P73" s="84"/>
    </row>
    <row r="74" spans="16:16" ht="15.75" customHeight="1" x14ac:dyDescent="0.25">
      <c r="P74" s="84"/>
    </row>
    <row r="75" spans="16:16" ht="15.75" customHeight="1" x14ac:dyDescent="0.25">
      <c r="P75" s="84"/>
    </row>
    <row r="76" spans="16:16" ht="15.75" customHeight="1" x14ac:dyDescent="0.25">
      <c r="P76" s="84"/>
    </row>
    <row r="77" spans="16:16" ht="15.75" customHeight="1" x14ac:dyDescent="0.25">
      <c r="P77" s="84"/>
    </row>
    <row r="78" spans="16:16" ht="15.75" customHeight="1" x14ac:dyDescent="0.25">
      <c r="P78" s="84"/>
    </row>
    <row r="79" spans="16:16" ht="15.75" customHeight="1" x14ac:dyDescent="0.25">
      <c r="P79" s="84"/>
    </row>
    <row r="80" spans="16:16" ht="15.75" customHeight="1" x14ac:dyDescent="0.25">
      <c r="P80" s="84"/>
    </row>
    <row r="81" spans="16:16" ht="15.75" customHeight="1" x14ac:dyDescent="0.25">
      <c r="P81" s="84"/>
    </row>
    <row r="82" spans="16:16" ht="15.75" customHeight="1" x14ac:dyDescent="0.25">
      <c r="P82" s="84"/>
    </row>
    <row r="83" spans="16:16" ht="15.75" customHeight="1" x14ac:dyDescent="0.25">
      <c r="P83" s="84"/>
    </row>
    <row r="84" spans="16:16" ht="15.75" customHeight="1" x14ac:dyDescent="0.25">
      <c r="P84" s="84"/>
    </row>
    <row r="85" spans="16:16" ht="15.75" customHeight="1" x14ac:dyDescent="0.25">
      <c r="P85" s="84"/>
    </row>
    <row r="86" spans="16:16" ht="15.75" customHeight="1" x14ac:dyDescent="0.25">
      <c r="P86" s="84"/>
    </row>
    <row r="87" spans="16:16" ht="15.75" customHeight="1" x14ac:dyDescent="0.25">
      <c r="P87" s="84"/>
    </row>
    <row r="88" spans="16:16" ht="15.75" customHeight="1" x14ac:dyDescent="0.25">
      <c r="P88" s="84"/>
    </row>
    <row r="89" spans="16:16" ht="15.75" customHeight="1" x14ac:dyDescent="0.25">
      <c r="P89" s="84"/>
    </row>
    <row r="90" spans="16:16" ht="15.75" customHeight="1" x14ac:dyDescent="0.25">
      <c r="P90" s="84"/>
    </row>
    <row r="91" spans="16:16" ht="15.75" customHeight="1" x14ac:dyDescent="0.25">
      <c r="P91" s="84"/>
    </row>
    <row r="92" spans="16:16" ht="15.75" customHeight="1" x14ac:dyDescent="0.25">
      <c r="P92" s="84"/>
    </row>
    <row r="93" spans="16:16" ht="15.75" customHeight="1" x14ac:dyDescent="0.25">
      <c r="P93" s="84"/>
    </row>
    <row r="94" spans="16:16" ht="15.75" customHeight="1" x14ac:dyDescent="0.25">
      <c r="P94" s="84"/>
    </row>
    <row r="95" spans="16:16" ht="15.75" customHeight="1" x14ac:dyDescent="0.25">
      <c r="P95" s="84"/>
    </row>
    <row r="96" spans="16:16" ht="15.75" customHeight="1" x14ac:dyDescent="0.25">
      <c r="P96" s="84"/>
    </row>
    <row r="97" spans="16:16" ht="15.75" customHeight="1" x14ac:dyDescent="0.25">
      <c r="P97" s="84"/>
    </row>
    <row r="98" spans="16:16" ht="15.75" customHeight="1" x14ac:dyDescent="0.25">
      <c r="P98" s="84"/>
    </row>
    <row r="99" spans="16:16" ht="15.75" customHeight="1" x14ac:dyDescent="0.25">
      <c r="P99" s="84"/>
    </row>
    <row r="100" spans="16:16" ht="15.75" customHeight="1" x14ac:dyDescent="0.25">
      <c r="P100" s="84"/>
    </row>
    <row r="101" spans="16:16" ht="15.75" customHeight="1" x14ac:dyDescent="0.25">
      <c r="P101" s="84"/>
    </row>
    <row r="102" spans="16:16" ht="15.75" customHeight="1" x14ac:dyDescent="0.25">
      <c r="P102" s="84"/>
    </row>
    <row r="103" spans="16:16" ht="15.75" customHeight="1" x14ac:dyDescent="0.25">
      <c r="P103" s="84"/>
    </row>
    <row r="104" spans="16:16" ht="15.75" customHeight="1" x14ac:dyDescent="0.25">
      <c r="P104" s="84"/>
    </row>
    <row r="105" spans="16:16" ht="15.75" customHeight="1" x14ac:dyDescent="0.25">
      <c r="P105" s="84"/>
    </row>
    <row r="106" spans="16:16" ht="15.75" customHeight="1" x14ac:dyDescent="0.25">
      <c r="P106" s="84"/>
    </row>
    <row r="107" spans="16:16" ht="15.75" customHeight="1" x14ac:dyDescent="0.25">
      <c r="P107" s="84"/>
    </row>
    <row r="108" spans="16:16" ht="15.75" customHeight="1" x14ac:dyDescent="0.25">
      <c r="P108" s="84"/>
    </row>
    <row r="109" spans="16:16" ht="15.75" customHeight="1" x14ac:dyDescent="0.25">
      <c r="P109" s="84"/>
    </row>
    <row r="110" spans="16:16" ht="15.75" customHeight="1" x14ac:dyDescent="0.25">
      <c r="P110" s="84"/>
    </row>
    <row r="111" spans="16:16" ht="15.75" customHeight="1" x14ac:dyDescent="0.25">
      <c r="P111" s="84"/>
    </row>
    <row r="112" spans="16:16" ht="15.75" customHeight="1" x14ac:dyDescent="0.25">
      <c r="P112" s="84"/>
    </row>
    <row r="113" spans="16:16" ht="15.75" customHeight="1" x14ac:dyDescent="0.25">
      <c r="P113" s="84"/>
    </row>
    <row r="114" spans="16:16" ht="15.75" customHeight="1" x14ac:dyDescent="0.25">
      <c r="P114" s="84"/>
    </row>
    <row r="115" spans="16:16" ht="15.75" customHeight="1" x14ac:dyDescent="0.25">
      <c r="P115" s="84"/>
    </row>
    <row r="116" spans="16:16" ht="15.75" customHeight="1" x14ac:dyDescent="0.25">
      <c r="P116" s="84"/>
    </row>
    <row r="117" spans="16:16" ht="15.75" customHeight="1" x14ac:dyDescent="0.25">
      <c r="P117" s="84"/>
    </row>
    <row r="118" spans="16:16" ht="15.75" customHeight="1" x14ac:dyDescent="0.25">
      <c r="P118" s="84"/>
    </row>
    <row r="119" spans="16:16" ht="15.75" customHeight="1" x14ac:dyDescent="0.25">
      <c r="P119" s="84"/>
    </row>
    <row r="120" spans="16:16" ht="15.75" customHeight="1" x14ac:dyDescent="0.25">
      <c r="P120" s="84"/>
    </row>
    <row r="121" spans="16:16" ht="15.75" customHeight="1" x14ac:dyDescent="0.25">
      <c r="P121" s="84"/>
    </row>
    <row r="122" spans="16:16" ht="15.75" customHeight="1" x14ac:dyDescent="0.25">
      <c r="P122" s="84"/>
    </row>
    <row r="123" spans="16:16" ht="15.75" customHeight="1" x14ac:dyDescent="0.25">
      <c r="P123" s="84"/>
    </row>
    <row r="124" spans="16:16" ht="15.75" customHeight="1" x14ac:dyDescent="0.25">
      <c r="P124" s="84"/>
    </row>
    <row r="125" spans="16:16" ht="15.75" customHeight="1" x14ac:dyDescent="0.25">
      <c r="P125" s="84"/>
    </row>
    <row r="126" spans="16:16" ht="15.75" customHeight="1" x14ac:dyDescent="0.25">
      <c r="P126" s="84"/>
    </row>
    <row r="127" spans="16:16" ht="15.75" customHeight="1" x14ac:dyDescent="0.25">
      <c r="P127" s="84"/>
    </row>
    <row r="128" spans="16:16" ht="15.75" customHeight="1" x14ac:dyDescent="0.25">
      <c r="P128" s="84"/>
    </row>
    <row r="129" spans="16:16" ht="15.75" customHeight="1" x14ac:dyDescent="0.25">
      <c r="P129" s="84"/>
    </row>
    <row r="130" spans="16:16" ht="15.75" customHeight="1" x14ac:dyDescent="0.25">
      <c r="P130" s="84"/>
    </row>
    <row r="131" spans="16:16" ht="15.75" customHeight="1" x14ac:dyDescent="0.25">
      <c r="P131" s="84"/>
    </row>
    <row r="132" spans="16:16" ht="15.75" customHeight="1" x14ac:dyDescent="0.25">
      <c r="P132" s="84"/>
    </row>
    <row r="133" spans="16:16" ht="15.75" customHeight="1" x14ac:dyDescent="0.25">
      <c r="P133" s="84"/>
    </row>
    <row r="134" spans="16:16" ht="15.75" customHeight="1" x14ac:dyDescent="0.25">
      <c r="P134" s="84"/>
    </row>
    <row r="135" spans="16:16" ht="15.75" customHeight="1" x14ac:dyDescent="0.25">
      <c r="P135" s="84"/>
    </row>
    <row r="136" spans="16:16" ht="15.75" customHeight="1" x14ac:dyDescent="0.25">
      <c r="P136" s="84"/>
    </row>
    <row r="137" spans="16:16" ht="15.75" customHeight="1" x14ac:dyDescent="0.25">
      <c r="P137" s="84"/>
    </row>
    <row r="138" spans="16:16" ht="15.75" customHeight="1" x14ac:dyDescent="0.25">
      <c r="P138" s="84"/>
    </row>
    <row r="139" spans="16:16" ht="15.75" customHeight="1" x14ac:dyDescent="0.25">
      <c r="P139" s="84"/>
    </row>
    <row r="140" spans="16:16" ht="15.75" customHeight="1" x14ac:dyDescent="0.25">
      <c r="P140" s="84"/>
    </row>
    <row r="141" spans="16:16" ht="15.75" customHeight="1" x14ac:dyDescent="0.25">
      <c r="P141" s="84"/>
    </row>
    <row r="142" spans="16:16" ht="15.75" customHeight="1" x14ac:dyDescent="0.25">
      <c r="P142" s="84"/>
    </row>
    <row r="143" spans="16:16" ht="15.75" customHeight="1" x14ac:dyDescent="0.25">
      <c r="P143" s="84"/>
    </row>
    <row r="144" spans="16:16" ht="15.75" customHeight="1" x14ac:dyDescent="0.25">
      <c r="P144" s="84"/>
    </row>
    <row r="145" spans="16:16" ht="15.75" customHeight="1" x14ac:dyDescent="0.25">
      <c r="P145" s="84"/>
    </row>
    <row r="146" spans="16:16" ht="15.75" customHeight="1" x14ac:dyDescent="0.25">
      <c r="P146" s="84"/>
    </row>
    <row r="147" spans="16:16" ht="15.75" customHeight="1" x14ac:dyDescent="0.25">
      <c r="P147" s="84"/>
    </row>
    <row r="148" spans="16:16" ht="15.75" customHeight="1" x14ac:dyDescent="0.25">
      <c r="P148" s="84"/>
    </row>
    <row r="149" spans="16:16" ht="15.75" customHeight="1" x14ac:dyDescent="0.25">
      <c r="P149" s="84"/>
    </row>
    <row r="150" spans="16:16" ht="15.75" customHeight="1" x14ac:dyDescent="0.25">
      <c r="P150" s="84"/>
    </row>
    <row r="151" spans="16:16" ht="15.75" customHeight="1" x14ac:dyDescent="0.25">
      <c r="P151" s="84"/>
    </row>
    <row r="152" spans="16:16" ht="15.75" customHeight="1" x14ac:dyDescent="0.25">
      <c r="P152" s="84"/>
    </row>
    <row r="153" spans="16:16" ht="15.75" customHeight="1" x14ac:dyDescent="0.25">
      <c r="P153" s="84"/>
    </row>
    <row r="154" spans="16:16" ht="15.75" customHeight="1" x14ac:dyDescent="0.25">
      <c r="P154" s="84"/>
    </row>
    <row r="155" spans="16:16" ht="15.75" customHeight="1" x14ac:dyDescent="0.25">
      <c r="P155" s="84"/>
    </row>
    <row r="156" spans="16:16" ht="15.75" customHeight="1" x14ac:dyDescent="0.25">
      <c r="P156" s="84"/>
    </row>
    <row r="157" spans="16:16" ht="15.75" customHeight="1" x14ac:dyDescent="0.25">
      <c r="P157" s="84"/>
    </row>
    <row r="158" spans="16:16" ht="15.75" customHeight="1" x14ac:dyDescent="0.25">
      <c r="P158" s="84"/>
    </row>
    <row r="159" spans="16:16" ht="15.75" customHeight="1" x14ac:dyDescent="0.25">
      <c r="P159" s="84"/>
    </row>
    <row r="160" spans="16:16" ht="15.75" customHeight="1" x14ac:dyDescent="0.25">
      <c r="P160" s="84"/>
    </row>
    <row r="161" spans="16:16" ht="15.75" customHeight="1" x14ac:dyDescent="0.25">
      <c r="P161" s="84"/>
    </row>
    <row r="162" spans="16:16" ht="15.75" customHeight="1" x14ac:dyDescent="0.25">
      <c r="P162" s="84"/>
    </row>
    <row r="163" spans="16:16" ht="15.75" customHeight="1" x14ac:dyDescent="0.25">
      <c r="P163" s="84"/>
    </row>
    <row r="164" spans="16:16" ht="15.75" customHeight="1" x14ac:dyDescent="0.25">
      <c r="P164" s="84"/>
    </row>
    <row r="165" spans="16:16" ht="15.75" customHeight="1" x14ac:dyDescent="0.25">
      <c r="P165" s="84"/>
    </row>
    <row r="166" spans="16:16" ht="15.75" customHeight="1" x14ac:dyDescent="0.25">
      <c r="P166" s="84"/>
    </row>
    <row r="167" spans="16:16" ht="15.75" customHeight="1" x14ac:dyDescent="0.25">
      <c r="P167" s="84"/>
    </row>
    <row r="168" spans="16:16" ht="15.75" customHeight="1" x14ac:dyDescent="0.25">
      <c r="P168" s="84"/>
    </row>
    <row r="169" spans="16:16" ht="15.75" customHeight="1" x14ac:dyDescent="0.25">
      <c r="P169" s="84"/>
    </row>
    <row r="170" spans="16:16" ht="15.75" customHeight="1" x14ac:dyDescent="0.25">
      <c r="P170" s="84"/>
    </row>
    <row r="171" spans="16:16" ht="15.75" customHeight="1" x14ac:dyDescent="0.25">
      <c r="P171" s="84"/>
    </row>
    <row r="172" spans="16:16" ht="15.75" customHeight="1" x14ac:dyDescent="0.25">
      <c r="P172" s="84"/>
    </row>
    <row r="173" spans="16:16" ht="15.75" customHeight="1" x14ac:dyDescent="0.25">
      <c r="P173" s="84"/>
    </row>
    <row r="174" spans="16:16" ht="15.75" customHeight="1" x14ac:dyDescent="0.25">
      <c r="P174" s="84"/>
    </row>
    <row r="175" spans="16:16" ht="15.75" customHeight="1" x14ac:dyDescent="0.25">
      <c r="P175" s="84"/>
    </row>
    <row r="176" spans="16:16" ht="15.75" customHeight="1" x14ac:dyDescent="0.25">
      <c r="P176" s="84"/>
    </row>
    <row r="177" spans="16:16" ht="15.75" customHeight="1" x14ac:dyDescent="0.25">
      <c r="P177" s="84"/>
    </row>
    <row r="178" spans="16:16" ht="15.75" customHeight="1" x14ac:dyDescent="0.25">
      <c r="P178" s="84"/>
    </row>
    <row r="179" spans="16:16" ht="15.75" customHeight="1" x14ac:dyDescent="0.25">
      <c r="P179" s="84"/>
    </row>
    <row r="180" spans="16:16" ht="15.75" customHeight="1" x14ac:dyDescent="0.25">
      <c r="P180" s="84"/>
    </row>
    <row r="181" spans="16:16" ht="15.75" customHeight="1" x14ac:dyDescent="0.25">
      <c r="P181" s="84"/>
    </row>
    <row r="182" spans="16:16" ht="15.75" customHeight="1" x14ac:dyDescent="0.25">
      <c r="P182" s="84"/>
    </row>
    <row r="183" spans="16:16" ht="15.75" customHeight="1" x14ac:dyDescent="0.25">
      <c r="P183" s="84"/>
    </row>
    <row r="184" spans="16:16" ht="15.75" customHeight="1" x14ac:dyDescent="0.25">
      <c r="P184" s="84"/>
    </row>
    <row r="185" spans="16:16" ht="15.75" customHeight="1" x14ac:dyDescent="0.25">
      <c r="P185" s="84"/>
    </row>
    <row r="186" spans="16:16" ht="15.75" customHeight="1" x14ac:dyDescent="0.25">
      <c r="P186" s="84"/>
    </row>
    <row r="187" spans="16:16" ht="15.75" customHeight="1" x14ac:dyDescent="0.25">
      <c r="P187" s="84"/>
    </row>
    <row r="188" spans="16:16" ht="15.75" customHeight="1" x14ac:dyDescent="0.25">
      <c r="P188" s="84"/>
    </row>
    <row r="189" spans="16:16" ht="15.75" customHeight="1" x14ac:dyDescent="0.25">
      <c r="P189" s="84"/>
    </row>
    <row r="190" spans="16:16" ht="15.75" customHeight="1" x14ac:dyDescent="0.25">
      <c r="P190" s="84"/>
    </row>
    <row r="191" spans="16:16" ht="15.75" customHeight="1" x14ac:dyDescent="0.25">
      <c r="P191" s="84"/>
    </row>
    <row r="192" spans="16:16" ht="15.75" customHeight="1" x14ac:dyDescent="0.25">
      <c r="P192" s="84"/>
    </row>
    <row r="193" spans="16:16" ht="15.75" customHeight="1" x14ac:dyDescent="0.25">
      <c r="P193" s="84"/>
    </row>
    <row r="194" spans="16:16" ht="15.75" customHeight="1" x14ac:dyDescent="0.25">
      <c r="P194" s="84"/>
    </row>
    <row r="195" spans="16:16" ht="15.75" customHeight="1" x14ac:dyDescent="0.25">
      <c r="P195" s="84"/>
    </row>
    <row r="196" spans="16:16" ht="15.75" customHeight="1" x14ac:dyDescent="0.25">
      <c r="P196" s="84"/>
    </row>
    <row r="197" spans="16:16" ht="15.75" customHeight="1" x14ac:dyDescent="0.25">
      <c r="P197" s="84"/>
    </row>
    <row r="198" spans="16:16" ht="15.75" customHeight="1" x14ac:dyDescent="0.25">
      <c r="P198" s="84"/>
    </row>
    <row r="199" spans="16:16" ht="15.75" customHeight="1" x14ac:dyDescent="0.25">
      <c r="P199" s="84"/>
    </row>
    <row r="200" spans="16:16" ht="15.75" customHeight="1" x14ac:dyDescent="0.25">
      <c r="P200" s="84"/>
    </row>
    <row r="201" spans="16:16" ht="15.75" customHeight="1" x14ac:dyDescent="0.25">
      <c r="P201" s="84"/>
    </row>
    <row r="202" spans="16:16" ht="15.75" customHeight="1" x14ac:dyDescent="0.25">
      <c r="P202" s="84"/>
    </row>
    <row r="203" spans="16:16" ht="15.75" customHeight="1" x14ac:dyDescent="0.25">
      <c r="P203" s="84"/>
    </row>
    <row r="204" spans="16:16" ht="15.75" customHeight="1" x14ac:dyDescent="0.25">
      <c r="P204" s="84"/>
    </row>
    <row r="205" spans="16:16" ht="15.75" customHeight="1" x14ac:dyDescent="0.25">
      <c r="P205" s="84"/>
    </row>
    <row r="206" spans="16:16" ht="15.75" customHeight="1" x14ac:dyDescent="0.25">
      <c r="P206" s="84"/>
    </row>
    <row r="207" spans="16:16" ht="15.75" customHeight="1" x14ac:dyDescent="0.25">
      <c r="P207" s="84"/>
    </row>
    <row r="208" spans="16:16" ht="15.75" customHeight="1" x14ac:dyDescent="0.25">
      <c r="P208" s="84"/>
    </row>
    <row r="209" spans="16:16" ht="15.75" customHeight="1" x14ac:dyDescent="0.25">
      <c r="P209" s="84"/>
    </row>
    <row r="210" spans="16:16" ht="15.75" customHeight="1" x14ac:dyDescent="0.25">
      <c r="P210" s="84"/>
    </row>
    <row r="211" spans="16:16" ht="15.75" customHeight="1" x14ac:dyDescent="0.25">
      <c r="P211" s="84"/>
    </row>
    <row r="212" spans="16:16" ht="15.75" customHeight="1" x14ac:dyDescent="0.25">
      <c r="P212" s="84"/>
    </row>
    <row r="213" spans="16:16" ht="15.75" customHeight="1" x14ac:dyDescent="0.25">
      <c r="P213" s="84"/>
    </row>
    <row r="214" spans="16:16" ht="15.75" customHeight="1" x14ac:dyDescent="0.25">
      <c r="P214" s="84"/>
    </row>
    <row r="215" spans="16:16" ht="15.75" customHeight="1" x14ac:dyDescent="0.25">
      <c r="P215" s="84"/>
    </row>
    <row r="216" spans="16:16" ht="15.75" customHeight="1" x14ac:dyDescent="0.25">
      <c r="P216" s="84"/>
    </row>
    <row r="217" spans="16:16" ht="15.75" customHeight="1" x14ac:dyDescent="0.25">
      <c r="P217" s="84"/>
    </row>
    <row r="218" spans="16:16" ht="15.75" customHeight="1" x14ac:dyDescent="0.25">
      <c r="P218" s="84"/>
    </row>
    <row r="219" spans="16:16" ht="15.75" customHeight="1" x14ac:dyDescent="0.25">
      <c r="P219" s="84"/>
    </row>
    <row r="220" spans="16:16" ht="15.75" customHeight="1" x14ac:dyDescent="0.25">
      <c r="P220" s="84"/>
    </row>
    <row r="221" spans="16:16" ht="15.75" customHeight="1" x14ac:dyDescent="0.25">
      <c r="P221" s="84"/>
    </row>
    <row r="222" spans="16:16" ht="15.75" customHeight="1" x14ac:dyDescent="0.25">
      <c r="P222" s="84"/>
    </row>
    <row r="223" spans="16:16" ht="15.75" customHeight="1" x14ac:dyDescent="0.25">
      <c r="P223" s="84"/>
    </row>
    <row r="224" spans="16:16" ht="15.75" customHeight="1" x14ac:dyDescent="0.25">
      <c r="P224" s="84"/>
    </row>
    <row r="225" spans="16:16" ht="15.75" customHeight="1" x14ac:dyDescent="0.25">
      <c r="P225" s="84"/>
    </row>
    <row r="226" spans="16:16" ht="15.75" customHeight="1" x14ac:dyDescent="0.25">
      <c r="P226" s="84"/>
    </row>
    <row r="227" spans="16:16" ht="15.75" customHeight="1" x14ac:dyDescent="0.25">
      <c r="P227" s="84"/>
    </row>
    <row r="228" spans="16:16" ht="15.75" customHeight="1" x14ac:dyDescent="0.25">
      <c r="P228" s="84"/>
    </row>
    <row r="229" spans="16:16" ht="15.75" customHeight="1" x14ac:dyDescent="0.25">
      <c r="P229" s="84"/>
    </row>
    <row r="230" spans="16:16" ht="15.75" customHeight="1" x14ac:dyDescent="0.25">
      <c r="P230" s="84"/>
    </row>
    <row r="231" spans="16:16" ht="15.75" customHeight="1" x14ac:dyDescent="0.25">
      <c r="P231" s="84"/>
    </row>
    <row r="232" spans="16:16" ht="15.75" customHeight="1" x14ac:dyDescent="0.25">
      <c r="P232" s="84"/>
    </row>
    <row r="233" spans="16:16" ht="15.75" customHeight="1" x14ac:dyDescent="0.25">
      <c r="P233" s="84"/>
    </row>
    <row r="234" spans="16:16" ht="15.75" customHeight="1" x14ac:dyDescent="0.25">
      <c r="P234" s="84"/>
    </row>
    <row r="235" spans="16:16" ht="15.75" customHeight="1" x14ac:dyDescent="0.25">
      <c r="P235" s="84"/>
    </row>
    <row r="236" spans="16:16" ht="15.75" customHeight="1" x14ac:dyDescent="0.25">
      <c r="P236" s="84"/>
    </row>
    <row r="237" spans="16:16" ht="15.75" customHeight="1" x14ac:dyDescent="0.25">
      <c r="P237" s="84"/>
    </row>
    <row r="238" spans="16:16" ht="15.75" customHeight="1" x14ac:dyDescent="0.25">
      <c r="P238" s="84"/>
    </row>
    <row r="239" spans="16:16" ht="15.75" customHeight="1" x14ac:dyDescent="0.25">
      <c r="P239" s="84"/>
    </row>
    <row r="240" spans="16:16" ht="15.75" customHeight="1" x14ac:dyDescent="0.25">
      <c r="P240" s="84"/>
    </row>
    <row r="241" spans="16:16" ht="15.75" customHeight="1" x14ac:dyDescent="0.25">
      <c r="P241" s="84"/>
    </row>
    <row r="242" spans="16:16" ht="15.75" customHeight="1" x14ac:dyDescent="0.25">
      <c r="P242" s="84"/>
    </row>
    <row r="243" spans="16:16" ht="15.75" customHeight="1" x14ac:dyDescent="0.25">
      <c r="P243" s="84"/>
    </row>
    <row r="244" spans="16:16" ht="15.75" customHeight="1" x14ac:dyDescent="0.25">
      <c r="P244" s="84"/>
    </row>
    <row r="245" spans="16:16" ht="15.75" customHeight="1" x14ac:dyDescent="0.25">
      <c r="P245" s="84"/>
    </row>
    <row r="246" spans="16:16" ht="15.75" customHeight="1" x14ac:dyDescent="0.25">
      <c r="P246" s="84"/>
    </row>
    <row r="247" spans="16:16" ht="15.75" customHeight="1" x14ac:dyDescent="0.25">
      <c r="P247" s="84"/>
    </row>
    <row r="248" spans="16:16" ht="15.75" customHeight="1" x14ac:dyDescent="0.25">
      <c r="P248" s="84"/>
    </row>
    <row r="249" spans="16:16" ht="15.75" customHeight="1" x14ac:dyDescent="0.25">
      <c r="P249" s="84"/>
    </row>
    <row r="250" spans="16:16" ht="15.75" customHeight="1" x14ac:dyDescent="0.25">
      <c r="P250" s="84"/>
    </row>
    <row r="251" spans="16:16" ht="15.75" customHeight="1" x14ac:dyDescent="0.25">
      <c r="P251" s="84"/>
    </row>
    <row r="252" spans="16:16" ht="15.75" customHeight="1" x14ac:dyDescent="0.25">
      <c r="P252" s="84"/>
    </row>
    <row r="253" spans="16:16" ht="15.75" customHeight="1" x14ac:dyDescent="0.25">
      <c r="P253" s="84"/>
    </row>
    <row r="254" spans="16:16" ht="15.75" customHeight="1" x14ac:dyDescent="0.25">
      <c r="P254" s="84"/>
    </row>
    <row r="255" spans="16:16" ht="15.75" customHeight="1" x14ac:dyDescent="0.25">
      <c r="P255" s="84"/>
    </row>
    <row r="256" spans="16:16" ht="15.75" customHeight="1" x14ac:dyDescent="0.25">
      <c r="P256" s="84"/>
    </row>
    <row r="257" spans="16:16" ht="15.75" customHeight="1" x14ac:dyDescent="0.25">
      <c r="P257" s="84"/>
    </row>
    <row r="258" spans="16:16" ht="15.75" customHeight="1" x14ac:dyDescent="0.25">
      <c r="P258" s="84"/>
    </row>
    <row r="259" spans="16:16" ht="15.75" customHeight="1" x14ac:dyDescent="0.25">
      <c r="P259" s="84"/>
    </row>
    <row r="260" spans="16:16" ht="15.75" customHeight="1" x14ac:dyDescent="0.25">
      <c r="P260" s="84"/>
    </row>
    <row r="261" spans="16:16" ht="15.75" customHeight="1" x14ac:dyDescent="0.25">
      <c r="P261" s="84"/>
    </row>
    <row r="262" spans="16:16" ht="15.75" customHeight="1" x14ac:dyDescent="0.25">
      <c r="P262" s="84"/>
    </row>
    <row r="263" spans="16:16" ht="15.75" customHeight="1" x14ac:dyDescent="0.25">
      <c r="P263" s="84"/>
    </row>
    <row r="264" spans="16:16" ht="15.75" customHeight="1" x14ac:dyDescent="0.25">
      <c r="P264" s="84"/>
    </row>
    <row r="265" spans="16:16" ht="15.75" customHeight="1" x14ac:dyDescent="0.25">
      <c r="P265" s="84"/>
    </row>
    <row r="266" spans="16:16" ht="15.75" customHeight="1" x14ac:dyDescent="0.25">
      <c r="P266" s="84"/>
    </row>
    <row r="267" spans="16:16" ht="15.75" customHeight="1" x14ac:dyDescent="0.25">
      <c r="P267" s="84"/>
    </row>
    <row r="268" spans="16:16" ht="15.75" customHeight="1" x14ac:dyDescent="0.25">
      <c r="P268" s="84"/>
    </row>
    <row r="269" spans="16:16" ht="15.75" customHeight="1" x14ac:dyDescent="0.25">
      <c r="P269" s="84"/>
    </row>
    <row r="270" spans="16:16" ht="15.75" customHeight="1" x14ac:dyDescent="0.25">
      <c r="P270" s="84"/>
    </row>
    <row r="271" spans="16:16" ht="15.75" customHeight="1" x14ac:dyDescent="0.25">
      <c r="P271" s="84"/>
    </row>
    <row r="272" spans="16:16" ht="15.75" customHeight="1" x14ac:dyDescent="0.25">
      <c r="P272" s="84"/>
    </row>
    <row r="273" spans="16:16" ht="15.75" customHeight="1" x14ac:dyDescent="0.25">
      <c r="P273" s="84"/>
    </row>
    <row r="274" spans="16:16" ht="15.75" customHeight="1" x14ac:dyDescent="0.25">
      <c r="P274" s="84"/>
    </row>
    <row r="275" spans="16:16" ht="15.75" customHeight="1" x14ac:dyDescent="0.25">
      <c r="P275" s="84"/>
    </row>
    <row r="276" spans="16:16" ht="15.75" customHeight="1" x14ac:dyDescent="0.25">
      <c r="P276" s="84"/>
    </row>
    <row r="277" spans="16:16" ht="15.75" customHeight="1" x14ac:dyDescent="0.25">
      <c r="P277" s="84"/>
    </row>
    <row r="278" spans="16:16" ht="15.75" customHeight="1" x14ac:dyDescent="0.25">
      <c r="P278" s="84"/>
    </row>
    <row r="279" spans="16:16" ht="15.75" customHeight="1" x14ac:dyDescent="0.25">
      <c r="P279" s="84"/>
    </row>
    <row r="280" spans="16:16" ht="15.75" customHeight="1" x14ac:dyDescent="0.25">
      <c r="P280" s="84"/>
    </row>
    <row r="281" spans="16:16" ht="15.75" customHeight="1" x14ac:dyDescent="0.25">
      <c r="P281" s="84"/>
    </row>
    <row r="282" spans="16:16" ht="15.75" customHeight="1" x14ac:dyDescent="0.25">
      <c r="P282" s="84"/>
    </row>
    <row r="283" spans="16:16" ht="15.75" customHeight="1" x14ac:dyDescent="0.25">
      <c r="P283" s="84"/>
    </row>
    <row r="284" spans="16:16" ht="15.75" customHeight="1" x14ac:dyDescent="0.25">
      <c r="P284" s="84"/>
    </row>
    <row r="285" spans="16:16" ht="15.75" customHeight="1" x14ac:dyDescent="0.25">
      <c r="P285" s="84"/>
    </row>
    <row r="286" spans="16:16" ht="15.75" customHeight="1" x14ac:dyDescent="0.25">
      <c r="P286" s="84"/>
    </row>
    <row r="287" spans="16:16" ht="15.75" customHeight="1" x14ac:dyDescent="0.25">
      <c r="P287" s="84"/>
    </row>
    <row r="288" spans="16:16" ht="15.75" customHeight="1" x14ac:dyDescent="0.25">
      <c r="P288" s="84"/>
    </row>
    <row r="289" spans="16:16" ht="15.75" customHeight="1" x14ac:dyDescent="0.25">
      <c r="P289" s="84"/>
    </row>
    <row r="290" spans="16:16" ht="15.75" customHeight="1" x14ac:dyDescent="0.25">
      <c r="P290" s="84"/>
    </row>
    <row r="291" spans="16:16" ht="15.75" customHeight="1" x14ac:dyDescent="0.25">
      <c r="P291" s="84"/>
    </row>
    <row r="292" spans="16:16" ht="15.75" customHeight="1" x14ac:dyDescent="0.25">
      <c r="P292" s="84"/>
    </row>
    <row r="293" spans="16:16" ht="15.75" customHeight="1" x14ac:dyDescent="0.25">
      <c r="P293" s="84"/>
    </row>
    <row r="294" spans="16:16" ht="15.75" customHeight="1" x14ac:dyDescent="0.25">
      <c r="P294" s="84"/>
    </row>
    <row r="295" spans="16:16" ht="15.75" customHeight="1" x14ac:dyDescent="0.25">
      <c r="P295" s="84"/>
    </row>
    <row r="296" spans="16:16" ht="15.75" customHeight="1" x14ac:dyDescent="0.25">
      <c r="P296" s="84"/>
    </row>
    <row r="297" spans="16:16" ht="15.75" customHeight="1" x14ac:dyDescent="0.25">
      <c r="P297" s="84"/>
    </row>
    <row r="298" spans="16:16" ht="15.75" customHeight="1" x14ac:dyDescent="0.25">
      <c r="P298" s="84"/>
    </row>
    <row r="299" spans="16:16" ht="15.75" customHeight="1" x14ac:dyDescent="0.25">
      <c r="P299" s="84"/>
    </row>
    <row r="300" spans="16:16" ht="15.75" customHeight="1" x14ac:dyDescent="0.25">
      <c r="P300" s="84"/>
    </row>
    <row r="301" spans="16:16" ht="15.75" customHeight="1" x14ac:dyDescent="0.25">
      <c r="P301" s="84"/>
    </row>
    <row r="302" spans="16:16" ht="15.75" customHeight="1" x14ac:dyDescent="0.25">
      <c r="P302" s="84"/>
    </row>
    <row r="303" spans="16:16" ht="15.75" customHeight="1" x14ac:dyDescent="0.25">
      <c r="P303" s="84"/>
    </row>
    <row r="304" spans="16:16" ht="15.75" customHeight="1" x14ac:dyDescent="0.25">
      <c r="P304" s="84"/>
    </row>
    <row r="305" spans="16:16" ht="15.75" customHeight="1" x14ac:dyDescent="0.25">
      <c r="P305" s="84"/>
    </row>
    <row r="306" spans="16:16" ht="15.75" customHeight="1" x14ac:dyDescent="0.25">
      <c r="P306" s="84"/>
    </row>
    <row r="307" spans="16:16" ht="15.75" customHeight="1" x14ac:dyDescent="0.25">
      <c r="P307" s="84"/>
    </row>
    <row r="308" spans="16:16" ht="15.75" customHeight="1" x14ac:dyDescent="0.25">
      <c r="P308" s="84"/>
    </row>
    <row r="309" spans="16:16" ht="15.75" customHeight="1" x14ac:dyDescent="0.25">
      <c r="P309" s="84"/>
    </row>
    <row r="310" spans="16:16" ht="15.75" customHeight="1" x14ac:dyDescent="0.25">
      <c r="P310" s="84"/>
    </row>
    <row r="311" spans="16:16" ht="15.75" customHeight="1" x14ac:dyDescent="0.25">
      <c r="P311" s="84"/>
    </row>
    <row r="312" spans="16:16" ht="15.75" customHeight="1" x14ac:dyDescent="0.25">
      <c r="P312" s="84"/>
    </row>
    <row r="313" spans="16:16" ht="15.75" customHeight="1" x14ac:dyDescent="0.25">
      <c r="P313" s="84"/>
    </row>
    <row r="314" spans="16:16" ht="15.75" customHeight="1" x14ac:dyDescent="0.25">
      <c r="P314" s="84"/>
    </row>
    <row r="315" spans="16:16" ht="15.75" customHeight="1" x14ac:dyDescent="0.25">
      <c r="P315" s="84"/>
    </row>
    <row r="316" spans="16:16" ht="15.75" customHeight="1" x14ac:dyDescent="0.25">
      <c r="P316" s="84"/>
    </row>
    <row r="317" spans="16:16" ht="15.75" customHeight="1" x14ac:dyDescent="0.25">
      <c r="P317" s="84"/>
    </row>
    <row r="318" spans="16:16" ht="15.75" customHeight="1" x14ac:dyDescent="0.25">
      <c r="P318" s="84"/>
    </row>
    <row r="319" spans="16:16" ht="15.75" customHeight="1" x14ac:dyDescent="0.25">
      <c r="P319" s="84"/>
    </row>
    <row r="320" spans="16:16" ht="15.75" customHeight="1" x14ac:dyDescent="0.25">
      <c r="P320" s="84"/>
    </row>
    <row r="321" spans="16:16" ht="15.75" customHeight="1" x14ac:dyDescent="0.25">
      <c r="P321" s="84"/>
    </row>
    <row r="322" spans="16:16" ht="15.75" customHeight="1" x14ac:dyDescent="0.25">
      <c r="P322" s="84"/>
    </row>
    <row r="323" spans="16:16" ht="15.75" customHeight="1" x14ac:dyDescent="0.25">
      <c r="P323" s="84"/>
    </row>
    <row r="324" spans="16:16" ht="15.75" customHeight="1" x14ac:dyDescent="0.25">
      <c r="P324" s="84"/>
    </row>
    <row r="325" spans="16:16" ht="15.75" customHeight="1" x14ac:dyDescent="0.25">
      <c r="P325" s="84"/>
    </row>
    <row r="326" spans="16:16" ht="15.75" customHeight="1" x14ac:dyDescent="0.25">
      <c r="P326" s="84"/>
    </row>
    <row r="327" spans="16:16" ht="15.75" customHeight="1" x14ac:dyDescent="0.25">
      <c r="P327" s="84"/>
    </row>
    <row r="328" spans="16:16" ht="15.75" customHeight="1" x14ac:dyDescent="0.25">
      <c r="P328" s="84"/>
    </row>
    <row r="329" spans="16:16" ht="15.75" customHeight="1" x14ac:dyDescent="0.25">
      <c r="P329" s="84"/>
    </row>
    <row r="330" spans="16:16" ht="15.75" customHeight="1" x14ac:dyDescent="0.25">
      <c r="P330" s="84"/>
    </row>
    <row r="331" spans="16:16" ht="15.75" customHeight="1" x14ac:dyDescent="0.25">
      <c r="P331" s="84"/>
    </row>
    <row r="332" spans="16:16" ht="15.75" customHeight="1" x14ac:dyDescent="0.25">
      <c r="P332" s="84"/>
    </row>
    <row r="333" spans="16:16" ht="15.75" customHeight="1" x14ac:dyDescent="0.25">
      <c r="P333" s="84"/>
    </row>
    <row r="334" spans="16:16" ht="15.75" customHeight="1" x14ac:dyDescent="0.25">
      <c r="P334" s="84"/>
    </row>
    <row r="335" spans="16:16" ht="15.75" customHeight="1" x14ac:dyDescent="0.25">
      <c r="P335" s="84"/>
    </row>
    <row r="336" spans="16:16" ht="15.75" customHeight="1" x14ac:dyDescent="0.25">
      <c r="P336" s="84"/>
    </row>
    <row r="337" spans="16:16" ht="15.75" customHeight="1" x14ac:dyDescent="0.25">
      <c r="P337" s="84"/>
    </row>
    <row r="338" spans="16:16" ht="15.75" customHeight="1" x14ac:dyDescent="0.25">
      <c r="P338" s="84"/>
    </row>
    <row r="339" spans="16:16" ht="15.75" customHeight="1" x14ac:dyDescent="0.25">
      <c r="P339" s="84"/>
    </row>
    <row r="340" spans="16:16" ht="15.75" customHeight="1" x14ac:dyDescent="0.25">
      <c r="P340" s="84"/>
    </row>
    <row r="341" spans="16:16" ht="15.75" customHeight="1" x14ac:dyDescent="0.25">
      <c r="P341" s="84"/>
    </row>
    <row r="342" spans="16:16" ht="15.75" customHeight="1" x14ac:dyDescent="0.25">
      <c r="P342" s="84"/>
    </row>
    <row r="343" spans="16:16" ht="15.75" customHeight="1" x14ac:dyDescent="0.25">
      <c r="P343" s="84"/>
    </row>
    <row r="344" spans="16:16" ht="15.75" customHeight="1" x14ac:dyDescent="0.25">
      <c r="P344" s="84"/>
    </row>
    <row r="345" spans="16:16" ht="15.75" customHeight="1" x14ac:dyDescent="0.25">
      <c r="P345" s="84"/>
    </row>
    <row r="346" spans="16:16" ht="15.75" customHeight="1" x14ac:dyDescent="0.25">
      <c r="P346" s="84"/>
    </row>
    <row r="347" spans="16:16" ht="15.75" customHeight="1" x14ac:dyDescent="0.25">
      <c r="P347" s="84"/>
    </row>
    <row r="348" spans="16:16" ht="15.75" customHeight="1" x14ac:dyDescent="0.25">
      <c r="P348" s="84"/>
    </row>
    <row r="349" spans="16:16" ht="15.75" customHeight="1" x14ac:dyDescent="0.25">
      <c r="P349" s="84"/>
    </row>
    <row r="350" spans="16:16" ht="15.75" customHeight="1" x14ac:dyDescent="0.25">
      <c r="P350" s="84"/>
    </row>
    <row r="351" spans="16:16" ht="15.75" customHeight="1" x14ac:dyDescent="0.25">
      <c r="P351" s="84"/>
    </row>
    <row r="352" spans="16:16" ht="15.75" customHeight="1" x14ac:dyDescent="0.25">
      <c r="P352" s="84"/>
    </row>
    <row r="353" spans="16:16" ht="15.75" customHeight="1" x14ac:dyDescent="0.25">
      <c r="P353" s="84"/>
    </row>
    <row r="354" spans="16:16" ht="15.75" customHeight="1" x14ac:dyDescent="0.25">
      <c r="P354" s="84"/>
    </row>
    <row r="355" spans="16:16" ht="15.75" customHeight="1" x14ac:dyDescent="0.25">
      <c r="P355" s="84"/>
    </row>
    <row r="356" spans="16:16" ht="15.75" customHeight="1" x14ac:dyDescent="0.25">
      <c r="P356" s="84"/>
    </row>
    <row r="357" spans="16:16" ht="15.75" customHeight="1" x14ac:dyDescent="0.25">
      <c r="P357" s="84"/>
    </row>
    <row r="358" spans="16:16" ht="15.75" customHeight="1" x14ac:dyDescent="0.25">
      <c r="P358" s="84"/>
    </row>
    <row r="359" spans="16:16" ht="15.75" customHeight="1" x14ac:dyDescent="0.25">
      <c r="P359" s="84"/>
    </row>
    <row r="360" spans="16:16" ht="15.75" customHeight="1" x14ac:dyDescent="0.25">
      <c r="P360" s="84"/>
    </row>
    <row r="361" spans="16:16" ht="15.75" customHeight="1" x14ac:dyDescent="0.25">
      <c r="P361" s="84"/>
    </row>
    <row r="362" spans="16:16" ht="15.75" customHeight="1" x14ac:dyDescent="0.25">
      <c r="P362" s="84"/>
    </row>
    <row r="363" spans="16:16" ht="15.75" customHeight="1" x14ac:dyDescent="0.25">
      <c r="P363" s="84"/>
    </row>
    <row r="364" spans="16:16" ht="15.75" customHeight="1" x14ac:dyDescent="0.25">
      <c r="P364" s="84"/>
    </row>
    <row r="365" spans="16:16" ht="15.75" customHeight="1" x14ac:dyDescent="0.25">
      <c r="P365" s="84"/>
    </row>
    <row r="366" spans="16:16" ht="15.75" customHeight="1" x14ac:dyDescent="0.25">
      <c r="P366" s="84"/>
    </row>
    <row r="367" spans="16:16" ht="15.75" customHeight="1" x14ac:dyDescent="0.25">
      <c r="P367" s="84"/>
    </row>
    <row r="368" spans="16:16" ht="15.75" customHeight="1" x14ac:dyDescent="0.25">
      <c r="P368" s="84"/>
    </row>
    <row r="369" spans="16:16" ht="15.75" customHeight="1" x14ac:dyDescent="0.25">
      <c r="P369" s="84"/>
    </row>
    <row r="370" spans="16:16" ht="15.75" customHeight="1" x14ac:dyDescent="0.25">
      <c r="P370" s="84"/>
    </row>
    <row r="371" spans="16:16" ht="15.75" customHeight="1" x14ac:dyDescent="0.25">
      <c r="P371" s="84"/>
    </row>
    <row r="372" spans="16:16" ht="15.75" customHeight="1" x14ac:dyDescent="0.25">
      <c r="P372" s="84"/>
    </row>
    <row r="373" spans="16:16" ht="15.75" customHeight="1" x14ac:dyDescent="0.25">
      <c r="P373" s="84"/>
    </row>
    <row r="374" spans="16:16" ht="15.75" customHeight="1" x14ac:dyDescent="0.25">
      <c r="P374" s="84"/>
    </row>
    <row r="375" spans="16:16" ht="15.75" customHeight="1" x14ac:dyDescent="0.25">
      <c r="P375" s="84"/>
    </row>
    <row r="376" spans="16:16" ht="15.75" customHeight="1" x14ac:dyDescent="0.25">
      <c r="P376" s="84"/>
    </row>
    <row r="377" spans="16:16" ht="15.75" customHeight="1" x14ac:dyDescent="0.25">
      <c r="P377" s="84"/>
    </row>
    <row r="378" spans="16:16" ht="15.75" customHeight="1" x14ac:dyDescent="0.25">
      <c r="P378" s="84"/>
    </row>
    <row r="379" spans="16:16" ht="15.75" customHeight="1" x14ac:dyDescent="0.25">
      <c r="P379" s="84"/>
    </row>
    <row r="380" spans="16:16" ht="15.75" customHeight="1" x14ac:dyDescent="0.25">
      <c r="P380" s="84"/>
    </row>
    <row r="381" spans="16:16" ht="15.75" customHeight="1" x14ac:dyDescent="0.25">
      <c r="P381" s="84"/>
    </row>
    <row r="382" spans="16:16" ht="15.75" customHeight="1" x14ac:dyDescent="0.25">
      <c r="P382" s="84"/>
    </row>
    <row r="383" spans="16:16" ht="15.75" customHeight="1" x14ac:dyDescent="0.25">
      <c r="P383" s="84"/>
    </row>
    <row r="384" spans="16:16" ht="15.75" customHeight="1" x14ac:dyDescent="0.25">
      <c r="P384" s="84"/>
    </row>
    <row r="385" spans="16:16" ht="15.75" customHeight="1" x14ac:dyDescent="0.25">
      <c r="P385" s="84"/>
    </row>
    <row r="386" spans="16:16" ht="15.75" customHeight="1" x14ac:dyDescent="0.25">
      <c r="P386" s="84"/>
    </row>
    <row r="387" spans="16:16" ht="15.75" customHeight="1" x14ac:dyDescent="0.25">
      <c r="P387" s="84"/>
    </row>
    <row r="388" spans="16:16" ht="15.75" customHeight="1" x14ac:dyDescent="0.25">
      <c r="P388" s="84"/>
    </row>
    <row r="389" spans="16:16" ht="15.75" customHeight="1" x14ac:dyDescent="0.25">
      <c r="P389" s="84"/>
    </row>
    <row r="390" spans="16:16" ht="15.75" customHeight="1" x14ac:dyDescent="0.25">
      <c r="P390" s="84"/>
    </row>
    <row r="391" spans="16:16" ht="15.75" customHeight="1" x14ac:dyDescent="0.25">
      <c r="P391" s="84"/>
    </row>
    <row r="392" spans="16:16" ht="15.75" customHeight="1" x14ac:dyDescent="0.25">
      <c r="P392" s="84"/>
    </row>
    <row r="393" spans="16:16" ht="15.75" customHeight="1" x14ac:dyDescent="0.25">
      <c r="P393" s="84"/>
    </row>
    <row r="394" spans="16:16" ht="15.75" customHeight="1" x14ac:dyDescent="0.25">
      <c r="P394" s="84"/>
    </row>
    <row r="395" spans="16:16" ht="15.75" customHeight="1" x14ac:dyDescent="0.25">
      <c r="P395" s="84"/>
    </row>
    <row r="396" spans="16:16" ht="15.75" customHeight="1" x14ac:dyDescent="0.25">
      <c r="P396" s="84"/>
    </row>
    <row r="397" spans="16:16" ht="15.75" customHeight="1" x14ac:dyDescent="0.25">
      <c r="P397" s="84"/>
    </row>
    <row r="398" spans="16:16" ht="15.75" customHeight="1" x14ac:dyDescent="0.25">
      <c r="P398" s="84"/>
    </row>
    <row r="399" spans="16:16" ht="15.75" customHeight="1" x14ac:dyDescent="0.25">
      <c r="P399" s="84"/>
    </row>
    <row r="400" spans="16:16" ht="15.75" customHeight="1" x14ac:dyDescent="0.25">
      <c r="P400" s="84"/>
    </row>
    <row r="401" spans="16:16" ht="15.75" customHeight="1" x14ac:dyDescent="0.25">
      <c r="P401" s="84"/>
    </row>
    <row r="402" spans="16:16" ht="15.75" customHeight="1" x14ac:dyDescent="0.25">
      <c r="P402" s="84"/>
    </row>
    <row r="403" spans="16:16" ht="15.75" customHeight="1" x14ac:dyDescent="0.25">
      <c r="P403" s="84"/>
    </row>
    <row r="404" spans="16:16" ht="15.75" customHeight="1" x14ac:dyDescent="0.25">
      <c r="P404" s="84"/>
    </row>
    <row r="405" spans="16:16" ht="15.75" customHeight="1" x14ac:dyDescent="0.25">
      <c r="P405" s="84"/>
    </row>
    <row r="406" spans="16:16" ht="15.75" customHeight="1" x14ac:dyDescent="0.25">
      <c r="P406" s="84"/>
    </row>
    <row r="407" spans="16:16" ht="15.75" customHeight="1" x14ac:dyDescent="0.25">
      <c r="P407" s="84"/>
    </row>
    <row r="408" spans="16:16" ht="15.75" customHeight="1" x14ac:dyDescent="0.25">
      <c r="P408" s="84"/>
    </row>
    <row r="409" spans="16:16" ht="15.75" customHeight="1" x14ac:dyDescent="0.25">
      <c r="P409" s="84"/>
    </row>
    <row r="410" spans="16:16" ht="15.75" customHeight="1" x14ac:dyDescent="0.25">
      <c r="P410" s="84"/>
    </row>
    <row r="411" spans="16:16" ht="15.75" customHeight="1" x14ac:dyDescent="0.25">
      <c r="P411" s="84"/>
    </row>
    <row r="412" spans="16:16" ht="15.75" customHeight="1" x14ac:dyDescent="0.25">
      <c r="P412" s="84"/>
    </row>
    <row r="413" spans="16:16" ht="15.75" customHeight="1" x14ac:dyDescent="0.25">
      <c r="P413" s="84"/>
    </row>
    <row r="414" spans="16:16" ht="15.75" customHeight="1" x14ac:dyDescent="0.25">
      <c r="P414" s="84"/>
    </row>
    <row r="415" spans="16:16" ht="15.75" customHeight="1" x14ac:dyDescent="0.25">
      <c r="P415" s="84"/>
    </row>
    <row r="416" spans="16:16" ht="15.75" customHeight="1" x14ac:dyDescent="0.25">
      <c r="P416" s="84"/>
    </row>
    <row r="417" spans="16:16" ht="15.75" customHeight="1" x14ac:dyDescent="0.25">
      <c r="P417" s="84"/>
    </row>
    <row r="418" spans="16:16" ht="15.75" customHeight="1" x14ac:dyDescent="0.25">
      <c r="P418" s="84"/>
    </row>
    <row r="419" spans="16:16" ht="15.75" customHeight="1" x14ac:dyDescent="0.25">
      <c r="P419" s="84"/>
    </row>
    <row r="420" spans="16:16" ht="15.75" customHeight="1" x14ac:dyDescent="0.25">
      <c r="P420" s="84"/>
    </row>
    <row r="421" spans="16:16" ht="15.75" customHeight="1" x14ac:dyDescent="0.25">
      <c r="P421" s="84"/>
    </row>
    <row r="422" spans="16:16" ht="15.75" customHeight="1" x14ac:dyDescent="0.25">
      <c r="P422" s="84"/>
    </row>
    <row r="423" spans="16:16" ht="15.75" customHeight="1" x14ac:dyDescent="0.25">
      <c r="P423" s="84"/>
    </row>
    <row r="424" spans="16:16" ht="15.75" customHeight="1" x14ac:dyDescent="0.25">
      <c r="P424" s="84"/>
    </row>
    <row r="425" spans="16:16" ht="15.75" customHeight="1" x14ac:dyDescent="0.25">
      <c r="P425" s="84"/>
    </row>
    <row r="426" spans="16:16" ht="15.75" customHeight="1" x14ac:dyDescent="0.25">
      <c r="P426" s="84"/>
    </row>
    <row r="427" spans="16:16" ht="15.75" customHeight="1" x14ac:dyDescent="0.25">
      <c r="P427" s="84"/>
    </row>
    <row r="428" spans="16:16" ht="15.75" customHeight="1" x14ac:dyDescent="0.25">
      <c r="P428" s="84"/>
    </row>
    <row r="429" spans="16:16" ht="15.75" customHeight="1" x14ac:dyDescent="0.25">
      <c r="P429" s="84"/>
    </row>
    <row r="430" spans="16:16" ht="15.75" customHeight="1" x14ac:dyDescent="0.25">
      <c r="P430" s="84"/>
    </row>
    <row r="431" spans="16:16" ht="15.75" customHeight="1" x14ac:dyDescent="0.25">
      <c r="P431" s="84"/>
    </row>
    <row r="432" spans="16:16" ht="15.75" customHeight="1" x14ac:dyDescent="0.25">
      <c r="P432" s="84"/>
    </row>
    <row r="433" spans="16:16" ht="15.75" customHeight="1" x14ac:dyDescent="0.25">
      <c r="P433" s="84"/>
    </row>
    <row r="434" spans="16:16" ht="15.75" customHeight="1" x14ac:dyDescent="0.25">
      <c r="P434" s="84"/>
    </row>
    <row r="435" spans="16:16" ht="15.75" customHeight="1" x14ac:dyDescent="0.25">
      <c r="P435" s="84"/>
    </row>
    <row r="436" spans="16:16" ht="15.75" customHeight="1" x14ac:dyDescent="0.25">
      <c r="P436" s="84"/>
    </row>
    <row r="437" spans="16:16" ht="15.75" customHeight="1" x14ac:dyDescent="0.25">
      <c r="P437" s="84"/>
    </row>
    <row r="438" spans="16:16" ht="15.75" customHeight="1" x14ac:dyDescent="0.25">
      <c r="P438" s="84"/>
    </row>
    <row r="439" spans="16:16" ht="15.75" customHeight="1" x14ac:dyDescent="0.25">
      <c r="P439" s="84"/>
    </row>
    <row r="440" spans="16:16" ht="15.75" customHeight="1" x14ac:dyDescent="0.25">
      <c r="P440" s="84"/>
    </row>
    <row r="441" spans="16:16" ht="15.75" customHeight="1" x14ac:dyDescent="0.25">
      <c r="P441" s="84"/>
    </row>
    <row r="442" spans="16:16" ht="15.75" customHeight="1" x14ac:dyDescent="0.25">
      <c r="P442" s="84"/>
    </row>
    <row r="443" spans="16:16" ht="15.75" customHeight="1" x14ac:dyDescent="0.25">
      <c r="P443" s="84"/>
    </row>
    <row r="444" spans="16:16" ht="15.75" customHeight="1" x14ac:dyDescent="0.25">
      <c r="P444" s="84"/>
    </row>
    <row r="445" spans="16:16" ht="15.75" customHeight="1" x14ac:dyDescent="0.25">
      <c r="P445" s="84"/>
    </row>
    <row r="446" spans="16:16" ht="15.75" customHeight="1" x14ac:dyDescent="0.25">
      <c r="P446" s="84"/>
    </row>
    <row r="447" spans="16:16" ht="15.75" customHeight="1" x14ac:dyDescent="0.25">
      <c r="P447" s="84"/>
    </row>
    <row r="448" spans="16:16" ht="15.75" customHeight="1" x14ac:dyDescent="0.25">
      <c r="P448" s="84"/>
    </row>
    <row r="449" spans="16:16" ht="15.75" customHeight="1" x14ac:dyDescent="0.25">
      <c r="P449" s="84"/>
    </row>
    <row r="450" spans="16:16" ht="15.75" customHeight="1" x14ac:dyDescent="0.25">
      <c r="P450" s="84"/>
    </row>
    <row r="451" spans="16:16" ht="15.75" customHeight="1" x14ac:dyDescent="0.25">
      <c r="P451" s="84"/>
    </row>
    <row r="452" spans="16:16" ht="15.75" customHeight="1" x14ac:dyDescent="0.25">
      <c r="P452" s="84"/>
    </row>
    <row r="453" spans="16:16" ht="15.75" customHeight="1" x14ac:dyDescent="0.25">
      <c r="P453" s="84"/>
    </row>
    <row r="454" spans="16:16" ht="15.75" customHeight="1" x14ac:dyDescent="0.25">
      <c r="P454" s="84"/>
    </row>
    <row r="455" spans="16:16" ht="15.75" customHeight="1" x14ac:dyDescent="0.25">
      <c r="P455" s="84"/>
    </row>
    <row r="456" spans="16:16" ht="15.75" customHeight="1" x14ac:dyDescent="0.25">
      <c r="P456" s="84"/>
    </row>
    <row r="457" spans="16:16" ht="15.75" customHeight="1" x14ac:dyDescent="0.25">
      <c r="P457" s="84"/>
    </row>
    <row r="458" spans="16:16" ht="15.75" customHeight="1" x14ac:dyDescent="0.25">
      <c r="P458" s="84"/>
    </row>
    <row r="459" spans="16:16" ht="15.75" customHeight="1" x14ac:dyDescent="0.25">
      <c r="P459" s="84"/>
    </row>
    <row r="460" spans="16:16" ht="15.75" customHeight="1" x14ac:dyDescent="0.25">
      <c r="P460" s="84"/>
    </row>
    <row r="461" spans="16:16" ht="15.75" customHeight="1" x14ac:dyDescent="0.25">
      <c r="P461" s="84"/>
    </row>
    <row r="462" spans="16:16" ht="15.75" customHeight="1" x14ac:dyDescent="0.25">
      <c r="P462" s="84"/>
    </row>
    <row r="463" spans="16:16" ht="15.75" customHeight="1" x14ac:dyDescent="0.25">
      <c r="P463" s="84"/>
    </row>
    <row r="464" spans="16:16" ht="15.75" customHeight="1" x14ac:dyDescent="0.25">
      <c r="P464" s="84"/>
    </row>
    <row r="465" spans="16:16" ht="15.75" customHeight="1" x14ac:dyDescent="0.25">
      <c r="P465" s="84"/>
    </row>
    <row r="466" spans="16:16" ht="15.75" customHeight="1" x14ac:dyDescent="0.25">
      <c r="P466" s="84"/>
    </row>
    <row r="467" spans="16:16" ht="15.75" customHeight="1" x14ac:dyDescent="0.25">
      <c r="P467" s="84"/>
    </row>
    <row r="468" spans="16:16" ht="15.75" customHeight="1" x14ac:dyDescent="0.25">
      <c r="P468" s="84"/>
    </row>
    <row r="469" spans="16:16" ht="15.75" customHeight="1" x14ac:dyDescent="0.25">
      <c r="P469" s="84"/>
    </row>
    <row r="470" spans="16:16" ht="15.75" customHeight="1" x14ac:dyDescent="0.25">
      <c r="P470" s="84"/>
    </row>
    <row r="471" spans="16:16" ht="15.75" customHeight="1" x14ac:dyDescent="0.25">
      <c r="P471" s="84"/>
    </row>
    <row r="472" spans="16:16" ht="15.75" customHeight="1" x14ac:dyDescent="0.25">
      <c r="P472" s="84"/>
    </row>
    <row r="473" spans="16:16" ht="15.75" customHeight="1" x14ac:dyDescent="0.25">
      <c r="P473" s="84"/>
    </row>
    <row r="474" spans="16:16" ht="15.75" customHeight="1" x14ac:dyDescent="0.25">
      <c r="P474" s="84"/>
    </row>
    <row r="475" spans="16:16" ht="15.75" customHeight="1" x14ac:dyDescent="0.25">
      <c r="P475" s="84"/>
    </row>
    <row r="476" spans="16:16" ht="15.75" customHeight="1" x14ac:dyDescent="0.25">
      <c r="P476" s="84"/>
    </row>
    <row r="477" spans="16:16" ht="15.75" customHeight="1" x14ac:dyDescent="0.25">
      <c r="P477" s="84"/>
    </row>
    <row r="478" spans="16:16" ht="15.75" customHeight="1" x14ac:dyDescent="0.25">
      <c r="P478" s="84"/>
    </row>
    <row r="479" spans="16:16" ht="15.75" customHeight="1" x14ac:dyDescent="0.25">
      <c r="P479" s="84"/>
    </row>
    <row r="480" spans="16:16" ht="15.75" customHeight="1" x14ac:dyDescent="0.25">
      <c r="P480" s="84"/>
    </row>
    <row r="481" spans="16:16" ht="15.75" customHeight="1" x14ac:dyDescent="0.25">
      <c r="P481" s="84"/>
    </row>
    <row r="482" spans="16:16" ht="15.75" customHeight="1" x14ac:dyDescent="0.25">
      <c r="P482" s="84"/>
    </row>
    <row r="483" spans="16:16" ht="15.75" customHeight="1" x14ac:dyDescent="0.25">
      <c r="P483" s="84"/>
    </row>
    <row r="484" spans="16:16" ht="15.75" customHeight="1" x14ac:dyDescent="0.25">
      <c r="P484" s="84"/>
    </row>
    <row r="485" spans="16:16" ht="15.75" customHeight="1" x14ac:dyDescent="0.25">
      <c r="P485" s="84"/>
    </row>
    <row r="486" spans="16:16" ht="15.75" customHeight="1" x14ac:dyDescent="0.25">
      <c r="P486" s="84"/>
    </row>
    <row r="487" spans="16:16" ht="15.75" customHeight="1" x14ac:dyDescent="0.25">
      <c r="P487" s="84"/>
    </row>
    <row r="488" spans="16:16" ht="15.75" customHeight="1" x14ac:dyDescent="0.25">
      <c r="P488" s="84"/>
    </row>
    <row r="489" spans="16:16" ht="15.75" customHeight="1" x14ac:dyDescent="0.25">
      <c r="P489" s="84"/>
    </row>
    <row r="490" spans="16:16" ht="15.75" customHeight="1" x14ac:dyDescent="0.25">
      <c r="P490" s="84"/>
    </row>
    <row r="491" spans="16:16" ht="15.75" customHeight="1" x14ac:dyDescent="0.25">
      <c r="P491" s="84"/>
    </row>
    <row r="492" spans="16:16" ht="15.75" customHeight="1" x14ac:dyDescent="0.25">
      <c r="P492" s="84"/>
    </row>
    <row r="493" spans="16:16" ht="15.75" customHeight="1" x14ac:dyDescent="0.25">
      <c r="P493" s="84"/>
    </row>
    <row r="494" spans="16:16" ht="15.75" customHeight="1" x14ac:dyDescent="0.25">
      <c r="P494" s="84"/>
    </row>
    <row r="495" spans="16:16" ht="15.75" customHeight="1" x14ac:dyDescent="0.25">
      <c r="P495" s="84"/>
    </row>
    <row r="496" spans="16:16" ht="15.75" customHeight="1" x14ac:dyDescent="0.25">
      <c r="P496" s="84"/>
    </row>
    <row r="497" spans="16:16" ht="15.75" customHeight="1" x14ac:dyDescent="0.25">
      <c r="P497" s="84"/>
    </row>
    <row r="498" spans="16:16" ht="15.75" customHeight="1" x14ac:dyDescent="0.25">
      <c r="P498" s="84"/>
    </row>
    <row r="499" spans="16:16" ht="15.75" customHeight="1" x14ac:dyDescent="0.25">
      <c r="P499" s="84"/>
    </row>
    <row r="500" spans="16:16" ht="15.75" customHeight="1" x14ac:dyDescent="0.25">
      <c r="P500" s="84"/>
    </row>
    <row r="501" spans="16:16" ht="15.75" customHeight="1" x14ac:dyDescent="0.25">
      <c r="P501" s="84"/>
    </row>
    <row r="502" spans="16:16" ht="15.75" customHeight="1" x14ac:dyDescent="0.25">
      <c r="P502" s="84"/>
    </row>
    <row r="503" spans="16:16" ht="15.75" customHeight="1" x14ac:dyDescent="0.25">
      <c r="P503" s="84"/>
    </row>
    <row r="504" spans="16:16" ht="15.75" customHeight="1" x14ac:dyDescent="0.25">
      <c r="P504" s="84"/>
    </row>
    <row r="505" spans="16:16" ht="15.75" customHeight="1" x14ac:dyDescent="0.25">
      <c r="P505" s="84"/>
    </row>
    <row r="506" spans="16:16" ht="15.75" customHeight="1" x14ac:dyDescent="0.25">
      <c r="P506" s="84"/>
    </row>
    <row r="507" spans="16:16" ht="15.75" customHeight="1" x14ac:dyDescent="0.25">
      <c r="P507" s="84"/>
    </row>
    <row r="508" spans="16:16" ht="15.75" customHeight="1" x14ac:dyDescent="0.25">
      <c r="P508" s="84"/>
    </row>
    <row r="509" spans="16:16" ht="15.75" customHeight="1" x14ac:dyDescent="0.25">
      <c r="P509" s="84"/>
    </row>
    <row r="510" spans="16:16" ht="15.75" customHeight="1" x14ac:dyDescent="0.25">
      <c r="P510" s="84"/>
    </row>
    <row r="511" spans="16:16" ht="15.75" customHeight="1" x14ac:dyDescent="0.25">
      <c r="P511" s="84"/>
    </row>
    <row r="512" spans="16:16" ht="15.75" customHeight="1" x14ac:dyDescent="0.25">
      <c r="P512" s="84"/>
    </row>
    <row r="513" spans="16:16" ht="15.75" customHeight="1" x14ac:dyDescent="0.25">
      <c r="P513" s="84"/>
    </row>
    <row r="514" spans="16:16" ht="15.75" customHeight="1" x14ac:dyDescent="0.25">
      <c r="P514" s="84"/>
    </row>
    <row r="515" spans="16:16" ht="15.75" customHeight="1" x14ac:dyDescent="0.25">
      <c r="P515" s="84"/>
    </row>
    <row r="516" spans="16:16" ht="15.75" customHeight="1" x14ac:dyDescent="0.25">
      <c r="P516" s="84"/>
    </row>
    <row r="517" spans="16:16" ht="15.75" customHeight="1" x14ac:dyDescent="0.25">
      <c r="P517" s="84"/>
    </row>
    <row r="518" spans="16:16" ht="15.75" customHeight="1" x14ac:dyDescent="0.25">
      <c r="P518" s="84"/>
    </row>
    <row r="519" spans="16:16" ht="15.75" customHeight="1" x14ac:dyDescent="0.25">
      <c r="P519" s="84"/>
    </row>
    <row r="520" spans="16:16" ht="15.75" customHeight="1" x14ac:dyDescent="0.25">
      <c r="P520" s="84"/>
    </row>
    <row r="521" spans="16:16" ht="15.75" customHeight="1" x14ac:dyDescent="0.25">
      <c r="P521" s="84"/>
    </row>
    <row r="522" spans="16:16" ht="15.75" customHeight="1" x14ac:dyDescent="0.25">
      <c r="P522" s="84"/>
    </row>
    <row r="523" spans="16:16" ht="15.75" customHeight="1" x14ac:dyDescent="0.25">
      <c r="P523" s="84"/>
    </row>
    <row r="524" spans="16:16" ht="15.75" customHeight="1" x14ac:dyDescent="0.25">
      <c r="P524" s="84"/>
    </row>
    <row r="525" spans="16:16" ht="15.75" customHeight="1" x14ac:dyDescent="0.25">
      <c r="P525" s="84"/>
    </row>
    <row r="526" spans="16:16" ht="15.75" customHeight="1" x14ac:dyDescent="0.25">
      <c r="P526" s="84"/>
    </row>
    <row r="527" spans="16:16" ht="15.75" customHeight="1" x14ac:dyDescent="0.25">
      <c r="P527" s="84"/>
    </row>
    <row r="528" spans="16:16" ht="15.75" customHeight="1" x14ac:dyDescent="0.25">
      <c r="P528" s="84"/>
    </row>
    <row r="529" spans="16:16" ht="15.75" customHeight="1" x14ac:dyDescent="0.25">
      <c r="P529" s="84"/>
    </row>
    <row r="530" spans="16:16" ht="15.75" customHeight="1" x14ac:dyDescent="0.25">
      <c r="P530" s="84"/>
    </row>
    <row r="531" spans="16:16" ht="15.75" customHeight="1" x14ac:dyDescent="0.25">
      <c r="P531" s="84"/>
    </row>
    <row r="532" spans="16:16" ht="15.75" customHeight="1" x14ac:dyDescent="0.25">
      <c r="P532" s="84"/>
    </row>
    <row r="533" spans="16:16" ht="15.75" customHeight="1" x14ac:dyDescent="0.25">
      <c r="P533" s="84"/>
    </row>
    <row r="534" spans="16:16" ht="15.75" customHeight="1" x14ac:dyDescent="0.25">
      <c r="P534" s="84"/>
    </row>
    <row r="535" spans="16:16" ht="15.75" customHeight="1" x14ac:dyDescent="0.25">
      <c r="P535" s="84"/>
    </row>
    <row r="536" spans="16:16" ht="15.75" customHeight="1" x14ac:dyDescent="0.25">
      <c r="P536" s="84"/>
    </row>
    <row r="537" spans="16:16" ht="15.75" customHeight="1" x14ac:dyDescent="0.25">
      <c r="P537" s="84"/>
    </row>
    <row r="538" spans="16:16" ht="15.75" customHeight="1" x14ac:dyDescent="0.25">
      <c r="P538" s="84"/>
    </row>
    <row r="539" spans="16:16" ht="15.75" customHeight="1" x14ac:dyDescent="0.25">
      <c r="P539" s="84"/>
    </row>
    <row r="540" spans="16:16" ht="15.75" customHeight="1" x14ac:dyDescent="0.25">
      <c r="P540" s="84"/>
    </row>
    <row r="541" spans="16:16" ht="15.75" customHeight="1" x14ac:dyDescent="0.25">
      <c r="P541" s="84"/>
    </row>
    <row r="542" spans="16:16" ht="15.75" customHeight="1" x14ac:dyDescent="0.25">
      <c r="P542" s="84"/>
    </row>
    <row r="543" spans="16:16" ht="15.75" customHeight="1" x14ac:dyDescent="0.25">
      <c r="P543" s="84"/>
    </row>
    <row r="544" spans="16:16" ht="15.75" customHeight="1" x14ac:dyDescent="0.25">
      <c r="P544" s="84"/>
    </row>
    <row r="545" spans="16:16" ht="15.75" customHeight="1" x14ac:dyDescent="0.25">
      <c r="P545" s="84"/>
    </row>
    <row r="546" spans="16:16" ht="15.75" customHeight="1" x14ac:dyDescent="0.25">
      <c r="P546" s="84"/>
    </row>
    <row r="547" spans="16:16" ht="15.75" customHeight="1" x14ac:dyDescent="0.25">
      <c r="P547" s="84"/>
    </row>
    <row r="548" spans="16:16" ht="15.75" customHeight="1" x14ac:dyDescent="0.25">
      <c r="P548" s="84"/>
    </row>
    <row r="549" spans="16:16" ht="15.75" customHeight="1" x14ac:dyDescent="0.25">
      <c r="P549" s="84"/>
    </row>
    <row r="550" spans="16:16" ht="15.75" customHeight="1" x14ac:dyDescent="0.25">
      <c r="P550" s="84"/>
    </row>
    <row r="551" spans="16:16" ht="15.75" customHeight="1" x14ac:dyDescent="0.25">
      <c r="P551" s="84"/>
    </row>
    <row r="552" spans="16:16" ht="15.75" customHeight="1" x14ac:dyDescent="0.25">
      <c r="P552" s="84"/>
    </row>
    <row r="553" spans="16:16" ht="15.75" customHeight="1" x14ac:dyDescent="0.25">
      <c r="P553" s="84"/>
    </row>
    <row r="554" spans="16:16" ht="15.75" customHeight="1" x14ac:dyDescent="0.25">
      <c r="P554" s="84"/>
    </row>
    <row r="555" spans="16:16" ht="15.75" customHeight="1" x14ac:dyDescent="0.25">
      <c r="P555" s="84"/>
    </row>
    <row r="556" spans="16:16" ht="15.75" customHeight="1" x14ac:dyDescent="0.25">
      <c r="P556" s="84"/>
    </row>
    <row r="557" spans="16:16" ht="15.75" customHeight="1" x14ac:dyDescent="0.25">
      <c r="P557" s="84"/>
    </row>
    <row r="558" spans="16:16" ht="15.75" customHeight="1" x14ac:dyDescent="0.25">
      <c r="P558" s="84"/>
    </row>
    <row r="559" spans="16:16" ht="15.75" customHeight="1" x14ac:dyDescent="0.25">
      <c r="P559" s="84"/>
    </row>
    <row r="560" spans="16:16" ht="15.75" customHeight="1" x14ac:dyDescent="0.25">
      <c r="P560" s="84"/>
    </row>
    <row r="561" spans="16:16" ht="15.75" customHeight="1" x14ac:dyDescent="0.25">
      <c r="P561" s="84"/>
    </row>
    <row r="562" spans="16:16" ht="15.75" customHeight="1" x14ac:dyDescent="0.25">
      <c r="P562" s="84"/>
    </row>
    <row r="563" spans="16:16" ht="15.75" customHeight="1" x14ac:dyDescent="0.25">
      <c r="P563" s="84"/>
    </row>
    <row r="564" spans="16:16" ht="15.75" customHeight="1" x14ac:dyDescent="0.25">
      <c r="P564" s="84"/>
    </row>
    <row r="565" spans="16:16" ht="15.75" customHeight="1" x14ac:dyDescent="0.25">
      <c r="P565" s="84"/>
    </row>
    <row r="566" spans="16:16" ht="15.75" customHeight="1" x14ac:dyDescent="0.25">
      <c r="P566" s="84"/>
    </row>
    <row r="567" spans="16:16" ht="15.75" customHeight="1" x14ac:dyDescent="0.25">
      <c r="P567" s="84"/>
    </row>
    <row r="568" spans="16:16" ht="15.75" customHeight="1" x14ac:dyDescent="0.25">
      <c r="P568" s="84"/>
    </row>
    <row r="569" spans="16:16" ht="15.75" customHeight="1" x14ac:dyDescent="0.25">
      <c r="P569" s="84"/>
    </row>
    <row r="570" spans="16:16" ht="15.75" customHeight="1" x14ac:dyDescent="0.25">
      <c r="P570" s="84"/>
    </row>
    <row r="571" spans="16:16" ht="15.75" customHeight="1" x14ac:dyDescent="0.25">
      <c r="P571" s="84"/>
    </row>
    <row r="572" spans="16:16" ht="15.75" customHeight="1" x14ac:dyDescent="0.25">
      <c r="P572" s="84"/>
    </row>
    <row r="573" spans="16:16" ht="15.75" customHeight="1" x14ac:dyDescent="0.25">
      <c r="P573" s="84"/>
    </row>
    <row r="574" spans="16:16" ht="15.75" customHeight="1" x14ac:dyDescent="0.25">
      <c r="P574" s="84"/>
    </row>
    <row r="575" spans="16:16" ht="15.75" customHeight="1" x14ac:dyDescent="0.25">
      <c r="P575" s="84"/>
    </row>
    <row r="576" spans="16:16" ht="15.75" customHeight="1" x14ac:dyDescent="0.25">
      <c r="P576" s="84"/>
    </row>
    <row r="577" spans="16:16" ht="15.75" customHeight="1" x14ac:dyDescent="0.25">
      <c r="P577" s="84"/>
    </row>
    <row r="578" spans="16:16" ht="15.75" customHeight="1" x14ac:dyDescent="0.25">
      <c r="P578" s="84"/>
    </row>
    <row r="579" spans="16:16" ht="15.75" customHeight="1" x14ac:dyDescent="0.25">
      <c r="P579" s="84"/>
    </row>
    <row r="580" spans="16:16" ht="15.75" customHeight="1" x14ac:dyDescent="0.25">
      <c r="P580" s="84"/>
    </row>
    <row r="581" spans="16:16" ht="15.75" customHeight="1" x14ac:dyDescent="0.25">
      <c r="P581" s="84"/>
    </row>
    <row r="582" spans="16:16" ht="15.75" customHeight="1" x14ac:dyDescent="0.25">
      <c r="P582" s="84"/>
    </row>
    <row r="583" spans="16:16" ht="15.75" customHeight="1" x14ac:dyDescent="0.25">
      <c r="P583" s="84"/>
    </row>
    <row r="584" spans="16:16" ht="15.75" customHeight="1" x14ac:dyDescent="0.25">
      <c r="P584" s="84"/>
    </row>
    <row r="585" spans="16:16" ht="15.75" customHeight="1" x14ac:dyDescent="0.25">
      <c r="P585" s="84"/>
    </row>
    <row r="586" spans="16:16" ht="15.75" customHeight="1" x14ac:dyDescent="0.25">
      <c r="P586" s="84"/>
    </row>
    <row r="587" spans="16:16" ht="15.75" customHeight="1" x14ac:dyDescent="0.25">
      <c r="P587" s="84"/>
    </row>
    <row r="588" spans="16:16" ht="15.75" customHeight="1" x14ac:dyDescent="0.25">
      <c r="P588" s="84"/>
    </row>
    <row r="589" spans="16:16" ht="15.75" customHeight="1" x14ac:dyDescent="0.25">
      <c r="P589" s="84"/>
    </row>
    <row r="590" spans="16:16" ht="15.75" customHeight="1" x14ac:dyDescent="0.25">
      <c r="P590" s="84"/>
    </row>
    <row r="591" spans="16:16" ht="15.75" customHeight="1" x14ac:dyDescent="0.25">
      <c r="P591" s="84"/>
    </row>
    <row r="592" spans="16:16" ht="15.75" customHeight="1" x14ac:dyDescent="0.25">
      <c r="P592" s="84"/>
    </row>
    <row r="593" spans="16:16" ht="15.75" customHeight="1" x14ac:dyDescent="0.25">
      <c r="P593" s="84"/>
    </row>
    <row r="594" spans="16:16" ht="15.75" customHeight="1" x14ac:dyDescent="0.25">
      <c r="P594" s="84"/>
    </row>
    <row r="595" spans="16:16" ht="15.75" customHeight="1" x14ac:dyDescent="0.25">
      <c r="P595" s="84"/>
    </row>
    <row r="596" spans="16:16" ht="15.75" customHeight="1" x14ac:dyDescent="0.25">
      <c r="P596" s="84"/>
    </row>
    <row r="597" spans="16:16" ht="15.75" customHeight="1" x14ac:dyDescent="0.25">
      <c r="P597" s="84"/>
    </row>
    <row r="598" spans="16:16" ht="15.75" customHeight="1" x14ac:dyDescent="0.25">
      <c r="P598" s="84"/>
    </row>
    <row r="599" spans="16:16" ht="15.75" customHeight="1" x14ac:dyDescent="0.25">
      <c r="P599" s="84"/>
    </row>
    <row r="600" spans="16:16" ht="15.75" customHeight="1" x14ac:dyDescent="0.25">
      <c r="P600" s="84"/>
    </row>
    <row r="601" spans="16:16" ht="15.75" customHeight="1" x14ac:dyDescent="0.25">
      <c r="P601" s="84"/>
    </row>
    <row r="602" spans="16:16" ht="15.75" customHeight="1" x14ac:dyDescent="0.25">
      <c r="P602" s="84"/>
    </row>
    <row r="603" spans="16:16" ht="15.75" customHeight="1" x14ac:dyDescent="0.25">
      <c r="P603" s="84"/>
    </row>
    <row r="604" spans="16:16" ht="15.75" customHeight="1" x14ac:dyDescent="0.25">
      <c r="P604" s="84"/>
    </row>
    <row r="605" spans="16:16" ht="15.75" customHeight="1" x14ac:dyDescent="0.25">
      <c r="P605" s="84"/>
    </row>
    <row r="606" spans="16:16" ht="15.75" customHeight="1" x14ac:dyDescent="0.25">
      <c r="P606" s="84"/>
    </row>
    <row r="607" spans="16:16" ht="15.75" customHeight="1" x14ac:dyDescent="0.25">
      <c r="P607" s="84"/>
    </row>
    <row r="608" spans="16:16" ht="15.75" customHeight="1" x14ac:dyDescent="0.25">
      <c r="P608" s="84"/>
    </row>
    <row r="609" spans="16:16" ht="15.75" customHeight="1" x14ac:dyDescent="0.25">
      <c r="P609" s="84"/>
    </row>
    <row r="610" spans="16:16" ht="15.75" customHeight="1" x14ac:dyDescent="0.25">
      <c r="P610" s="84"/>
    </row>
    <row r="611" spans="16:16" ht="15.75" customHeight="1" x14ac:dyDescent="0.25">
      <c r="P611" s="84"/>
    </row>
    <row r="612" spans="16:16" ht="15.75" customHeight="1" x14ac:dyDescent="0.25">
      <c r="P612" s="84"/>
    </row>
    <row r="613" spans="16:16" ht="15.75" customHeight="1" x14ac:dyDescent="0.25">
      <c r="P613" s="84"/>
    </row>
    <row r="614" spans="16:16" ht="15.75" customHeight="1" x14ac:dyDescent="0.25">
      <c r="P614" s="84"/>
    </row>
    <row r="615" spans="16:16" ht="15.75" customHeight="1" x14ac:dyDescent="0.25">
      <c r="P615" s="84"/>
    </row>
    <row r="616" spans="16:16" ht="15.75" customHeight="1" x14ac:dyDescent="0.25">
      <c r="P616" s="84"/>
    </row>
    <row r="617" spans="16:16" ht="15.75" customHeight="1" x14ac:dyDescent="0.25">
      <c r="P617" s="84"/>
    </row>
    <row r="618" spans="16:16" ht="15.75" customHeight="1" x14ac:dyDescent="0.25">
      <c r="P618" s="84"/>
    </row>
    <row r="619" spans="16:16" ht="15.75" customHeight="1" x14ac:dyDescent="0.25">
      <c r="P619" s="84"/>
    </row>
    <row r="620" spans="16:16" ht="15.75" customHeight="1" x14ac:dyDescent="0.25">
      <c r="P620" s="84"/>
    </row>
    <row r="621" spans="16:16" ht="15.75" customHeight="1" x14ac:dyDescent="0.25">
      <c r="P621" s="84"/>
    </row>
    <row r="622" spans="16:16" ht="15.75" customHeight="1" x14ac:dyDescent="0.25">
      <c r="P622" s="84"/>
    </row>
    <row r="623" spans="16:16" ht="15.75" customHeight="1" x14ac:dyDescent="0.25">
      <c r="P623" s="84"/>
    </row>
    <row r="624" spans="16:16" ht="15.75" customHeight="1" x14ac:dyDescent="0.25">
      <c r="P624" s="84"/>
    </row>
    <row r="625" spans="16:16" ht="15.75" customHeight="1" x14ac:dyDescent="0.25">
      <c r="P625" s="84"/>
    </row>
    <row r="626" spans="16:16" ht="15.75" customHeight="1" x14ac:dyDescent="0.25">
      <c r="P626" s="84"/>
    </row>
    <row r="627" spans="16:16" ht="15.75" customHeight="1" x14ac:dyDescent="0.25">
      <c r="P627" s="84"/>
    </row>
    <row r="628" spans="16:16" ht="15.75" customHeight="1" x14ac:dyDescent="0.25">
      <c r="P628" s="84"/>
    </row>
    <row r="629" spans="16:16" ht="15.75" customHeight="1" x14ac:dyDescent="0.25">
      <c r="P629" s="84"/>
    </row>
    <row r="630" spans="16:16" ht="15.75" customHeight="1" x14ac:dyDescent="0.25">
      <c r="P630" s="84"/>
    </row>
    <row r="631" spans="16:16" ht="15.75" customHeight="1" x14ac:dyDescent="0.25">
      <c r="P631" s="84"/>
    </row>
    <row r="632" spans="16:16" ht="15.75" customHeight="1" x14ac:dyDescent="0.25">
      <c r="P632" s="84"/>
    </row>
    <row r="633" spans="16:16" ht="15.75" customHeight="1" x14ac:dyDescent="0.25">
      <c r="P633" s="84"/>
    </row>
    <row r="634" spans="16:16" ht="15.75" customHeight="1" x14ac:dyDescent="0.25">
      <c r="P634" s="84"/>
    </row>
    <row r="635" spans="16:16" ht="15.75" customHeight="1" x14ac:dyDescent="0.25">
      <c r="P635" s="84"/>
    </row>
    <row r="636" spans="16:16" ht="15.75" customHeight="1" x14ac:dyDescent="0.25">
      <c r="P636" s="84"/>
    </row>
    <row r="637" spans="16:16" ht="15.75" customHeight="1" x14ac:dyDescent="0.25">
      <c r="P637" s="84"/>
    </row>
    <row r="638" spans="16:16" ht="15.75" customHeight="1" x14ac:dyDescent="0.25">
      <c r="P638" s="84"/>
    </row>
    <row r="639" spans="16:16" ht="15.75" customHeight="1" x14ac:dyDescent="0.25">
      <c r="P639" s="84"/>
    </row>
    <row r="640" spans="16:16" ht="15.75" customHeight="1" x14ac:dyDescent="0.25">
      <c r="P640" s="84"/>
    </row>
    <row r="641" spans="16:16" ht="15.75" customHeight="1" x14ac:dyDescent="0.25">
      <c r="P641" s="84"/>
    </row>
    <row r="642" spans="16:16" ht="15.75" customHeight="1" x14ac:dyDescent="0.25">
      <c r="P642" s="84"/>
    </row>
    <row r="643" spans="16:16" ht="15.75" customHeight="1" x14ac:dyDescent="0.25">
      <c r="P643" s="84"/>
    </row>
    <row r="644" spans="16:16" ht="15.75" customHeight="1" x14ac:dyDescent="0.25">
      <c r="P644" s="84"/>
    </row>
    <row r="645" spans="16:16" ht="15.75" customHeight="1" x14ac:dyDescent="0.25">
      <c r="P645" s="84"/>
    </row>
    <row r="646" spans="16:16" ht="15.75" customHeight="1" x14ac:dyDescent="0.25">
      <c r="P646" s="84"/>
    </row>
    <row r="647" spans="16:16" ht="15.75" customHeight="1" x14ac:dyDescent="0.25">
      <c r="P647" s="84"/>
    </row>
    <row r="648" spans="16:16" ht="15.75" customHeight="1" x14ac:dyDescent="0.25">
      <c r="P648" s="84"/>
    </row>
    <row r="649" spans="16:16" ht="15.75" customHeight="1" x14ac:dyDescent="0.25">
      <c r="P649" s="84"/>
    </row>
    <row r="650" spans="16:16" ht="15.75" customHeight="1" x14ac:dyDescent="0.25">
      <c r="P650" s="84"/>
    </row>
    <row r="651" spans="16:16" ht="15.75" customHeight="1" x14ac:dyDescent="0.25">
      <c r="P651" s="84"/>
    </row>
    <row r="652" spans="16:16" ht="15.75" customHeight="1" x14ac:dyDescent="0.25">
      <c r="P652" s="84"/>
    </row>
    <row r="653" spans="16:16" ht="15.75" customHeight="1" x14ac:dyDescent="0.25">
      <c r="P653" s="84"/>
    </row>
    <row r="654" spans="16:16" ht="15.75" customHeight="1" x14ac:dyDescent="0.25">
      <c r="P654" s="84"/>
    </row>
    <row r="655" spans="16:16" ht="15.75" customHeight="1" x14ac:dyDescent="0.25">
      <c r="P655" s="84"/>
    </row>
    <row r="656" spans="16:16" ht="15.75" customHeight="1" x14ac:dyDescent="0.25">
      <c r="P656" s="84"/>
    </row>
    <row r="657" spans="16:16" ht="15.75" customHeight="1" x14ac:dyDescent="0.25">
      <c r="P657" s="84"/>
    </row>
    <row r="658" spans="16:16" ht="15.75" customHeight="1" x14ac:dyDescent="0.25">
      <c r="P658" s="84"/>
    </row>
    <row r="659" spans="16:16" ht="15.75" customHeight="1" x14ac:dyDescent="0.25">
      <c r="P659" s="84"/>
    </row>
    <row r="660" spans="16:16" ht="15.75" customHeight="1" x14ac:dyDescent="0.25">
      <c r="P660" s="84"/>
    </row>
    <row r="661" spans="16:16" ht="15.75" customHeight="1" x14ac:dyDescent="0.25">
      <c r="P661" s="84"/>
    </row>
    <row r="662" spans="16:16" ht="15.75" customHeight="1" x14ac:dyDescent="0.25">
      <c r="P662" s="84"/>
    </row>
    <row r="663" spans="16:16" ht="15.75" customHeight="1" x14ac:dyDescent="0.25">
      <c r="P663" s="84"/>
    </row>
    <row r="664" spans="16:16" ht="15.75" customHeight="1" x14ac:dyDescent="0.25">
      <c r="P664" s="84"/>
    </row>
    <row r="665" spans="16:16" ht="15.75" customHeight="1" x14ac:dyDescent="0.25">
      <c r="P665" s="84"/>
    </row>
    <row r="666" spans="16:16" ht="15.75" customHeight="1" x14ac:dyDescent="0.25">
      <c r="P666" s="84"/>
    </row>
    <row r="667" spans="16:16" ht="15.75" customHeight="1" x14ac:dyDescent="0.25">
      <c r="P667" s="84"/>
    </row>
    <row r="668" spans="16:16" ht="15.75" customHeight="1" x14ac:dyDescent="0.25">
      <c r="P668" s="84"/>
    </row>
    <row r="669" spans="16:16" ht="15.75" customHeight="1" x14ac:dyDescent="0.25">
      <c r="P669" s="84"/>
    </row>
    <row r="670" spans="16:16" ht="15.75" customHeight="1" x14ac:dyDescent="0.25">
      <c r="P670" s="84"/>
    </row>
    <row r="671" spans="16:16" ht="15.75" customHeight="1" x14ac:dyDescent="0.25">
      <c r="P671" s="84"/>
    </row>
    <row r="672" spans="16:16" ht="15.75" customHeight="1" x14ac:dyDescent="0.25">
      <c r="P672" s="84"/>
    </row>
    <row r="673" spans="16:16" ht="15.75" customHeight="1" x14ac:dyDescent="0.25">
      <c r="P673" s="84"/>
    </row>
    <row r="674" spans="16:16" ht="15.75" customHeight="1" x14ac:dyDescent="0.25">
      <c r="P674" s="84"/>
    </row>
    <row r="675" spans="16:16" ht="15.75" customHeight="1" x14ac:dyDescent="0.25">
      <c r="P675" s="84"/>
    </row>
    <row r="676" spans="16:16" ht="15.75" customHeight="1" x14ac:dyDescent="0.25">
      <c r="P676" s="84"/>
    </row>
    <row r="677" spans="16:16" ht="15.75" customHeight="1" x14ac:dyDescent="0.25">
      <c r="P677" s="84"/>
    </row>
    <row r="678" spans="16:16" ht="15.75" customHeight="1" x14ac:dyDescent="0.25">
      <c r="P678" s="84"/>
    </row>
    <row r="679" spans="16:16" ht="15.75" customHeight="1" x14ac:dyDescent="0.25">
      <c r="P679" s="84"/>
    </row>
    <row r="680" spans="16:16" ht="15.75" customHeight="1" x14ac:dyDescent="0.25">
      <c r="P680" s="84"/>
    </row>
    <row r="681" spans="16:16" ht="15.75" customHeight="1" x14ac:dyDescent="0.25">
      <c r="P681" s="84"/>
    </row>
    <row r="682" spans="16:16" ht="15.75" customHeight="1" x14ac:dyDescent="0.25">
      <c r="P682" s="84"/>
    </row>
    <row r="683" spans="16:16" ht="15.75" customHeight="1" x14ac:dyDescent="0.25">
      <c r="P683" s="84"/>
    </row>
    <row r="684" spans="16:16" ht="15.75" customHeight="1" x14ac:dyDescent="0.25">
      <c r="P684" s="84"/>
    </row>
    <row r="685" spans="16:16" ht="15.75" customHeight="1" x14ac:dyDescent="0.25">
      <c r="P685" s="84"/>
    </row>
    <row r="686" spans="16:16" ht="15.75" customHeight="1" x14ac:dyDescent="0.25">
      <c r="P686" s="84"/>
    </row>
    <row r="687" spans="16:16" ht="15.75" customHeight="1" x14ac:dyDescent="0.25">
      <c r="P687" s="84"/>
    </row>
    <row r="688" spans="16:16" ht="15.75" customHeight="1" x14ac:dyDescent="0.25">
      <c r="P688" s="84"/>
    </row>
    <row r="689" spans="16:16" ht="15.75" customHeight="1" x14ac:dyDescent="0.25">
      <c r="P689" s="84"/>
    </row>
    <row r="690" spans="16:16" ht="15.75" customHeight="1" x14ac:dyDescent="0.25">
      <c r="P690" s="84"/>
    </row>
    <row r="691" spans="16:16" ht="15.75" customHeight="1" x14ac:dyDescent="0.25">
      <c r="P691" s="84"/>
    </row>
    <row r="692" spans="16:16" ht="15.75" customHeight="1" x14ac:dyDescent="0.25">
      <c r="P692" s="84"/>
    </row>
    <row r="693" spans="16:16" ht="15.75" customHeight="1" x14ac:dyDescent="0.25">
      <c r="P693" s="84"/>
    </row>
    <row r="694" spans="16:16" ht="15.75" customHeight="1" x14ac:dyDescent="0.25">
      <c r="P694" s="84"/>
    </row>
    <row r="695" spans="16:16" ht="15.75" customHeight="1" x14ac:dyDescent="0.25">
      <c r="P695" s="84"/>
    </row>
    <row r="696" spans="16:16" ht="15.75" customHeight="1" x14ac:dyDescent="0.25">
      <c r="P696" s="84"/>
    </row>
    <row r="697" spans="16:16" ht="15.75" customHeight="1" x14ac:dyDescent="0.25">
      <c r="P697" s="84"/>
    </row>
    <row r="698" spans="16:16" ht="15.75" customHeight="1" x14ac:dyDescent="0.25">
      <c r="P698" s="84"/>
    </row>
    <row r="699" spans="16:16" ht="15.75" customHeight="1" x14ac:dyDescent="0.25">
      <c r="P699" s="84"/>
    </row>
    <row r="700" spans="16:16" ht="15.75" customHeight="1" x14ac:dyDescent="0.25">
      <c r="P700" s="84"/>
    </row>
    <row r="701" spans="16:16" ht="15.75" customHeight="1" x14ac:dyDescent="0.25">
      <c r="P701" s="84"/>
    </row>
    <row r="702" spans="16:16" ht="15.75" customHeight="1" x14ac:dyDescent="0.25">
      <c r="P702" s="84"/>
    </row>
    <row r="703" spans="16:16" ht="15.75" customHeight="1" x14ac:dyDescent="0.25">
      <c r="P703" s="84"/>
    </row>
    <row r="704" spans="16:16" ht="15.75" customHeight="1" x14ac:dyDescent="0.25">
      <c r="P704" s="84"/>
    </row>
    <row r="705" spans="16:16" ht="15.75" customHeight="1" x14ac:dyDescent="0.25">
      <c r="P705" s="84"/>
    </row>
    <row r="706" spans="16:16" ht="15.75" customHeight="1" x14ac:dyDescent="0.25">
      <c r="P706" s="84"/>
    </row>
    <row r="707" spans="16:16" ht="15.75" customHeight="1" x14ac:dyDescent="0.25">
      <c r="P707" s="84"/>
    </row>
    <row r="708" spans="16:16" ht="15.75" customHeight="1" x14ac:dyDescent="0.25">
      <c r="P708" s="84"/>
    </row>
    <row r="709" spans="16:16" ht="15.75" customHeight="1" x14ac:dyDescent="0.25">
      <c r="P709" s="84"/>
    </row>
    <row r="710" spans="16:16" ht="15.75" customHeight="1" x14ac:dyDescent="0.25">
      <c r="P710" s="84"/>
    </row>
    <row r="711" spans="16:16" ht="15.75" customHeight="1" x14ac:dyDescent="0.25">
      <c r="P711" s="84"/>
    </row>
    <row r="712" spans="16:16" ht="15.75" customHeight="1" x14ac:dyDescent="0.25">
      <c r="P712" s="84"/>
    </row>
    <row r="713" spans="16:16" ht="15.75" customHeight="1" x14ac:dyDescent="0.25">
      <c r="P713" s="84"/>
    </row>
    <row r="714" spans="16:16" ht="15.75" customHeight="1" x14ac:dyDescent="0.25">
      <c r="P714" s="84"/>
    </row>
    <row r="715" spans="16:16" ht="15.75" customHeight="1" x14ac:dyDescent="0.25">
      <c r="P715" s="84"/>
    </row>
    <row r="716" spans="16:16" ht="15.75" customHeight="1" x14ac:dyDescent="0.25">
      <c r="P716" s="84"/>
    </row>
    <row r="717" spans="16:16" ht="15.75" customHeight="1" x14ac:dyDescent="0.25">
      <c r="P717" s="84"/>
    </row>
    <row r="718" spans="16:16" ht="15.75" customHeight="1" x14ac:dyDescent="0.25">
      <c r="P718" s="84"/>
    </row>
    <row r="719" spans="16:16" ht="15.75" customHeight="1" x14ac:dyDescent="0.25">
      <c r="P719" s="84"/>
    </row>
    <row r="720" spans="16:16" ht="15.75" customHeight="1" x14ac:dyDescent="0.25">
      <c r="P720" s="84"/>
    </row>
    <row r="721" spans="16:16" ht="15.75" customHeight="1" x14ac:dyDescent="0.25">
      <c r="P721" s="84"/>
    </row>
    <row r="722" spans="16:16" ht="15.75" customHeight="1" x14ac:dyDescent="0.25">
      <c r="P722" s="84"/>
    </row>
    <row r="723" spans="16:16" ht="15.75" customHeight="1" x14ac:dyDescent="0.25">
      <c r="P723" s="84"/>
    </row>
    <row r="724" spans="16:16" ht="15.75" customHeight="1" x14ac:dyDescent="0.25">
      <c r="P724" s="84"/>
    </row>
    <row r="725" spans="16:16" ht="15.75" customHeight="1" x14ac:dyDescent="0.25">
      <c r="P725" s="84"/>
    </row>
    <row r="726" spans="16:16" ht="15.75" customHeight="1" x14ac:dyDescent="0.25">
      <c r="P726" s="84"/>
    </row>
    <row r="727" spans="16:16" ht="15.75" customHeight="1" x14ac:dyDescent="0.25">
      <c r="P727" s="84"/>
    </row>
    <row r="728" spans="16:16" ht="15.75" customHeight="1" x14ac:dyDescent="0.25">
      <c r="P728" s="84"/>
    </row>
    <row r="729" spans="16:16" ht="15.75" customHeight="1" x14ac:dyDescent="0.25">
      <c r="P729" s="84"/>
    </row>
    <row r="730" spans="16:16" ht="15.75" customHeight="1" x14ac:dyDescent="0.25">
      <c r="P730" s="84"/>
    </row>
    <row r="731" spans="16:16" ht="15.75" customHeight="1" x14ac:dyDescent="0.25">
      <c r="P731" s="84"/>
    </row>
    <row r="732" spans="16:16" ht="15.75" customHeight="1" x14ac:dyDescent="0.25">
      <c r="P732" s="84"/>
    </row>
    <row r="733" spans="16:16" ht="15.75" customHeight="1" x14ac:dyDescent="0.25">
      <c r="P733" s="84"/>
    </row>
    <row r="734" spans="16:16" ht="15.75" customHeight="1" x14ac:dyDescent="0.25">
      <c r="P734" s="84"/>
    </row>
    <row r="735" spans="16:16" ht="15.75" customHeight="1" x14ac:dyDescent="0.25">
      <c r="P735" s="84"/>
    </row>
    <row r="736" spans="16:16" ht="15.75" customHeight="1" x14ac:dyDescent="0.25">
      <c r="P736" s="84"/>
    </row>
    <row r="737" spans="16:16" ht="15.75" customHeight="1" x14ac:dyDescent="0.25">
      <c r="P737" s="84"/>
    </row>
    <row r="738" spans="16:16" ht="15.75" customHeight="1" x14ac:dyDescent="0.25">
      <c r="P738" s="84"/>
    </row>
    <row r="739" spans="16:16" ht="15.75" customHeight="1" x14ac:dyDescent="0.25">
      <c r="P739" s="84"/>
    </row>
    <row r="740" spans="16:16" ht="15.75" customHeight="1" x14ac:dyDescent="0.25">
      <c r="P740" s="84"/>
    </row>
    <row r="741" spans="16:16" ht="15.75" customHeight="1" x14ac:dyDescent="0.25">
      <c r="P741" s="84"/>
    </row>
    <row r="742" spans="16:16" ht="15.75" customHeight="1" x14ac:dyDescent="0.25">
      <c r="P742" s="84"/>
    </row>
    <row r="743" spans="16:16" ht="15.75" customHeight="1" x14ac:dyDescent="0.25">
      <c r="P743" s="84"/>
    </row>
    <row r="744" spans="16:16" ht="15.75" customHeight="1" x14ac:dyDescent="0.25">
      <c r="P744" s="84"/>
    </row>
    <row r="745" spans="16:16" ht="15.75" customHeight="1" x14ac:dyDescent="0.25">
      <c r="P745" s="84"/>
    </row>
    <row r="746" spans="16:16" ht="15.75" customHeight="1" x14ac:dyDescent="0.25">
      <c r="P746" s="84"/>
    </row>
    <row r="747" spans="16:16" ht="15.75" customHeight="1" x14ac:dyDescent="0.25">
      <c r="P747" s="84"/>
    </row>
    <row r="748" spans="16:16" ht="15.75" customHeight="1" x14ac:dyDescent="0.25">
      <c r="P748" s="84"/>
    </row>
    <row r="749" spans="16:16" ht="15.75" customHeight="1" x14ac:dyDescent="0.25">
      <c r="P749" s="84"/>
    </row>
    <row r="750" spans="16:16" ht="15.75" customHeight="1" x14ac:dyDescent="0.25">
      <c r="P750" s="84"/>
    </row>
    <row r="751" spans="16:16" ht="15.75" customHeight="1" x14ac:dyDescent="0.25">
      <c r="P751" s="84"/>
    </row>
    <row r="752" spans="16:16" ht="15.75" customHeight="1" x14ac:dyDescent="0.25">
      <c r="P752" s="84"/>
    </row>
    <row r="753" spans="16:16" ht="15.75" customHeight="1" x14ac:dyDescent="0.25">
      <c r="P753" s="84"/>
    </row>
    <row r="754" spans="16:16" ht="15.75" customHeight="1" x14ac:dyDescent="0.25">
      <c r="P754" s="84"/>
    </row>
    <row r="755" spans="16:16" ht="15.75" customHeight="1" x14ac:dyDescent="0.25">
      <c r="P755" s="84"/>
    </row>
    <row r="756" spans="16:16" ht="15.75" customHeight="1" x14ac:dyDescent="0.25">
      <c r="P756" s="84"/>
    </row>
    <row r="757" spans="16:16" ht="15.75" customHeight="1" x14ac:dyDescent="0.25">
      <c r="P757" s="84"/>
    </row>
    <row r="758" spans="16:16" ht="15.75" customHeight="1" x14ac:dyDescent="0.25">
      <c r="P758" s="84"/>
    </row>
    <row r="759" spans="16:16" ht="15.75" customHeight="1" x14ac:dyDescent="0.25">
      <c r="P759" s="84"/>
    </row>
    <row r="760" spans="16:16" ht="15.75" customHeight="1" x14ac:dyDescent="0.25">
      <c r="P760" s="84"/>
    </row>
    <row r="761" spans="16:16" ht="15.75" customHeight="1" x14ac:dyDescent="0.25">
      <c r="P761" s="84"/>
    </row>
    <row r="762" spans="16:16" ht="15.75" customHeight="1" x14ac:dyDescent="0.25">
      <c r="P762" s="84"/>
    </row>
    <row r="763" spans="16:16" ht="15.75" customHeight="1" x14ac:dyDescent="0.25">
      <c r="P763" s="84"/>
    </row>
    <row r="764" spans="16:16" ht="15.75" customHeight="1" x14ac:dyDescent="0.25">
      <c r="P764" s="84"/>
    </row>
    <row r="765" spans="16:16" ht="15.75" customHeight="1" x14ac:dyDescent="0.25">
      <c r="P765" s="84"/>
    </row>
    <row r="766" spans="16:16" ht="15.75" customHeight="1" x14ac:dyDescent="0.25">
      <c r="P766" s="84"/>
    </row>
    <row r="767" spans="16:16" ht="15.75" customHeight="1" x14ac:dyDescent="0.25">
      <c r="P767" s="84"/>
    </row>
    <row r="768" spans="16:16" ht="15.75" customHeight="1" x14ac:dyDescent="0.25">
      <c r="P768" s="84"/>
    </row>
    <row r="769" spans="16:16" ht="15.75" customHeight="1" x14ac:dyDescent="0.25">
      <c r="P769" s="84"/>
    </row>
    <row r="770" spans="16:16" ht="15.75" customHeight="1" x14ac:dyDescent="0.25">
      <c r="P770" s="84"/>
    </row>
    <row r="771" spans="16:16" ht="15.75" customHeight="1" x14ac:dyDescent="0.25">
      <c r="P771" s="84"/>
    </row>
    <row r="772" spans="16:16" ht="15.75" customHeight="1" x14ac:dyDescent="0.25">
      <c r="P772" s="84"/>
    </row>
    <row r="773" spans="16:16" ht="15.75" customHeight="1" x14ac:dyDescent="0.25">
      <c r="P773" s="84"/>
    </row>
    <row r="774" spans="16:16" ht="15.75" customHeight="1" x14ac:dyDescent="0.25">
      <c r="P774" s="84"/>
    </row>
    <row r="775" spans="16:16" ht="15.75" customHeight="1" x14ac:dyDescent="0.25">
      <c r="P775" s="84"/>
    </row>
    <row r="776" spans="16:16" ht="15.75" customHeight="1" x14ac:dyDescent="0.25">
      <c r="P776" s="84"/>
    </row>
    <row r="777" spans="16:16" ht="15.75" customHeight="1" x14ac:dyDescent="0.25">
      <c r="P777" s="84"/>
    </row>
    <row r="778" spans="16:16" ht="15.75" customHeight="1" x14ac:dyDescent="0.25">
      <c r="P778" s="84"/>
    </row>
    <row r="779" spans="16:16" ht="15.75" customHeight="1" x14ac:dyDescent="0.25">
      <c r="P779" s="84"/>
    </row>
    <row r="780" spans="16:16" ht="15.75" customHeight="1" x14ac:dyDescent="0.25">
      <c r="P780" s="84"/>
    </row>
    <row r="781" spans="16:16" ht="15.75" customHeight="1" x14ac:dyDescent="0.25">
      <c r="P781" s="84"/>
    </row>
    <row r="782" spans="16:16" ht="15.75" customHeight="1" x14ac:dyDescent="0.25">
      <c r="P782" s="84"/>
    </row>
    <row r="783" spans="16:16" ht="15.75" customHeight="1" x14ac:dyDescent="0.25">
      <c r="P783" s="84"/>
    </row>
    <row r="784" spans="16:16" ht="15.75" customHeight="1" x14ac:dyDescent="0.25">
      <c r="P784" s="84"/>
    </row>
    <row r="785" spans="16:16" ht="15.75" customHeight="1" x14ac:dyDescent="0.25">
      <c r="P785" s="84"/>
    </row>
    <row r="786" spans="16:16" ht="15.75" customHeight="1" x14ac:dyDescent="0.25">
      <c r="P786" s="84"/>
    </row>
    <row r="787" spans="16:16" ht="15.75" customHeight="1" x14ac:dyDescent="0.25">
      <c r="P787" s="84"/>
    </row>
    <row r="788" spans="16:16" ht="15.75" customHeight="1" x14ac:dyDescent="0.25">
      <c r="P788" s="84"/>
    </row>
    <row r="789" spans="16:16" ht="15.75" customHeight="1" x14ac:dyDescent="0.25">
      <c r="P789" s="84"/>
    </row>
    <row r="790" spans="16:16" ht="15.75" customHeight="1" x14ac:dyDescent="0.25">
      <c r="P790" s="84"/>
    </row>
    <row r="791" spans="16:16" ht="15.75" customHeight="1" x14ac:dyDescent="0.25">
      <c r="P791" s="84"/>
    </row>
    <row r="792" spans="16:16" ht="15.75" customHeight="1" x14ac:dyDescent="0.25">
      <c r="P792" s="84"/>
    </row>
    <row r="793" spans="16:16" ht="15.75" customHeight="1" x14ac:dyDescent="0.25">
      <c r="P793" s="84"/>
    </row>
    <row r="794" spans="16:16" ht="15.75" customHeight="1" x14ac:dyDescent="0.25">
      <c r="P794" s="84"/>
    </row>
    <row r="795" spans="16:16" ht="15.75" customHeight="1" x14ac:dyDescent="0.25">
      <c r="P795" s="84"/>
    </row>
    <row r="796" spans="16:16" ht="15.75" customHeight="1" x14ac:dyDescent="0.25">
      <c r="P796" s="84"/>
    </row>
    <row r="797" spans="16:16" ht="15.75" customHeight="1" x14ac:dyDescent="0.25">
      <c r="P797" s="84"/>
    </row>
    <row r="798" spans="16:16" ht="15.75" customHeight="1" x14ac:dyDescent="0.25">
      <c r="P798" s="84"/>
    </row>
    <row r="799" spans="16:16" ht="15.75" customHeight="1" x14ac:dyDescent="0.25">
      <c r="P799" s="84"/>
    </row>
    <row r="800" spans="16:16" ht="15.75" customHeight="1" x14ac:dyDescent="0.25">
      <c r="P800" s="84"/>
    </row>
    <row r="801" spans="16:16" ht="15.75" customHeight="1" x14ac:dyDescent="0.25">
      <c r="P801" s="84"/>
    </row>
    <row r="802" spans="16:16" ht="15.75" customHeight="1" x14ac:dyDescent="0.25">
      <c r="P802" s="84"/>
    </row>
    <row r="803" spans="16:16" ht="15.75" customHeight="1" x14ac:dyDescent="0.25">
      <c r="P803" s="84"/>
    </row>
    <row r="804" spans="16:16" ht="15.75" customHeight="1" x14ac:dyDescent="0.25">
      <c r="P804" s="84"/>
    </row>
    <row r="805" spans="16:16" ht="15.75" customHeight="1" x14ac:dyDescent="0.25">
      <c r="P805" s="84"/>
    </row>
    <row r="806" spans="16:16" ht="15.75" customHeight="1" x14ac:dyDescent="0.25">
      <c r="P806" s="84"/>
    </row>
    <row r="807" spans="16:16" ht="15.75" customHeight="1" x14ac:dyDescent="0.25">
      <c r="P807" s="84"/>
    </row>
    <row r="808" spans="16:16" ht="15.75" customHeight="1" x14ac:dyDescent="0.25">
      <c r="P808" s="84"/>
    </row>
    <row r="809" spans="16:16" ht="15.75" customHeight="1" x14ac:dyDescent="0.25">
      <c r="P809" s="84"/>
    </row>
    <row r="810" spans="16:16" ht="15.75" customHeight="1" x14ac:dyDescent="0.25">
      <c r="P810" s="84"/>
    </row>
    <row r="811" spans="16:16" ht="15.75" customHeight="1" x14ac:dyDescent="0.25">
      <c r="P811" s="84"/>
    </row>
    <row r="812" spans="16:16" ht="15.75" customHeight="1" x14ac:dyDescent="0.25">
      <c r="P812" s="84"/>
    </row>
    <row r="813" spans="16:16" ht="15.75" customHeight="1" x14ac:dyDescent="0.25">
      <c r="P813" s="84"/>
    </row>
    <row r="814" spans="16:16" ht="15.75" customHeight="1" x14ac:dyDescent="0.25">
      <c r="P814" s="84"/>
    </row>
    <row r="815" spans="16:16" ht="15.75" customHeight="1" x14ac:dyDescent="0.25">
      <c r="P815" s="84"/>
    </row>
    <row r="816" spans="16:16" ht="15.75" customHeight="1" x14ac:dyDescent="0.25">
      <c r="P816" s="84"/>
    </row>
    <row r="817" spans="16:16" ht="15.75" customHeight="1" x14ac:dyDescent="0.25">
      <c r="P817" s="84"/>
    </row>
    <row r="818" spans="16:16" ht="15.75" customHeight="1" x14ac:dyDescent="0.25">
      <c r="P818" s="84"/>
    </row>
    <row r="819" spans="16:16" ht="15.75" customHeight="1" x14ac:dyDescent="0.25">
      <c r="P819" s="84"/>
    </row>
    <row r="820" spans="16:16" ht="15.75" customHeight="1" x14ac:dyDescent="0.25">
      <c r="P820" s="84"/>
    </row>
    <row r="821" spans="16:16" ht="15.75" customHeight="1" x14ac:dyDescent="0.25">
      <c r="P821" s="84"/>
    </row>
    <row r="822" spans="16:16" ht="15.75" customHeight="1" x14ac:dyDescent="0.25">
      <c r="P822" s="84"/>
    </row>
    <row r="823" spans="16:16" ht="15.75" customHeight="1" x14ac:dyDescent="0.25">
      <c r="P823" s="84"/>
    </row>
    <row r="824" spans="16:16" ht="15.75" customHeight="1" x14ac:dyDescent="0.25">
      <c r="P824" s="84"/>
    </row>
    <row r="825" spans="16:16" ht="15.75" customHeight="1" x14ac:dyDescent="0.25">
      <c r="P825" s="84"/>
    </row>
    <row r="826" spans="16:16" ht="15.75" customHeight="1" x14ac:dyDescent="0.25">
      <c r="P826" s="84"/>
    </row>
    <row r="827" spans="16:16" ht="15.75" customHeight="1" x14ac:dyDescent="0.25">
      <c r="P827" s="84"/>
    </row>
    <row r="828" spans="16:16" ht="15.75" customHeight="1" x14ac:dyDescent="0.25">
      <c r="P828" s="84"/>
    </row>
    <row r="829" spans="16:16" ht="15.75" customHeight="1" x14ac:dyDescent="0.25">
      <c r="P829" s="84"/>
    </row>
    <row r="830" spans="16:16" ht="15.75" customHeight="1" x14ac:dyDescent="0.25">
      <c r="P830" s="84"/>
    </row>
    <row r="831" spans="16:16" ht="15.75" customHeight="1" x14ac:dyDescent="0.25">
      <c r="P831" s="84"/>
    </row>
    <row r="832" spans="16:16" ht="15.75" customHeight="1" x14ac:dyDescent="0.25">
      <c r="P832" s="84"/>
    </row>
    <row r="833" spans="16:16" ht="15.75" customHeight="1" x14ac:dyDescent="0.25">
      <c r="P833" s="84"/>
    </row>
    <row r="834" spans="16:16" ht="15.75" customHeight="1" x14ac:dyDescent="0.25">
      <c r="P834" s="84"/>
    </row>
    <row r="835" spans="16:16" ht="15.75" customHeight="1" x14ac:dyDescent="0.25">
      <c r="P835" s="84"/>
    </row>
    <row r="836" spans="16:16" ht="15.75" customHeight="1" x14ac:dyDescent="0.25">
      <c r="P836" s="84"/>
    </row>
    <row r="837" spans="16:16" ht="15.75" customHeight="1" x14ac:dyDescent="0.25">
      <c r="P837" s="84"/>
    </row>
    <row r="838" spans="16:16" ht="15.75" customHeight="1" x14ac:dyDescent="0.25">
      <c r="P838" s="84"/>
    </row>
    <row r="839" spans="16:16" ht="15.75" customHeight="1" x14ac:dyDescent="0.25">
      <c r="P839" s="84"/>
    </row>
    <row r="840" spans="16:16" ht="15.75" customHeight="1" x14ac:dyDescent="0.25">
      <c r="P840" s="84"/>
    </row>
    <row r="841" spans="16:16" ht="15.75" customHeight="1" x14ac:dyDescent="0.25">
      <c r="P841" s="84"/>
    </row>
    <row r="842" spans="16:16" ht="15.75" customHeight="1" x14ac:dyDescent="0.25">
      <c r="P842" s="84"/>
    </row>
    <row r="843" spans="16:16" ht="15.75" customHeight="1" x14ac:dyDescent="0.25">
      <c r="P843" s="84"/>
    </row>
    <row r="844" spans="16:16" ht="15.75" customHeight="1" x14ac:dyDescent="0.25">
      <c r="P844" s="84"/>
    </row>
    <row r="845" spans="16:16" ht="15.75" customHeight="1" x14ac:dyDescent="0.25">
      <c r="P845" s="84"/>
    </row>
    <row r="846" spans="16:16" ht="15.75" customHeight="1" x14ac:dyDescent="0.25">
      <c r="P846" s="84"/>
    </row>
    <row r="847" spans="16:16" ht="15.75" customHeight="1" x14ac:dyDescent="0.25">
      <c r="P847" s="84"/>
    </row>
    <row r="848" spans="16:16" ht="15.75" customHeight="1" x14ac:dyDescent="0.25">
      <c r="P848" s="84"/>
    </row>
    <row r="849" spans="16:16" ht="15.75" customHeight="1" x14ac:dyDescent="0.25">
      <c r="P849" s="84"/>
    </row>
    <row r="850" spans="16:16" ht="15.75" customHeight="1" x14ac:dyDescent="0.25">
      <c r="P850" s="84"/>
    </row>
    <row r="851" spans="16:16" ht="15.75" customHeight="1" x14ac:dyDescent="0.25">
      <c r="P851" s="84"/>
    </row>
    <row r="852" spans="16:16" ht="15.75" customHeight="1" x14ac:dyDescent="0.25">
      <c r="P852" s="84"/>
    </row>
    <row r="853" spans="16:16" ht="15.75" customHeight="1" x14ac:dyDescent="0.25">
      <c r="P853" s="84"/>
    </row>
    <row r="854" spans="16:16" ht="15.75" customHeight="1" x14ac:dyDescent="0.25">
      <c r="P854" s="84"/>
    </row>
    <row r="855" spans="16:16" ht="15.75" customHeight="1" x14ac:dyDescent="0.25">
      <c r="P855" s="84"/>
    </row>
    <row r="856" spans="16:16" ht="15.75" customHeight="1" x14ac:dyDescent="0.25">
      <c r="P856" s="84"/>
    </row>
    <row r="857" spans="16:16" ht="15.75" customHeight="1" x14ac:dyDescent="0.25">
      <c r="P857" s="84"/>
    </row>
    <row r="858" spans="16:16" ht="15.75" customHeight="1" x14ac:dyDescent="0.25">
      <c r="P858" s="84"/>
    </row>
    <row r="859" spans="16:16" ht="15.75" customHeight="1" x14ac:dyDescent="0.25">
      <c r="P859" s="84"/>
    </row>
    <row r="860" spans="16:16" ht="15.75" customHeight="1" x14ac:dyDescent="0.25">
      <c r="P860" s="84"/>
    </row>
    <row r="861" spans="16:16" ht="15.75" customHeight="1" x14ac:dyDescent="0.25">
      <c r="P861" s="84"/>
    </row>
    <row r="862" spans="16:16" ht="15.75" customHeight="1" x14ac:dyDescent="0.25">
      <c r="P862" s="84"/>
    </row>
    <row r="863" spans="16:16" ht="15.75" customHeight="1" x14ac:dyDescent="0.25">
      <c r="P863" s="84"/>
    </row>
    <row r="864" spans="16:16" ht="15.75" customHeight="1" x14ac:dyDescent="0.25">
      <c r="P864" s="84"/>
    </row>
    <row r="865" spans="16:16" ht="15.75" customHeight="1" x14ac:dyDescent="0.25">
      <c r="P865" s="84"/>
    </row>
    <row r="866" spans="16:16" ht="15.75" customHeight="1" x14ac:dyDescent="0.25">
      <c r="P866" s="84"/>
    </row>
    <row r="867" spans="16:16" ht="15.75" customHeight="1" x14ac:dyDescent="0.25">
      <c r="P867" s="84"/>
    </row>
    <row r="868" spans="16:16" ht="15.75" customHeight="1" x14ac:dyDescent="0.25">
      <c r="P868" s="84"/>
    </row>
    <row r="869" spans="16:16" ht="15.75" customHeight="1" x14ac:dyDescent="0.25">
      <c r="P869" s="84"/>
    </row>
    <row r="870" spans="16:16" ht="15.75" customHeight="1" x14ac:dyDescent="0.25">
      <c r="P870" s="84"/>
    </row>
    <row r="871" spans="16:16" ht="15.75" customHeight="1" x14ac:dyDescent="0.25">
      <c r="P871" s="84"/>
    </row>
    <row r="872" spans="16:16" ht="15.75" customHeight="1" x14ac:dyDescent="0.25">
      <c r="P872" s="84"/>
    </row>
    <row r="873" spans="16:16" ht="15.75" customHeight="1" x14ac:dyDescent="0.25">
      <c r="P873" s="84"/>
    </row>
    <row r="874" spans="16:16" ht="15.75" customHeight="1" x14ac:dyDescent="0.25">
      <c r="P874" s="84"/>
    </row>
    <row r="875" spans="16:16" ht="15.75" customHeight="1" x14ac:dyDescent="0.25">
      <c r="P875" s="84"/>
    </row>
    <row r="876" spans="16:16" ht="15.75" customHeight="1" x14ac:dyDescent="0.25">
      <c r="P876" s="84"/>
    </row>
    <row r="877" spans="16:16" ht="15.75" customHeight="1" x14ac:dyDescent="0.25">
      <c r="P877" s="84"/>
    </row>
    <row r="878" spans="16:16" ht="15.75" customHeight="1" x14ac:dyDescent="0.25">
      <c r="P878" s="84"/>
    </row>
    <row r="879" spans="16:16" ht="15.75" customHeight="1" x14ac:dyDescent="0.25">
      <c r="P879" s="84"/>
    </row>
    <row r="880" spans="16:16" ht="15.75" customHeight="1" x14ac:dyDescent="0.25">
      <c r="P880" s="84"/>
    </row>
    <row r="881" spans="16:16" ht="15.75" customHeight="1" x14ac:dyDescent="0.25">
      <c r="P881" s="84"/>
    </row>
    <row r="882" spans="16:16" ht="15.75" customHeight="1" x14ac:dyDescent="0.25">
      <c r="P882" s="84"/>
    </row>
    <row r="883" spans="16:16" ht="15.75" customHeight="1" x14ac:dyDescent="0.25">
      <c r="P883" s="84"/>
    </row>
    <row r="884" spans="16:16" ht="15.75" customHeight="1" x14ac:dyDescent="0.25">
      <c r="P884" s="84"/>
    </row>
    <row r="885" spans="16:16" ht="15.75" customHeight="1" x14ac:dyDescent="0.25">
      <c r="P885" s="84"/>
    </row>
    <row r="886" spans="16:16" ht="15.75" customHeight="1" x14ac:dyDescent="0.25">
      <c r="P886" s="84"/>
    </row>
    <row r="887" spans="16:16" ht="15.75" customHeight="1" x14ac:dyDescent="0.25">
      <c r="P887" s="84"/>
    </row>
    <row r="888" spans="16:16" ht="15.75" customHeight="1" x14ac:dyDescent="0.25">
      <c r="P888" s="84"/>
    </row>
    <row r="889" spans="16:16" ht="15.75" customHeight="1" x14ac:dyDescent="0.25">
      <c r="P889" s="84"/>
    </row>
    <row r="890" spans="16:16" ht="15.75" customHeight="1" x14ac:dyDescent="0.25">
      <c r="P890" s="84"/>
    </row>
    <row r="891" spans="16:16" ht="15.75" customHeight="1" x14ac:dyDescent="0.25">
      <c r="P891" s="84"/>
    </row>
    <row r="892" spans="16:16" ht="15.75" customHeight="1" x14ac:dyDescent="0.25">
      <c r="P892" s="84"/>
    </row>
    <row r="893" spans="16:16" ht="15.75" customHeight="1" x14ac:dyDescent="0.25">
      <c r="P893" s="84"/>
    </row>
    <row r="894" spans="16:16" ht="15.75" customHeight="1" x14ac:dyDescent="0.25">
      <c r="P894" s="84"/>
    </row>
    <row r="895" spans="16:16" ht="15.75" customHeight="1" x14ac:dyDescent="0.25">
      <c r="P895" s="84"/>
    </row>
    <row r="896" spans="16:16" ht="15.75" customHeight="1" x14ac:dyDescent="0.25">
      <c r="P896" s="84"/>
    </row>
    <row r="897" spans="16:16" ht="15.75" customHeight="1" x14ac:dyDescent="0.25">
      <c r="P897" s="84"/>
    </row>
    <row r="898" spans="16:16" ht="15.75" customHeight="1" x14ac:dyDescent="0.25">
      <c r="P898" s="84"/>
    </row>
    <row r="899" spans="16:16" ht="15.75" customHeight="1" x14ac:dyDescent="0.25">
      <c r="P899" s="84"/>
    </row>
    <row r="900" spans="16:16" ht="15.75" customHeight="1" x14ac:dyDescent="0.25">
      <c r="P900" s="84"/>
    </row>
    <row r="901" spans="16:16" ht="15.75" customHeight="1" x14ac:dyDescent="0.25">
      <c r="P901" s="84"/>
    </row>
    <row r="902" spans="16:16" ht="15.75" customHeight="1" x14ac:dyDescent="0.25">
      <c r="P902" s="84"/>
    </row>
    <row r="903" spans="16:16" ht="15.75" customHeight="1" x14ac:dyDescent="0.25">
      <c r="P903" s="84"/>
    </row>
    <row r="904" spans="16:16" ht="15.75" customHeight="1" x14ac:dyDescent="0.25">
      <c r="P904" s="84"/>
    </row>
    <row r="905" spans="16:16" ht="15.75" customHeight="1" x14ac:dyDescent="0.25">
      <c r="P905" s="84"/>
    </row>
    <row r="906" spans="16:16" ht="15.75" customHeight="1" x14ac:dyDescent="0.25">
      <c r="P906" s="84"/>
    </row>
    <row r="907" spans="16:16" ht="15.75" customHeight="1" x14ac:dyDescent="0.25">
      <c r="P907" s="84"/>
    </row>
    <row r="908" spans="16:16" ht="15.75" customHeight="1" x14ac:dyDescent="0.25">
      <c r="P908" s="84"/>
    </row>
    <row r="909" spans="16:16" ht="15.75" customHeight="1" x14ac:dyDescent="0.25">
      <c r="P909" s="84"/>
    </row>
    <row r="910" spans="16:16" ht="15.75" customHeight="1" x14ac:dyDescent="0.25">
      <c r="P910" s="84"/>
    </row>
    <row r="911" spans="16:16" ht="15.75" customHeight="1" x14ac:dyDescent="0.25">
      <c r="P911" s="84"/>
    </row>
    <row r="912" spans="16:16" ht="15.75" customHeight="1" x14ac:dyDescent="0.25">
      <c r="P912" s="84"/>
    </row>
    <row r="913" spans="16:16" ht="15.75" customHeight="1" x14ac:dyDescent="0.25">
      <c r="P913" s="84"/>
    </row>
    <row r="914" spans="16:16" ht="15.75" customHeight="1" x14ac:dyDescent="0.25">
      <c r="P914" s="84"/>
    </row>
    <row r="915" spans="16:16" ht="15.75" customHeight="1" x14ac:dyDescent="0.25">
      <c r="P915" s="84"/>
    </row>
    <row r="916" spans="16:16" ht="15.75" customHeight="1" x14ac:dyDescent="0.25">
      <c r="P916" s="84"/>
    </row>
    <row r="917" spans="16:16" ht="15.75" customHeight="1" x14ac:dyDescent="0.25">
      <c r="P917" s="84"/>
    </row>
    <row r="918" spans="16:16" ht="15.75" customHeight="1" x14ac:dyDescent="0.25">
      <c r="P918" s="84"/>
    </row>
    <row r="919" spans="16:16" ht="15.75" customHeight="1" x14ac:dyDescent="0.25">
      <c r="P919" s="84"/>
    </row>
    <row r="920" spans="16:16" ht="15.75" customHeight="1" x14ac:dyDescent="0.25">
      <c r="P920" s="84"/>
    </row>
    <row r="921" spans="16:16" ht="15.75" customHeight="1" x14ac:dyDescent="0.25">
      <c r="P921" s="84"/>
    </row>
    <row r="922" spans="16:16" ht="15.75" customHeight="1" x14ac:dyDescent="0.25">
      <c r="P922" s="84"/>
    </row>
    <row r="923" spans="16:16" ht="15.75" customHeight="1" x14ac:dyDescent="0.25">
      <c r="P923" s="84"/>
    </row>
    <row r="924" spans="16:16" ht="15.75" customHeight="1" x14ac:dyDescent="0.25">
      <c r="P924" s="84"/>
    </row>
    <row r="925" spans="16:16" ht="15.75" customHeight="1" x14ac:dyDescent="0.25">
      <c r="P925" s="84"/>
    </row>
    <row r="926" spans="16:16" ht="15.75" customHeight="1" x14ac:dyDescent="0.25">
      <c r="P926" s="84"/>
    </row>
    <row r="927" spans="16:16" ht="15.75" customHeight="1" x14ac:dyDescent="0.25">
      <c r="P927" s="84"/>
    </row>
    <row r="928" spans="16:16" ht="15.75" customHeight="1" x14ac:dyDescent="0.25">
      <c r="P928" s="84"/>
    </row>
    <row r="929" spans="16:16" ht="15.75" customHeight="1" x14ac:dyDescent="0.25">
      <c r="P929" s="84"/>
    </row>
    <row r="930" spans="16:16" ht="15.75" customHeight="1" x14ac:dyDescent="0.25">
      <c r="P930" s="84"/>
    </row>
    <row r="931" spans="16:16" ht="15.75" customHeight="1" x14ac:dyDescent="0.25">
      <c r="P931" s="84"/>
    </row>
    <row r="932" spans="16:16" ht="15.75" customHeight="1" x14ac:dyDescent="0.25">
      <c r="P932" s="84"/>
    </row>
    <row r="933" spans="16:16" ht="15.75" customHeight="1" x14ac:dyDescent="0.25">
      <c r="P933" s="84"/>
    </row>
    <row r="934" spans="16:16" ht="15.75" customHeight="1" x14ac:dyDescent="0.25">
      <c r="P934" s="84"/>
    </row>
    <row r="935" spans="16:16" ht="15.75" customHeight="1" x14ac:dyDescent="0.25">
      <c r="P935" s="84"/>
    </row>
    <row r="936" spans="16:16" ht="15.75" customHeight="1" x14ac:dyDescent="0.25">
      <c r="P936" s="84"/>
    </row>
    <row r="937" spans="16:16" ht="15.75" customHeight="1" x14ac:dyDescent="0.25">
      <c r="P937" s="84"/>
    </row>
    <row r="938" spans="16:16" ht="15.75" customHeight="1" x14ac:dyDescent="0.25">
      <c r="P938" s="84"/>
    </row>
    <row r="939" spans="16:16" ht="15.75" customHeight="1" x14ac:dyDescent="0.25">
      <c r="P939" s="84"/>
    </row>
    <row r="940" spans="16:16" ht="15.75" customHeight="1" x14ac:dyDescent="0.25">
      <c r="P940" s="84"/>
    </row>
    <row r="941" spans="16:16" ht="15.75" customHeight="1" x14ac:dyDescent="0.25">
      <c r="P941" s="84"/>
    </row>
    <row r="942" spans="16:16" ht="15.75" customHeight="1" x14ac:dyDescent="0.25">
      <c r="P942" s="84"/>
    </row>
    <row r="943" spans="16:16" ht="15.75" customHeight="1" x14ac:dyDescent="0.25">
      <c r="P943" s="84"/>
    </row>
    <row r="944" spans="16:16" ht="15.75" customHeight="1" x14ac:dyDescent="0.25">
      <c r="P944" s="84"/>
    </row>
    <row r="945" spans="16:16" ht="15.75" customHeight="1" x14ac:dyDescent="0.25">
      <c r="P945" s="84"/>
    </row>
    <row r="946" spans="16:16" ht="15.75" customHeight="1" x14ac:dyDescent="0.25">
      <c r="P946" s="84"/>
    </row>
    <row r="947" spans="16:16" ht="15.75" customHeight="1" x14ac:dyDescent="0.25">
      <c r="P947" s="84"/>
    </row>
    <row r="948" spans="16:16" ht="15.75" customHeight="1" x14ac:dyDescent="0.25">
      <c r="P948" s="84"/>
    </row>
    <row r="949" spans="16:16" ht="15.75" customHeight="1" x14ac:dyDescent="0.25">
      <c r="P949" s="84"/>
    </row>
    <row r="950" spans="16:16" ht="15.75" customHeight="1" x14ac:dyDescent="0.25">
      <c r="P950" s="84"/>
    </row>
    <row r="951" spans="16:16" ht="15.75" customHeight="1" x14ac:dyDescent="0.25">
      <c r="P951" s="84"/>
    </row>
    <row r="952" spans="16:16" ht="15.75" customHeight="1" x14ac:dyDescent="0.25">
      <c r="P952" s="84"/>
    </row>
    <row r="953" spans="16:16" ht="15.75" customHeight="1" x14ac:dyDescent="0.25">
      <c r="P953" s="84"/>
    </row>
    <row r="954" spans="16:16" ht="15.75" customHeight="1" x14ac:dyDescent="0.25">
      <c r="P954" s="84"/>
    </row>
    <row r="955" spans="16:16" ht="15.75" customHeight="1" x14ac:dyDescent="0.25">
      <c r="P955" s="84"/>
    </row>
    <row r="956" spans="16:16" ht="15.75" customHeight="1" x14ac:dyDescent="0.25">
      <c r="P956" s="84"/>
    </row>
    <row r="957" spans="16:16" ht="15.75" customHeight="1" x14ac:dyDescent="0.25">
      <c r="P957" s="84"/>
    </row>
    <row r="958" spans="16:16" ht="15.75" customHeight="1" x14ac:dyDescent="0.25">
      <c r="P958" s="84"/>
    </row>
    <row r="959" spans="16:16" ht="15.75" customHeight="1" x14ac:dyDescent="0.25">
      <c r="P959" s="84"/>
    </row>
    <row r="960" spans="16:16" ht="15.75" customHeight="1" x14ac:dyDescent="0.25">
      <c r="P960" s="84"/>
    </row>
    <row r="961" spans="16:16" ht="15.75" customHeight="1" x14ac:dyDescent="0.25">
      <c r="P961" s="84"/>
    </row>
    <row r="962" spans="16:16" ht="15.75" customHeight="1" x14ac:dyDescent="0.25">
      <c r="P962" s="84"/>
    </row>
    <row r="963" spans="16:16" ht="15.75" customHeight="1" x14ac:dyDescent="0.25">
      <c r="P963" s="84"/>
    </row>
    <row r="964" spans="16:16" ht="15.75" customHeight="1" x14ac:dyDescent="0.25">
      <c r="P964" s="84"/>
    </row>
    <row r="965" spans="16:16" ht="15.75" customHeight="1" x14ac:dyDescent="0.25">
      <c r="P965" s="84"/>
    </row>
    <row r="966" spans="16:16" ht="15.75" customHeight="1" x14ac:dyDescent="0.25">
      <c r="P966" s="84"/>
    </row>
    <row r="967" spans="16:16" ht="15.75" customHeight="1" x14ac:dyDescent="0.25">
      <c r="P967" s="84"/>
    </row>
    <row r="968" spans="16:16" ht="15.75" customHeight="1" x14ac:dyDescent="0.25">
      <c r="P968" s="84"/>
    </row>
    <row r="969" spans="16:16" ht="15.75" customHeight="1" x14ac:dyDescent="0.25">
      <c r="P969" s="84"/>
    </row>
    <row r="970" spans="16:16" ht="15.75" customHeight="1" x14ac:dyDescent="0.25">
      <c r="P970" s="84"/>
    </row>
    <row r="971" spans="16:16" ht="15.75" customHeight="1" x14ac:dyDescent="0.25">
      <c r="P971" s="84"/>
    </row>
    <row r="972" spans="16:16" ht="15.75" customHeight="1" x14ac:dyDescent="0.25">
      <c r="P972" s="84"/>
    </row>
    <row r="973" spans="16:16" ht="15.75" customHeight="1" x14ac:dyDescent="0.25">
      <c r="P973" s="84"/>
    </row>
    <row r="974" spans="16:16" ht="15.75" customHeight="1" x14ac:dyDescent="0.25">
      <c r="P974" s="84"/>
    </row>
    <row r="975" spans="16:16" ht="15.75" customHeight="1" x14ac:dyDescent="0.25">
      <c r="P975" s="84"/>
    </row>
    <row r="976" spans="16:16" ht="15.75" customHeight="1" x14ac:dyDescent="0.25">
      <c r="P976" s="84"/>
    </row>
    <row r="977" spans="16:16" ht="15.75" customHeight="1" x14ac:dyDescent="0.25">
      <c r="P977" s="84"/>
    </row>
    <row r="978" spans="16:16" ht="15.75" customHeight="1" x14ac:dyDescent="0.25">
      <c r="P978" s="84"/>
    </row>
    <row r="979" spans="16:16" ht="15.75" customHeight="1" x14ac:dyDescent="0.25">
      <c r="P979" s="84"/>
    </row>
    <row r="980" spans="16:16" ht="15.75" customHeight="1" x14ac:dyDescent="0.25">
      <c r="P980" s="84"/>
    </row>
    <row r="981" spans="16:16" ht="15.75" customHeight="1" x14ac:dyDescent="0.25">
      <c r="P981" s="84"/>
    </row>
    <row r="982" spans="16:16" ht="15.75" customHeight="1" x14ac:dyDescent="0.25">
      <c r="P982" s="84"/>
    </row>
    <row r="983" spans="16:16" ht="15.75" customHeight="1" x14ac:dyDescent="0.25">
      <c r="P983" s="84"/>
    </row>
    <row r="984" spans="16:16" ht="15.75" customHeight="1" x14ac:dyDescent="0.25">
      <c r="P984" s="84"/>
    </row>
    <row r="985" spans="16:16" ht="15.75" customHeight="1" x14ac:dyDescent="0.25">
      <c r="P985" s="84"/>
    </row>
    <row r="986" spans="16:16" ht="15.75" customHeight="1" x14ac:dyDescent="0.25">
      <c r="P986" s="84"/>
    </row>
    <row r="987" spans="16:16" ht="15.75" customHeight="1" x14ac:dyDescent="0.25">
      <c r="P987" s="84"/>
    </row>
    <row r="988" spans="16:16" ht="15.75" customHeight="1" x14ac:dyDescent="0.25">
      <c r="P988" s="84"/>
    </row>
    <row r="989" spans="16:16" ht="15.75" customHeight="1" x14ac:dyDescent="0.25">
      <c r="P989" s="84"/>
    </row>
    <row r="990" spans="16:16" ht="15.75" customHeight="1" x14ac:dyDescent="0.25">
      <c r="P990" s="84"/>
    </row>
    <row r="991" spans="16:16" ht="15.75" customHeight="1" x14ac:dyDescent="0.25">
      <c r="P991" s="84"/>
    </row>
    <row r="992" spans="16:16" ht="15.75" customHeight="1" x14ac:dyDescent="0.25">
      <c r="P992" s="84"/>
    </row>
    <row r="993" spans="16:16" ht="15.75" customHeight="1" x14ac:dyDescent="0.25">
      <c r="P993" s="84"/>
    </row>
    <row r="994" spans="16:16" ht="15.75" customHeight="1" x14ac:dyDescent="0.25">
      <c r="P994" s="84"/>
    </row>
    <row r="995" spans="16:16" ht="15.75" customHeight="1" x14ac:dyDescent="0.25">
      <c r="P995" s="84"/>
    </row>
    <row r="996" spans="16:16" ht="15.75" customHeight="1" x14ac:dyDescent="0.25">
      <c r="P996" s="84"/>
    </row>
    <row r="997" spans="16:16" ht="15.75" customHeight="1" x14ac:dyDescent="0.25">
      <c r="P997" s="84"/>
    </row>
    <row r="998" spans="16:16" ht="15.75" customHeight="1" x14ac:dyDescent="0.25">
      <c r="P998" s="84"/>
    </row>
    <row r="999" spans="16:16" ht="15.75" customHeight="1" x14ac:dyDescent="0.25">
      <c r="P999" s="84"/>
    </row>
    <row r="1000" spans="16:16" ht="15.75" customHeight="1" x14ac:dyDescent="0.25">
      <c r="P1000" s="84"/>
    </row>
  </sheetData>
  <mergeCells count="4">
    <mergeCell ref="P1:R1"/>
    <mergeCell ref="P2:R2"/>
    <mergeCell ref="P3:Q3"/>
    <mergeCell ref="P4:Q4"/>
  </mergeCells>
  <conditionalFormatting sqref="P5:P35 R5:R35">
    <cfRule type="containsText" dxfId="15" priority="2" operator="containsText" text="N">
      <formula>NOT(ISERROR(SEARCH(("N"),(P5))))</formula>
    </cfRule>
    <cfRule type="containsText" dxfId="14" priority="3" operator="containsText" text="M">
      <formula>NOT(ISERROR(SEARCH(("M"),(P5))))</formula>
    </cfRule>
    <cfRule type="containsBlanks" dxfId="13" priority="4">
      <formula>LEN(TRIM(P5))=0</formula>
    </cfRule>
  </conditionalFormatting>
  <conditionalFormatting sqref="P5:R35">
    <cfRule type="containsText" dxfId="12" priority="5" operator="containsText" text="4h">
      <formula>NOT(ISERROR(SEARCH(("4h"),(P5))))</formula>
    </cfRule>
    <cfRule type="containsText" dxfId="11" priority="6" operator="containsText" text="v">
      <formula>NOT(ISERROR(SEARCH(("v"),(P5))))</formula>
    </cfRule>
    <cfRule type="containsText" dxfId="10" priority="7" operator="containsText" text="6H">
      <formula>NOT(ISERROR(SEARCH(("6H"),(P5))))</formula>
    </cfRule>
  </conditionalFormatting>
  <conditionalFormatting sqref="P35:S35">
    <cfRule type="expression" dxfId="9" priority="1">
      <formula>$Q$35=""</formula>
    </cfRule>
  </conditionalFormatting>
  <conditionalFormatting sqref="S5:S35">
    <cfRule type="cellIs" dxfId="8" priority="8" operator="equal">
      <formula>$Y$7</formula>
    </cfRule>
    <cfRule type="cellIs" dxfId="7" priority="9" operator="equal">
      <formula>$Y$6</formula>
    </cfRule>
    <cfRule type="cellIs" dxfId="6" priority="10" operator="equal">
      <formula>$Y$5</formula>
    </cfRule>
  </conditionalFormatting>
  <printOptions horizontalCentered="1" verticalCentered="1"/>
  <pageMargins left="0.25" right="0.25" top="0.3" bottom="0.39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Assign!$A$14:$A$21</xm:f>
          </x14:formula1>
          <xm:sqref>R3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H3:V1001"/>
  <sheetViews>
    <sheetView showGridLines="0" zoomScale="70" zoomScaleNormal="70" workbookViewId="0"/>
  </sheetViews>
  <sheetFormatPr defaultColWidth="14.42578125" defaultRowHeight="15" customHeight="1" x14ac:dyDescent="0.25"/>
  <cols>
    <col min="1" max="7" width="8.7109375" customWidth="1"/>
    <col min="8" max="8" width="13.85546875" customWidth="1"/>
    <col min="9" max="9" width="32.42578125" customWidth="1"/>
    <col min="10" max="12" width="37.140625" customWidth="1"/>
    <col min="13" max="13" width="8.7109375" customWidth="1"/>
    <col min="14" max="14" width="19.28515625" customWidth="1"/>
    <col min="15" max="26" width="8.7109375" customWidth="1"/>
  </cols>
  <sheetData>
    <row r="3" spans="8:22" ht="39.75" customHeight="1" x14ac:dyDescent="0.5">
      <c r="I3" s="239" t="str">
        <f ca="1">CONCATENATE("TODAY IS ",TEXT(TODAY(),"dd/mm/yyyy"))</f>
        <v>TODAY IS 15/08/2025</v>
      </c>
      <c r="J3" s="240"/>
      <c r="K3" s="240"/>
      <c r="L3" s="241"/>
    </row>
    <row r="4" spans="8:22" ht="39.75" customHeight="1" x14ac:dyDescent="0.25">
      <c r="I4" s="247" t="s">
        <v>88</v>
      </c>
      <c r="J4" s="248"/>
      <c r="K4" s="248"/>
      <c r="L4" s="232"/>
    </row>
    <row r="5" spans="8:22" ht="39.75" customHeight="1" x14ac:dyDescent="0.25">
      <c r="I5" s="137" t="str">
        <f ca="1">IFERROR(IF(I9&lt;6,VLOOKUP(DATE(K8,J8,I8-2),Assign!D12:N42,5,FALSE),IF(I9&gt;18,VLOOKUP(DATE(K8,J8,I8-1),Assign!D12:N42,5,FALSE),VLOOKUP(DATE(K8,J8,I8-1),Assign!D12:N42,9,FALSE))),"Schedule Not Updated")</f>
        <v>Hamda</v>
      </c>
      <c r="J5" s="137" t="str">
        <f ca="1">IFERROR(IF(I9&lt;6,VLOOKUP(DATE(K8,J8,I8-2),Assign!D12:N42,6,FALSE),IF(I9&gt;18,VLOOKUP(DATE(K8,J8,I8-1),Assign!D12:N42,6,FALSE),VLOOKUP(DATE(K8,J8,I8-1),Assign!D12:N42,10,FALSE))),"Schedule Not Updated")</f>
        <v>Khaled</v>
      </c>
      <c r="K5" s="137">
        <f ca="1">IFERROR(IF(I9&lt;6,VLOOKUP(DATE(K8,J8,I8-2),Assign!D12:N42,7,FALSE),IF(I9&gt;18,VLOOKUP(DATE(K8,J8,I8-1),Assign!D12:N42,7,FALSE),VLOOKUP(DATE(K8,J8,I8-1),Assign!D12:N42,11,FALSE))),"Schedule Not Updated")</f>
        <v>0</v>
      </c>
      <c r="L5" s="137" t="str">
        <f ca="1">IFERROR(IF(I9&lt;6,VLOOKUP(DATE(K8,J8,I8-2),Assign!D12:N42,8,FALSE),IF(I9&gt;18,VLOOKUP(DATE(K8,J8,I8-1),Assign!D12:N42,8,FALSE),VLOOKUP(DATE(K8,J8,I8-1),Assign!D12:N42,12,FALSE))),"Schedule Not Updated")</f>
        <v>Schedule Not Updated</v>
      </c>
    </row>
    <row r="6" spans="8:22" ht="39.75" customHeight="1" x14ac:dyDescent="0.5">
      <c r="I6" s="242" t="s">
        <v>87</v>
      </c>
      <c r="J6" s="243"/>
      <c r="K6" s="243"/>
      <c r="L6" s="244"/>
    </row>
    <row r="7" spans="8:22" ht="39.75" customHeight="1" x14ac:dyDescent="0.5">
      <c r="I7" s="138" t="str">
        <f ca="1">IFERROR(IF(I9&lt;6,VLOOKUP(DATE(K8,J8,I10),Assign!D12:N42,9,FALSE),IF(I9&gt;18,VLOOKUP(DATE(K8,J8,I8),Assign!D12:N42,9,FALSE),VLOOKUP(DATE(K8,J8,I8),Assign!D12:N42,5,FALSE))),"Schedule Not Updated")</f>
        <v>Abdallah</v>
      </c>
      <c r="J7" s="139" t="str">
        <f ca="1">IFERROR(IF(I9&lt;6,VLOOKUP(DATE(K8,J8,I10),Assign!D12:N42,10,FALSE),IF(I9&gt;18,VLOOKUP(DATE(K8,J8,I8),Assign!D12:N42,10,FALSE),VLOOKUP(DATE(K8,J8,I8),Assign!D12:N42,6,FALSE))),"Schedule Not Updated")</f>
        <v>Najah</v>
      </c>
      <c r="K7" s="139">
        <f ca="1">IFERROR(IF(I9&lt;6,VLOOKUP(DATE(K8,J8,I10),Assign!D12:N42,11,FALSE),IF(I9&gt;18,VLOOKUP(DATE(K8,J8,I8),Assign!D12:N42,11,FALSE),VLOOKUP(DATE(K8,J8,I8),Assign!D12:N42,7,FALSE))),"Schedule Not Updated")</f>
        <v>0</v>
      </c>
      <c r="L7" s="140">
        <f ca="1">IFERROR(IF(I9&lt;6,VLOOKUP(DATE(K8,J8,I10),Assign!D12:N42,12,FALSE),IF(I9&gt;18,VLOOKUP(DATE(K8,J8,I8),Assign!D12:N42,12,FALSE),VLOOKUP(DATE(K8,J8,I8),Assign!D12:N42,8,FALSE))),"Schedule Not Updated")</f>
        <v>0</v>
      </c>
    </row>
    <row r="8" spans="8:22" ht="39.75" hidden="1" customHeight="1" x14ac:dyDescent="0.25">
      <c r="H8" s="1">
        <f ca="1">TODAY()</f>
        <v>45884</v>
      </c>
      <c r="I8" s="9">
        <f ca="1">DAY(H8)</f>
        <v>15</v>
      </c>
      <c r="J8" s="9">
        <f ca="1">MONTH(H8)</f>
        <v>8</v>
      </c>
      <c r="K8" s="9">
        <f ca="1">YEAR(H8)</f>
        <v>2025</v>
      </c>
      <c r="U8" s="9">
        <v>1</v>
      </c>
      <c r="V8" s="10" t="s">
        <v>2</v>
      </c>
    </row>
    <row r="9" spans="8:22" ht="39.75" hidden="1" customHeight="1" x14ac:dyDescent="0.25">
      <c r="H9" s="11">
        <f ca="1">NOW()</f>
        <v>45884.735732870373</v>
      </c>
      <c r="I9" s="9">
        <f ca="1">HOUR(H9)</f>
        <v>17</v>
      </c>
      <c r="U9" s="9">
        <v>2</v>
      </c>
      <c r="V9" s="12" t="str">
        <f>Stats!$D$7</f>
        <v/>
      </c>
    </row>
    <row r="10" spans="8:22" ht="39.75" hidden="1" customHeight="1" x14ac:dyDescent="0.25">
      <c r="I10" s="9">
        <f ca="1">I8-1</f>
        <v>14</v>
      </c>
      <c r="U10" s="9">
        <v>3</v>
      </c>
      <c r="V10" s="13" t="str">
        <f>Stats!$E$7</f>
        <v>M2</v>
      </c>
    </row>
    <row r="11" spans="8:22" ht="39.75" hidden="1" customHeight="1" x14ac:dyDescent="0.25">
      <c r="V11" s="14"/>
    </row>
    <row r="12" spans="8:22" ht="39.75" customHeight="1" x14ac:dyDescent="0.25">
      <c r="I12" s="245" t="s">
        <v>59</v>
      </c>
      <c r="J12" s="235"/>
      <c r="K12" s="235"/>
      <c r="L12" s="236"/>
      <c r="V12" s="14"/>
    </row>
    <row r="13" spans="8:22" ht="39.75" customHeight="1" x14ac:dyDescent="0.25">
      <c r="I13" s="109" t="str">
        <f ca="1">IFERROR(IF(I9&lt;6,VLOOKUP(DATE(K8,J8,I8),Assign!D12:N42,5,FALSE),IF(I9&gt;18,VLOOKUP(DATE(K8,J8,I8+1),Assign!D12:N42,5,FALSE),VLOOKUP(DATE(K8,J8,I8),Assign!D12:N42,9))),"Schedule Not Updated")</f>
        <v>Hamda</v>
      </c>
      <c r="J13" s="110" t="str">
        <f ca="1">IFERROR(IF(I9&lt;6,VLOOKUP(DATE(K8,J8,I8),Assign!D12:N42,6,FALSE),IF(I9&gt;18,VLOOKUP(DATE(K8,J8,I8+1),Assign!D12:N42,6,FALSE),VLOOKUP(DATE(K8,J8,I8),Assign!D12:N42,10))),"Schedule Not Updated")</f>
        <v>Khaled</v>
      </c>
      <c r="K13" s="110">
        <f ca="1">IFERROR(IF(I9&lt;6,VLOOKUP(DATE(K8,J8,I8),Assign!D12:N42,7,FALSE),IF(I9&gt;18,VLOOKUP(DATE(K8,J8,I8+1),Assign!D12:N42,7,FALSE),VLOOKUP(DATE(K8,J8,I8),Assign!D12:N42,11))),"Schedule Not Updated")</f>
        <v>0</v>
      </c>
      <c r="L13" s="111" t="str">
        <f ca="1">IFERROR(IF(I9&lt;6,VLOOKUP(DATE(K8,J8,I8),Assign!D12:N42,8,FALSE),IF(I9&gt;18,VLOOKUP(DATE(K8,J8,I8+1),Assign!D12:N42,8,FALSE),VLOOKUP(DATE(K8,J8,I8),Assign!D12:N42,12,FALSE))),"Schedule Not Updated")</f>
        <v>Schedule Not Updated</v>
      </c>
      <c r="V13" s="14"/>
    </row>
    <row r="14" spans="8:22" ht="39.75" customHeight="1" x14ac:dyDescent="0.4">
      <c r="I14" s="234" t="s">
        <v>4</v>
      </c>
      <c r="J14" s="235"/>
      <c r="K14" s="235"/>
      <c r="L14" s="236"/>
      <c r="V14" s="14"/>
    </row>
    <row r="15" spans="8:22" ht="39.75" hidden="1" customHeight="1" x14ac:dyDescent="0.25">
      <c r="I15" s="18"/>
      <c r="J15" s="19"/>
      <c r="K15" s="19"/>
      <c r="L15" s="20"/>
      <c r="V15" s="14"/>
    </row>
    <row r="16" spans="8:22" ht="39.75" customHeight="1" x14ac:dyDescent="0.25">
      <c r="I16" s="21"/>
      <c r="J16" s="246" t="str">
        <f ca="1">IFERROR(VLOOKUP(DATE(K8,J8,I8),Assign!D12:P42,13,FALSE),"Schedule Not Updated")</f>
        <v>off</v>
      </c>
      <c r="K16" s="230"/>
      <c r="L16" s="22"/>
      <c r="V16" s="14"/>
    </row>
    <row r="17" spans="9:22" ht="39.75" customHeight="1" x14ac:dyDescent="0.25">
      <c r="V17" s="14"/>
    </row>
    <row r="18" spans="9:22" ht="39.75" customHeight="1" x14ac:dyDescent="0.25">
      <c r="V18" s="14"/>
    </row>
    <row r="19" spans="9:22" ht="39.75" customHeight="1" x14ac:dyDescent="0.4">
      <c r="I19" s="234" t="s">
        <v>5</v>
      </c>
      <c r="J19" s="235"/>
      <c r="K19" s="235"/>
      <c r="L19" s="236"/>
      <c r="V19" s="14"/>
    </row>
    <row r="20" spans="9:22" ht="39.75" customHeight="1" x14ac:dyDescent="0.4">
      <c r="I20" s="237">
        <v>2233</v>
      </c>
      <c r="J20" s="230"/>
      <c r="K20" s="230"/>
      <c r="L20" s="238"/>
      <c r="V20" s="14"/>
    </row>
    <row r="21" spans="9:22" x14ac:dyDescent="0.25">
      <c r="V21" s="14"/>
    </row>
    <row r="22" spans="9:22" ht="15.75" customHeight="1" x14ac:dyDescent="0.25">
      <c r="V22" s="14"/>
    </row>
    <row r="23" spans="9:22" ht="15.75" customHeight="1" x14ac:dyDescent="0.25">
      <c r="V23" s="14"/>
    </row>
    <row r="24" spans="9:22" ht="15.75" customHeight="1" x14ac:dyDescent="0.25">
      <c r="V24" s="14"/>
    </row>
    <row r="25" spans="9:22" ht="15.75" customHeight="1" x14ac:dyDescent="0.25">
      <c r="V25" s="14"/>
    </row>
    <row r="26" spans="9:22" ht="15.75" customHeight="1" x14ac:dyDescent="0.25">
      <c r="V26" s="14"/>
    </row>
    <row r="27" spans="9:22" ht="15.75" customHeight="1" x14ac:dyDescent="0.25">
      <c r="V27" s="14"/>
    </row>
    <row r="28" spans="9:22" ht="15.75" customHeight="1" x14ac:dyDescent="0.25">
      <c r="V28" s="14"/>
    </row>
    <row r="29" spans="9:22" ht="15.75" customHeight="1" x14ac:dyDescent="0.25">
      <c r="V29" s="14"/>
    </row>
    <row r="30" spans="9:22" ht="15.75" customHeight="1" x14ac:dyDescent="0.25">
      <c r="V30" s="14"/>
    </row>
    <row r="31" spans="9:22" ht="15.75" customHeight="1" x14ac:dyDescent="0.25">
      <c r="V31" s="14"/>
    </row>
    <row r="32" spans="9:22" ht="15.75" customHeight="1" x14ac:dyDescent="0.25">
      <c r="V32" s="14"/>
    </row>
    <row r="33" spans="22:22" ht="15.75" customHeight="1" x14ac:dyDescent="0.25">
      <c r="V33" s="14"/>
    </row>
    <row r="34" spans="22:22" ht="15.75" customHeight="1" x14ac:dyDescent="0.25">
      <c r="V34" s="14"/>
    </row>
    <row r="35" spans="22:22" ht="15.75" customHeight="1" x14ac:dyDescent="0.25">
      <c r="V35" s="14"/>
    </row>
    <row r="36" spans="22:22" ht="15.75" customHeight="1" x14ac:dyDescent="0.25">
      <c r="V36" s="14"/>
    </row>
    <row r="37" spans="22:22" ht="15.75" customHeight="1" x14ac:dyDescent="0.25">
      <c r="V37" s="14"/>
    </row>
    <row r="38" spans="22:22" ht="15.75" customHeight="1" x14ac:dyDescent="0.25">
      <c r="V38" s="14"/>
    </row>
    <row r="39" spans="22:22" ht="15.75" customHeight="1" x14ac:dyDescent="0.25">
      <c r="V39" s="14"/>
    </row>
    <row r="40" spans="22:22" ht="15.75" customHeight="1" x14ac:dyDescent="0.25">
      <c r="V40" s="14"/>
    </row>
    <row r="41" spans="22:22" ht="15.75" customHeight="1" x14ac:dyDescent="0.25">
      <c r="V41" s="19"/>
    </row>
    <row r="42" spans="22:22" ht="15.75" customHeight="1" x14ac:dyDescent="0.25"/>
    <row r="43" spans="22:22" ht="15.75" customHeight="1" x14ac:dyDescent="0.25"/>
    <row r="44" spans="22:22" ht="15.75" customHeight="1" x14ac:dyDescent="0.25"/>
    <row r="45" spans="22:22" ht="15.75" customHeight="1" x14ac:dyDescent="0.25"/>
    <row r="46" spans="22:22" ht="15.75" customHeight="1" x14ac:dyDescent="0.25"/>
    <row r="47" spans="22:22" ht="15.75" customHeight="1" x14ac:dyDescent="0.25"/>
    <row r="48" spans="22:2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I19:L19"/>
    <mergeCell ref="I20:L20"/>
    <mergeCell ref="I3:L3"/>
    <mergeCell ref="I6:L6"/>
    <mergeCell ref="I12:L12"/>
    <mergeCell ref="I14:L14"/>
    <mergeCell ref="J16:K16"/>
    <mergeCell ref="I4:L4"/>
  </mergeCells>
  <conditionalFormatting sqref="I4:L16">
    <cfRule type="containsText" dxfId="5" priority="1" operator="containsText" text="Schedule Not Updated">
      <formula>NOT(ISERROR(SEARCH(("Schedule Not Updated"),(I4))))</formula>
    </cfRule>
  </conditionalFormatting>
  <conditionalFormatting sqref="I5:L5 I7:L7 I13:L13">
    <cfRule type="cellIs" dxfId="4" priority="2" operator="equal">
      <formula>0</formula>
    </cfRule>
  </conditionalFormatting>
  <conditionalFormatting sqref="I6:L6">
    <cfRule type="expression" dxfId="3" priority="4">
      <formula>($I$9&gt;7 )&amp;($I$9&lt;19)</formula>
    </cfRule>
  </conditionalFormatting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000"/>
  <sheetViews>
    <sheetView showGridLines="0" tabSelected="1" topLeftCell="A3" zoomScale="70" zoomScaleNormal="70" workbookViewId="0">
      <selection activeCell="J3" sqref="J3"/>
    </sheetView>
  </sheetViews>
  <sheetFormatPr defaultColWidth="14.42578125" defaultRowHeight="15" customHeight="1" x14ac:dyDescent="0.25"/>
  <cols>
    <col min="1" max="1" width="8.7109375" customWidth="1"/>
    <col min="2" max="2" width="10.28515625" hidden="1" customWidth="1"/>
    <col min="3" max="7" width="8.7109375" customWidth="1"/>
    <col min="8" max="8" width="13.85546875" customWidth="1"/>
    <col min="9" max="9" width="32.42578125" customWidth="1"/>
    <col min="10" max="12" width="37.140625" customWidth="1"/>
    <col min="13" max="13" width="8.7109375" customWidth="1"/>
    <col min="14" max="14" width="19.28515625" customWidth="1"/>
    <col min="15" max="26" width="8.7109375" customWidth="1"/>
  </cols>
  <sheetData>
    <row r="3" spans="2:22" ht="39.75" customHeight="1" x14ac:dyDescent="0.4">
      <c r="B3" s="1">
        <f>Assign!D12</f>
        <v>45870</v>
      </c>
      <c r="I3" s="2" t="s">
        <v>0</v>
      </c>
      <c r="J3" s="3">
        <v>45874</v>
      </c>
      <c r="K3" s="4"/>
      <c r="L3" s="5"/>
    </row>
    <row r="4" spans="2:22" ht="39.75" customHeight="1" x14ac:dyDescent="0.25">
      <c r="B4" s="1">
        <f>Assign!D13</f>
        <v>45871</v>
      </c>
    </row>
    <row r="5" spans="2:22" ht="39.75" customHeight="1" x14ac:dyDescent="0.4">
      <c r="B5" s="1">
        <f>Assign!D14</f>
        <v>45872</v>
      </c>
      <c r="I5" s="249" t="s">
        <v>1</v>
      </c>
      <c r="J5" s="250"/>
      <c r="K5" s="250"/>
      <c r="L5" s="251"/>
    </row>
    <row r="6" spans="2:22" ht="39.75" customHeight="1" x14ac:dyDescent="0.4">
      <c r="B6" s="1">
        <f>Assign!D15</f>
        <v>45873</v>
      </c>
      <c r="I6" s="6" t="str">
        <f>IFERROR(VLOOKUP(DATE(K7,J7,I7),Assign!D12:N42,5,FALSE),"Schedule Not Updated")</f>
        <v>Ahmed</v>
      </c>
      <c r="J6" s="7" t="str">
        <f>IFERROR(VLOOKUP(DATE(K7,J7,I7),Assign!D12:N42,6,FALSE),"Schedule Not Updated")</f>
        <v>Mostafa</v>
      </c>
      <c r="K6" s="7">
        <f>IFERROR(VLOOKUP(DATE(K7,J7,I7),Assign!D12:N42,7,FALSE),"Schedule Not Updated")</f>
        <v>0</v>
      </c>
      <c r="L6" s="8">
        <f>IFERROR(VLOOKUP(DATE(K7,J7,I7),Assign!D12:N42,8,FALSE),"Schedule Not Updated")</f>
        <v>0</v>
      </c>
    </row>
    <row r="7" spans="2:22" ht="39.75" hidden="1" customHeight="1" x14ac:dyDescent="0.25">
      <c r="B7" s="1">
        <f>Assign!D16</f>
        <v>45874</v>
      </c>
      <c r="H7" s="1">
        <f ca="1">TODAY()</f>
        <v>45884</v>
      </c>
      <c r="I7" s="9">
        <f>DAY(J3)</f>
        <v>5</v>
      </c>
      <c r="J7" s="9">
        <f>MONTH(J3)</f>
        <v>8</v>
      </c>
      <c r="K7" s="9">
        <f>YEAR(J3)</f>
        <v>2025</v>
      </c>
      <c r="U7" s="9">
        <v>1</v>
      </c>
      <c r="V7" s="10" t="s">
        <v>2</v>
      </c>
    </row>
    <row r="8" spans="2:22" ht="39.75" hidden="1" customHeight="1" x14ac:dyDescent="0.25">
      <c r="B8" s="1">
        <f>Assign!D17</f>
        <v>45875</v>
      </c>
      <c r="H8" s="11">
        <f ca="1">NOW()</f>
        <v>45884.735732870373</v>
      </c>
      <c r="I8" s="9">
        <f ca="1">HOUR(H8)</f>
        <v>17</v>
      </c>
      <c r="U8" s="9">
        <v>2</v>
      </c>
      <c r="V8" s="12" t="s">
        <v>86</v>
      </c>
    </row>
    <row r="9" spans="2:22" ht="39.75" hidden="1" customHeight="1" x14ac:dyDescent="0.25">
      <c r="B9" s="1">
        <f>Assign!D18</f>
        <v>45876</v>
      </c>
      <c r="I9" s="9">
        <f>I7-1</f>
        <v>4</v>
      </c>
      <c r="U9" s="9">
        <v>3</v>
      </c>
      <c r="V9" s="13" t="s">
        <v>86</v>
      </c>
    </row>
    <row r="10" spans="2:22" ht="39.75" hidden="1" customHeight="1" x14ac:dyDescent="0.25">
      <c r="B10" s="1">
        <f>Assign!D19</f>
        <v>45877</v>
      </c>
      <c r="V10" s="14"/>
    </row>
    <row r="11" spans="2:22" ht="39.75" customHeight="1" x14ac:dyDescent="0.25">
      <c r="B11" s="1">
        <f>Assign!D20</f>
        <v>45878</v>
      </c>
      <c r="I11" s="252" t="s">
        <v>3</v>
      </c>
      <c r="J11" s="250"/>
      <c r="K11" s="250"/>
      <c r="L11" s="251"/>
      <c r="V11" s="14"/>
    </row>
    <row r="12" spans="2:22" ht="39.75" customHeight="1" x14ac:dyDescent="0.25">
      <c r="B12" s="1">
        <f>Assign!D21</f>
        <v>45879</v>
      </c>
      <c r="I12" s="15" t="str">
        <f>IFERROR(VLOOKUP(DATE(K7,J7,I7),Assign!D12:N42,9,FALSE),"Schedule Not Updated")</f>
        <v>Gaber</v>
      </c>
      <c r="J12" s="16" t="str">
        <f>IFERROR(VLOOKUP(DATE(K7,J7,I7),Assign!D12:N42,10,FALSE),"Schedule Not Updated")</f>
        <v>Helal</v>
      </c>
      <c r="K12" s="16">
        <f>IFERROR(VLOOKUP(DATE(K7,J7,I7),Assign!D12:N42,11,FALSE),"Schedule Not Updated")</f>
        <v>0</v>
      </c>
      <c r="L12" s="17" t="str">
        <f>IFERROR(VLOOKUP(DATE(K7,J7,I7),Assign!D12:N42,12,FALSE),"Schedule Not Updated")</f>
        <v>Schedule Not Updated</v>
      </c>
      <c r="V12" s="14"/>
    </row>
    <row r="13" spans="2:22" ht="39.75" customHeight="1" x14ac:dyDescent="0.25">
      <c r="B13" s="1">
        <f>Assign!D22</f>
        <v>45880</v>
      </c>
      <c r="I13" s="253" t="str">
        <f>Assign!Q4</f>
        <v>8hours duty 07.00AM-15.00</v>
      </c>
      <c r="J13" s="250"/>
      <c r="K13" s="250"/>
      <c r="L13" s="251"/>
      <c r="V13" s="14"/>
    </row>
    <row r="14" spans="2:22" ht="39.75" customHeight="1" x14ac:dyDescent="0.25">
      <c r="B14" s="1">
        <f>Assign!D23</f>
        <v>45881</v>
      </c>
      <c r="I14" s="254">
        <f>IFERROR(VLOOKUP(DATE(K7,J7,I7),Assign!D12:Q42,14,FALSE),"Schedule Not Updated")</f>
        <v>0</v>
      </c>
      <c r="J14" s="230"/>
      <c r="K14" s="230"/>
      <c r="L14" s="238"/>
      <c r="V14" s="14"/>
    </row>
    <row r="15" spans="2:22" ht="39.75" customHeight="1" x14ac:dyDescent="0.4">
      <c r="B15" s="1">
        <f>Assign!D24</f>
        <v>45882</v>
      </c>
      <c r="I15" s="234" t="s">
        <v>4</v>
      </c>
      <c r="J15" s="235"/>
      <c r="K15" s="235"/>
      <c r="L15" s="236"/>
      <c r="V15" s="14"/>
    </row>
    <row r="16" spans="2:22" ht="39.75" hidden="1" customHeight="1" x14ac:dyDescent="0.25">
      <c r="B16" s="1">
        <f>Assign!D25</f>
        <v>45883</v>
      </c>
      <c r="I16" s="18"/>
      <c r="J16" s="19"/>
      <c r="K16" s="19"/>
      <c r="L16" s="20"/>
      <c r="V16" s="14"/>
    </row>
    <row r="17" spans="2:22" ht="39.75" customHeight="1" x14ac:dyDescent="0.25">
      <c r="B17" s="1">
        <f>Assign!D26</f>
        <v>45884</v>
      </c>
      <c r="I17" s="21"/>
      <c r="J17" s="246" t="str">
        <f>IFERROR(VLOOKUP(DATE(K7,J7,I7),Assign!D12:P42,13,FALSE),"Schedule Not Updated")</f>
        <v>Dr. Hasan Hosni</v>
      </c>
      <c r="K17" s="230"/>
      <c r="L17" s="22"/>
      <c r="V17" s="14"/>
    </row>
    <row r="18" spans="2:22" ht="39.75" customHeight="1" x14ac:dyDescent="0.25">
      <c r="B18" s="1">
        <f>Assign!D27</f>
        <v>45885</v>
      </c>
      <c r="V18" s="14"/>
    </row>
    <row r="19" spans="2:22" ht="39.75" customHeight="1" x14ac:dyDescent="0.25">
      <c r="B19" s="1">
        <f>Assign!D28</f>
        <v>45886</v>
      </c>
      <c r="V19" s="14"/>
    </row>
    <row r="20" spans="2:22" ht="39.75" customHeight="1" x14ac:dyDescent="0.4">
      <c r="B20" s="1">
        <f>Assign!D29</f>
        <v>45887</v>
      </c>
      <c r="I20" s="234" t="s">
        <v>5</v>
      </c>
      <c r="J20" s="235"/>
      <c r="K20" s="235"/>
      <c r="L20" s="236"/>
      <c r="V20" s="14"/>
    </row>
    <row r="21" spans="2:22" ht="39.75" customHeight="1" x14ac:dyDescent="0.4">
      <c r="B21" s="1">
        <f>Assign!D30</f>
        <v>45888</v>
      </c>
      <c r="I21" s="237">
        <v>1234</v>
      </c>
      <c r="J21" s="230"/>
      <c r="K21" s="230"/>
      <c r="L21" s="238"/>
      <c r="V21" s="14"/>
    </row>
    <row r="22" spans="2:22" ht="15.75" customHeight="1" x14ac:dyDescent="0.25">
      <c r="B22" s="1">
        <f>Assign!D31</f>
        <v>45889</v>
      </c>
      <c r="V22" s="14"/>
    </row>
    <row r="23" spans="2:22" ht="15.75" customHeight="1" x14ac:dyDescent="0.25">
      <c r="B23" s="1">
        <f>Assign!D32</f>
        <v>45890</v>
      </c>
      <c r="V23" s="14"/>
    </row>
    <row r="24" spans="2:22" ht="15.75" customHeight="1" x14ac:dyDescent="0.25">
      <c r="B24" s="1">
        <f>Assign!D33</f>
        <v>45891</v>
      </c>
      <c r="V24" s="14"/>
    </row>
    <row r="25" spans="2:22" ht="15.75" customHeight="1" x14ac:dyDescent="0.25">
      <c r="B25" s="1">
        <f>Assign!D34</f>
        <v>45892</v>
      </c>
      <c r="V25" s="14"/>
    </row>
    <row r="26" spans="2:22" ht="15.75" customHeight="1" x14ac:dyDescent="0.25">
      <c r="B26" s="1">
        <f>Assign!D35</f>
        <v>45893</v>
      </c>
      <c r="V26" s="14"/>
    </row>
    <row r="27" spans="2:22" ht="15.75" customHeight="1" x14ac:dyDescent="0.25">
      <c r="B27" s="1">
        <f>Assign!D36</f>
        <v>45894</v>
      </c>
      <c r="V27" s="14"/>
    </row>
    <row r="28" spans="2:22" ht="15.75" customHeight="1" x14ac:dyDescent="0.25">
      <c r="B28" s="1">
        <f>Assign!D37</f>
        <v>45895</v>
      </c>
      <c r="V28" s="14"/>
    </row>
    <row r="29" spans="2:22" ht="15.75" customHeight="1" x14ac:dyDescent="0.25">
      <c r="B29" s="1">
        <f>Assign!D38</f>
        <v>45896</v>
      </c>
      <c r="V29" s="14"/>
    </row>
    <row r="30" spans="2:22" ht="15.75" customHeight="1" x14ac:dyDescent="0.25">
      <c r="B30" s="1">
        <f>Assign!D39</f>
        <v>45897</v>
      </c>
      <c r="V30" s="14"/>
    </row>
    <row r="31" spans="2:22" ht="15.75" customHeight="1" x14ac:dyDescent="0.25">
      <c r="B31" s="1">
        <f>Assign!D40</f>
        <v>45898</v>
      </c>
      <c r="V31" s="14"/>
    </row>
    <row r="32" spans="2:22" ht="15.75" customHeight="1" x14ac:dyDescent="0.25">
      <c r="B32" s="1">
        <f>Assign!D41</f>
        <v>45899</v>
      </c>
      <c r="V32" s="14"/>
    </row>
    <row r="33" spans="2:22" ht="15.75" customHeight="1" x14ac:dyDescent="0.25">
      <c r="B33" s="1">
        <f>Assign!D42</f>
        <v>44682</v>
      </c>
      <c r="V33" s="14"/>
    </row>
    <row r="34" spans="2:22" ht="15.75" customHeight="1" x14ac:dyDescent="0.25">
      <c r="V34" s="14"/>
    </row>
    <row r="35" spans="2:22" ht="15.75" customHeight="1" x14ac:dyDescent="0.25">
      <c r="V35" s="14"/>
    </row>
    <row r="36" spans="2:22" ht="15.75" customHeight="1" x14ac:dyDescent="0.25">
      <c r="V36" s="14"/>
    </row>
    <row r="37" spans="2:22" ht="15.75" customHeight="1" x14ac:dyDescent="0.25">
      <c r="V37" s="14"/>
    </row>
    <row r="38" spans="2:22" ht="15.75" customHeight="1" x14ac:dyDescent="0.25">
      <c r="V38" s="14"/>
    </row>
    <row r="39" spans="2:22" ht="15.75" customHeight="1" x14ac:dyDescent="0.25">
      <c r="V39" s="14"/>
    </row>
    <row r="40" spans="2:22" ht="15.75" customHeight="1" x14ac:dyDescent="0.25">
      <c r="V40" s="14"/>
    </row>
    <row r="41" spans="2:22" ht="15.75" customHeight="1" x14ac:dyDescent="0.25">
      <c r="V41" s="14"/>
    </row>
    <row r="42" spans="2:22" ht="15.75" customHeight="1" x14ac:dyDescent="0.25">
      <c r="V42" s="19"/>
    </row>
    <row r="43" spans="2:22" ht="15.75" customHeight="1" x14ac:dyDescent="0.25"/>
    <row r="44" spans="2:22" ht="15.75" customHeight="1" x14ac:dyDescent="0.25"/>
    <row r="45" spans="2:22" ht="15.75" customHeight="1" x14ac:dyDescent="0.25"/>
    <row r="46" spans="2:22" ht="15.75" customHeight="1" x14ac:dyDescent="0.25"/>
    <row r="47" spans="2:22" ht="15.75" customHeight="1" x14ac:dyDescent="0.25"/>
    <row r="48" spans="2:2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J17:K17"/>
    <mergeCell ref="I20:L20"/>
    <mergeCell ref="I21:L21"/>
    <mergeCell ref="I5:L5"/>
    <mergeCell ref="I11:L11"/>
    <mergeCell ref="I13:L13"/>
    <mergeCell ref="I14:L14"/>
    <mergeCell ref="I15:L15"/>
  </mergeCells>
  <conditionalFormatting sqref="I6:L6 J12:L12 I12:I14">
    <cfRule type="cellIs" dxfId="2" priority="1" operator="equal">
      <formula>0</formula>
    </cfRule>
  </conditionalFormatting>
  <conditionalFormatting sqref="J5:L12 I5:I17 J15:L17">
    <cfRule type="containsText" dxfId="1" priority="2" operator="containsText" text="Schedule Not Updated">
      <formula>NOT(ISERROR(SEARCH(("Schedule Not Updated"),(I5))))</formula>
    </cfRule>
  </conditionalFormatting>
  <dataValidations count="1">
    <dataValidation type="list" allowBlank="1" showErrorMessage="1" sqref="J3" xr:uid="{00000000-0002-0000-0000-000000000000}">
      <formula1>$B$3:$B$33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HOME</vt:lpstr>
      <vt:lpstr>Assign</vt:lpstr>
      <vt:lpstr>Print</vt:lpstr>
      <vt:lpstr>Stats</vt:lpstr>
      <vt:lpstr>Staff</vt:lpstr>
      <vt:lpstr>MINE</vt:lpstr>
      <vt:lpstr>Now</vt:lpstr>
      <vt:lpstr>Day</vt:lpstr>
      <vt:lpstr>Day!sample</vt:lpstr>
      <vt:lpstr>sample</vt:lpstr>
      <vt:lpstr>Day!sample2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Abdelrahman Senosy</cp:lastModifiedBy>
  <dcterms:created xsi:type="dcterms:W3CDTF">2020-04-22T20:12:54Z</dcterms:created>
  <dcterms:modified xsi:type="dcterms:W3CDTF">2025-08-15T15:58:32Z</dcterms:modified>
</cp:coreProperties>
</file>