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nic\Desktop\EC\"/>
    </mc:Choice>
  </mc:AlternateContent>
  <xr:revisionPtr revIDLastSave="0" documentId="13_ncr:1_{604ABDDD-3654-4B06-8069-8164472298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wData" sheetId="1" r:id="rId1"/>
    <sheet name="2020EC" sheetId="2" r:id="rId2"/>
    <sheet name="ProposalVisuals" sheetId="3" r:id="rId3"/>
  </sheets>
  <definedNames>
    <definedName name="_xlnm._FilterDatabase" localSheetId="0" hidden="1">RawData!$A$1:$R$52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7" i="1" l="1"/>
  <c r="C254" i="1"/>
  <c r="B308" i="1"/>
  <c r="D308" i="1" s="1"/>
  <c r="E308" i="1" s="1"/>
  <c r="B257" i="1"/>
  <c r="K257" i="1" s="1"/>
  <c r="L257" i="1" s="1"/>
  <c r="N257" i="1" s="1"/>
  <c r="Q256" i="1"/>
  <c r="Q307" i="1"/>
  <c r="Q358" i="1"/>
  <c r="O256" i="1"/>
  <c r="P256" i="1" s="1"/>
  <c r="O307" i="1"/>
  <c r="P307" i="1" s="1"/>
  <c r="O358" i="1"/>
  <c r="P358" i="1" s="1"/>
  <c r="B206" i="1"/>
  <c r="K206" i="1" s="1"/>
  <c r="K205" i="1"/>
  <c r="B309" i="1"/>
  <c r="D309" i="1" s="1"/>
  <c r="E309" i="1" s="1"/>
  <c r="B310" i="1"/>
  <c r="K310" i="1" s="1"/>
  <c r="L310" i="1" s="1"/>
  <c r="N310" i="1" s="1"/>
  <c r="B311" i="1"/>
  <c r="K311" i="1" s="1"/>
  <c r="L311" i="1" s="1"/>
  <c r="N311" i="1" s="1"/>
  <c r="B312" i="1"/>
  <c r="B313" i="1"/>
  <c r="K313" i="1" s="1"/>
  <c r="L313" i="1" s="1"/>
  <c r="N313" i="1" s="1"/>
  <c r="B314" i="1"/>
  <c r="K314" i="1" s="1"/>
  <c r="B315" i="1"/>
  <c r="K315" i="1" s="1"/>
  <c r="B316" i="1"/>
  <c r="D316" i="1" s="1"/>
  <c r="E316" i="1" s="1"/>
  <c r="B317" i="1"/>
  <c r="K317" i="1" s="1"/>
  <c r="L317" i="1" s="1"/>
  <c r="N317" i="1" s="1"/>
  <c r="Q317" i="1" s="1"/>
  <c r="B318" i="1"/>
  <c r="K318" i="1" s="1"/>
  <c r="L318" i="1" s="1"/>
  <c r="N318" i="1" s="1"/>
  <c r="B319" i="1"/>
  <c r="K319" i="1" s="1"/>
  <c r="L319" i="1" s="1"/>
  <c r="N319" i="1" s="1"/>
  <c r="B320" i="1"/>
  <c r="D320" i="1" s="1"/>
  <c r="E320" i="1" s="1"/>
  <c r="B321" i="1"/>
  <c r="D321" i="1" s="1"/>
  <c r="E321" i="1" s="1"/>
  <c r="B322" i="1"/>
  <c r="K322" i="1" s="1"/>
  <c r="B323" i="1"/>
  <c r="K323" i="1" s="1"/>
  <c r="B324" i="1"/>
  <c r="D324" i="1" s="1"/>
  <c r="E324" i="1" s="1"/>
  <c r="B325" i="1"/>
  <c r="K325" i="1" s="1"/>
  <c r="L325" i="1" s="1"/>
  <c r="N325" i="1" s="1"/>
  <c r="Q325" i="1" s="1"/>
  <c r="B326" i="1"/>
  <c r="D326" i="1" s="1"/>
  <c r="E326" i="1" s="1"/>
  <c r="B327" i="1"/>
  <c r="K327" i="1" s="1"/>
  <c r="L327" i="1" s="1"/>
  <c r="N327" i="1" s="1"/>
  <c r="B328" i="1"/>
  <c r="D328" i="1" s="1"/>
  <c r="E328" i="1" s="1"/>
  <c r="B329" i="1"/>
  <c r="K329" i="1" s="1"/>
  <c r="L329" i="1" s="1"/>
  <c r="N329" i="1" s="1"/>
  <c r="B330" i="1"/>
  <c r="K330" i="1" s="1"/>
  <c r="L330" i="1" s="1"/>
  <c r="N330" i="1" s="1"/>
  <c r="B331" i="1"/>
  <c r="D331" i="1" s="1"/>
  <c r="E331" i="1" s="1"/>
  <c r="B332" i="1"/>
  <c r="D332" i="1" s="1"/>
  <c r="E332" i="1" s="1"/>
  <c r="B333" i="1"/>
  <c r="D333" i="1" s="1"/>
  <c r="E333" i="1" s="1"/>
  <c r="B334" i="1"/>
  <c r="D334" i="1" s="1"/>
  <c r="E334" i="1" s="1"/>
  <c r="B335" i="1"/>
  <c r="K335" i="1" s="1"/>
  <c r="L335" i="1" s="1"/>
  <c r="N335" i="1" s="1"/>
  <c r="B336" i="1"/>
  <c r="K336" i="1" s="1"/>
  <c r="B337" i="1"/>
  <c r="K337" i="1" s="1"/>
  <c r="L337" i="1" s="1"/>
  <c r="N337" i="1" s="1"/>
  <c r="B338" i="1"/>
  <c r="K338" i="1" s="1"/>
  <c r="L338" i="1" s="1"/>
  <c r="N338" i="1" s="1"/>
  <c r="B339" i="1"/>
  <c r="B340" i="1"/>
  <c r="D340" i="1" s="1"/>
  <c r="E340" i="1" s="1"/>
  <c r="B341" i="1"/>
  <c r="K341" i="1" s="1"/>
  <c r="L341" i="1" s="1"/>
  <c r="B342" i="1"/>
  <c r="D342" i="1" s="1"/>
  <c r="E342" i="1" s="1"/>
  <c r="B343" i="1"/>
  <c r="K343" i="1" s="1"/>
  <c r="B344" i="1"/>
  <c r="K344" i="1" s="1"/>
  <c r="B345" i="1"/>
  <c r="K345" i="1" s="1"/>
  <c r="L345" i="1" s="1"/>
  <c r="N345" i="1" s="1"/>
  <c r="B346" i="1"/>
  <c r="K346" i="1" s="1"/>
  <c r="L346" i="1" s="1"/>
  <c r="N346" i="1" s="1"/>
  <c r="B347" i="1"/>
  <c r="B348" i="1"/>
  <c r="D348" i="1" s="1"/>
  <c r="E348" i="1" s="1"/>
  <c r="B349" i="1"/>
  <c r="K349" i="1" s="1"/>
  <c r="B350" i="1"/>
  <c r="K350" i="1" s="1"/>
  <c r="B351" i="1"/>
  <c r="K351" i="1" s="1"/>
  <c r="L351" i="1" s="1"/>
  <c r="N351" i="1" s="1"/>
  <c r="B352" i="1"/>
  <c r="D352" i="1" s="1"/>
  <c r="E352" i="1" s="1"/>
  <c r="B353" i="1"/>
  <c r="K353" i="1" s="1"/>
  <c r="L353" i="1" s="1"/>
  <c r="N353" i="1" s="1"/>
  <c r="B354" i="1"/>
  <c r="K354" i="1" s="1"/>
  <c r="L354" i="1" s="1"/>
  <c r="N354" i="1" s="1"/>
  <c r="B355" i="1"/>
  <c r="D355" i="1" s="1"/>
  <c r="E355" i="1" s="1"/>
  <c r="B356" i="1"/>
  <c r="D356" i="1" s="1"/>
  <c r="E356" i="1" s="1"/>
  <c r="B357" i="1"/>
  <c r="K357" i="1" s="1"/>
  <c r="B358" i="1"/>
  <c r="D358" i="1" s="1"/>
  <c r="E358" i="1" s="1"/>
  <c r="B258" i="1"/>
  <c r="B259" i="1"/>
  <c r="D259" i="1" s="1"/>
  <c r="E259" i="1" s="1"/>
  <c r="B260" i="1"/>
  <c r="D260" i="1" s="1"/>
  <c r="E260" i="1" s="1"/>
  <c r="B261" i="1"/>
  <c r="D261" i="1" s="1"/>
  <c r="E261" i="1" s="1"/>
  <c r="B262" i="1"/>
  <c r="D262" i="1" s="1"/>
  <c r="E262" i="1" s="1"/>
  <c r="B263" i="1"/>
  <c r="D263" i="1" s="1"/>
  <c r="E263" i="1" s="1"/>
  <c r="B264" i="1"/>
  <c r="K264" i="1" s="1"/>
  <c r="L264" i="1" s="1"/>
  <c r="N264" i="1" s="1"/>
  <c r="B265" i="1"/>
  <c r="D265" i="1" s="1"/>
  <c r="E265" i="1" s="1"/>
  <c r="B266" i="1"/>
  <c r="D266" i="1" s="1"/>
  <c r="E266" i="1" s="1"/>
  <c r="B267" i="1"/>
  <c r="D267" i="1" s="1"/>
  <c r="E267" i="1" s="1"/>
  <c r="B268" i="1"/>
  <c r="D268" i="1" s="1"/>
  <c r="E268" i="1" s="1"/>
  <c r="B269" i="1"/>
  <c r="D269" i="1" s="1"/>
  <c r="E269" i="1" s="1"/>
  <c r="B270" i="1"/>
  <c r="K270" i="1" s="1"/>
  <c r="B271" i="1"/>
  <c r="K271" i="1" s="1"/>
  <c r="B272" i="1"/>
  <c r="K272" i="1" s="1"/>
  <c r="L272" i="1" s="1"/>
  <c r="N272" i="1" s="1"/>
  <c r="B273" i="1"/>
  <c r="D273" i="1" s="1"/>
  <c r="E273" i="1" s="1"/>
  <c r="B274" i="1"/>
  <c r="K274" i="1" s="1"/>
  <c r="B275" i="1"/>
  <c r="D275" i="1" s="1"/>
  <c r="E275" i="1" s="1"/>
  <c r="B276" i="1"/>
  <c r="D276" i="1" s="1"/>
  <c r="E276" i="1" s="1"/>
  <c r="B277" i="1"/>
  <c r="D277" i="1" s="1"/>
  <c r="E277" i="1" s="1"/>
  <c r="B278" i="1"/>
  <c r="K278" i="1" s="1"/>
  <c r="L278" i="1" s="1"/>
  <c r="B279" i="1"/>
  <c r="K279" i="1" s="1"/>
  <c r="B280" i="1"/>
  <c r="K280" i="1" s="1"/>
  <c r="L280" i="1" s="1"/>
  <c r="N280" i="1" s="1"/>
  <c r="B281" i="1"/>
  <c r="D281" i="1" s="1"/>
  <c r="E281" i="1" s="1"/>
  <c r="B282" i="1"/>
  <c r="B283" i="1"/>
  <c r="D283" i="1" s="1"/>
  <c r="E283" i="1" s="1"/>
  <c r="B284" i="1"/>
  <c r="D284" i="1" s="1"/>
  <c r="E284" i="1" s="1"/>
  <c r="B285" i="1"/>
  <c r="D285" i="1" s="1"/>
  <c r="E285" i="1" s="1"/>
  <c r="B286" i="1"/>
  <c r="D286" i="1" s="1"/>
  <c r="E286" i="1" s="1"/>
  <c r="B287" i="1"/>
  <c r="B288" i="1"/>
  <c r="K288" i="1" s="1"/>
  <c r="L288" i="1" s="1"/>
  <c r="N288" i="1" s="1"/>
  <c r="B289" i="1"/>
  <c r="D289" i="1" s="1"/>
  <c r="E289" i="1" s="1"/>
  <c r="B290" i="1"/>
  <c r="B291" i="1"/>
  <c r="D291" i="1" s="1"/>
  <c r="E291" i="1" s="1"/>
  <c r="B292" i="1"/>
  <c r="D292" i="1" s="1"/>
  <c r="E292" i="1" s="1"/>
  <c r="B293" i="1"/>
  <c r="D293" i="1" s="1"/>
  <c r="E293" i="1" s="1"/>
  <c r="B294" i="1"/>
  <c r="K294" i="1" s="1"/>
  <c r="B295" i="1"/>
  <c r="K295" i="1" s="1"/>
  <c r="B296" i="1"/>
  <c r="K296" i="1" s="1"/>
  <c r="L296" i="1" s="1"/>
  <c r="N296" i="1" s="1"/>
  <c r="B297" i="1"/>
  <c r="K297" i="1" s="1"/>
  <c r="L297" i="1" s="1"/>
  <c r="N297" i="1" s="1"/>
  <c r="B298" i="1"/>
  <c r="K298" i="1" s="1"/>
  <c r="B299" i="1"/>
  <c r="D299" i="1" s="1"/>
  <c r="E299" i="1" s="1"/>
  <c r="B300" i="1"/>
  <c r="D300" i="1" s="1"/>
  <c r="E300" i="1" s="1"/>
  <c r="B301" i="1"/>
  <c r="D301" i="1" s="1"/>
  <c r="E301" i="1" s="1"/>
  <c r="B302" i="1"/>
  <c r="K302" i="1" s="1"/>
  <c r="B303" i="1"/>
  <c r="K303" i="1" s="1"/>
  <c r="B304" i="1"/>
  <c r="K304" i="1" s="1"/>
  <c r="L304" i="1" s="1"/>
  <c r="N304" i="1" s="1"/>
  <c r="B305" i="1"/>
  <c r="K305" i="1" s="1"/>
  <c r="L305" i="1" s="1"/>
  <c r="N305" i="1" s="1"/>
  <c r="B306" i="1"/>
  <c r="K306" i="1" s="1"/>
  <c r="B307" i="1"/>
  <c r="D307" i="1" s="1"/>
  <c r="E307" i="1" s="1"/>
  <c r="B207" i="1"/>
  <c r="D207" i="1" s="1"/>
  <c r="E207" i="1" s="1"/>
  <c r="B208" i="1"/>
  <c r="D208" i="1" s="1"/>
  <c r="E208" i="1" s="1"/>
  <c r="B209" i="1"/>
  <c r="K209" i="1" s="1"/>
  <c r="B210" i="1"/>
  <c r="K210" i="1" s="1"/>
  <c r="B211" i="1"/>
  <c r="K211" i="1" s="1"/>
  <c r="B212" i="1"/>
  <c r="D212" i="1" s="1"/>
  <c r="E212" i="1" s="1"/>
  <c r="B213" i="1"/>
  <c r="B214" i="1"/>
  <c r="D214" i="1" s="1"/>
  <c r="E214" i="1" s="1"/>
  <c r="B215" i="1"/>
  <c r="D215" i="1" s="1"/>
  <c r="E215" i="1" s="1"/>
  <c r="B216" i="1"/>
  <c r="D216" i="1" s="1"/>
  <c r="E216" i="1" s="1"/>
  <c r="B217" i="1"/>
  <c r="D217" i="1" s="1"/>
  <c r="E217" i="1" s="1"/>
  <c r="B218" i="1"/>
  <c r="D218" i="1" s="1"/>
  <c r="E218" i="1" s="1"/>
  <c r="B219" i="1"/>
  <c r="K219" i="1" s="1"/>
  <c r="L219" i="1" s="1"/>
  <c r="N219" i="1" s="1"/>
  <c r="B220" i="1"/>
  <c r="D220" i="1" s="1"/>
  <c r="E220" i="1" s="1"/>
  <c r="B221" i="1"/>
  <c r="B222" i="1"/>
  <c r="D222" i="1" s="1"/>
  <c r="E222" i="1" s="1"/>
  <c r="B223" i="1"/>
  <c r="D223" i="1" s="1"/>
  <c r="E223" i="1" s="1"/>
  <c r="B224" i="1"/>
  <c r="D224" i="1" s="1"/>
  <c r="E224" i="1" s="1"/>
  <c r="B225" i="1"/>
  <c r="D225" i="1" s="1"/>
  <c r="E225" i="1" s="1"/>
  <c r="B226" i="1"/>
  <c r="K226" i="1" s="1"/>
  <c r="B227" i="1"/>
  <c r="K227" i="1" s="1"/>
  <c r="B228" i="1"/>
  <c r="K228" i="1" s="1"/>
  <c r="L228" i="1" s="1"/>
  <c r="N228" i="1" s="1"/>
  <c r="B229" i="1"/>
  <c r="B230" i="1"/>
  <c r="D230" i="1" s="1"/>
  <c r="E230" i="1" s="1"/>
  <c r="B231" i="1"/>
  <c r="D231" i="1" s="1"/>
  <c r="E231" i="1" s="1"/>
  <c r="B232" i="1"/>
  <c r="D232" i="1" s="1"/>
  <c r="E232" i="1" s="1"/>
  <c r="B233" i="1"/>
  <c r="D233" i="1" s="1"/>
  <c r="E233" i="1" s="1"/>
  <c r="B234" i="1"/>
  <c r="B235" i="1"/>
  <c r="K235" i="1" s="1"/>
  <c r="L235" i="1" s="1"/>
  <c r="N235" i="1" s="1"/>
  <c r="B236" i="1"/>
  <c r="B237" i="1"/>
  <c r="B238" i="1"/>
  <c r="D238" i="1" s="1"/>
  <c r="E238" i="1" s="1"/>
  <c r="B239" i="1"/>
  <c r="D239" i="1" s="1"/>
  <c r="E239" i="1" s="1"/>
  <c r="B240" i="1"/>
  <c r="D240" i="1" s="1"/>
  <c r="E240" i="1" s="1"/>
  <c r="B241" i="1"/>
  <c r="D241" i="1" s="1"/>
  <c r="E241" i="1" s="1"/>
  <c r="B242" i="1"/>
  <c r="B243" i="1"/>
  <c r="D243" i="1" s="1"/>
  <c r="E243" i="1" s="1"/>
  <c r="B244" i="1"/>
  <c r="D244" i="1" s="1"/>
  <c r="E244" i="1" s="1"/>
  <c r="B245" i="1"/>
  <c r="B246" i="1"/>
  <c r="D246" i="1" s="1"/>
  <c r="E246" i="1" s="1"/>
  <c r="B247" i="1"/>
  <c r="D247" i="1" s="1"/>
  <c r="E247" i="1" s="1"/>
  <c r="B248" i="1"/>
  <c r="D248" i="1" s="1"/>
  <c r="E248" i="1" s="1"/>
  <c r="B249" i="1"/>
  <c r="D249" i="1" s="1"/>
  <c r="E249" i="1" s="1"/>
  <c r="B250" i="1"/>
  <c r="B251" i="1"/>
  <c r="D251" i="1" s="1"/>
  <c r="E251" i="1" s="1"/>
  <c r="B252" i="1"/>
  <c r="K252" i="1" s="1"/>
  <c r="B253" i="1"/>
  <c r="B254" i="1"/>
  <c r="D254" i="1" s="1"/>
  <c r="E254" i="1" s="1"/>
  <c r="B255" i="1"/>
  <c r="D255" i="1" s="1"/>
  <c r="E255" i="1" s="1"/>
  <c r="B256" i="1"/>
  <c r="D256" i="1" s="1"/>
  <c r="E256" i="1" s="1"/>
  <c r="B205" i="1"/>
  <c r="D264" i="1"/>
  <c r="E264" i="1" s="1"/>
  <c r="D272" i="1"/>
  <c r="E272" i="1" s="1"/>
  <c r="D318" i="1"/>
  <c r="E318" i="1" s="1"/>
  <c r="I206" i="1"/>
  <c r="J206" i="1" s="1"/>
  <c r="I207" i="1"/>
  <c r="I208" i="1"/>
  <c r="J208" i="1" s="1"/>
  <c r="I209" i="1"/>
  <c r="I210" i="1"/>
  <c r="I211" i="1"/>
  <c r="I212" i="1"/>
  <c r="I213" i="1"/>
  <c r="I214" i="1"/>
  <c r="I215" i="1"/>
  <c r="J215" i="1" s="1"/>
  <c r="I216" i="1"/>
  <c r="J216" i="1" s="1"/>
  <c r="I217" i="1"/>
  <c r="I218" i="1"/>
  <c r="J218" i="1" s="1"/>
  <c r="I219" i="1"/>
  <c r="J219" i="1" s="1"/>
  <c r="I220" i="1"/>
  <c r="J220" i="1" s="1"/>
  <c r="I221" i="1"/>
  <c r="I222" i="1"/>
  <c r="I223" i="1"/>
  <c r="I224" i="1"/>
  <c r="I225" i="1"/>
  <c r="I226" i="1"/>
  <c r="I227" i="1"/>
  <c r="J227" i="1" s="1"/>
  <c r="I228" i="1"/>
  <c r="J228" i="1" s="1"/>
  <c r="I229" i="1"/>
  <c r="J229" i="1" s="1"/>
  <c r="I230" i="1"/>
  <c r="I231" i="1"/>
  <c r="I232" i="1"/>
  <c r="J232" i="1" s="1"/>
  <c r="I233" i="1"/>
  <c r="I234" i="1"/>
  <c r="J234" i="1" s="1"/>
  <c r="I235" i="1"/>
  <c r="J235" i="1" s="1"/>
  <c r="I236" i="1"/>
  <c r="I237" i="1"/>
  <c r="J237" i="1" s="1"/>
  <c r="I238" i="1"/>
  <c r="I239" i="1"/>
  <c r="I240" i="1"/>
  <c r="I241" i="1"/>
  <c r="I242" i="1"/>
  <c r="J242" i="1" s="1"/>
  <c r="I243" i="1"/>
  <c r="J243" i="1" s="1"/>
  <c r="I244" i="1"/>
  <c r="I245" i="1"/>
  <c r="J245" i="1" s="1"/>
  <c r="I246" i="1"/>
  <c r="I247" i="1"/>
  <c r="I248" i="1"/>
  <c r="J248" i="1" s="1"/>
  <c r="I249" i="1"/>
  <c r="I250" i="1"/>
  <c r="J250" i="1" s="1"/>
  <c r="I251" i="1"/>
  <c r="J251" i="1" s="1"/>
  <c r="I252" i="1"/>
  <c r="I253" i="1"/>
  <c r="J253" i="1" s="1"/>
  <c r="I254" i="1"/>
  <c r="I255" i="1"/>
  <c r="I256" i="1"/>
  <c r="I257" i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I269" i="1"/>
  <c r="J269" i="1" s="1"/>
  <c r="I270" i="1"/>
  <c r="J270" i="1" s="1"/>
  <c r="I271" i="1"/>
  <c r="J271" i="1" s="1"/>
  <c r="I272" i="1"/>
  <c r="I273" i="1"/>
  <c r="J273" i="1" s="1"/>
  <c r="I274" i="1"/>
  <c r="J274" i="1" s="1"/>
  <c r="I275" i="1"/>
  <c r="J275" i="1" s="1"/>
  <c r="I276" i="1"/>
  <c r="I277" i="1"/>
  <c r="J277" i="1" s="1"/>
  <c r="I278" i="1"/>
  <c r="I279" i="1"/>
  <c r="J279" i="1" s="1"/>
  <c r="I280" i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I287" i="1"/>
  <c r="J287" i="1" s="1"/>
  <c r="I288" i="1"/>
  <c r="I289" i="1"/>
  <c r="J289" i="1" s="1"/>
  <c r="I290" i="1"/>
  <c r="J290" i="1" s="1"/>
  <c r="I291" i="1"/>
  <c r="J291" i="1" s="1"/>
  <c r="I292" i="1"/>
  <c r="I293" i="1"/>
  <c r="J293" i="1" s="1"/>
  <c r="I294" i="1"/>
  <c r="I295" i="1"/>
  <c r="J295" i="1" s="1"/>
  <c r="I296" i="1"/>
  <c r="J296" i="1" s="1"/>
  <c r="I297" i="1"/>
  <c r="J297" i="1" s="1"/>
  <c r="I298" i="1"/>
  <c r="I299" i="1"/>
  <c r="J299" i="1" s="1"/>
  <c r="I300" i="1"/>
  <c r="J300" i="1" s="1"/>
  <c r="I301" i="1"/>
  <c r="J301" i="1" s="1"/>
  <c r="I302" i="1"/>
  <c r="I303" i="1"/>
  <c r="J303" i="1" s="1"/>
  <c r="I304" i="1"/>
  <c r="I305" i="1"/>
  <c r="I306" i="1"/>
  <c r="J306" i="1" s="1"/>
  <c r="I307" i="1"/>
  <c r="J307" i="1" s="1"/>
  <c r="I308" i="1"/>
  <c r="I309" i="1"/>
  <c r="J309" i="1" s="1"/>
  <c r="I310" i="1"/>
  <c r="J310" i="1" s="1"/>
  <c r="I311" i="1"/>
  <c r="J311" i="1" s="1"/>
  <c r="I312" i="1"/>
  <c r="I313" i="1"/>
  <c r="I314" i="1"/>
  <c r="I315" i="1"/>
  <c r="J315" i="1" s="1"/>
  <c r="I316" i="1"/>
  <c r="I317" i="1"/>
  <c r="J317" i="1" s="1"/>
  <c r="I318" i="1"/>
  <c r="I319" i="1"/>
  <c r="J319" i="1" s="1"/>
  <c r="I320" i="1"/>
  <c r="J320" i="1" s="1"/>
  <c r="I321" i="1"/>
  <c r="J321" i="1" s="1"/>
  <c r="I322" i="1"/>
  <c r="I323" i="1"/>
  <c r="J323" i="1" s="1"/>
  <c r="I324" i="1"/>
  <c r="J324" i="1" s="1"/>
  <c r="I325" i="1"/>
  <c r="J325" i="1" s="1"/>
  <c r="I326" i="1"/>
  <c r="I327" i="1"/>
  <c r="J327" i="1" s="1"/>
  <c r="I328" i="1"/>
  <c r="J328" i="1" s="1"/>
  <c r="I329" i="1"/>
  <c r="J329" i="1" s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I339" i="1"/>
  <c r="J339" i="1" s="1"/>
  <c r="I340" i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268" i="1"/>
  <c r="J272" i="1"/>
  <c r="J276" i="1"/>
  <c r="J278" i="1"/>
  <c r="J280" i="1"/>
  <c r="J286" i="1"/>
  <c r="J288" i="1"/>
  <c r="J292" i="1"/>
  <c r="J294" i="1"/>
  <c r="J298" i="1"/>
  <c r="J302" i="1"/>
  <c r="J304" i="1"/>
  <c r="J305" i="1"/>
  <c r="J308" i="1"/>
  <c r="J312" i="1"/>
  <c r="J313" i="1"/>
  <c r="J314" i="1"/>
  <c r="J316" i="1"/>
  <c r="J318" i="1"/>
  <c r="J322" i="1"/>
  <c r="J326" i="1"/>
  <c r="J330" i="1"/>
  <c r="J338" i="1"/>
  <c r="J340" i="1"/>
  <c r="J358" i="1"/>
  <c r="J244" i="1"/>
  <c r="J246" i="1"/>
  <c r="J247" i="1"/>
  <c r="J249" i="1"/>
  <c r="J252" i="1"/>
  <c r="J254" i="1"/>
  <c r="J255" i="1"/>
  <c r="J256" i="1"/>
  <c r="J257" i="1"/>
  <c r="J222" i="1"/>
  <c r="J223" i="1"/>
  <c r="J224" i="1"/>
  <c r="J225" i="1"/>
  <c r="J226" i="1"/>
  <c r="J230" i="1"/>
  <c r="J231" i="1"/>
  <c r="J233" i="1"/>
  <c r="J236" i="1"/>
  <c r="J238" i="1"/>
  <c r="J239" i="1"/>
  <c r="J240" i="1"/>
  <c r="J241" i="1"/>
  <c r="J207" i="1"/>
  <c r="J209" i="1"/>
  <c r="J210" i="1"/>
  <c r="J211" i="1"/>
  <c r="J212" i="1"/>
  <c r="J213" i="1"/>
  <c r="J214" i="1"/>
  <c r="J217" i="1"/>
  <c r="J221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69" i="1"/>
  <c r="B170" i="1"/>
  <c r="B171" i="1"/>
  <c r="B172" i="1"/>
  <c r="B173" i="1"/>
  <c r="B174" i="1"/>
  <c r="B175" i="1"/>
  <c r="B176" i="1"/>
  <c r="B177" i="1"/>
  <c r="B178" i="1"/>
  <c r="B179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55" i="1"/>
  <c r="B154" i="1"/>
  <c r="K140" i="1"/>
  <c r="L140" i="1"/>
  <c r="N140" i="1" s="1"/>
  <c r="K141" i="1"/>
  <c r="L141" i="1"/>
  <c r="N141" i="1" s="1"/>
  <c r="K142" i="1"/>
  <c r="L142" i="1"/>
  <c r="N142" i="1" s="1"/>
  <c r="K143" i="1"/>
  <c r="L143" i="1"/>
  <c r="N143" i="1" s="1"/>
  <c r="K144" i="1"/>
  <c r="L144" i="1"/>
  <c r="N144" i="1" s="1"/>
  <c r="K145" i="1"/>
  <c r="L145" i="1"/>
  <c r="N145" i="1" s="1"/>
  <c r="K146" i="1"/>
  <c r="L146" i="1"/>
  <c r="N146" i="1" s="1"/>
  <c r="K147" i="1"/>
  <c r="L147" i="1"/>
  <c r="N147" i="1" s="1"/>
  <c r="K148" i="1"/>
  <c r="L148" i="1"/>
  <c r="N148" i="1" s="1"/>
  <c r="K149" i="1"/>
  <c r="L149" i="1"/>
  <c r="N149" i="1" s="1"/>
  <c r="K150" i="1"/>
  <c r="L150" i="1"/>
  <c r="N150" i="1" s="1"/>
  <c r="K151" i="1"/>
  <c r="L151" i="1"/>
  <c r="N151" i="1" s="1"/>
  <c r="K152" i="1"/>
  <c r="L152" i="1"/>
  <c r="N152" i="1" s="1"/>
  <c r="K153" i="1"/>
  <c r="L153" i="1"/>
  <c r="N153" i="1" s="1"/>
  <c r="K124" i="1"/>
  <c r="L124" i="1"/>
  <c r="N124" i="1" s="1"/>
  <c r="K125" i="1"/>
  <c r="L125" i="1"/>
  <c r="N125" i="1" s="1"/>
  <c r="K126" i="1"/>
  <c r="L126" i="1"/>
  <c r="N126" i="1" s="1"/>
  <c r="K127" i="1"/>
  <c r="L127" i="1"/>
  <c r="N127" i="1" s="1"/>
  <c r="K128" i="1"/>
  <c r="L128" i="1"/>
  <c r="N128" i="1" s="1"/>
  <c r="K129" i="1"/>
  <c r="L129" i="1"/>
  <c r="N129" i="1" s="1"/>
  <c r="K130" i="1"/>
  <c r="L130" i="1"/>
  <c r="N130" i="1" s="1"/>
  <c r="K131" i="1"/>
  <c r="L131" i="1"/>
  <c r="N131" i="1" s="1"/>
  <c r="K132" i="1"/>
  <c r="L132" i="1"/>
  <c r="N132" i="1" s="1"/>
  <c r="K133" i="1"/>
  <c r="L133" i="1"/>
  <c r="N133" i="1" s="1"/>
  <c r="K134" i="1"/>
  <c r="L134" i="1"/>
  <c r="N134" i="1" s="1"/>
  <c r="K135" i="1"/>
  <c r="L135" i="1"/>
  <c r="N135" i="1" s="1"/>
  <c r="K136" i="1"/>
  <c r="L136" i="1"/>
  <c r="N136" i="1" s="1"/>
  <c r="K137" i="1"/>
  <c r="L137" i="1"/>
  <c r="N137" i="1" s="1"/>
  <c r="K138" i="1"/>
  <c r="L138" i="1"/>
  <c r="N138" i="1" s="1"/>
  <c r="K139" i="1"/>
  <c r="L139" i="1"/>
  <c r="N139" i="1" s="1"/>
  <c r="K105" i="1"/>
  <c r="L105" i="1" s="1"/>
  <c r="N105" i="1" s="1"/>
  <c r="K106" i="1"/>
  <c r="L106" i="1" s="1"/>
  <c r="N106" i="1" s="1"/>
  <c r="K107" i="1"/>
  <c r="L107" i="1" s="1"/>
  <c r="N107" i="1" s="1"/>
  <c r="K108" i="1"/>
  <c r="L108" i="1" s="1"/>
  <c r="N108" i="1" s="1"/>
  <c r="K109" i="1"/>
  <c r="L109" i="1" s="1"/>
  <c r="N109" i="1" s="1"/>
  <c r="K110" i="1"/>
  <c r="L110" i="1" s="1"/>
  <c r="N110" i="1" s="1"/>
  <c r="K111" i="1"/>
  <c r="L111" i="1" s="1"/>
  <c r="N111" i="1" s="1"/>
  <c r="K112" i="1"/>
  <c r="L112" i="1" s="1"/>
  <c r="N112" i="1" s="1"/>
  <c r="K113" i="1"/>
  <c r="L113" i="1" s="1"/>
  <c r="N113" i="1" s="1"/>
  <c r="K114" i="1"/>
  <c r="L114" i="1" s="1"/>
  <c r="N114" i="1" s="1"/>
  <c r="K115" i="1"/>
  <c r="L115" i="1" s="1"/>
  <c r="N115" i="1" s="1"/>
  <c r="K116" i="1"/>
  <c r="L116" i="1" s="1"/>
  <c r="N116" i="1" s="1"/>
  <c r="K117" i="1"/>
  <c r="L117" i="1" s="1"/>
  <c r="N117" i="1" s="1"/>
  <c r="K118" i="1"/>
  <c r="L118" i="1" s="1"/>
  <c r="N118" i="1" s="1"/>
  <c r="K119" i="1"/>
  <c r="L119" i="1" s="1"/>
  <c r="N119" i="1" s="1"/>
  <c r="K120" i="1"/>
  <c r="L120" i="1" s="1"/>
  <c r="N120" i="1" s="1"/>
  <c r="K121" i="1"/>
  <c r="L121" i="1" s="1"/>
  <c r="N121" i="1" s="1"/>
  <c r="K122" i="1"/>
  <c r="L122" i="1" s="1"/>
  <c r="N122" i="1" s="1"/>
  <c r="K123" i="1"/>
  <c r="L123" i="1" s="1"/>
  <c r="N123" i="1" s="1"/>
  <c r="J146" i="1"/>
  <c r="J145" i="1"/>
  <c r="I146" i="1"/>
  <c r="I145" i="1"/>
  <c r="D341" i="1" l="1"/>
  <c r="E341" i="1" s="1"/>
  <c r="D329" i="1"/>
  <c r="E329" i="1" s="1"/>
  <c r="D317" i="1"/>
  <c r="E317" i="1" s="1"/>
  <c r="D350" i="1"/>
  <c r="E350" i="1" s="1"/>
  <c r="D343" i="1"/>
  <c r="E343" i="1" s="1"/>
  <c r="D335" i="1"/>
  <c r="E335" i="1" s="1"/>
  <c r="D357" i="1"/>
  <c r="E357" i="1" s="1"/>
  <c r="D327" i="1"/>
  <c r="E327" i="1" s="1"/>
  <c r="L343" i="1"/>
  <c r="N343" i="1" s="1"/>
  <c r="Q343" i="1" s="1"/>
  <c r="D325" i="1"/>
  <c r="E325" i="1" s="1"/>
  <c r="D345" i="1"/>
  <c r="E345" i="1" s="1"/>
  <c r="D311" i="1"/>
  <c r="E311" i="1" s="1"/>
  <c r="D314" i="1"/>
  <c r="E314" i="1" s="1"/>
  <c r="D313" i="1"/>
  <c r="E313" i="1" s="1"/>
  <c r="D353" i="1"/>
  <c r="E353" i="1" s="1"/>
  <c r="D338" i="1"/>
  <c r="E338" i="1" s="1"/>
  <c r="D322" i="1"/>
  <c r="E322" i="1" s="1"/>
  <c r="D351" i="1"/>
  <c r="E351" i="1" s="1"/>
  <c r="D337" i="1"/>
  <c r="E337" i="1" s="1"/>
  <c r="D354" i="1"/>
  <c r="E354" i="1" s="1"/>
  <c r="D323" i="1"/>
  <c r="E323" i="1" s="1"/>
  <c r="L357" i="1"/>
  <c r="N357" i="1" s="1"/>
  <c r="Q357" i="1" s="1"/>
  <c r="L349" i="1"/>
  <c r="N349" i="1" s="1"/>
  <c r="Q349" i="1" s="1"/>
  <c r="K333" i="1"/>
  <c r="L333" i="1" s="1"/>
  <c r="N333" i="1" s="1"/>
  <c r="Q333" i="1" s="1"/>
  <c r="D349" i="1"/>
  <c r="E349" i="1" s="1"/>
  <c r="D319" i="1"/>
  <c r="E319" i="1" s="1"/>
  <c r="K358" i="1"/>
  <c r="L358" i="1" s="1"/>
  <c r="N341" i="1"/>
  <c r="Q341" i="1" s="1"/>
  <c r="D339" i="1"/>
  <c r="E339" i="1" s="1"/>
  <c r="D330" i="1"/>
  <c r="E330" i="1" s="1"/>
  <c r="D312" i="1"/>
  <c r="E312" i="1" s="1"/>
  <c r="L344" i="1"/>
  <c r="N344" i="1" s="1"/>
  <c r="Q344" i="1" s="1"/>
  <c r="L336" i="1"/>
  <c r="N336" i="1" s="1"/>
  <c r="Q336" i="1" s="1"/>
  <c r="K308" i="1"/>
  <c r="L308" i="1" s="1"/>
  <c r="N308" i="1" s="1"/>
  <c r="Q308" i="1" s="1"/>
  <c r="K321" i="1"/>
  <c r="L321" i="1" s="1"/>
  <c r="N321" i="1" s="1"/>
  <c r="K342" i="1"/>
  <c r="L342" i="1" s="1"/>
  <c r="N342" i="1" s="1"/>
  <c r="K334" i="1"/>
  <c r="L334" i="1" s="1"/>
  <c r="N334" i="1" s="1"/>
  <c r="K356" i="1"/>
  <c r="L356" i="1" s="1"/>
  <c r="N356" i="1" s="1"/>
  <c r="Q356" i="1" s="1"/>
  <c r="K348" i="1"/>
  <c r="L348" i="1" s="1"/>
  <c r="N348" i="1" s="1"/>
  <c r="O348" i="1" s="1"/>
  <c r="P348" i="1" s="1"/>
  <c r="K320" i="1"/>
  <c r="L320" i="1" s="1"/>
  <c r="N320" i="1" s="1"/>
  <c r="K347" i="1"/>
  <c r="L347" i="1" s="1"/>
  <c r="N347" i="1" s="1"/>
  <c r="L315" i="1"/>
  <c r="N315" i="1" s="1"/>
  <c r="R315" i="1" s="1"/>
  <c r="K328" i="1"/>
  <c r="L328" i="1" s="1"/>
  <c r="N328" i="1" s="1"/>
  <c r="Q328" i="1" s="1"/>
  <c r="K312" i="1"/>
  <c r="L312" i="1" s="1"/>
  <c r="N312" i="1" s="1"/>
  <c r="Q312" i="1" s="1"/>
  <c r="K355" i="1"/>
  <c r="L355" i="1" s="1"/>
  <c r="N355" i="1" s="1"/>
  <c r="Q355" i="1" s="1"/>
  <c r="D346" i="1"/>
  <c r="E346" i="1" s="1"/>
  <c r="D310" i="1"/>
  <c r="E310" i="1" s="1"/>
  <c r="L314" i="1"/>
  <c r="N314" i="1" s="1"/>
  <c r="R314" i="1" s="1"/>
  <c r="K340" i="1"/>
  <c r="L340" i="1" s="1"/>
  <c r="N340" i="1" s="1"/>
  <c r="K332" i="1"/>
  <c r="L332" i="1" s="1"/>
  <c r="N332" i="1" s="1"/>
  <c r="D336" i="1"/>
  <c r="E336" i="1" s="1"/>
  <c r="L323" i="1"/>
  <c r="N323" i="1" s="1"/>
  <c r="O323" i="1" s="1"/>
  <c r="P323" i="1" s="1"/>
  <c r="K326" i="1"/>
  <c r="L326" i="1" s="1"/>
  <c r="N326" i="1" s="1"/>
  <c r="R326" i="1" s="1"/>
  <c r="K339" i="1"/>
  <c r="L339" i="1" s="1"/>
  <c r="N339" i="1" s="1"/>
  <c r="R339" i="1" s="1"/>
  <c r="K331" i="1"/>
  <c r="L331" i="1" s="1"/>
  <c r="N331" i="1" s="1"/>
  <c r="D347" i="1"/>
  <c r="E347" i="1" s="1"/>
  <c r="D344" i="1"/>
  <c r="E344" i="1" s="1"/>
  <c r="L350" i="1"/>
  <c r="N350" i="1" s="1"/>
  <c r="R350" i="1" s="1"/>
  <c r="L322" i="1"/>
  <c r="N322" i="1" s="1"/>
  <c r="R322" i="1" s="1"/>
  <c r="K309" i="1"/>
  <c r="L309" i="1" s="1"/>
  <c r="N309" i="1" s="1"/>
  <c r="K352" i="1"/>
  <c r="L352" i="1" s="1"/>
  <c r="N352" i="1" s="1"/>
  <c r="D315" i="1"/>
  <c r="E315" i="1" s="1"/>
  <c r="K324" i="1"/>
  <c r="L324" i="1" s="1"/>
  <c r="N324" i="1" s="1"/>
  <c r="K316" i="1"/>
  <c r="L316" i="1" s="1"/>
  <c r="N316" i="1" s="1"/>
  <c r="D305" i="1"/>
  <c r="E305" i="1" s="1"/>
  <c r="K262" i="1"/>
  <c r="L262" i="1" s="1"/>
  <c r="N262" i="1" s="1"/>
  <c r="O262" i="1" s="1"/>
  <c r="P262" i="1" s="1"/>
  <c r="D303" i="1"/>
  <c r="E303" i="1" s="1"/>
  <c r="D294" i="1"/>
  <c r="E294" i="1" s="1"/>
  <c r="D278" i="1"/>
  <c r="E278" i="1" s="1"/>
  <c r="D304" i="1"/>
  <c r="E304" i="1" s="1"/>
  <c r="D270" i="1"/>
  <c r="E270" i="1" s="1"/>
  <c r="D302" i="1"/>
  <c r="E302" i="1" s="1"/>
  <c r="D280" i="1"/>
  <c r="E280" i="1" s="1"/>
  <c r="K286" i="1"/>
  <c r="L286" i="1" s="1"/>
  <c r="N286" i="1" s="1"/>
  <c r="O286" i="1" s="1"/>
  <c r="P286" i="1" s="1"/>
  <c r="D296" i="1"/>
  <c r="E296" i="1" s="1"/>
  <c r="L294" i="1"/>
  <c r="N294" i="1" s="1"/>
  <c r="Q294" i="1" s="1"/>
  <c r="D295" i="1"/>
  <c r="E295" i="1" s="1"/>
  <c r="K284" i="1"/>
  <c r="L284" i="1" s="1"/>
  <c r="N284" i="1" s="1"/>
  <c r="Q284" i="1" s="1"/>
  <c r="D306" i="1"/>
  <c r="E306" i="1" s="1"/>
  <c r="D288" i="1"/>
  <c r="E288" i="1" s="1"/>
  <c r="L302" i="1"/>
  <c r="N302" i="1" s="1"/>
  <c r="R302" i="1" s="1"/>
  <c r="N278" i="1"/>
  <c r="Q278" i="1" s="1"/>
  <c r="L270" i="1"/>
  <c r="N270" i="1" s="1"/>
  <c r="K276" i="1"/>
  <c r="L276" i="1" s="1"/>
  <c r="N276" i="1" s="1"/>
  <c r="K300" i="1"/>
  <c r="L300" i="1" s="1"/>
  <c r="N300" i="1" s="1"/>
  <c r="Q300" i="1" s="1"/>
  <c r="K268" i="1"/>
  <c r="L268" i="1" s="1"/>
  <c r="N268" i="1" s="1"/>
  <c r="Q268" i="1" s="1"/>
  <c r="K292" i="1"/>
  <c r="L292" i="1" s="1"/>
  <c r="N292" i="1" s="1"/>
  <c r="O292" i="1" s="1"/>
  <c r="P292" i="1" s="1"/>
  <c r="K260" i="1"/>
  <c r="L260" i="1" s="1"/>
  <c r="N260" i="1" s="1"/>
  <c r="D279" i="1"/>
  <c r="E279" i="1" s="1"/>
  <c r="D290" i="1"/>
  <c r="E290" i="1" s="1"/>
  <c r="K301" i="1"/>
  <c r="L301" i="1" s="1"/>
  <c r="N301" i="1" s="1"/>
  <c r="Q301" i="1" s="1"/>
  <c r="K293" i="1"/>
  <c r="L293" i="1" s="1"/>
  <c r="N293" i="1" s="1"/>
  <c r="K285" i="1"/>
  <c r="L285" i="1" s="1"/>
  <c r="N285" i="1" s="1"/>
  <c r="K277" i="1"/>
  <c r="L277" i="1" s="1"/>
  <c r="N277" i="1" s="1"/>
  <c r="Q277" i="1" s="1"/>
  <c r="K269" i="1"/>
  <c r="L269" i="1" s="1"/>
  <c r="N269" i="1" s="1"/>
  <c r="Q269" i="1" s="1"/>
  <c r="K261" i="1"/>
  <c r="L261" i="1" s="1"/>
  <c r="N261" i="1" s="1"/>
  <c r="D258" i="1"/>
  <c r="E258" i="1" s="1"/>
  <c r="D274" i="1"/>
  <c r="E274" i="1" s="1"/>
  <c r="L298" i="1"/>
  <c r="N298" i="1" s="1"/>
  <c r="O298" i="1" s="1"/>
  <c r="P298" i="1" s="1"/>
  <c r="D287" i="1"/>
  <c r="E287" i="1" s="1"/>
  <c r="L295" i="1"/>
  <c r="N295" i="1" s="1"/>
  <c r="K307" i="1"/>
  <c r="L307" i="1" s="1"/>
  <c r="K299" i="1"/>
  <c r="L299" i="1" s="1"/>
  <c r="N299" i="1" s="1"/>
  <c r="K291" i="1"/>
  <c r="L291" i="1" s="1"/>
  <c r="N291" i="1" s="1"/>
  <c r="Q291" i="1" s="1"/>
  <c r="K283" i="1"/>
  <c r="L283" i="1" s="1"/>
  <c r="N283" i="1" s="1"/>
  <c r="O283" i="1" s="1"/>
  <c r="P283" i="1" s="1"/>
  <c r="K275" i="1"/>
  <c r="L275" i="1" s="1"/>
  <c r="N275" i="1" s="1"/>
  <c r="K267" i="1"/>
  <c r="L267" i="1" s="1"/>
  <c r="N267" i="1" s="1"/>
  <c r="K259" i="1"/>
  <c r="L259" i="1" s="1"/>
  <c r="N259" i="1" s="1"/>
  <c r="O259" i="1" s="1"/>
  <c r="P259" i="1" s="1"/>
  <c r="D298" i="1"/>
  <c r="E298" i="1" s="1"/>
  <c r="D271" i="1"/>
  <c r="E271" i="1" s="1"/>
  <c r="L306" i="1"/>
  <c r="N306" i="1" s="1"/>
  <c r="O306" i="1" s="1"/>
  <c r="P306" i="1" s="1"/>
  <c r="L274" i="1"/>
  <c r="N274" i="1" s="1"/>
  <c r="O274" i="1" s="1"/>
  <c r="P274" i="1" s="1"/>
  <c r="K290" i="1"/>
  <c r="L290" i="1" s="1"/>
  <c r="N290" i="1" s="1"/>
  <c r="K282" i="1"/>
  <c r="L282" i="1" s="1"/>
  <c r="N282" i="1" s="1"/>
  <c r="Q282" i="1" s="1"/>
  <c r="K266" i="1"/>
  <c r="L266" i="1" s="1"/>
  <c r="N266" i="1" s="1"/>
  <c r="Q266" i="1" s="1"/>
  <c r="K258" i="1"/>
  <c r="L258" i="1" s="1"/>
  <c r="N258" i="1" s="1"/>
  <c r="D297" i="1"/>
  <c r="E297" i="1" s="1"/>
  <c r="D282" i="1"/>
  <c r="E282" i="1" s="1"/>
  <c r="L303" i="1"/>
  <c r="N303" i="1" s="1"/>
  <c r="L271" i="1"/>
  <c r="N271" i="1" s="1"/>
  <c r="Q271" i="1" s="1"/>
  <c r="K289" i="1"/>
  <c r="L289" i="1" s="1"/>
  <c r="N289" i="1" s="1"/>
  <c r="R289" i="1" s="1"/>
  <c r="K281" i="1"/>
  <c r="L281" i="1" s="1"/>
  <c r="N281" i="1" s="1"/>
  <c r="Q281" i="1" s="1"/>
  <c r="K273" i="1"/>
  <c r="L273" i="1" s="1"/>
  <c r="N273" i="1" s="1"/>
  <c r="Q273" i="1" s="1"/>
  <c r="K265" i="1"/>
  <c r="L265" i="1" s="1"/>
  <c r="N265" i="1" s="1"/>
  <c r="R265" i="1" s="1"/>
  <c r="L279" i="1"/>
  <c r="N279" i="1" s="1"/>
  <c r="K287" i="1"/>
  <c r="L287" i="1" s="1"/>
  <c r="N287" i="1" s="1"/>
  <c r="K263" i="1"/>
  <c r="L263" i="1" s="1"/>
  <c r="N263" i="1" s="1"/>
  <c r="K212" i="1"/>
  <c r="L212" i="1" s="1"/>
  <c r="N212" i="1" s="1"/>
  <c r="O212" i="1" s="1"/>
  <c r="P212" i="1" s="1"/>
  <c r="K207" i="1"/>
  <c r="L207" i="1" s="1"/>
  <c r="N207" i="1" s="1"/>
  <c r="O207" i="1" s="1"/>
  <c r="P207" i="1" s="1"/>
  <c r="D211" i="1"/>
  <c r="E211" i="1" s="1"/>
  <c r="D228" i="1"/>
  <c r="E228" i="1" s="1"/>
  <c r="K254" i="1"/>
  <c r="L254" i="1" s="1"/>
  <c r="N254" i="1" s="1"/>
  <c r="R254" i="1" s="1"/>
  <c r="D209" i="1"/>
  <c r="E209" i="1" s="1"/>
  <c r="K246" i="1"/>
  <c r="L246" i="1" s="1"/>
  <c r="N246" i="1" s="1"/>
  <c r="R246" i="1" s="1"/>
  <c r="K230" i="1"/>
  <c r="L230" i="1" s="1"/>
  <c r="N230" i="1" s="1"/>
  <c r="R230" i="1" s="1"/>
  <c r="K220" i="1"/>
  <c r="L220" i="1" s="1"/>
  <c r="N220" i="1" s="1"/>
  <c r="R220" i="1" s="1"/>
  <c r="D227" i="1"/>
  <c r="E227" i="1" s="1"/>
  <c r="K247" i="1"/>
  <c r="L247" i="1" s="1"/>
  <c r="N247" i="1" s="1"/>
  <c r="R247" i="1" s="1"/>
  <c r="D219" i="1"/>
  <c r="E219" i="1" s="1"/>
  <c r="K223" i="1"/>
  <c r="L223" i="1" s="1"/>
  <c r="N223" i="1" s="1"/>
  <c r="R223" i="1" s="1"/>
  <c r="L252" i="1"/>
  <c r="N252" i="1" s="1"/>
  <c r="R252" i="1" s="1"/>
  <c r="K244" i="1"/>
  <c r="L244" i="1" s="1"/>
  <c r="N244" i="1" s="1"/>
  <c r="K222" i="1"/>
  <c r="L222" i="1" s="1"/>
  <c r="N222" i="1" s="1"/>
  <c r="R222" i="1" s="1"/>
  <c r="K239" i="1"/>
  <c r="L239" i="1" s="1"/>
  <c r="N239" i="1" s="1"/>
  <c r="R239" i="1" s="1"/>
  <c r="K238" i="1"/>
  <c r="L238" i="1" s="1"/>
  <c r="N238" i="1" s="1"/>
  <c r="R238" i="1" s="1"/>
  <c r="K215" i="1"/>
  <c r="L215" i="1" s="1"/>
  <c r="N215" i="1" s="1"/>
  <c r="K255" i="1"/>
  <c r="L255" i="1" s="1"/>
  <c r="N255" i="1" s="1"/>
  <c r="R255" i="1" s="1"/>
  <c r="K236" i="1"/>
  <c r="L236" i="1" s="1"/>
  <c r="N236" i="1" s="1"/>
  <c r="K214" i="1"/>
  <c r="L214" i="1" s="1"/>
  <c r="N214" i="1" s="1"/>
  <c r="R214" i="1" s="1"/>
  <c r="D235" i="1"/>
  <c r="E235" i="1" s="1"/>
  <c r="K231" i="1"/>
  <c r="L231" i="1" s="1"/>
  <c r="N231" i="1" s="1"/>
  <c r="R231" i="1" s="1"/>
  <c r="Q228" i="1"/>
  <c r="O228" i="1"/>
  <c r="P228" i="1" s="1"/>
  <c r="O235" i="1"/>
  <c r="P235" i="1" s="1"/>
  <c r="Q235" i="1"/>
  <c r="Q219" i="1"/>
  <c r="O219" i="1"/>
  <c r="P219" i="1" s="1"/>
  <c r="D242" i="1"/>
  <c r="E242" i="1" s="1"/>
  <c r="D226" i="1"/>
  <c r="E226" i="1" s="1"/>
  <c r="D210" i="1"/>
  <c r="E210" i="1" s="1"/>
  <c r="L211" i="1"/>
  <c r="N211" i="1" s="1"/>
  <c r="R211" i="1" s="1"/>
  <c r="K253" i="1"/>
  <c r="L253" i="1" s="1"/>
  <c r="N253" i="1" s="1"/>
  <c r="K245" i="1"/>
  <c r="L245" i="1" s="1"/>
  <c r="N245" i="1" s="1"/>
  <c r="K237" i="1"/>
  <c r="L237" i="1" s="1"/>
  <c r="N237" i="1" s="1"/>
  <c r="K229" i="1"/>
  <c r="L229" i="1" s="1"/>
  <c r="N229" i="1" s="1"/>
  <c r="K221" i="1"/>
  <c r="L221" i="1" s="1"/>
  <c r="N221" i="1" s="1"/>
  <c r="K213" i="1"/>
  <c r="L213" i="1" s="1"/>
  <c r="N213" i="1" s="1"/>
  <c r="D253" i="1"/>
  <c r="E253" i="1" s="1"/>
  <c r="L210" i="1"/>
  <c r="N210" i="1" s="1"/>
  <c r="D252" i="1"/>
  <c r="E252" i="1" s="1"/>
  <c r="D236" i="1"/>
  <c r="E236" i="1" s="1"/>
  <c r="L227" i="1"/>
  <c r="N227" i="1" s="1"/>
  <c r="R227" i="1" s="1"/>
  <c r="L209" i="1"/>
  <c r="N209" i="1" s="1"/>
  <c r="R209" i="1" s="1"/>
  <c r="K251" i="1"/>
  <c r="L251" i="1" s="1"/>
  <c r="N251" i="1" s="1"/>
  <c r="K243" i="1"/>
  <c r="L243" i="1" s="1"/>
  <c r="N243" i="1" s="1"/>
  <c r="L226" i="1"/>
  <c r="N226" i="1" s="1"/>
  <c r="K250" i="1"/>
  <c r="L250" i="1" s="1"/>
  <c r="N250" i="1" s="1"/>
  <c r="K242" i="1"/>
  <c r="L242" i="1" s="1"/>
  <c r="N242" i="1" s="1"/>
  <c r="R242" i="1" s="1"/>
  <c r="K234" i="1"/>
  <c r="L234" i="1" s="1"/>
  <c r="N234" i="1" s="1"/>
  <c r="K218" i="1"/>
  <c r="L218" i="1" s="1"/>
  <c r="N218" i="1" s="1"/>
  <c r="D237" i="1"/>
  <c r="E237" i="1" s="1"/>
  <c r="D250" i="1"/>
  <c r="E250" i="1" s="1"/>
  <c r="D234" i="1"/>
  <c r="E234" i="1" s="1"/>
  <c r="K249" i="1"/>
  <c r="L249" i="1" s="1"/>
  <c r="N249" i="1" s="1"/>
  <c r="R249" i="1" s="1"/>
  <c r="K241" i="1"/>
  <c r="L241" i="1" s="1"/>
  <c r="N241" i="1" s="1"/>
  <c r="K233" i="1"/>
  <c r="L233" i="1" s="1"/>
  <c r="N233" i="1" s="1"/>
  <c r="K225" i="1"/>
  <c r="L225" i="1" s="1"/>
  <c r="N225" i="1" s="1"/>
  <c r="K217" i="1"/>
  <c r="L217" i="1" s="1"/>
  <c r="N217" i="1" s="1"/>
  <c r="D221" i="1"/>
  <c r="E221" i="1" s="1"/>
  <c r="D245" i="1"/>
  <c r="E245" i="1" s="1"/>
  <c r="D229" i="1"/>
  <c r="E229" i="1" s="1"/>
  <c r="D213" i="1"/>
  <c r="E213" i="1" s="1"/>
  <c r="K256" i="1"/>
  <c r="L256" i="1" s="1"/>
  <c r="K248" i="1"/>
  <c r="L248" i="1" s="1"/>
  <c r="N248" i="1" s="1"/>
  <c r="K240" i="1"/>
  <c r="L240" i="1" s="1"/>
  <c r="N240" i="1" s="1"/>
  <c r="K232" i="1"/>
  <c r="L232" i="1" s="1"/>
  <c r="N232" i="1" s="1"/>
  <c r="K224" i="1"/>
  <c r="L224" i="1" s="1"/>
  <c r="N224" i="1" s="1"/>
  <c r="K216" i="1"/>
  <c r="L216" i="1" s="1"/>
  <c r="N216" i="1" s="1"/>
  <c r="K208" i="1"/>
  <c r="L208" i="1" s="1"/>
  <c r="N208" i="1" s="1"/>
  <c r="D257" i="1"/>
  <c r="E257" i="1" s="1"/>
  <c r="Q353" i="1"/>
  <c r="O353" i="1"/>
  <c r="P353" i="1" s="1"/>
  <c r="Q351" i="1"/>
  <c r="O351" i="1"/>
  <c r="P351" i="1" s="1"/>
  <c r="Q354" i="1"/>
  <c r="O354" i="1"/>
  <c r="P354" i="1" s="1"/>
  <c r="O346" i="1"/>
  <c r="P346" i="1" s="1"/>
  <c r="Q346" i="1"/>
  <c r="Q335" i="1"/>
  <c r="O335" i="1"/>
  <c r="P335" i="1" s="1"/>
  <c r="Q330" i="1"/>
  <c r="O330" i="1"/>
  <c r="P330" i="1" s="1"/>
  <c r="O345" i="1"/>
  <c r="P345" i="1" s="1"/>
  <c r="Q345" i="1"/>
  <c r="O337" i="1"/>
  <c r="P337" i="1" s="1"/>
  <c r="Q337" i="1"/>
  <c r="Q329" i="1"/>
  <c r="O329" i="1"/>
  <c r="P329" i="1" s="1"/>
  <c r="O338" i="1"/>
  <c r="P338" i="1" s="1"/>
  <c r="Q338" i="1"/>
  <c r="Q319" i="1"/>
  <c r="O319" i="1"/>
  <c r="P319" i="1" s="1"/>
  <c r="Q327" i="1"/>
  <c r="O327" i="1"/>
  <c r="P327" i="1" s="1"/>
  <c r="Q311" i="1"/>
  <c r="O311" i="1"/>
  <c r="P311" i="1" s="1"/>
  <c r="O313" i="1"/>
  <c r="P313" i="1" s="1"/>
  <c r="Q313" i="1"/>
  <c r="O318" i="1"/>
  <c r="P318" i="1" s="1"/>
  <c r="Q318" i="1"/>
  <c r="Q310" i="1"/>
  <c r="O310" i="1"/>
  <c r="P310" i="1" s="1"/>
  <c r="Q304" i="1"/>
  <c r="O304" i="1"/>
  <c r="P304" i="1" s="1"/>
  <c r="Q296" i="1"/>
  <c r="O296" i="1"/>
  <c r="P296" i="1" s="1"/>
  <c r="Q288" i="1"/>
  <c r="O288" i="1"/>
  <c r="P288" i="1" s="1"/>
  <c r="Q280" i="1"/>
  <c r="O280" i="1"/>
  <c r="P280" i="1" s="1"/>
  <c r="Q272" i="1"/>
  <c r="O272" i="1"/>
  <c r="P272" i="1" s="1"/>
  <c r="Q264" i="1"/>
  <c r="O264" i="1"/>
  <c r="P264" i="1" s="1"/>
  <c r="Q305" i="1"/>
  <c r="O305" i="1"/>
  <c r="P305" i="1" s="1"/>
  <c r="O297" i="1"/>
  <c r="P297" i="1" s="1"/>
  <c r="Q297" i="1"/>
  <c r="Q257" i="1"/>
  <c r="O257" i="1"/>
  <c r="P257" i="1" s="1"/>
  <c r="O325" i="1"/>
  <c r="P325" i="1" s="1"/>
  <c r="O317" i="1"/>
  <c r="P317" i="1" s="1"/>
  <c r="L206" i="1"/>
  <c r="N206" i="1" s="1"/>
  <c r="R206" i="1" s="1"/>
  <c r="D206" i="1"/>
  <c r="E206" i="1" s="1"/>
  <c r="O143" i="1"/>
  <c r="P143" i="1" s="1"/>
  <c r="Q143" i="1"/>
  <c r="R143" i="1"/>
  <c r="O147" i="1"/>
  <c r="P147" i="1" s="1"/>
  <c r="Q147" i="1"/>
  <c r="R147" i="1"/>
  <c r="O150" i="1"/>
  <c r="P150" i="1" s="1"/>
  <c r="Q150" i="1"/>
  <c r="R150" i="1"/>
  <c r="O146" i="1"/>
  <c r="P146" i="1" s="1"/>
  <c r="Q146" i="1"/>
  <c r="R146" i="1"/>
  <c r="O151" i="1"/>
  <c r="P151" i="1" s="1"/>
  <c r="R151" i="1"/>
  <c r="Q151" i="1"/>
  <c r="O142" i="1"/>
  <c r="P142" i="1" s="1"/>
  <c r="Q142" i="1"/>
  <c r="R142" i="1"/>
  <c r="O149" i="1"/>
  <c r="P149" i="1" s="1"/>
  <c r="R149" i="1"/>
  <c r="Q149" i="1"/>
  <c r="O145" i="1"/>
  <c r="P145" i="1" s="1"/>
  <c r="Q145" i="1"/>
  <c r="R145" i="1"/>
  <c r="O141" i="1"/>
  <c r="P141" i="1" s="1"/>
  <c r="Q141" i="1"/>
  <c r="R141" i="1"/>
  <c r="O153" i="1"/>
  <c r="P153" i="1" s="1"/>
  <c r="Q153" i="1"/>
  <c r="R153" i="1"/>
  <c r="O152" i="1"/>
  <c r="P152" i="1" s="1"/>
  <c r="Q152" i="1"/>
  <c r="R152" i="1"/>
  <c r="O148" i="1"/>
  <c r="P148" i="1" s="1"/>
  <c r="Q148" i="1"/>
  <c r="R148" i="1"/>
  <c r="O144" i="1"/>
  <c r="P144" i="1" s="1"/>
  <c r="Q144" i="1"/>
  <c r="R144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O140" i="1"/>
  <c r="P140" i="1" s="1"/>
  <c r="Q140" i="1"/>
  <c r="R140" i="1"/>
  <c r="O136" i="1"/>
  <c r="P136" i="1" s="1"/>
  <c r="Q136" i="1"/>
  <c r="R136" i="1"/>
  <c r="O132" i="1"/>
  <c r="P132" i="1" s="1"/>
  <c r="Q132" i="1"/>
  <c r="R132" i="1"/>
  <c r="O139" i="1"/>
  <c r="P139" i="1" s="1"/>
  <c r="Q139" i="1"/>
  <c r="R139" i="1"/>
  <c r="O135" i="1"/>
  <c r="P135" i="1" s="1"/>
  <c r="Q135" i="1"/>
  <c r="R135" i="1"/>
  <c r="O131" i="1"/>
  <c r="P131" i="1" s="1"/>
  <c r="Q131" i="1"/>
  <c r="R131" i="1"/>
  <c r="O127" i="1"/>
  <c r="P127" i="1" s="1"/>
  <c r="Q127" i="1"/>
  <c r="R127" i="1"/>
  <c r="O128" i="1"/>
  <c r="P128" i="1" s="1"/>
  <c r="Q128" i="1"/>
  <c r="R128" i="1"/>
  <c r="O138" i="1"/>
  <c r="P138" i="1" s="1"/>
  <c r="Q138" i="1"/>
  <c r="R138" i="1"/>
  <c r="O134" i="1"/>
  <c r="P134" i="1" s="1"/>
  <c r="Q134" i="1"/>
  <c r="R134" i="1"/>
  <c r="O130" i="1"/>
  <c r="P130" i="1" s="1"/>
  <c r="Q130" i="1"/>
  <c r="R130" i="1"/>
  <c r="O126" i="1"/>
  <c r="P126" i="1" s="1"/>
  <c r="Q126" i="1"/>
  <c r="R126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O124" i="1"/>
  <c r="P124" i="1" s="1"/>
  <c r="Q124" i="1"/>
  <c r="R124" i="1"/>
  <c r="O137" i="1"/>
  <c r="P137" i="1" s="1"/>
  <c r="Q137" i="1"/>
  <c r="R137" i="1"/>
  <c r="O133" i="1"/>
  <c r="P133" i="1" s="1"/>
  <c r="Q133" i="1"/>
  <c r="R133" i="1"/>
  <c r="O129" i="1"/>
  <c r="P129" i="1" s="1"/>
  <c r="Q129" i="1"/>
  <c r="R129" i="1"/>
  <c r="O125" i="1"/>
  <c r="P125" i="1" s="1"/>
  <c r="Q125" i="1"/>
  <c r="R125" i="1"/>
  <c r="M115" i="1"/>
  <c r="M120" i="1"/>
  <c r="M123" i="1"/>
  <c r="M105" i="1"/>
  <c r="M106" i="1"/>
  <c r="M107" i="1"/>
  <c r="M108" i="1"/>
  <c r="M109" i="1"/>
  <c r="M110" i="1"/>
  <c r="M111" i="1"/>
  <c r="M112" i="1"/>
  <c r="M113" i="1"/>
  <c r="M114" i="1"/>
  <c r="M116" i="1"/>
  <c r="M117" i="1"/>
  <c r="M118" i="1"/>
  <c r="M119" i="1"/>
  <c r="M121" i="1"/>
  <c r="M122" i="1"/>
  <c r="O105" i="1"/>
  <c r="P105" i="1" s="1"/>
  <c r="Q105" i="1"/>
  <c r="R105" i="1"/>
  <c r="O119" i="1"/>
  <c r="P119" i="1" s="1"/>
  <c r="R119" i="1"/>
  <c r="Q119" i="1"/>
  <c r="O111" i="1"/>
  <c r="P111" i="1" s="1"/>
  <c r="Q111" i="1"/>
  <c r="R111" i="1"/>
  <c r="R121" i="1"/>
  <c r="O121" i="1"/>
  <c r="P121" i="1" s="1"/>
  <c r="Q121" i="1"/>
  <c r="O112" i="1"/>
  <c r="P112" i="1" s="1"/>
  <c r="R112" i="1"/>
  <c r="Q112" i="1"/>
  <c r="R118" i="1"/>
  <c r="O118" i="1"/>
  <c r="P118" i="1" s="1"/>
  <c r="Q118" i="1"/>
  <c r="O110" i="1"/>
  <c r="P110" i="1" s="1"/>
  <c r="R110" i="1"/>
  <c r="Q110" i="1"/>
  <c r="O120" i="1"/>
  <c r="P120" i="1" s="1"/>
  <c r="Q120" i="1"/>
  <c r="R120" i="1"/>
  <c r="O117" i="1"/>
  <c r="P117" i="1" s="1"/>
  <c r="Q117" i="1"/>
  <c r="R117" i="1"/>
  <c r="O109" i="1"/>
  <c r="P109" i="1" s="1"/>
  <c r="Q109" i="1"/>
  <c r="R109" i="1"/>
  <c r="R113" i="1"/>
  <c r="O113" i="1"/>
  <c r="P113" i="1" s="1"/>
  <c r="Q113" i="1"/>
  <c r="O108" i="1"/>
  <c r="P108" i="1" s="1"/>
  <c r="R108" i="1"/>
  <c r="Q108" i="1"/>
  <c r="R115" i="1"/>
  <c r="O115" i="1"/>
  <c r="P115" i="1" s="1"/>
  <c r="Q115" i="1"/>
  <c r="O107" i="1"/>
  <c r="P107" i="1" s="1"/>
  <c r="Q107" i="1"/>
  <c r="R107" i="1"/>
  <c r="O116" i="1"/>
  <c r="P116" i="1" s="1"/>
  <c r="R116" i="1"/>
  <c r="Q116" i="1"/>
  <c r="R123" i="1"/>
  <c r="O123" i="1"/>
  <c r="P123" i="1" s="1"/>
  <c r="Q123" i="1"/>
  <c r="O122" i="1"/>
  <c r="P122" i="1" s="1"/>
  <c r="R122" i="1"/>
  <c r="Q122" i="1"/>
  <c r="O114" i="1"/>
  <c r="P114" i="1" s="1"/>
  <c r="Q114" i="1"/>
  <c r="R114" i="1"/>
  <c r="O106" i="1"/>
  <c r="P106" i="1" s="1"/>
  <c r="R106" i="1"/>
  <c r="Q106" i="1"/>
  <c r="K156" i="1"/>
  <c r="L156" i="1" s="1"/>
  <c r="N156" i="1" s="1"/>
  <c r="K157" i="1"/>
  <c r="L157" i="1" s="1"/>
  <c r="N157" i="1" s="1"/>
  <c r="R157" i="1" s="1"/>
  <c r="K158" i="1"/>
  <c r="L158" i="1" s="1"/>
  <c r="N158" i="1" s="1"/>
  <c r="K159" i="1"/>
  <c r="L159" i="1" s="1"/>
  <c r="N159" i="1" s="1"/>
  <c r="K160" i="1"/>
  <c r="L160" i="1" s="1"/>
  <c r="N160" i="1" s="1"/>
  <c r="O160" i="1" s="1"/>
  <c r="P160" i="1" s="1"/>
  <c r="K161" i="1"/>
  <c r="L161" i="1" s="1"/>
  <c r="N161" i="1" s="1"/>
  <c r="K162" i="1"/>
  <c r="L162" i="1" s="1"/>
  <c r="N162" i="1" s="1"/>
  <c r="O162" i="1" s="1"/>
  <c r="P162" i="1" s="1"/>
  <c r="K163" i="1"/>
  <c r="L163" i="1" s="1"/>
  <c r="N163" i="1" s="1"/>
  <c r="K164" i="1"/>
  <c r="L164" i="1" s="1"/>
  <c r="N164" i="1" s="1"/>
  <c r="K165" i="1"/>
  <c r="K166" i="1"/>
  <c r="L166" i="1" s="1"/>
  <c r="N166" i="1" s="1"/>
  <c r="R166" i="1" s="1"/>
  <c r="K167" i="1"/>
  <c r="L167" i="1" s="1"/>
  <c r="N167" i="1" s="1"/>
  <c r="K168" i="1"/>
  <c r="L168" i="1" s="1"/>
  <c r="N168" i="1" s="1"/>
  <c r="O168" i="1" s="1"/>
  <c r="P168" i="1" s="1"/>
  <c r="K169" i="1"/>
  <c r="L169" i="1" s="1"/>
  <c r="N169" i="1" s="1"/>
  <c r="K170" i="1"/>
  <c r="L170" i="1" s="1"/>
  <c r="N170" i="1" s="1"/>
  <c r="O170" i="1" s="1"/>
  <c r="P170" i="1" s="1"/>
  <c r="K171" i="1"/>
  <c r="L171" i="1" s="1"/>
  <c r="N171" i="1" s="1"/>
  <c r="K172" i="1"/>
  <c r="L172" i="1" s="1"/>
  <c r="N172" i="1" s="1"/>
  <c r="K173" i="1"/>
  <c r="L173" i="1" s="1"/>
  <c r="N173" i="1" s="1"/>
  <c r="R173" i="1" s="1"/>
  <c r="K174" i="1"/>
  <c r="L174" i="1" s="1"/>
  <c r="N174" i="1" s="1"/>
  <c r="K175" i="1"/>
  <c r="L175" i="1" s="1"/>
  <c r="N175" i="1" s="1"/>
  <c r="K176" i="1"/>
  <c r="L176" i="1" s="1"/>
  <c r="N176" i="1" s="1"/>
  <c r="O176" i="1" s="1"/>
  <c r="P176" i="1" s="1"/>
  <c r="K177" i="1"/>
  <c r="L177" i="1" s="1"/>
  <c r="N177" i="1" s="1"/>
  <c r="O177" i="1" s="1"/>
  <c r="P177" i="1" s="1"/>
  <c r="K178" i="1"/>
  <c r="L178" i="1" s="1"/>
  <c r="N178" i="1" s="1"/>
  <c r="O178" i="1" s="1"/>
  <c r="P178" i="1" s="1"/>
  <c r="K179" i="1"/>
  <c r="L179" i="1" s="1"/>
  <c r="N179" i="1" s="1"/>
  <c r="K180" i="1"/>
  <c r="L180" i="1" s="1"/>
  <c r="N180" i="1" s="1"/>
  <c r="K181" i="1"/>
  <c r="L181" i="1" s="1"/>
  <c r="N181" i="1" s="1"/>
  <c r="R181" i="1" s="1"/>
  <c r="K182" i="1"/>
  <c r="L182" i="1" s="1"/>
  <c r="N182" i="1" s="1"/>
  <c r="K183" i="1"/>
  <c r="L183" i="1" s="1"/>
  <c r="N183" i="1" s="1"/>
  <c r="K184" i="1"/>
  <c r="L184" i="1" s="1"/>
  <c r="N184" i="1" s="1"/>
  <c r="K185" i="1"/>
  <c r="L185" i="1" s="1"/>
  <c r="N185" i="1" s="1"/>
  <c r="K186" i="1"/>
  <c r="L186" i="1" s="1"/>
  <c r="N186" i="1" s="1"/>
  <c r="O186" i="1" s="1"/>
  <c r="P186" i="1" s="1"/>
  <c r="K187" i="1"/>
  <c r="L187" i="1" s="1"/>
  <c r="N187" i="1" s="1"/>
  <c r="K188" i="1"/>
  <c r="L188" i="1" s="1"/>
  <c r="N188" i="1" s="1"/>
  <c r="R188" i="1" s="1"/>
  <c r="K189" i="1"/>
  <c r="L189" i="1" s="1"/>
  <c r="N189" i="1" s="1"/>
  <c r="R189" i="1" s="1"/>
  <c r="K190" i="1"/>
  <c r="L190" i="1" s="1"/>
  <c r="N190" i="1" s="1"/>
  <c r="O190" i="1" s="1"/>
  <c r="P190" i="1" s="1"/>
  <c r="K191" i="1"/>
  <c r="L191" i="1" s="1"/>
  <c r="N191" i="1" s="1"/>
  <c r="K192" i="1"/>
  <c r="L192" i="1" s="1"/>
  <c r="N192" i="1" s="1"/>
  <c r="Q192" i="1" s="1"/>
  <c r="K193" i="1"/>
  <c r="L193" i="1" s="1"/>
  <c r="N193" i="1" s="1"/>
  <c r="K194" i="1"/>
  <c r="L194" i="1" s="1"/>
  <c r="N194" i="1" s="1"/>
  <c r="K195" i="1"/>
  <c r="L195" i="1" s="1"/>
  <c r="N195" i="1" s="1"/>
  <c r="K196" i="1"/>
  <c r="L196" i="1" s="1"/>
  <c r="N196" i="1" s="1"/>
  <c r="K197" i="1"/>
  <c r="K198" i="1"/>
  <c r="L198" i="1" s="1"/>
  <c r="N198" i="1" s="1"/>
  <c r="O198" i="1" s="1"/>
  <c r="P198" i="1" s="1"/>
  <c r="K199" i="1"/>
  <c r="L199" i="1" s="1"/>
  <c r="N199" i="1" s="1"/>
  <c r="R199" i="1" s="1"/>
  <c r="K200" i="1"/>
  <c r="L200" i="1" s="1"/>
  <c r="N200" i="1" s="1"/>
  <c r="O200" i="1" s="1"/>
  <c r="P200" i="1" s="1"/>
  <c r="K201" i="1"/>
  <c r="L201" i="1" s="1"/>
  <c r="N201" i="1" s="1"/>
  <c r="K202" i="1"/>
  <c r="L202" i="1" s="1"/>
  <c r="N202" i="1" s="1"/>
  <c r="K203" i="1"/>
  <c r="K204" i="1"/>
  <c r="L204" i="1" s="1"/>
  <c r="N204" i="1" s="1"/>
  <c r="L205" i="1"/>
  <c r="K155" i="1"/>
  <c r="L155" i="1" s="1"/>
  <c r="N155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I205" i="1"/>
  <c r="J205" i="1" s="1"/>
  <c r="R205" i="1"/>
  <c r="I204" i="1"/>
  <c r="J204" i="1"/>
  <c r="I106" i="1"/>
  <c r="J106" i="1" s="1"/>
  <c r="I107" i="1"/>
  <c r="J107" i="1" s="1"/>
  <c r="I108" i="1"/>
  <c r="J108" i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/>
  <c r="I133" i="1"/>
  <c r="J133" i="1" s="1"/>
  <c r="I134" i="1"/>
  <c r="J134" i="1" s="1"/>
  <c r="I135" i="1"/>
  <c r="J135" i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/>
  <c r="I144" i="1"/>
  <c r="J144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/>
  <c r="L165" i="1"/>
  <c r="N165" i="1" s="1"/>
  <c r="R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/>
  <c r="I172" i="1"/>
  <c r="J172" i="1" s="1"/>
  <c r="I173" i="1"/>
  <c r="J173" i="1" s="1"/>
  <c r="I174" i="1"/>
  <c r="J174" i="1" s="1"/>
  <c r="I175" i="1"/>
  <c r="J175" i="1" s="1"/>
  <c r="I176" i="1"/>
  <c r="J176" i="1"/>
  <c r="I177" i="1"/>
  <c r="J177" i="1" s="1"/>
  <c r="I178" i="1"/>
  <c r="J178" i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/>
  <c r="I188" i="1"/>
  <c r="J188" i="1" s="1"/>
  <c r="I189" i="1"/>
  <c r="J189" i="1"/>
  <c r="I190" i="1"/>
  <c r="J190" i="1" s="1"/>
  <c r="I191" i="1"/>
  <c r="J191" i="1"/>
  <c r="I192" i="1"/>
  <c r="J192" i="1" s="1"/>
  <c r="I193" i="1"/>
  <c r="J193" i="1" s="1"/>
  <c r="I194" i="1"/>
  <c r="J194" i="1" s="1"/>
  <c r="I195" i="1"/>
  <c r="J195" i="1"/>
  <c r="I196" i="1"/>
  <c r="J196" i="1" s="1"/>
  <c r="I197" i="1"/>
  <c r="J197" i="1"/>
  <c r="L197" i="1"/>
  <c r="N197" i="1" s="1"/>
  <c r="R197" i="1" s="1"/>
  <c r="I198" i="1"/>
  <c r="J198" i="1" s="1"/>
  <c r="I199" i="1"/>
  <c r="J199" i="1" s="1"/>
  <c r="I200" i="1"/>
  <c r="J200" i="1"/>
  <c r="I201" i="1"/>
  <c r="J201" i="1" s="1"/>
  <c r="I202" i="1"/>
  <c r="J202" i="1"/>
  <c r="I203" i="1"/>
  <c r="J203" i="1" s="1"/>
  <c r="L203" i="1"/>
  <c r="N203" i="1" s="1"/>
  <c r="B105" i="1"/>
  <c r="D105" i="1" s="1"/>
  <c r="E105" i="1" s="1"/>
  <c r="B106" i="1"/>
  <c r="B107" i="1"/>
  <c r="B108" i="1"/>
  <c r="B109" i="1"/>
  <c r="B110" i="1"/>
  <c r="B111" i="1"/>
  <c r="B112" i="1"/>
  <c r="B113" i="1"/>
  <c r="D113" i="1" s="1"/>
  <c r="E113" i="1" s="1"/>
  <c r="B114" i="1"/>
  <c r="B115" i="1"/>
  <c r="D115" i="1" s="1"/>
  <c r="E115" i="1" s="1"/>
  <c r="B116" i="1"/>
  <c r="D116" i="1" s="1"/>
  <c r="E116" i="1" s="1"/>
  <c r="B117" i="1"/>
  <c r="D117" i="1" s="1"/>
  <c r="E117" i="1" s="1"/>
  <c r="B118" i="1"/>
  <c r="B119" i="1"/>
  <c r="D119" i="1" s="1"/>
  <c r="E119" i="1" s="1"/>
  <c r="B120" i="1"/>
  <c r="B121" i="1"/>
  <c r="D121" i="1" s="1"/>
  <c r="E121" i="1" s="1"/>
  <c r="B122" i="1"/>
  <c r="D122" i="1" s="1"/>
  <c r="E122" i="1" s="1"/>
  <c r="B123" i="1"/>
  <c r="B124" i="1"/>
  <c r="B125" i="1"/>
  <c r="B126" i="1"/>
  <c r="D126" i="1" s="1"/>
  <c r="E126" i="1" s="1"/>
  <c r="B127" i="1"/>
  <c r="B128" i="1"/>
  <c r="B129" i="1"/>
  <c r="B130" i="1"/>
  <c r="D130" i="1" s="1"/>
  <c r="E130" i="1" s="1"/>
  <c r="B131" i="1"/>
  <c r="B132" i="1"/>
  <c r="B133" i="1"/>
  <c r="B134" i="1"/>
  <c r="B135" i="1"/>
  <c r="B136" i="1"/>
  <c r="D136" i="1" s="1"/>
  <c r="E136" i="1" s="1"/>
  <c r="B137" i="1"/>
  <c r="B138" i="1"/>
  <c r="B139" i="1"/>
  <c r="B140" i="1"/>
  <c r="D140" i="1" s="1"/>
  <c r="E140" i="1" s="1"/>
  <c r="B141" i="1"/>
  <c r="B142" i="1"/>
  <c r="D142" i="1" s="1"/>
  <c r="E142" i="1" s="1"/>
  <c r="B143" i="1"/>
  <c r="B144" i="1"/>
  <c r="D144" i="1" s="1"/>
  <c r="E144" i="1" s="1"/>
  <c r="B145" i="1"/>
  <c r="B146" i="1"/>
  <c r="B147" i="1"/>
  <c r="B148" i="1"/>
  <c r="D148" i="1" s="1"/>
  <c r="E148" i="1" s="1"/>
  <c r="B149" i="1"/>
  <c r="D149" i="1" s="1"/>
  <c r="E149" i="1" s="1"/>
  <c r="B150" i="1"/>
  <c r="B151" i="1"/>
  <c r="D151" i="1" s="1"/>
  <c r="E151" i="1" s="1"/>
  <c r="B152" i="1"/>
  <c r="B153" i="1"/>
  <c r="D154" i="1"/>
  <c r="E154" i="1" s="1"/>
  <c r="B104" i="1"/>
  <c r="D104" i="1" s="1"/>
  <c r="E104" i="1" s="1"/>
  <c r="B103" i="1"/>
  <c r="L103" i="1" s="1"/>
  <c r="I104" i="1"/>
  <c r="J104" i="1" s="1"/>
  <c r="I105" i="1"/>
  <c r="J105" i="1" s="1"/>
  <c r="N102" i="1"/>
  <c r="O102" i="1" s="1"/>
  <c r="P102" i="1" s="1"/>
  <c r="R154" i="1"/>
  <c r="R219" i="1"/>
  <c r="R228" i="1"/>
  <c r="R235" i="1"/>
  <c r="R256" i="1"/>
  <c r="R257" i="1"/>
  <c r="R264" i="1"/>
  <c r="R272" i="1"/>
  <c r="R280" i="1"/>
  <c r="R288" i="1"/>
  <c r="R296" i="1"/>
  <c r="R297" i="1"/>
  <c r="R304" i="1"/>
  <c r="R305" i="1"/>
  <c r="R307" i="1"/>
  <c r="R310" i="1"/>
  <c r="R311" i="1"/>
  <c r="R313" i="1"/>
  <c r="R317" i="1"/>
  <c r="R318" i="1"/>
  <c r="R319" i="1"/>
  <c r="R325" i="1"/>
  <c r="R327" i="1"/>
  <c r="R329" i="1"/>
  <c r="R330" i="1"/>
  <c r="R335" i="1"/>
  <c r="R337" i="1"/>
  <c r="R338" i="1"/>
  <c r="R345" i="1"/>
  <c r="R346" i="1"/>
  <c r="R351" i="1"/>
  <c r="R353" i="1"/>
  <c r="R354" i="1"/>
  <c r="R358" i="1"/>
  <c r="R103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54" i="1"/>
  <c r="R53" i="1"/>
  <c r="R52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P96" i="1"/>
  <c r="P97" i="1"/>
  <c r="P98" i="1"/>
  <c r="P99" i="1"/>
  <c r="P100" i="1"/>
  <c r="P101" i="1"/>
  <c r="P103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53" i="1"/>
  <c r="P54" i="1"/>
  <c r="P55" i="1"/>
  <c r="P56" i="1"/>
  <c r="O92" i="1"/>
  <c r="O93" i="1"/>
  <c r="O94" i="1"/>
  <c r="O95" i="1"/>
  <c r="O96" i="1"/>
  <c r="O97" i="1"/>
  <c r="O98" i="1"/>
  <c r="O99" i="1"/>
  <c r="O100" i="1"/>
  <c r="O101" i="1"/>
  <c r="O10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53" i="1"/>
  <c r="O54" i="1"/>
  <c r="O52" i="1"/>
  <c r="M93" i="1"/>
  <c r="M94" i="1"/>
  <c r="M95" i="1"/>
  <c r="M96" i="1"/>
  <c r="M97" i="1"/>
  <c r="M101" i="1"/>
  <c r="M102" i="1"/>
  <c r="M103" i="1"/>
  <c r="M70" i="1"/>
  <c r="M71" i="1"/>
  <c r="M75" i="1"/>
  <c r="M76" i="1"/>
  <c r="M77" i="1"/>
  <c r="M78" i="1"/>
  <c r="M79" i="1"/>
  <c r="M83" i="1"/>
  <c r="M84" i="1"/>
  <c r="M85" i="1"/>
  <c r="M86" i="1"/>
  <c r="M87" i="1"/>
  <c r="M91" i="1"/>
  <c r="M54" i="1"/>
  <c r="M55" i="1"/>
  <c r="M56" i="1"/>
  <c r="M57" i="1"/>
  <c r="M59" i="1"/>
  <c r="M61" i="1"/>
  <c r="M62" i="1"/>
  <c r="M63" i="1"/>
  <c r="M64" i="1"/>
  <c r="M65" i="1"/>
  <c r="M67" i="1"/>
  <c r="M69" i="1"/>
  <c r="M53" i="1"/>
  <c r="M52" i="1"/>
  <c r="N101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69" i="1"/>
  <c r="N70" i="1"/>
  <c r="N71" i="1"/>
  <c r="N72" i="1"/>
  <c r="N73" i="1"/>
  <c r="N74" i="1"/>
  <c r="N75" i="1"/>
  <c r="N76" i="1"/>
  <c r="N77" i="1"/>
  <c r="N78" i="1"/>
  <c r="N79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53" i="1"/>
  <c r="N50" i="1"/>
  <c r="K53" i="1"/>
  <c r="L97" i="1"/>
  <c r="L98" i="1"/>
  <c r="L99" i="1"/>
  <c r="L100" i="1"/>
  <c r="L101" i="1"/>
  <c r="L102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54" i="1"/>
  <c r="L55" i="1"/>
  <c r="L56" i="1"/>
  <c r="L57" i="1"/>
  <c r="K92" i="1"/>
  <c r="K93" i="1"/>
  <c r="K94" i="1"/>
  <c r="K95" i="1"/>
  <c r="K96" i="1"/>
  <c r="K97" i="1"/>
  <c r="K98" i="1"/>
  <c r="K99" i="1"/>
  <c r="K100" i="1"/>
  <c r="K101" i="1"/>
  <c r="K102" i="1"/>
  <c r="K103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54" i="1"/>
  <c r="K55" i="1"/>
  <c r="K56" i="1"/>
  <c r="K57" i="1"/>
  <c r="K58" i="1"/>
  <c r="K59" i="1"/>
  <c r="K60" i="1"/>
  <c r="K52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55" i="1"/>
  <c r="E56" i="1"/>
  <c r="E57" i="1"/>
  <c r="E58" i="1"/>
  <c r="E59" i="1"/>
  <c r="E60" i="1"/>
  <c r="E61" i="1"/>
  <c r="E62" i="1"/>
  <c r="E63" i="1"/>
  <c r="E64" i="1"/>
  <c r="E65" i="1"/>
  <c r="E66" i="1"/>
  <c r="E54" i="1"/>
  <c r="D93" i="1"/>
  <c r="D94" i="1"/>
  <c r="D95" i="1"/>
  <c r="D96" i="1"/>
  <c r="D97" i="1"/>
  <c r="D98" i="1"/>
  <c r="D99" i="1"/>
  <c r="D100" i="1"/>
  <c r="D101" i="1"/>
  <c r="D102" i="1"/>
  <c r="D103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54" i="1"/>
  <c r="D53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54" i="1"/>
  <c r="B55" i="1"/>
  <c r="B56" i="1"/>
  <c r="B57" i="1"/>
  <c r="B58" i="1"/>
  <c r="B59" i="1"/>
  <c r="B60" i="1"/>
  <c r="B61" i="1"/>
  <c r="B62" i="1"/>
  <c r="B63" i="1"/>
  <c r="B53" i="1"/>
  <c r="B52" i="1"/>
  <c r="I83" i="1"/>
  <c r="J83" i="1" s="1"/>
  <c r="I84" i="1"/>
  <c r="J84" i="1" s="1"/>
  <c r="I85" i="1"/>
  <c r="J85" i="1"/>
  <c r="I86" i="1"/>
  <c r="J86" i="1" s="1"/>
  <c r="I87" i="1"/>
  <c r="J87" i="1"/>
  <c r="I88" i="1"/>
  <c r="J88" i="1" s="1"/>
  <c r="I89" i="1"/>
  <c r="J89" i="1" s="1"/>
  <c r="I90" i="1"/>
  <c r="J90" i="1" s="1"/>
  <c r="I91" i="1"/>
  <c r="J91" i="1"/>
  <c r="I92" i="1"/>
  <c r="J92" i="1" s="1"/>
  <c r="I93" i="1"/>
  <c r="J93" i="1"/>
  <c r="I94" i="1"/>
  <c r="J94" i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/>
  <c r="I102" i="1"/>
  <c r="J102" i="1"/>
  <c r="I103" i="1"/>
  <c r="J103" i="1"/>
  <c r="I72" i="1"/>
  <c r="J72" i="1" s="1"/>
  <c r="I73" i="1"/>
  <c r="J73" i="1" s="1"/>
  <c r="I74" i="1"/>
  <c r="J74" i="1"/>
  <c r="I75" i="1"/>
  <c r="J75" i="1"/>
  <c r="I76" i="1"/>
  <c r="J76" i="1" s="1"/>
  <c r="I77" i="1"/>
  <c r="J77" i="1" s="1"/>
  <c r="I78" i="1"/>
  <c r="J78" i="1" s="1"/>
  <c r="I79" i="1"/>
  <c r="J79" i="1"/>
  <c r="I80" i="1"/>
  <c r="J80" i="1" s="1"/>
  <c r="I81" i="1"/>
  <c r="J81" i="1" s="1"/>
  <c r="I82" i="1"/>
  <c r="J82" i="1"/>
  <c r="I55" i="1"/>
  <c r="J55" i="1" s="1"/>
  <c r="I56" i="1"/>
  <c r="J56" i="1" s="1"/>
  <c r="I57" i="1"/>
  <c r="J57" i="1"/>
  <c r="I58" i="1"/>
  <c r="J58" i="1"/>
  <c r="I59" i="1"/>
  <c r="J59" i="1" s="1"/>
  <c r="I60" i="1"/>
  <c r="J60" i="1" s="1"/>
  <c r="I61" i="1"/>
  <c r="J61" i="1" s="1"/>
  <c r="I62" i="1"/>
  <c r="J62" i="1"/>
  <c r="I63" i="1"/>
  <c r="J63" i="1" s="1"/>
  <c r="I64" i="1"/>
  <c r="J64" i="1" s="1"/>
  <c r="I65" i="1"/>
  <c r="J65" i="1"/>
  <c r="I66" i="1"/>
  <c r="J66" i="1" s="1"/>
  <c r="I67" i="1"/>
  <c r="J67" i="1" s="1"/>
  <c r="I68" i="1"/>
  <c r="J68" i="1" s="1"/>
  <c r="I69" i="1"/>
  <c r="J69" i="1"/>
  <c r="I70" i="1"/>
  <c r="J70" i="1"/>
  <c r="I71" i="1"/>
  <c r="J71" i="1" s="1"/>
  <c r="I54" i="1"/>
  <c r="J54" i="1" s="1"/>
  <c r="I53" i="1"/>
  <c r="J53" i="1" s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08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206" i="1"/>
  <c r="C244" i="1"/>
  <c r="C245" i="1"/>
  <c r="C246" i="1"/>
  <c r="C247" i="1"/>
  <c r="C248" i="1"/>
  <c r="C249" i="1"/>
  <c r="C250" i="1"/>
  <c r="C251" i="1"/>
  <c r="C252" i="1"/>
  <c r="C253" i="1"/>
  <c r="C255" i="1"/>
  <c r="C25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155" i="1"/>
  <c r="C197" i="1"/>
  <c r="C198" i="1"/>
  <c r="C199" i="1"/>
  <c r="C200" i="1"/>
  <c r="C201" i="1"/>
  <c r="C202" i="1"/>
  <c r="C203" i="1"/>
  <c r="C204" i="1"/>
  <c r="C20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04" i="1"/>
  <c r="C149" i="1"/>
  <c r="C150" i="1"/>
  <c r="C151" i="1"/>
  <c r="C152" i="1"/>
  <c r="C153" i="1"/>
  <c r="C154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03" i="1"/>
  <c r="C100" i="1"/>
  <c r="C101" i="1"/>
  <c r="C102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53" i="1"/>
  <c r="C5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R357" i="1" l="1"/>
  <c r="R333" i="1"/>
  <c r="Q315" i="1"/>
  <c r="Q322" i="1"/>
  <c r="O315" i="1"/>
  <c r="P315" i="1" s="1"/>
  <c r="R348" i="1"/>
  <c r="O344" i="1"/>
  <c r="P344" i="1" s="1"/>
  <c r="R344" i="1"/>
  <c r="R356" i="1"/>
  <c r="R343" i="1"/>
  <c r="R323" i="1"/>
  <c r="O343" i="1"/>
  <c r="P343" i="1" s="1"/>
  <c r="O356" i="1"/>
  <c r="P356" i="1" s="1"/>
  <c r="R355" i="1"/>
  <c r="O333" i="1"/>
  <c r="P333" i="1" s="1"/>
  <c r="R312" i="1"/>
  <c r="R336" i="1"/>
  <c r="O312" i="1"/>
  <c r="P312" i="1" s="1"/>
  <c r="O331" i="1"/>
  <c r="P331" i="1" s="1"/>
  <c r="R331" i="1"/>
  <c r="Q331" i="1"/>
  <c r="Q332" i="1"/>
  <c r="R332" i="1"/>
  <c r="O332" i="1"/>
  <c r="P332" i="1" s="1"/>
  <c r="Q309" i="1"/>
  <c r="O309" i="1"/>
  <c r="P309" i="1" s="1"/>
  <c r="R309" i="1"/>
  <c r="Q314" i="1"/>
  <c r="R308" i="1"/>
  <c r="O357" i="1"/>
  <c r="P357" i="1" s="1"/>
  <c r="O322" i="1"/>
  <c r="P322" i="1" s="1"/>
  <c r="O314" i="1"/>
  <c r="P314" i="1" s="1"/>
  <c r="O336" i="1"/>
  <c r="P336" i="1" s="1"/>
  <c r="Q348" i="1"/>
  <c r="O349" i="1"/>
  <c r="P349" i="1" s="1"/>
  <c r="R341" i="1"/>
  <c r="R349" i="1"/>
  <c r="O316" i="1"/>
  <c r="P316" i="1" s="1"/>
  <c r="R316" i="1"/>
  <c r="Q316" i="1"/>
  <c r="R324" i="1"/>
  <c r="O324" i="1"/>
  <c r="P324" i="1" s="1"/>
  <c r="Q324" i="1"/>
  <c r="O342" i="1"/>
  <c r="P342" i="1" s="1"/>
  <c r="Q342" i="1"/>
  <c r="R342" i="1"/>
  <c r="Q321" i="1"/>
  <c r="O321" i="1"/>
  <c r="P321" i="1" s="1"/>
  <c r="R321" i="1"/>
  <c r="Q352" i="1"/>
  <c r="O352" i="1"/>
  <c r="P352" i="1" s="1"/>
  <c r="R352" i="1"/>
  <c r="Q334" i="1"/>
  <c r="O334" i="1"/>
  <c r="P334" i="1" s="1"/>
  <c r="R334" i="1"/>
  <c r="R347" i="1"/>
  <c r="O347" i="1"/>
  <c r="P347" i="1" s="1"/>
  <c r="Q347" i="1"/>
  <c r="Q320" i="1"/>
  <c r="O320" i="1"/>
  <c r="P320" i="1" s="1"/>
  <c r="R320" i="1"/>
  <c r="R328" i="1"/>
  <c r="O308" i="1"/>
  <c r="P308" i="1" s="1"/>
  <c r="Q326" i="1"/>
  <c r="Q323" i="1"/>
  <c r="O328" i="1"/>
  <c r="P328" i="1" s="1"/>
  <c r="O339" i="1"/>
  <c r="P339" i="1" s="1"/>
  <c r="O350" i="1"/>
  <c r="P350" i="1" s="1"/>
  <c r="Q350" i="1"/>
  <c r="O326" i="1"/>
  <c r="P326" i="1" s="1"/>
  <c r="Q339" i="1"/>
  <c r="O355" i="1"/>
  <c r="P355" i="1" s="1"/>
  <c r="O341" i="1"/>
  <c r="P341" i="1" s="1"/>
  <c r="O340" i="1"/>
  <c r="P340" i="1" s="1"/>
  <c r="Q340" i="1"/>
  <c r="R340" i="1"/>
  <c r="M309" i="1"/>
  <c r="M317" i="1"/>
  <c r="M325" i="1"/>
  <c r="M333" i="1"/>
  <c r="M341" i="1"/>
  <c r="M349" i="1"/>
  <c r="M357" i="1"/>
  <c r="M310" i="1"/>
  <c r="M318" i="1"/>
  <c r="M326" i="1"/>
  <c r="M334" i="1"/>
  <c r="M342" i="1"/>
  <c r="M350" i="1"/>
  <c r="M358" i="1"/>
  <c r="M311" i="1"/>
  <c r="M319" i="1"/>
  <c r="M327" i="1"/>
  <c r="M335" i="1"/>
  <c r="M343" i="1"/>
  <c r="M351" i="1"/>
  <c r="M308" i="1"/>
  <c r="M312" i="1"/>
  <c r="M320" i="1"/>
  <c r="M328" i="1"/>
  <c r="M336" i="1"/>
  <c r="M344" i="1"/>
  <c r="M352" i="1"/>
  <c r="M313" i="1"/>
  <c r="M321" i="1"/>
  <c r="M329" i="1"/>
  <c r="M337" i="1"/>
  <c r="M345" i="1"/>
  <c r="M353" i="1"/>
  <c r="M314" i="1"/>
  <c r="M322" i="1"/>
  <c r="M330" i="1"/>
  <c r="M338" i="1"/>
  <c r="M346" i="1"/>
  <c r="M354" i="1"/>
  <c r="M323" i="1"/>
  <c r="M315" i="1"/>
  <c r="M331" i="1"/>
  <c r="M339" i="1"/>
  <c r="M347" i="1"/>
  <c r="M355" i="1"/>
  <c r="M316" i="1"/>
  <c r="M324" i="1"/>
  <c r="M332" i="1"/>
  <c r="M340" i="1"/>
  <c r="M348" i="1"/>
  <c r="M356" i="1"/>
  <c r="R300" i="1"/>
  <c r="R262" i="1"/>
  <c r="Q262" i="1"/>
  <c r="O284" i="1"/>
  <c r="P284" i="1" s="1"/>
  <c r="R278" i="1"/>
  <c r="O300" i="1"/>
  <c r="P300" i="1" s="1"/>
  <c r="Q306" i="1"/>
  <c r="R284" i="1"/>
  <c r="O278" i="1"/>
  <c r="P278" i="1" s="1"/>
  <c r="Q259" i="1"/>
  <c r="R268" i="1"/>
  <c r="R259" i="1"/>
  <c r="Q261" i="1"/>
  <c r="R261" i="1"/>
  <c r="O268" i="1"/>
  <c r="P268" i="1" s="1"/>
  <c r="R301" i="1"/>
  <c r="R274" i="1"/>
  <c r="R273" i="1"/>
  <c r="R291" i="1"/>
  <c r="O289" i="1"/>
  <c r="P289" i="1" s="1"/>
  <c r="Q274" i="1"/>
  <c r="R294" i="1"/>
  <c r="Q295" i="1"/>
  <c r="R295" i="1"/>
  <c r="R269" i="1"/>
  <c r="Q286" i="1"/>
  <c r="R286" i="1"/>
  <c r="O294" i="1"/>
  <c r="P294" i="1" s="1"/>
  <c r="R298" i="1"/>
  <c r="Q298" i="1"/>
  <c r="Q289" i="1"/>
  <c r="O273" i="1"/>
  <c r="P273" i="1" s="1"/>
  <c r="O270" i="1"/>
  <c r="P270" i="1" s="1"/>
  <c r="Q270" i="1"/>
  <c r="R270" i="1"/>
  <c r="R258" i="1"/>
  <c r="Q258" i="1"/>
  <c r="O258" i="1"/>
  <c r="P258" i="1" s="1"/>
  <c r="Q285" i="1"/>
  <c r="R285" i="1"/>
  <c r="O285" i="1"/>
  <c r="P285" i="1" s="1"/>
  <c r="R276" i="1"/>
  <c r="O276" i="1"/>
  <c r="P276" i="1" s="1"/>
  <c r="Q276" i="1"/>
  <c r="R306" i="1"/>
  <c r="O269" i="1"/>
  <c r="P269" i="1" s="1"/>
  <c r="R277" i="1"/>
  <c r="R266" i="1"/>
  <c r="O277" i="1"/>
  <c r="P277" i="1" s="1"/>
  <c r="O291" i="1"/>
  <c r="P291" i="1" s="1"/>
  <c r="O295" i="1"/>
  <c r="P295" i="1" s="1"/>
  <c r="O281" i="1"/>
  <c r="P281" i="1" s="1"/>
  <c r="M278" i="1"/>
  <c r="O267" i="1"/>
  <c r="P267" i="1" s="1"/>
  <c r="Q267" i="1"/>
  <c r="R267" i="1"/>
  <c r="M262" i="1"/>
  <c r="O290" i="1"/>
  <c r="P290" i="1" s="1"/>
  <c r="Q290" i="1"/>
  <c r="R290" i="1"/>
  <c r="Q275" i="1"/>
  <c r="O275" i="1"/>
  <c r="P275" i="1" s="1"/>
  <c r="R275" i="1"/>
  <c r="Q293" i="1"/>
  <c r="R293" i="1"/>
  <c r="O293" i="1"/>
  <c r="P293" i="1" s="1"/>
  <c r="Q303" i="1"/>
  <c r="R303" i="1"/>
  <c r="O303" i="1"/>
  <c r="P303" i="1" s="1"/>
  <c r="O263" i="1"/>
  <c r="P263" i="1" s="1"/>
  <c r="M273" i="1"/>
  <c r="M298" i="1"/>
  <c r="M264" i="1"/>
  <c r="R263" i="1"/>
  <c r="Q263" i="1"/>
  <c r="M266" i="1"/>
  <c r="M289" i="1"/>
  <c r="M296" i="1"/>
  <c r="M279" i="1"/>
  <c r="M280" i="1"/>
  <c r="M286" i="1"/>
  <c r="M293" i="1"/>
  <c r="M276" i="1"/>
  <c r="M283" i="1"/>
  <c r="O299" i="1"/>
  <c r="P299" i="1" s="1"/>
  <c r="Q299" i="1"/>
  <c r="R299" i="1"/>
  <c r="Q279" i="1"/>
  <c r="R279" i="1"/>
  <c r="O279" i="1"/>
  <c r="P279" i="1" s="1"/>
  <c r="Q287" i="1"/>
  <c r="O287" i="1"/>
  <c r="P287" i="1" s="1"/>
  <c r="R287" i="1"/>
  <c r="R292" i="1"/>
  <c r="R260" i="1"/>
  <c r="Q283" i="1"/>
  <c r="Q292" i="1"/>
  <c r="M271" i="1"/>
  <c r="M288" i="1"/>
  <c r="M281" i="1"/>
  <c r="M258" i="1"/>
  <c r="M291" i="1"/>
  <c r="M284" i="1"/>
  <c r="M301" i="1"/>
  <c r="M294" i="1"/>
  <c r="O301" i="1"/>
  <c r="P301" i="1" s="1"/>
  <c r="Q265" i="1"/>
  <c r="M299" i="1"/>
  <c r="M292" i="1"/>
  <c r="M302" i="1"/>
  <c r="M263" i="1"/>
  <c r="R283" i="1"/>
  <c r="R282" i="1"/>
  <c r="O265" i="1"/>
  <c r="P265" i="1" s="1"/>
  <c r="M287" i="1"/>
  <c r="M304" i="1"/>
  <c r="M297" i="1"/>
  <c r="M274" i="1"/>
  <c r="M307" i="1"/>
  <c r="M300" i="1"/>
  <c r="R281" i="1"/>
  <c r="O266" i="1"/>
  <c r="P266" i="1" s="1"/>
  <c r="Q260" i="1"/>
  <c r="M295" i="1"/>
  <c r="M305" i="1"/>
  <c r="M282" i="1"/>
  <c r="M257" i="1"/>
  <c r="M261" i="1"/>
  <c r="O261" i="1"/>
  <c r="P261" i="1" s="1"/>
  <c r="O271" i="1"/>
  <c r="P271" i="1" s="1"/>
  <c r="O260" i="1"/>
  <c r="P260" i="1" s="1"/>
  <c r="M303" i="1"/>
  <c r="M290" i="1"/>
  <c r="O302" i="1"/>
  <c r="P302" i="1" s="1"/>
  <c r="Q302" i="1"/>
  <c r="M259" i="1"/>
  <c r="M269" i="1"/>
  <c r="R271" i="1"/>
  <c r="O282" i="1"/>
  <c r="P282" i="1" s="1"/>
  <c r="M267" i="1"/>
  <c r="M260" i="1"/>
  <c r="M277" i="1"/>
  <c r="M270" i="1"/>
  <c r="M272" i="1"/>
  <c r="M265" i="1"/>
  <c r="M306" i="1"/>
  <c r="M275" i="1"/>
  <c r="M268" i="1"/>
  <c r="M285" i="1"/>
  <c r="Q252" i="1"/>
  <c r="Q212" i="1"/>
  <c r="R212" i="1"/>
  <c r="R207" i="1"/>
  <c r="O252" i="1"/>
  <c r="P252" i="1" s="1"/>
  <c r="O244" i="1"/>
  <c r="P244" i="1" s="1"/>
  <c r="Q244" i="1"/>
  <c r="R244" i="1"/>
  <c r="R236" i="1"/>
  <c r="Q236" i="1"/>
  <c r="O236" i="1"/>
  <c r="P236" i="1" s="1"/>
  <c r="Q229" i="1"/>
  <c r="R229" i="1"/>
  <c r="Q207" i="1"/>
  <c r="Q232" i="1"/>
  <c r="O232" i="1"/>
  <c r="P232" i="1" s="1"/>
  <c r="R232" i="1"/>
  <c r="Q221" i="1"/>
  <c r="R221" i="1"/>
  <c r="O221" i="1"/>
  <c r="P221" i="1" s="1"/>
  <c r="Q240" i="1"/>
  <c r="O240" i="1"/>
  <c r="P240" i="1" s="1"/>
  <c r="R240" i="1"/>
  <c r="Q250" i="1"/>
  <c r="O250" i="1"/>
  <c r="P250" i="1" s="1"/>
  <c r="R250" i="1"/>
  <c r="Q248" i="1"/>
  <c r="O248" i="1"/>
  <c r="P248" i="1" s="1"/>
  <c r="R248" i="1"/>
  <c r="O226" i="1"/>
  <c r="P226" i="1" s="1"/>
  <c r="Q226" i="1"/>
  <c r="R226" i="1"/>
  <c r="Q213" i="1"/>
  <c r="O213" i="1"/>
  <c r="P213" i="1" s="1"/>
  <c r="R213" i="1"/>
  <c r="Q245" i="1"/>
  <c r="O245" i="1"/>
  <c r="P245" i="1" s="1"/>
  <c r="R245" i="1"/>
  <c r="Q215" i="1"/>
  <c r="O215" i="1"/>
  <c r="P215" i="1" s="1"/>
  <c r="R215" i="1"/>
  <c r="O243" i="1"/>
  <c r="P243" i="1" s="1"/>
  <c r="Q243" i="1"/>
  <c r="R243" i="1"/>
  <c r="Q237" i="1"/>
  <c r="R237" i="1"/>
  <c r="O237" i="1"/>
  <c r="P237" i="1" s="1"/>
  <c r="O234" i="1"/>
  <c r="P234" i="1" s="1"/>
  <c r="Q234" i="1"/>
  <c r="R234" i="1"/>
  <c r="Q253" i="1"/>
  <c r="O253" i="1"/>
  <c r="P253" i="1" s="1"/>
  <c r="R253" i="1"/>
  <c r="Q210" i="1"/>
  <c r="O210" i="1"/>
  <c r="P210" i="1" s="1"/>
  <c r="R210" i="1"/>
  <c r="Q208" i="1"/>
  <c r="O208" i="1"/>
  <c r="P208" i="1" s="1"/>
  <c r="R208" i="1"/>
  <c r="Q251" i="1"/>
  <c r="O251" i="1"/>
  <c r="P251" i="1" s="1"/>
  <c r="R251" i="1"/>
  <c r="Q216" i="1"/>
  <c r="O216" i="1"/>
  <c r="P216" i="1" s="1"/>
  <c r="R216" i="1"/>
  <c r="Q218" i="1"/>
  <c r="O218" i="1"/>
  <c r="P218" i="1" s="1"/>
  <c r="R218" i="1"/>
  <c r="Q224" i="1"/>
  <c r="O224" i="1"/>
  <c r="P224" i="1" s="1"/>
  <c r="R224" i="1"/>
  <c r="Q217" i="1"/>
  <c r="O217" i="1"/>
  <c r="P217" i="1" s="1"/>
  <c r="O229" i="1"/>
  <c r="P229" i="1" s="1"/>
  <c r="Q227" i="1"/>
  <c r="O227" i="1"/>
  <c r="P227" i="1" s="1"/>
  <c r="O214" i="1"/>
  <c r="P214" i="1" s="1"/>
  <c r="Q214" i="1"/>
  <c r="Q222" i="1"/>
  <c r="O222" i="1"/>
  <c r="P222" i="1" s="1"/>
  <c r="Q223" i="1"/>
  <c r="O223" i="1"/>
  <c r="P223" i="1" s="1"/>
  <c r="Q241" i="1"/>
  <c r="O241" i="1"/>
  <c r="P241" i="1" s="1"/>
  <c r="Q230" i="1"/>
  <c r="O230" i="1"/>
  <c r="P230" i="1" s="1"/>
  <c r="Q249" i="1"/>
  <c r="O249" i="1"/>
  <c r="P249" i="1" s="1"/>
  <c r="Q231" i="1"/>
  <c r="O231" i="1"/>
  <c r="P231" i="1" s="1"/>
  <c r="Q233" i="1"/>
  <c r="O233" i="1"/>
  <c r="P233" i="1" s="1"/>
  <c r="Q238" i="1"/>
  <c r="O238" i="1"/>
  <c r="P238" i="1" s="1"/>
  <c r="Q239" i="1"/>
  <c r="O239" i="1"/>
  <c r="P239" i="1" s="1"/>
  <c r="Q242" i="1"/>
  <c r="O242" i="1"/>
  <c r="P242" i="1" s="1"/>
  <c r="Q211" i="1"/>
  <c r="O211" i="1"/>
  <c r="P211" i="1" s="1"/>
  <c r="M209" i="1"/>
  <c r="M217" i="1"/>
  <c r="M225" i="1"/>
  <c r="M233" i="1"/>
  <c r="M241" i="1"/>
  <c r="M249" i="1"/>
  <c r="M206" i="1"/>
  <c r="M210" i="1"/>
  <c r="M218" i="1"/>
  <c r="M226" i="1"/>
  <c r="M234" i="1"/>
  <c r="M242" i="1"/>
  <c r="M250" i="1"/>
  <c r="M211" i="1"/>
  <c r="M219" i="1"/>
  <c r="M227" i="1"/>
  <c r="M235" i="1"/>
  <c r="M243" i="1"/>
  <c r="M251" i="1"/>
  <c r="M212" i="1"/>
  <c r="M220" i="1"/>
  <c r="M228" i="1"/>
  <c r="M236" i="1"/>
  <c r="M244" i="1"/>
  <c r="M252" i="1"/>
  <c r="M213" i="1"/>
  <c r="M221" i="1"/>
  <c r="M229" i="1"/>
  <c r="M237" i="1"/>
  <c r="M245" i="1"/>
  <c r="M253" i="1"/>
  <c r="M214" i="1"/>
  <c r="M222" i="1"/>
  <c r="M230" i="1"/>
  <c r="M238" i="1"/>
  <c r="M246" i="1"/>
  <c r="M254" i="1"/>
  <c r="M215" i="1"/>
  <c r="M223" i="1"/>
  <c r="M231" i="1"/>
  <c r="M239" i="1"/>
  <c r="M247" i="1"/>
  <c r="M255" i="1"/>
  <c r="M207" i="1"/>
  <c r="M208" i="1"/>
  <c r="M216" i="1"/>
  <c r="M224" i="1"/>
  <c r="M232" i="1"/>
  <c r="M240" i="1"/>
  <c r="M248" i="1"/>
  <c r="M256" i="1"/>
  <c r="O246" i="1"/>
  <c r="P246" i="1" s="1"/>
  <c r="Q246" i="1"/>
  <c r="O225" i="1"/>
  <c r="P225" i="1" s="1"/>
  <c r="Q225" i="1"/>
  <c r="O247" i="1"/>
  <c r="P247" i="1" s="1"/>
  <c r="Q247" i="1"/>
  <c r="Q220" i="1"/>
  <c r="O220" i="1"/>
  <c r="P220" i="1" s="1"/>
  <c r="R241" i="1"/>
  <c r="R233" i="1"/>
  <c r="R225" i="1"/>
  <c r="R217" i="1"/>
  <c r="O254" i="1"/>
  <c r="P254" i="1" s="1"/>
  <c r="Q254" i="1"/>
  <c r="O255" i="1"/>
  <c r="P255" i="1" s="1"/>
  <c r="Q255" i="1"/>
  <c r="Q209" i="1"/>
  <c r="O209" i="1"/>
  <c r="P209" i="1" s="1"/>
  <c r="Q206" i="1"/>
  <c r="O206" i="1"/>
  <c r="P206" i="1" s="1"/>
  <c r="M156" i="1"/>
  <c r="O184" i="1"/>
  <c r="P184" i="1" s="1"/>
  <c r="R184" i="1"/>
  <c r="O185" i="1"/>
  <c r="P185" i="1" s="1"/>
  <c r="R185" i="1"/>
  <c r="Q184" i="1"/>
  <c r="O193" i="1"/>
  <c r="P193" i="1" s="1"/>
  <c r="R193" i="1"/>
  <c r="Q193" i="1"/>
  <c r="O201" i="1"/>
  <c r="P201" i="1" s="1"/>
  <c r="Q201" i="1"/>
  <c r="O169" i="1"/>
  <c r="P169" i="1" s="1"/>
  <c r="R169" i="1"/>
  <c r="O161" i="1"/>
  <c r="P161" i="1" s="1"/>
  <c r="R161" i="1"/>
  <c r="Q161" i="1"/>
  <c r="M195" i="1"/>
  <c r="M181" i="1"/>
  <c r="M170" i="1"/>
  <c r="M205" i="1"/>
  <c r="M194" i="1"/>
  <c r="M180" i="1"/>
  <c r="M166" i="1"/>
  <c r="M204" i="1"/>
  <c r="M190" i="1"/>
  <c r="M179" i="1"/>
  <c r="M165" i="1"/>
  <c r="M203" i="1"/>
  <c r="M189" i="1"/>
  <c r="M178" i="1"/>
  <c r="M164" i="1"/>
  <c r="R200" i="1"/>
  <c r="M202" i="1"/>
  <c r="M188" i="1"/>
  <c r="M174" i="1"/>
  <c r="M198" i="1"/>
  <c r="M187" i="1"/>
  <c r="M173" i="1"/>
  <c r="M197" i="1"/>
  <c r="M186" i="1"/>
  <c r="M172" i="1"/>
  <c r="R192" i="1"/>
  <c r="O192" i="1"/>
  <c r="P192" i="1" s="1"/>
  <c r="M196" i="1"/>
  <c r="M182" i="1"/>
  <c r="M171" i="1"/>
  <c r="M163" i="1"/>
  <c r="M162" i="1"/>
  <c r="M201" i="1"/>
  <c r="M193" i="1"/>
  <c r="M185" i="1"/>
  <c r="M177" i="1"/>
  <c r="M169" i="1"/>
  <c r="M161" i="1"/>
  <c r="M155" i="1"/>
  <c r="M200" i="1"/>
  <c r="M192" i="1"/>
  <c r="M184" i="1"/>
  <c r="M176" i="1"/>
  <c r="M168" i="1"/>
  <c r="M160" i="1"/>
  <c r="Q169" i="1"/>
  <c r="M199" i="1"/>
  <c r="M191" i="1"/>
  <c r="M183" i="1"/>
  <c r="M175" i="1"/>
  <c r="M167" i="1"/>
  <c r="M159" i="1"/>
  <c r="M158" i="1"/>
  <c r="M157" i="1"/>
  <c r="D111" i="1"/>
  <c r="E111" i="1" s="1"/>
  <c r="K104" i="1"/>
  <c r="L104" i="1" s="1"/>
  <c r="N104" i="1" s="1"/>
  <c r="R104" i="1" s="1"/>
  <c r="D135" i="1"/>
  <c r="E135" i="1" s="1"/>
  <c r="D123" i="1"/>
  <c r="E123" i="1" s="1"/>
  <c r="D107" i="1"/>
  <c r="E107" i="1" s="1"/>
  <c r="D139" i="1"/>
  <c r="E139" i="1" s="1"/>
  <c r="D143" i="1"/>
  <c r="E143" i="1" s="1"/>
  <c r="D131" i="1"/>
  <c r="E131" i="1" s="1"/>
  <c r="D141" i="1"/>
  <c r="E141" i="1" s="1"/>
  <c r="D127" i="1"/>
  <c r="E127" i="1" s="1"/>
  <c r="D109" i="1"/>
  <c r="E109" i="1" s="1"/>
  <c r="D125" i="1"/>
  <c r="E125" i="1" s="1"/>
  <c r="D134" i="1"/>
  <c r="E134" i="1" s="1"/>
  <c r="D150" i="1"/>
  <c r="E150" i="1" s="1"/>
  <c r="D133" i="1"/>
  <c r="E133" i="1" s="1"/>
  <c r="D118" i="1"/>
  <c r="E118" i="1" s="1"/>
  <c r="D120" i="1"/>
  <c r="E120" i="1" s="1"/>
  <c r="D152" i="1"/>
  <c r="E152" i="1" s="1"/>
  <c r="D147" i="1"/>
  <c r="E147" i="1" s="1"/>
  <c r="D138" i="1"/>
  <c r="E138" i="1" s="1"/>
  <c r="D129" i="1"/>
  <c r="E129" i="1" s="1"/>
  <c r="D124" i="1"/>
  <c r="E124" i="1" s="1"/>
  <c r="D106" i="1"/>
  <c r="E106" i="1" s="1"/>
  <c r="K154" i="1"/>
  <c r="L154" i="1" s="1"/>
  <c r="Q154" i="1" s="1"/>
  <c r="D128" i="1"/>
  <c r="E128" i="1" s="1"/>
  <c r="D110" i="1"/>
  <c r="E110" i="1" s="1"/>
  <c r="D146" i="1"/>
  <c r="E146" i="1" s="1"/>
  <c r="D137" i="1"/>
  <c r="E137" i="1" s="1"/>
  <c r="D132" i="1"/>
  <c r="E132" i="1" s="1"/>
  <c r="D114" i="1"/>
  <c r="E114" i="1" s="1"/>
  <c r="D145" i="1"/>
  <c r="E145" i="1" s="1"/>
  <c r="D108" i="1"/>
  <c r="E108" i="1" s="1"/>
  <c r="D112" i="1"/>
  <c r="E112" i="1" s="1"/>
  <c r="D153" i="1"/>
  <c r="E153" i="1" s="1"/>
  <c r="Q179" i="1"/>
  <c r="R179" i="1"/>
  <c r="Q171" i="1"/>
  <c r="O171" i="1"/>
  <c r="P171" i="1" s="1"/>
  <c r="R171" i="1"/>
  <c r="Q163" i="1"/>
  <c r="R163" i="1"/>
  <c r="O163" i="1"/>
  <c r="P163" i="1" s="1"/>
  <c r="Q202" i="1"/>
  <c r="R202" i="1"/>
  <c r="O202" i="1"/>
  <c r="P202" i="1" s="1"/>
  <c r="R203" i="1"/>
  <c r="O203" i="1"/>
  <c r="P203" i="1" s="1"/>
  <c r="Q203" i="1"/>
  <c r="R177" i="1"/>
  <c r="R160" i="1"/>
  <c r="Q185" i="1"/>
  <c r="Q200" i="1"/>
  <c r="R168" i="1"/>
  <c r="Q177" i="1"/>
  <c r="Q160" i="1"/>
  <c r="Q155" i="1"/>
  <c r="R155" i="1"/>
  <c r="Q205" i="1"/>
  <c r="O205" i="1"/>
  <c r="P205" i="1" s="1"/>
  <c r="Q204" i="1"/>
  <c r="O204" i="1"/>
  <c r="P204" i="1" s="1"/>
  <c r="R204" i="1"/>
  <c r="O196" i="1"/>
  <c r="P196" i="1" s="1"/>
  <c r="R196" i="1"/>
  <c r="Q196" i="1"/>
  <c r="O164" i="1"/>
  <c r="P164" i="1" s="1"/>
  <c r="Q164" i="1"/>
  <c r="R164" i="1"/>
  <c r="Q187" i="1"/>
  <c r="O187" i="1"/>
  <c r="P187" i="1" s="1"/>
  <c r="R187" i="1"/>
  <c r="O158" i="1"/>
  <c r="P158" i="1" s="1"/>
  <c r="Q158" i="1"/>
  <c r="R158" i="1"/>
  <c r="O156" i="1"/>
  <c r="P156" i="1" s="1"/>
  <c r="Q156" i="1"/>
  <c r="R156" i="1"/>
  <c r="Q195" i="1"/>
  <c r="O195" i="1"/>
  <c r="P195" i="1" s="1"/>
  <c r="R195" i="1"/>
  <c r="O182" i="1"/>
  <c r="P182" i="1" s="1"/>
  <c r="R182" i="1"/>
  <c r="Q182" i="1"/>
  <c r="O180" i="1"/>
  <c r="P180" i="1" s="1"/>
  <c r="Q180" i="1"/>
  <c r="R180" i="1"/>
  <c r="O174" i="1"/>
  <c r="P174" i="1" s="1"/>
  <c r="Q174" i="1"/>
  <c r="R198" i="1"/>
  <c r="R183" i="1"/>
  <c r="O183" i="1"/>
  <c r="P183" i="1" s="1"/>
  <c r="Q183" i="1"/>
  <c r="O166" i="1"/>
  <c r="P166" i="1" s="1"/>
  <c r="Q166" i="1"/>
  <c r="R176" i="1"/>
  <c r="O181" i="1"/>
  <c r="P181" i="1" s="1"/>
  <c r="Q181" i="1"/>
  <c r="O179" i="1"/>
  <c r="P179" i="1" s="1"/>
  <c r="O199" i="1"/>
  <c r="P199" i="1" s="1"/>
  <c r="Q199" i="1"/>
  <c r="O188" i="1"/>
  <c r="P188" i="1" s="1"/>
  <c r="Q188" i="1"/>
  <c r="R174" i="1"/>
  <c r="R191" i="1"/>
  <c r="O191" i="1"/>
  <c r="P191" i="1" s="1"/>
  <c r="Q191" i="1"/>
  <c r="Q194" i="1"/>
  <c r="R194" i="1"/>
  <c r="O172" i="1"/>
  <c r="P172" i="1" s="1"/>
  <c r="Q172" i="1"/>
  <c r="O189" i="1"/>
  <c r="P189" i="1" s="1"/>
  <c r="Q189" i="1"/>
  <c r="Q178" i="1"/>
  <c r="R178" i="1"/>
  <c r="R175" i="1"/>
  <c r="O175" i="1"/>
  <c r="P175" i="1" s="1"/>
  <c r="Q175" i="1"/>
  <c r="O173" i="1"/>
  <c r="P173" i="1" s="1"/>
  <c r="Q173" i="1"/>
  <c r="R172" i="1"/>
  <c r="Q198" i="1"/>
  <c r="O197" i="1"/>
  <c r="P197" i="1" s="1"/>
  <c r="Q197" i="1"/>
  <c r="R167" i="1"/>
  <c r="O167" i="1"/>
  <c r="P167" i="1" s="1"/>
  <c r="Q167" i="1"/>
  <c r="O165" i="1"/>
  <c r="P165" i="1" s="1"/>
  <c r="Q165" i="1"/>
  <c r="R201" i="1"/>
  <c r="O194" i="1"/>
  <c r="P194" i="1" s="1"/>
  <c r="Q190" i="1"/>
  <c r="Q186" i="1"/>
  <c r="R186" i="1"/>
  <c r="Q176" i="1"/>
  <c r="Q170" i="1"/>
  <c r="R170" i="1"/>
  <c r="R159" i="1"/>
  <c r="O159" i="1"/>
  <c r="P159" i="1" s="1"/>
  <c r="Q159" i="1"/>
  <c r="O157" i="1"/>
  <c r="P157" i="1" s="1"/>
  <c r="Q157" i="1"/>
  <c r="O155" i="1"/>
  <c r="P155" i="1" s="1"/>
  <c r="O154" i="1"/>
  <c r="P154" i="1" s="1"/>
  <c r="R190" i="1"/>
  <c r="Q168" i="1"/>
  <c r="Q162" i="1"/>
  <c r="R162" i="1"/>
  <c r="M68" i="1"/>
  <c r="M60" i="1"/>
  <c r="M90" i="1"/>
  <c r="M82" i="1"/>
  <c r="M74" i="1"/>
  <c r="M100" i="1"/>
  <c r="M92" i="1"/>
  <c r="R102" i="1"/>
  <c r="M89" i="1"/>
  <c r="M81" i="1"/>
  <c r="M99" i="1"/>
  <c r="M73" i="1"/>
  <c r="M66" i="1"/>
  <c r="M58" i="1"/>
  <c r="M88" i="1"/>
  <c r="M80" i="1"/>
  <c r="M72" i="1"/>
  <c r="M98" i="1"/>
  <c r="E53" i="1"/>
  <c r="L53" i="1"/>
  <c r="I3" i="3"/>
  <c r="B2" i="3"/>
  <c r="C2" i="3" s="1"/>
  <c r="B2" i="1"/>
  <c r="K2" i="1" s="1"/>
  <c r="B3" i="1"/>
  <c r="K3" i="1" s="1"/>
  <c r="B4" i="1"/>
  <c r="K4" i="1" s="1"/>
  <c r="B5" i="1"/>
  <c r="K5" i="1" s="1"/>
  <c r="B6" i="1"/>
  <c r="K6" i="1" s="1"/>
  <c r="B7" i="1"/>
  <c r="K7" i="1" s="1"/>
  <c r="B8" i="1"/>
  <c r="K8" i="1" s="1"/>
  <c r="B9" i="1"/>
  <c r="K9" i="1" s="1"/>
  <c r="B10" i="1"/>
  <c r="K10" i="1" s="1"/>
  <c r="B11" i="1"/>
  <c r="K11" i="1" s="1"/>
  <c r="B12" i="1"/>
  <c r="B13" i="1"/>
  <c r="K13" i="1" s="1"/>
  <c r="B14" i="1"/>
  <c r="K14" i="1" s="1"/>
  <c r="B15" i="1"/>
  <c r="K15" i="1" s="1"/>
  <c r="B16" i="1"/>
  <c r="K16" i="1" s="1"/>
  <c r="B17" i="1"/>
  <c r="K17" i="1" s="1"/>
  <c r="B18" i="1"/>
  <c r="B19" i="1"/>
  <c r="K19" i="1" s="1"/>
  <c r="B20" i="1"/>
  <c r="K20" i="1" s="1"/>
  <c r="B21" i="1"/>
  <c r="K21" i="1" s="1"/>
  <c r="B22" i="1"/>
  <c r="K22" i="1" s="1"/>
  <c r="B23" i="1"/>
  <c r="K23" i="1" s="1"/>
  <c r="B24" i="1"/>
  <c r="K24" i="1" s="1"/>
  <c r="B25" i="1"/>
  <c r="K25" i="1" s="1"/>
  <c r="B26" i="1"/>
  <c r="K26" i="1" s="1"/>
  <c r="B27" i="1"/>
  <c r="K27" i="1" s="1"/>
  <c r="B28" i="1"/>
  <c r="K28" i="1" s="1"/>
  <c r="B29" i="1"/>
  <c r="K29" i="1" s="1"/>
  <c r="B30" i="1"/>
  <c r="K30" i="1" s="1"/>
  <c r="B31" i="1"/>
  <c r="K31" i="1" s="1"/>
  <c r="B32" i="1"/>
  <c r="K32" i="1" s="1"/>
  <c r="B33" i="1"/>
  <c r="K33" i="1" s="1"/>
  <c r="B34" i="1"/>
  <c r="K34" i="1" s="1"/>
  <c r="B35" i="1"/>
  <c r="K35" i="1" s="1"/>
  <c r="B36" i="1"/>
  <c r="K36" i="1" s="1"/>
  <c r="B37" i="1"/>
  <c r="K37" i="1" s="1"/>
  <c r="B38" i="1"/>
  <c r="K38" i="1" s="1"/>
  <c r="B39" i="1"/>
  <c r="K39" i="1" s="1"/>
  <c r="B40" i="1"/>
  <c r="K40" i="1" s="1"/>
  <c r="B41" i="1"/>
  <c r="K41" i="1" s="1"/>
  <c r="B42" i="1"/>
  <c r="K42" i="1" s="1"/>
  <c r="B43" i="1"/>
  <c r="B44" i="1"/>
  <c r="K44" i="1" s="1"/>
  <c r="B45" i="1"/>
  <c r="K45" i="1" s="1"/>
  <c r="B46" i="1"/>
  <c r="K46" i="1" s="1"/>
  <c r="B47" i="1"/>
  <c r="K47" i="1" s="1"/>
  <c r="B48" i="1"/>
  <c r="K48" i="1" s="1"/>
  <c r="B49" i="1"/>
  <c r="K49" i="1" s="1"/>
  <c r="B50" i="1"/>
  <c r="K50" i="1" s="1"/>
  <c r="B51" i="1"/>
  <c r="K51" i="1" s="1"/>
  <c r="L52" i="1"/>
  <c r="I2" i="1"/>
  <c r="M2" i="3" s="1"/>
  <c r="I3" i="1"/>
  <c r="I4" i="1"/>
  <c r="I5" i="1"/>
  <c r="J5" i="1" s="1"/>
  <c r="I6" i="1"/>
  <c r="J6" i="1" s="1"/>
  <c r="I7" i="1"/>
  <c r="I8" i="1"/>
  <c r="J8" i="1" s="1"/>
  <c r="I9" i="1"/>
  <c r="J9" i="1" s="1"/>
  <c r="I10" i="1"/>
  <c r="I11" i="1"/>
  <c r="J11" i="1" s="1"/>
  <c r="I12" i="1"/>
  <c r="J12" i="1" s="1"/>
  <c r="I13" i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J49" i="1" s="1"/>
  <c r="I50" i="1"/>
  <c r="I51" i="1"/>
  <c r="J51" i="1" s="1"/>
  <c r="I52" i="1"/>
  <c r="J52" i="1" s="1"/>
  <c r="B52" i="2"/>
  <c r="F52" i="2" s="1"/>
  <c r="J37" i="1"/>
  <c r="J39" i="1"/>
  <c r="J45" i="1"/>
  <c r="J50" i="1"/>
  <c r="J28" i="1"/>
  <c r="J3" i="1"/>
  <c r="J4" i="1"/>
  <c r="J7" i="1"/>
  <c r="J10" i="1"/>
  <c r="J13" i="1"/>
  <c r="J14" i="1"/>
  <c r="J2" i="1"/>
  <c r="L11" i="1"/>
  <c r="N11" i="1" s="1"/>
  <c r="B45" i="2"/>
  <c r="G45" i="2" s="1"/>
  <c r="B46" i="2"/>
  <c r="F46" i="2" s="1"/>
  <c r="B47" i="2"/>
  <c r="F47" i="2" s="1"/>
  <c r="B48" i="2"/>
  <c r="F48" i="2" s="1"/>
  <c r="B49" i="2"/>
  <c r="G49" i="2" s="1"/>
  <c r="B50" i="2"/>
  <c r="F50" i="2" s="1"/>
  <c r="B51" i="2"/>
  <c r="G51" i="2" s="1"/>
  <c r="B25" i="2"/>
  <c r="G25" i="2" s="1"/>
  <c r="B26" i="2"/>
  <c r="G26" i="2" s="1"/>
  <c r="B27" i="2"/>
  <c r="G27" i="2" s="1"/>
  <c r="B28" i="2"/>
  <c r="F28" i="2" s="1"/>
  <c r="B29" i="2"/>
  <c r="F29" i="2" s="1"/>
  <c r="B30" i="2"/>
  <c r="F30" i="2" s="1"/>
  <c r="B31" i="2"/>
  <c r="F31" i="2" s="1"/>
  <c r="B32" i="2"/>
  <c r="F32" i="2" s="1"/>
  <c r="B33" i="2"/>
  <c r="F33" i="2" s="1"/>
  <c r="B34" i="2"/>
  <c r="G34" i="2" s="1"/>
  <c r="B35" i="2"/>
  <c r="G35" i="2" s="1"/>
  <c r="B36" i="2"/>
  <c r="G36" i="2" s="1"/>
  <c r="B37" i="2"/>
  <c r="G37" i="2" s="1"/>
  <c r="B38" i="2"/>
  <c r="F38" i="2" s="1"/>
  <c r="B39" i="2"/>
  <c r="F39" i="2" s="1"/>
  <c r="B40" i="2"/>
  <c r="F40" i="2" s="1"/>
  <c r="B41" i="2"/>
  <c r="G41" i="2" s="1"/>
  <c r="B42" i="2"/>
  <c r="G42" i="2" s="1"/>
  <c r="B43" i="2"/>
  <c r="G43" i="2" s="1"/>
  <c r="B44" i="2"/>
  <c r="G44" i="2" s="1"/>
  <c r="B3" i="2"/>
  <c r="G3" i="2" s="1"/>
  <c r="B4" i="2"/>
  <c r="F4" i="2" s="1"/>
  <c r="B5" i="2"/>
  <c r="G5" i="2" s="1"/>
  <c r="B6" i="2"/>
  <c r="F6" i="2" s="1"/>
  <c r="B7" i="2"/>
  <c r="F7" i="2" s="1"/>
  <c r="B8" i="2"/>
  <c r="F8" i="2" s="1"/>
  <c r="B9" i="2"/>
  <c r="F9" i="2" s="1"/>
  <c r="B10" i="2"/>
  <c r="G10" i="2" s="1"/>
  <c r="B11" i="2"/>
  <c r="F11" i="2" s="1"/>
  <c r="B12" i="2"/>
  <c r="F12" i="2" s="1"/>
  <c r="B13" i="2"/>
  <c r="G13" i="2" s="1"/>
  <c r="B14" i="2"/>
  <c r="F14" i="2" s="1"/>
  <c r="B15" i="2"/>
  <c r="G15" i="2" s="1"/>
  <c r="B16" i="2"/>
  <c r="G16" i="2" s="1"/>
  <c r="B17" i="2"/>
  <c r="G17" i="2" s="1"/>
  <c r="B18" i="2"/>
  <c r="G18" i="2" s="1"/>
  <c r="B19" i="2"/>
  <c r="G19" i="2" s="1"/>
  <c r="B20" i="2"/>
  <c r="F20" i="2" s="1"/>
  <c r="B21" i="2"/>
  <c r="F21" i="2" s="1"/>
  <c r="B22" i="2"/>
  <c r="F22" i="2" s="1"/>
  <c r="B23" i="2"/>
  <c r="F23" i="2" s="1"/>
  <c r="B24" i="2"/>
  <c r="F24" i="2" s="1"/>
  <c r="B2" i="2"/>
  <c r="G2" i="2" s="1"/>
  <c r="L50" i="1"/>
  <c r="L25" i="1"/>
  <c r="N25" i="1" s="1"/>
  <c r="L30" i="1"/>
  <c r="N30" i="1" s="1"/>
  <c r="L3" i="1"/>
  <c r="N3" i="1" s="1"/>
  <c r="L4" i="1"/>
  <c r="N4" i="1" s="1"/>
  <c r="R4" i="1" s="1"/>
  <c r="L6" i="1"/>
  <c r="L10" i="1"/>
  <c r="N10" i="1" s="1"/>
  <c r="D8" i="1"/>
  <c r="E8" i="1" s="1"/>
  <c r="L46" i="1"/>
  <c r="N46" i="1" s="1"/>
  <c r="O46" i="1" s="1"/>
  <c r="P46" i="1" s="1"/>
  <c r="D6" i="1"/>
  <c r="E6" i="1" s="1"/>
  <c r="L31" i="1"/>
  <c r="D50" i="1"/>
  <c r="E50" i="1" s="1"/>
  <c r="D14" i="1"/>
  <c r="E14" i="1" s="1"/>
  <c r="D2" i="1"/>
  <c r="E2" i="1" s="1"/>
  <c r="D2" i="3" s="1"/>
  <c r="D38" i="1"/>
  <c r="E38" i="1" s="1"/>
  <c r="D7" i="1"/>
  <c r="E7" i="1" s="1"/>
  <c r="Q104" i="1" l="1"/>
  <c r="O104" i="1"/>
  <c r="P104" i="1" s="1"/>
  <c r="M104" i="1"/>
  <c r="M154" i="1"/>
  <c r="H2" i="3"/>
  <c r="F2" i="3"/>
  <c r="L45" i="1"/>
  <c r="N45" i="1" s="1"/>
  <c r="D12" i="1"/>
  <c r="E12" i="1" s="1"/>
  <c r="K12" i="1"/>
  <c r="L12" i="1" s="1"/>
  <c r="N12" i="1" s="1"/>
  <c r="E2" i="3"/>
  <c r="K18" i="1"/>
  <c r="L18" i="1" s="1"/>
  <c r="N18" i="1" s="1"/>
  <c r="J2" i="3"/>
  <c r="D43" i="1"/>
  <c r="E43" i="1" s="1"/>
  <c r="K43" i="1"/>
  <c r="L29" i="1"/>
  <c r="N29" i="1" s="1"/>
  <c r="L19" i="1"/>
  <c r="N19" i="1" s="1"/>
  <c r="R19" i="1" s="1"/>
  <c r="C19" i="2" s="1"/>
  <c r="F19" i="2" s="1"/>
  <c r="K2" i="3"/>
  <c r="L2" i="3"/>
  <c r="D3" i="1"/>
  <c r="E3" i="1" s="1"/>
  <c r="G2" i="3"/>
  <c r="I2" i="3"/>
  <c r="D52" i="1"/>
  <c r="E52" i="1" s="1"/>
  <c r="D47" i="1"/>
  <c r="E47" i="1" s="1"/>
  <c r="N6" i="1"/>
  <c r="R6" i="1" s="1"/>
  <c r="L20" i="1"/>
  <c r="N20" i="1" s="1"/>
  <c r="R20" i="1" s="1"/>
  <c r="C20" i="2" s="1"/>
  <c r="L51" i="1"/>
  <c r="N51" i="1" s="1"/>
  <c r="O51" i="1" s="1"/>
  <c r="P51" i="1" s="1"/>
  <c r="O3" i="1"/>
  <c r="R3" i="1"/>
  <c r="O11" i="1"/>
  <c r="P11" i="1" s="1"/>
  <c r="R11" i="1"/>
  <c r="O19" i="1"/>
  <c r="P19" i="1" s="1"/>
  <c r="O10" i="1"/>
  <c r="P10" i="1" s="1"/>
  <c r="R10" i="1"/>
  <c r="L22" i="1"/>
  <c r="N22" i="1" s="1"/>
  <c r="N31" i="1"/>
  <c r="O25" i="1"/>
  <c r="P25" i="1" s="1"/>
  <c r="R25" i="1"/>
  <c r="R29" i="1"/>
  <c r="O29" i="1"/>
  <c r="P29" i="1" s="1"/>
  <c r="O30" i="1"/>
  <c r="P30" i="1" s="1"/>
  <c r="R30" i="1"/>
  <c r="O45" i="1"/>
  <c r="P45" i="1" s="1"/>
  <c r="R45" i="1"/>
  <c r="O50" i="1"/>
  <c r="P50" i="1" s="1"/>
  <c r="R50" i="1"/>
  <c r="D40" i="1"/>
  <c r="E40" i="1" s="1"/>
  <c r="L49" i="1"/>
  <c r="N49" i="1" s="1"/>
  <c r="R46" i="1"/>
  <c r="C46" i="2" s="1"/>
  <c r="G46" i="2" s="1"/>
  <c r="P52" i="1"/>
  <c r="O4" i="1"/>
  <c r="P4" i="1" s="1"/>
  <c r="G28" i="2"/>
  <c r="G20" i="2"/>
  <c r="Q19" i="1"/>
  <c r="Q46" i="1"/>
  <c r="Q11" i="1"/>
  <c r="L48" i="1"/>
  <c r="N48" i="1" s="1"/>
  <c r="D35" i="1"/>
  <c r="E35" i="1" s="1"/>
  <c r="D23" i="1"/>
  <c r="E23" i="1" s="1"/>
  <c r="D25" i="1"/>
  <c r="E25" i="1" s="1"/>
  <c r="L17" i="1"/>
  <c r="N17" i="1" s="1"/>
  <c r="L9" i="1"/>
  <c r="N9" i="1" s="1"/>
  <c r="L44" i="1"/>
  <c r="N44" i="1" s="1"/>
  <c r="L36" i="1"/>
  <c r="N36" i="1" s="1"/>
  <c r="L28" i="1"/>
  <c r="N28" i="1" s="1"/>
  <c r="L47" i="1"/>
  <c r="N47" i="1" s="1"/>
  <c r="L37" i="1"/>
  <c r="N37" i="1" s="1"/>
  <c r="L24" i="1"/>
  <c r="N24" i="1" s="1"/>
  <c r="L16" i="1"/>
  <c r="N16" i="1" s="1"/>
  <c r="L8" i="1"/>
  <c r="N8" i="1" s="1"/>
  <c r="L43" i="1"/>
  <c r="N43" i="1" s="1"/>
  <c r="L35" i="1"/>
  <c r="N35" i="1" s="1"/>
  <c r="L27" i="1"/>
  <c r="N27" i="1" s="1"/>
  <c r="L23" i="1"/>
  <c r="N23" i="1" s="1"/>
  <c r="L15" i="1"/>
  <c r="N15" i="1" s="1"/>
  <c r="L7" i="1"/>
  <c r="N7" i="1" s="1"/>
  <c r="R7" i="1" s="1"/>
  <c r="L42" i="1"/>
  <c r="N42" i="1" s="1"/>
  <c r="L34" i="1"/>
  <c r="N34" i="1" s="1"/>
  <c r="L26" i="1"/>
  <c r="N26" i="1" s="1"/>
  <c r="L14" i="1"/>
  <c r="N14" i="1" s="1"/>
  <c r="L41" i="1"/>
  <c r="N41" i="1" s="1"/>
  <c r="L33" i="1"/>
  <c r="N33" i="1" s="1"/>
  <c r="L38" i="1"/>
  <c r="N38" i="1" s="1"/>
  <c r="D29" i="1"/>
  <c r="E29" i="1" s="1"/>
  <c r="D34" i="1"/>
  <c r="E34" i="1" s="1"/>
  <c r="D19" i="1"/>
  <c r="E19" i="1" s="1"/>
  <c r="D4" i="1"/>
  <c r="E4" i="1" s="1"/>
  <c r="L21" i="1"/>
  <c r="N21" i="1" s="1"/>
  <c r="L13" i="1"/>
  <c r="N13" i="1" s="1"/>
  <c r="L5" i="1"/>
  <c r="N5" i="1" s="1"/>
  <c r="L40" i="1"/>
  <c r="N40" i="1" s="1"/>
  <c r="L32" i="1"/>
  <c r="N32" i="1" s="1"/>
  <c r="L39" i="1"/>
  <c r="N39" i="1" s="1"/>
  <c r="D39" i="1"/>
  <c r="E39" i="1" s="1"/>
  <c r="D41" i="1"/>
  <c r="E41" i="1" s="1"/>
  <c r="D51" i="1"/>
  <c r="E51" i="1" s="1"/>
  <c r="D42" i="1"/>
  <c r="E42" i="1" s="1"/>
  <c r="D46" i="1"/>
  <c r="E46" i="1" s="1"/>
  <c r="D22" i="1"/>
  <c r="E22" i="1" s="1"/>
  <c r="D45" i="1"/>
  <c r="E45" i="1" s="1"/>
  <c r="D9" i="1"/>
  <c r="E9" i="1" s="1"/>
  <c r="D30" i="1"/>
  <c r="E30" i="1" s="1"/>
  <c r="D31" i="1"/>
  <c r="E31" i="1" s="1"/>
  <c r="D27" i="1"/>
  <c r="E27" i="1" s="1"/>
  <c r="D49" i="1"/>
  <c r="E49" i="1" s="1"/>
  <c r="D10" i="1"/>
  <c r="E10" i="1" s="1"/>
  <c r="D13" i="1"/>
  <c r="E13" i="1" s="1"/>
  <c r="D11" i="1"/>
  <c r="E11" i="1" s="1"/>
  <c r="D32" i="1"/>
  <c r="E32" i="1" s="1"/>
  <c r="D33" i="1"/>
  <c r="E33" i="1" s="1"/>
  <c r="D18" i="1"/>
  <c r="E18" i="1" s="1"/>
  <c r="D28" i="1"/>
  <c r="E28" i="1" s="1"/>
  <c r="D16" i="1"/>
  <c r="E16" i="1" s="1"/>
  <c r="D17" i="1"/>
  <c r="E17" i="1" s="1"/>
  <c r="D15" i="1"/>
  <c r="E15" i="1" s="1"/>
  <c r="D26" i="1"/>
  <c r="E26" i="1" s="1"/>
  <c r="D44" i="1"/>
  <c r="E44" i="1" s="1"/>
  <c r="D20" i="1"/>
  <c r="E20" i="1" s="1"/>
  <c r="D48" i="1"/>
  <c r="E48" i="1" s="1"/>
  <c r="D37" i="1"/>
  <c r="E37" i="1" s="1"/>
  <c r="D24" i="1"/>
  <c r="E24" i="1" s="1"/>
  <c r="D36" i="1"/>
  <c r="E36" i="1" s="1"/>
  <c r="D5" i="1"/>
  <c r="E5" i="1" s="1"/>
  <c r="D21" i="1"/>
  <c r="E21" i="1" s="1"/>
  <c r="R18" i="1" l="1"/>
  <c r="O18" i="1"/>
  <c r="P18" i="1" s="1"/>
  <c r="M24" i="1"/>
  <c r="M32" i="1"/>
  <c r="M40" i="1"/>
  <c r="M7" i="1"/>
  <c r="M15" i="1"/>
  <c r="M33" i="1"/>
  <c r="M41" i="1"/>
  <c r="M8" i="1"/>
  <c r="M16" i="1"/>
  <c r="M31" i="1"/>
  <c r="M42" i="1"/>
  <c r="M9" i="1"/>
  <c r="M17" i="1"/>
  <c r="M6" i="1"/>
  <c r="M51" i="1"/>
  <c r="M10" i="1"/>
  <c r="M18" i="1"/>
  <c r="M39" i="1"/>
  <c r="M44" i="1"/>
  <c r="M11" i="1"/>
  <c r="M19" i="1"/>
  <c r="M23" i="1"/>
  <c r="M45" i="1"/>
  <c r="M21" i="1"/>
  <c r="M12" i="1"/>
  <c r="M20" i="1"/>
  <c r="M46" i="1"/>
  <c r="M22" i="1"/>
  <c r="M30" i="1"/>
  <c r="M2" i="1"/>
  <c r="M14" i="1"/>
  <c r="R51" i="1"/>
  <c r="C51" i="2" s="1"/>
  <c r="F51" i="2" s="1"/>
  <c r="O6" i="1"/>
  <c r="P6" i="1" s="1"/>
  <c r="D3" i="3"/>
  <c r="N2" i="1"/>
  <c r="R2" i="1" s="1"/>
  <c r="C2" i="2" s="1"/>
  <c r="F2" i="2" s="1"/>
  <c r="L2" i="1"/>
  <c r="O20" i="1"/>
  <c r="P20" i="1" s="1"/>
  <c r="Q20" i="1"/>
  <c r="P3" i="1"/>
  <c r="O12" i="1"/>
  <c r="P12" i="1" s="1"/>
  <c r="R12" i="1"/>
  <c r="C12" i="2" s="1"/>
  <c r="G12" i="2" s="1"/>
  <c r="O22" i="1"/>
  <c r="P22" i="1" s="1"/>
  <c r="R22" i="1"/>
  <c r="C22" i="2" s="1"/>
  <c r="G22" i="2" s="1"/>
  <c r="O14" i="1"/>
  <c r="P14" i="1" s="1"/>
  <c r="R14" i="1"/>
  <c r="C14" i="2" s="1"/>
  <c r="G14" i="2" s="1"/>
  <c r="R8" i="1"/>
  <c r="C8" i="2" s="1"/>
  <c r="G8" i="2" s="1"/>
  <c r="O8" i="1"/>
  <c r="P8" i="1" s="1"/>
  <c r="R9" i="1"/>
  <c r="C9" i="2" s="1"/>
  <c r="G9" i="2" s="1"/>
  <c r="O9" i="1"/>
  <c r="P9" i="1" s="1"/>
  <c r="R17" i="1"/>
  <c r="C17" i="2" s="1"/>
  <c r="F17" i="2" s="1"/>
  <c r="O17" i="1"/>
  <c r="P17" i="1" s="1"/>
  <c r="O7" i="1"/>
  <c r="P7" i="1" s="1"/>
  <c r="O5" i="1"/>
  <c r="P5" i="1" s="1"/>
  <c r="R5" i="1"/>
  <c r="C5" i="2" s="1"/>
  <c r="F5" i="2" s="1"/>
  <c r="R16" i="1"/>
  <c r="C16" i="2" s="1"/>
  <c r="F16" i="2" s="1"/>
  <c r="O16" i="1"/>
  <c r="P16" i="1" s="1"/>
  <c r="O13" i="1"/>
  <c r="P13" i="1" s="1"/>
  <c r="R13" i="1"/>
  <c r="C13" i="2" s="1"/>
  <c r="F13" i="2" s="1"/>
  <c r="O21" i="1"/>
  <c r="P21" i="1" s="1"/>
  <c r="R21" i="1"/>
  <c r="C21" i="2" s="1"/>
  <c r="G21" i="2" s="1"/>
  <c r="R15" i="1"/>
  <c r="C15" i="2" s="1"/>
  <c r="F15" i="2" s="1"/>
  <c r="O15" i="1"/>
  <c r="P15" i="1" s="1"/>
  <c r="O27" i="1"/>
  <c r="P27" i="1" s="1"/>
  <c r="R27" i="1"/>
  <c r="C27" i="2" s="1"/>
  <c r="F27" i="2" s="1"/>
  <c r="O28" i="1"/>
  <c r="P28" i="1" s="1"/>
  <c r="R28" i="1"/>
  <c r="C28" i="2" s="1"/>
  <c r="O26" i="1"/>
  <c r="P26" i="1" s="1"/>
  <c r="R26" i="1"/>
  <c r="C26" i="2" s="1"/>
  <c r="F26" i="2" s="1"/>
  <c r="O24" i="1"/>
  <c r="P24" i="1" s="1"/>
  <c r="R24" i="1"/>
  <c r="C24" i="2" s="1"/>
  <c r="G24" i="2" s="1"/>
  <c r="R23" i="1"/>
  <c r="C23" i="2" s="1"/>
  <c r="G23" i="2" s="1"/>
  <c r="O23" i="1"/>
  <c r="P23" i="1" s="1"/>
  <c r="O31" i="1"/>
  <c r="P31" i="1" s="1"/>
  <c r="R31" i="1"/>
  <c r="C31" i="2" s="1"/>
  <c r="G31" i="2" s="1"/>
  <c r="O49" i="1"/>
  <c r="P49" i="1" s="1"/>
  <c r="R49" i="1"/>
  <c r="C49" i="2" s="1"/>
  <c r="F49" i="2" s="1"/>
  <c r="O43" i="1"/>
  <c r="P43" i="1" s="1"/>
  <c r="R43" i="1"/>
  <c r="C43" i="2" s="1"/>
  <c r="F43" i="2" s="1"/>
  <c r="O44" i="1"/>
  <c r="P44" i="1" s="1"/>
  <c r="R44" i="1"/>
  <c r="C44" i="2" s="1"/>
  <c r="F44" i="2" s="1"/>
  <c r="O39" i="1"/>
  <c r="P39" i="1" s="1"/>
  <c r="R39" i="1"/>
  <c r="C39" i="2" s="1"/>
  <c r="G39" i="2" s="1"/>
  <c r="O47" i="1"/>
  <c r="P47" i="1" s="1"/>
  <c r="R47" i="1"/>
  <c r="C47" i="2" s="1"/>
  <c r="G47" i="2" s="1"/>
  <c r="O48" i="1"/>
  <c r="P48" i="1" s="1"/>
  <c r="R48" i="1"/>
  <c r="C48" i="2" s="1"/>
  <c r="G48" i="2" s="1"/>
  <c r="O32" i="1"/>
  <c r="P32" i="1" s="1"/>
  <c r="R32" i="1"/>
  <c r="C32" i="2" s="1"/>
  <c r="G32" i="2" s="1"/>
  <c r="O36" i="1"/>
  <c r="P36" i="1" s="1"/>
  <c r="R36" i="1"/>
  <c r="C36" i="2" s="1"/>
  <c r="F36" i="2" s="1"/>
  <c r="O40" i="1"/>
  <c r="P40" i="1" s="1"/>
  <c r="R40" i="1"/>
  <c r="C40" i="2" s="1"/>
  <c r="G40" i="2" s="1"/>
  <c r="O35" i="1"/>
  <c r="P35" i="1" s="1"/>
  <c r="R35" i="1"/>
  <c r="C35" i="2" s="1"/>
  <c r="F35" i="2" s="1"/>
  <c r="O41" i="1"/>
  <c r="P41" i="1" s="1"/>
  <c r="R41" i="1"/>
  <c r="C41" i="2" s="1"/>
  <c r="F41" i="2" s="1"/>
  <c r="O38" i="1"/>
  <c r="P38" i="1" s="1"/>
  <c r="R38" i="1"/>
  <c r="C38" i="2" s="1"/>
  <c r="G38" i="2" s="1"/>
  <c r="O37" i="1"/>
  <c r="P37" i="1" s="1"/>
  <c r="R37" i="1"/>
  <c r="C37" i="2" s="1"/>
  <c r="F37" i="2" s="1"/>
  <c r="O34" i="1"/>
  <c r="P34" i="1" s="1"/>
  <c r="R34" i="1"/>
  <c r="C34" i="2" s="1"/>
  <c r="F34" i="2" s="1"/>
  <c r="O33" i="1"/>
  <c r="P33" i="1" s="1"/>
  <c r="R33" i="1"/>
  <c r="C33" i="2" s="1"/>
  <c r="G33" i="2" s="1"/>
  <c r="O42" i="1"/>
  <c r="P42" i="1" s="1"/>
  <c r="R42" i="1"/>
  <c r="C42" i="2" s="1"/>
  <c r="F42" i="2" s="1"/>
  <c r="C11" i="2"/>
  <c r="G11" i="2" s="1"/>
  <c r="C18" i="2"/>
  <c r="F18" i="2" s="1"/>
  <c r="Q18" i="1"/>
  <c r="Q32" i="1"/>
  <c r="Q8" i="1"/>
  <c r="Q26" i="1"/>
  <c r="C6" i="2"/>
  <c r="G6" i="2" s="1"/>
  <c r="Q6" i="1"/>
  <c r="Q49" i="1"/>
  <c r="Q21" i="1"/>
  <c r="Q28" i="1"/>
  <c r="Q33" i="1"/>
  <c r="Q36" i="1"/>
  <c r="Q51" i="1"/>
  <c r="Q27" i="1"/>
  <c r="Q41" i="1"/>
  <c r="Q44" i="1"/>
  <c r="Q48" i="1"/>
  <c r="C45" i="2"/>
  <c r="F45" i="2" s="1"/>
  <c r="Q45" i="1"/>
  <c r="Q43" i="1"/>
  <c r="Q39" i="1"/>
  <c r="Q3" i="1"/>
  <c r="Q25" i="1"/>
  <c r="C25" i="2"/>
  <c r="F25" i="2" s="1"/>
  <c r="Q14" i="1"/>
  <c r="C7" i="2"/>
  <c r="G7" i="2" s="1"/>
  <c r="Q7" i="1"/>
  <c r="Q22" i="1"/>
  <c r="Q9" i="1"/>
  <c r="Q17" i="1"/>
  <c r="C50" i="2"/>
  <c r="G50" i="2" s="1"/>
  <c r="Q50" i="1"/>
  <c r="Q15" i="1"/>
  <c r="Q42" i="1"/>
  <c r="Q40" i="1"/>
  <c r="Q38" i="1"/>
  <c r="Q23" i="1"/>
  <c r="C29" i="2"/>
  <c r="G29" i="2" s="1"/>
  <c r="Q29" i="1"/>
  <c r="C30" i="2"/>
  <c r="G30" i="2" s="1"/>
  <c r="Q30" i="1"/>
  <c r="Q4" i="1"/>
  <c r="C4" i="2"/>
  <c r="G4" i="2" s="1"/>
  <c r="Q5" i="1"/>
  <c r="Q47" i="1"/>
  <c r="Q35" i="1"/>
  <c r="Q31" i="1"/>
  <c r="Q37" i="1"/>
  <c r="Q34" i="1"/>
  <c r="Q12" i="1"/>
  <c r="Q16" i="1"/>
  <c r="Q52" i="1"/>
  <c r="Q13" i="1"/>
  <c r="Q24" i="1"/>
  <c r="C10" i="2"/>
  <c r="F10" i="2" s="1"/>
  <c r="Q10" i="1"/>
  <c r="M13" i="1" l="1"/>
  <c r="M4" i="1"/>
  <c r="M3" i="1"/>
  <c r="M43" i="1"/>
  <c r="M34" i="1"/>
  <c r="M25" i="1"/>
  <c r="M48" i="1"/>
  <c r="M5" i="1"/>
  <c r="M37" i="1"/>
  <c r="M36" i="1"/>
  <c r="M35" i="1"/>
  <c r="M26" i="1"/>
  <c r="M49" i="1"/>
  <c r="M38" i="1"/>
  <c r="M29" i="1"/>
  <c r="M28" i="1"/>
  <c r="M27" i="1"/>
  <c r="M50" i="1"/>
  <c r="M47" i="1"/>
  <c r="Q2" i="1"/>
  <c r="B3" i="3"/>
  <c r="C3" i="3" s="1"/>
  <c r="O2" i="1"/>
  <c r="J3" i="3" s="1"/>
  <c r="C3" i="2"/>
  <c r="F3" i="2" s="1"/>
  <c r="C52" i="2"/>
  <c r="G52" i="2" s="1"/>
  <c r="L3" i="3" l="1"/>
  <c r="M3" i="3"/>
  <c r="P2" i="1"/>
  <c r="F3" i="3" s="1"/>
  <c r="K3" i="3"/>
  <c r="H3" i="3" l="1"/>
  <c r="E3" i="3"/>
  <c r="G3" i="3"/>
</calcChain>
</file>

<file path=xl/sharedStrings.xml><?xml version="1.0" encoding="utf-8"?>
<sst xmlns="http://schemas.openxmlformats.org/spreadsheetml/2006/main" count="448" uniqueCount="140">
  <si>
    <t>Year</t>
  </si>
  <si>
    <t>State</t>
  </si>
  <si>
    <t>Reps</t>
  </si>
  <si>
    <r>
      <t>.</t>
    </r>
    <r>
      <rPr>
        <sz val="11"/>
        <color theme="1"/>
        <rFont val="Calibri"/>
        <family val="2"/>
        <scheme val="minor"/>
      </rPr>
      <t>Alabama</t>
    </r>
  </si>
  <si>
    <r>
      <t>.</t>
    </r>
    <r>
      <rPr>
        <sz val="11"/>
        <color theme="1"/>
        <rFont val="Calibri"/>
        <family val="2"/>
        <scheme val="minor"/>
      </rPr>
      <t>Alaska</t>
    </r>
  </si>
  <si>
    <r>
      <t>.</t>
    </r>
    <r>
      <rPr>
        <sz val="11"/>
        <color theme="1"/>
        <rFont val="Calibri"/>
        <family val="2"/>
        <scheme val="minor"/>
      </rPr>
      <t>Arizona</t>
    </r>
  </si>
  <si>
    <r>
      <t>.</t>
    </r>
    <r>
      <rPr>
        <sz val="11"/>
        <color theme="1"/>
        <rFont val="Calibri"/>
        <family val="2"/>
        <scheme val="minor"/>
      </rPr>
      <t>Arkansas</t>
    </r>
  </si>
  <si>
    <r>
      <t>.</t>
    </r>
    <r>
      <rPr>
        <sz val="11"/>
        <color theme="1"/>
        <rFont val="Calibri"/>
        <family val="2"/>
        <scheme val="minor"/>
      </rPr>
      <t>California</t>
    </r>
  </si>
  <si>
    <r>
      <t>.</t>
    </r>
    <r>
      <rPr>
        <sz val="11"/>
        <color theme="1"/>
        <rFont val="Calibri"/>
        <family val="2"/>
        <scheme val="minor"/>
      </rPr>
      <t>Colorado</t>
    </r>
  </si>
  <si>
    <r>
      <t>.</t>
    </r>
    <r>
      <rPr>
        <sz val="11"/>
        <color theme="1"/>
        <rFont val="Calibri"/>
        <family val="2"/>
        <scheme val="minor"/>
      </rPr>
      <t>Connecticut</t>
    </r>
  </si>
  <si>
    <r>
      <t>.</t>
    </r>
    <r>
      <rPr>
        <sz val="11"/>
        <color theme="1"/>
        <rFont val="Calibri"/>
        <family val="2"/>
        <scheme val="minor"/>
      </rPr>
      <t>Delaware</t>
    </r>
  </si>
  <si>
    <r>
      <t>.</t>
    </r>
    <r>
      <rPr>
        <sz val="11"/>
        <color theme="1"/>
        <rFont val="Calibri"/>
        <family val="2"/>
        <scheme val="minor"/>
      </rPr>
      <t>Florida</t>
    </r>
  </si>
  <si>
    <r>
      <t>.</t>
    </r>
    <r>
      <rPr>
        <sz val="11"/>
        <color theme="1"/>
        <rFont val="Calibri"/>
        <family val="2"/>
        <scheme val="minor"/>
      </rPr>
      <t>Georgia</t>
    </r>
  </si>
  <si>
    <r>
      <t>.</t>
    </r>
    <r>
      <rPr>
        <sz val="11"/>
        <color theme="1"/>
        <rFont val="Calibri"/>
        <family val="2"/>
        <scheme val="minor"/>
      </rPr>
      <t>Hawaii</t>
    </r>
  </si>
  <si>
    <r>
      <t>.</t>
    </r>
    <r>
      <rPr>
        <sz val="11"/>
        <color theme="1"/>
        <rFont val="Calibri"/>
        <family val="2"/>
        <scheme val="minor"/>
      </rPr>
      <t>Idaho</t>
    </r>
  </si>
  <si>
    <r>
      <t>.</t>
    </r>
    <r>
      <rPr>
        <sz val="11"/>
        <color theme="1"/>
        <rFont val="Calibri"/>
        <family val="2"/>
        <scheme val="minor"/>
      </rPr>
      <t>Illinois</t>
    </r>
  </si>
  <si>
    <r>
      <t>.</t>
    </r>
    <r>
      <rPr>
        <sz val="11"/>
        <color theme="1"/>
        <rFont val="Calibri"/>
        <family val="2"/>
        <scheme val="minor"/>
      </rPr>
      <t>Indiana</t>
    </r>
  </si>
  <si>
    <r>
      <t>.</t>
    </r>
    <r>
      <rPr>
        <sz val="11"/>
        <color theme="1"/>
        <rFont val="Calibri"/>
        <family val="2"/>
        <scheme val="minor"/>
      </rPr>
      <t>Iowa</t>
    </r>
  </si>
  <si>
    <r>
      <t>.</t>
    </r>
    <r>
      <rPr>
        <sz val="11"/>
        <color theme="1"/>
        <rFont val="Calibri"/>
        <family val="2"/>
        <scheme val="minor"/>
      </rPr>
      <t>Kansas</t>
    </r>
  </si>
  <si>
    <r>
      <t>.</t>
    </r>
    <r>
      <rPr>
        <sz val="11"/>
        <color theme="1"/>
        <rFont val="Calibri"/>
        <family val="2"/>
        <scheme val="minor"/>
      </rPr>
      <t>Kentucky</t>
    </r>
  </si>
  <si>
    <r>
      <t>.</t>
    </r>
    <r>
      <rPr>
        <sz val="11"/>
        <color theme="1"/>
        <rFont val="Calibri"/>
        <family val="2"/>
        <scheme val="minor"/>
      </rPr>
      <t>Louisiana</t>
    </r>
  </si>
  <si>
    <r>
      <t>.</t>
    </r>
    <r>
      <rPr>
        <sz val="11"/>
        <color theme="1"/>
        <rFont val="Calibri"/>
        <family val="2"/>
        <scheme val="minor"/>
      </rPr>
      <t>Maine</t>
    </r>
  </si>
  <si>
    <r>
      <t>.</t>
    </r>
    <r>
      <rPr>
        <sz val="11"/>
        <color theme="1"/>
        <rFont val="Calibri"/>
        <family val="2"/>
        <scheme val="minor"/>
      </rPr>
      <t>Maryland</t>
    </r>
  </si>
  <si>
    <r>
      <t>.</t>
    </r>
    <r>
      <rPr>
        <sz val="11"/>
        <color theme="1"/>
        <rFont val="Calibri"/>
        <family val="2"/>
        <scheme val="minor"/>
      </rPr>
      <t>Massachusetts</t>
    </r>
  </si>
  <si>
    <r>
      <t>.</t>
    </r>
    <r>
      <rPr>
        <sz val="11"/>
        <color theme="1"/>
        <rFont val="Calibri"/>
        <family val="2"/>
        <scheme val="minor"/>
      </rPr>
      <t>Michigan</t>
    </r>
  </si>
  <si>
    <r>
      <t>.</t>
    </r>
    <r>
      <rPr>
        <sz val="11"/>
        <color theme="1"/>
        <rFont val="Calibri"/>
        <family val="2"/>
        <scheme val="minor"/>
      </rPr>
      <t>Minnesota</t>
    </r>
  </si>
  <si>
    <r>
      <t>.</t>
    </r>
    <r>
      <rPr>
        <sz val="11"/>
        <color theme="1"/>
        <rFont val="Calibri"/>
        <family val="2"/>
        <scheme val="minor"/>
      </rPr>
      <t>Mississippi</t>
    </r>
  </si>
  <si>
    <r>
      <t>.</t>
    </r>
    <r>
      <rPr>
        <sz val="11"/>
        <color theme="1"/>
        <rFont val="Calibri"/>
        <family val="2"/>
        <scheme val="minor"/>
      </rPr>
      <t>Missouri</t>
    </r>
  </si>
  <si>
    <r>
      <t>.</t>
    </r>
    <r>
      <rPr>
        <sz val="11"/>
        <color theme="1"/>
        <rFont val="Calibri"/>
        <family val="2"/>
        <scheme val="minor"/>
      </rPr>
      <t>Montana</t>
    </r>
  </si>
  <si>
    <r>
      <t>.</t>
    </r>
    <r>
      <rPr>
        <sz val="11"/>
        <color theme="1"/>
        <rFont val="Calibri"/>
        <family val="2"/>
        <scheme val="minor"/>
      </rPr>
      <t>Nebraska</t>
    </r>
  </si>
  <si>
    <r>
      <t>.</t>
    </r>
    <r>
      <rPr>
        <sz val="11"/>
        <color theme="1"/>
        <rFont val="Calibri"/>
        <family val="2"/>
        <scheme val="minor"/>
      </rPr>
      <t>Nevada</t>
    </r>
  </si>
  <si>
    <r>
      <t>.</t>
    </r>
    <r>
      <rPr>
        <sz val="11"/>
        <color theme="1"/>
        <rFont val="Calibri"/>
        <family val="2"/>
        <scheme val="minor"/>
      </rPr>
      <t>New Hampshire</t>
    </r>
  </si>
  <si>
    <r>
      <t>.</t>
    </r>
    <r>
      <rPr>
        <sz val="11"/>
        <color theme="1"/>
        <rFont val="Calibri"/>
        <family val="2"/>
        <scheme val="minor"/>
      </rPr>
      <t>New Jersey</t>
    </r>
  </si>
  <si>
    <r>
      <t>.</t>
    </r>
    <r>
      <rPr>
        <sz val="11"/>
        <color theme="1"/>
        <rFont val="Calibri"/>
        <family val="2"/>
        <scheme val="minor"/>
      </rPr>
      <t>New Mexico</t>
    </r>
  </si>
  <si>
    <r>
      <t>.</t>
    </r>
    <r>
      <rPr>
        <sz val="11"/>
        <color theme="1"/>
        <rFont val="Calibri"/>
        <family val="2"/>
        <scheme val="minor"/>
      </rPr>
      <t>New York</t>
    </r>
  </si>
  <si>
    <r>
      <t>.</t>
    </r>
    <r>
      <rPr>
        <sz val="11"/>
        <color theme="1"/>
        <rFont val="Calibri"/>
        <family val="2"/>
        <scheme val="minor"/>
      </rPr>
      <t>North Carolina</t>
    </r>
  </si>
  <si>
    <r>
      <t>.</t>
    </r>
    <r>
      <rPr>
        <sz val="11"/>
        <color theme="1"/>
        <rFont val="Calibri"/>
        <family val="2"/>
        <scheme val="minor"/>
      </rPr>
      <t>North Dakota</t>
    </r>
  </si>
  <si>
    <r>
      <t>.</t>
    </r>
    <r>
      <rPr>
        <sz val="11"/>
        <color theme="1"/>
        <rFont val="Calibri"/>
        <family val="2"/>
        <scheme val="minor"/>
      </rPr>
      <t>Ohio</t>
    </r>
  </si>
  <si>
    <r>
      <t>.</t>
    </r>
    <r>
      <rPr>
        <sz val="11"/>
        <color theme="1"/>
        <rFont val="Calibri"/>
        <family val="2"/>
        <scheme val="minor"/>
      </rPr>
      <t>Oklahoma</t>
    </r>
  </si>
  <si>
    <r>
      <t>.</t>
    </r>
    <r>
      <rPr>
        <sz val="11"/>
        <color theme="1"/>
        <rFont val="Calibri"/>
        <family val="2"/>
        <scheme val="minor"/>
      </rPr>
      <t>Oregon</t>
    </r>
  </si>
  <si>
    <r>
      <t>.</t>
    </r>
    <r>
      <rPr>
        <sz val="11"/>
        <color theme="1"/>
        <rFont val="Calibri"/>
        <family val="2"/>
        <scheme val="minor"/>
      </rPr>
      <t>Pennsylvania</t>
    </r>
  </si>
  <si>
    <r>
      <t>.</t>
    </r>
    <r>
      <rPr>
        <sz val="11"/>
        <color theme="1"/>
        <rFont val="Calibri"/>
        <family val="2"/>
        <scheme val="minor"/>
      </rPr>
      <t>Rhode Island</t>
    </r>
  </si>
  <si>
    <r>
      <t>.</t>
    </r>
    <r>
      <rPr>
        <sz val="11"/>
        <color theme="1"/>
        <rFont val="Calibri"/>
        <family val="2"/>
        <scheme val="minor"/>
      </rPr>
      <t>South Carolina</t>
    </r>
  </si>
  <si>
    <r>
      <t>.</t>
    </r>
    <r>
      <rPr>
        <sz val="11"/>
        <color theme="1"/>
        <rFont val="Calibri"/>
        <family val="2"/>
        <scheme val="minor"/>
      </rPr>
      <t>South Dakota</t>
    </r>
  </si>
  <si>
    <r>
      <t>.</t>
    </r>
    <r>
      <rPr>
        <sz val="11"/>
        <color theme="1"/>
        <rFont val="Calibri"/>
        <family val="2"/>
        <scheme val="minor"/>
      </rPr>
      <t>Tennessee</t>
    </r>
  </si>
  <si>
    <r>
      <t>.</t>
    </r>
    <r>
      <rPr>
        <sz val="11"/>
        <color theme="1"/>
        <rFont val="Calibri"/>
        <family val="2"/>
        <scheme val="minor"/>
      </rPr>
      <t>Texas</t>
    </r>
  </si>
  <si>
    <r>
      <t>.</t>
    </r>
    <r>
      <rPr>
        <sz val="11"/>
        <color theme="1"/>
        <rFont val="Calibri"/>
        <family val="2"/>
        <scheme val="minor"/>
      </rPr>
      <t>Utah</t>
    </r>
  </si>
  <si>
    <r>
      <t>.</t>
    </r>
    <r>
      <rPr>
        <sz val="11"/>
        <color theme="1"/>
        <rFont val="Calibri"/>
        <family val="2"/>
        <scheme val="minor"/>
      </rPr>
      <t>Vermont</t>
    </r>
  </si>
  <si>
    <r>
      <t>.</t>
    </r>
    <r>
      <rPr>
        <sz val="11"/>
        <color theme="1"/>
        <rFont val="Calibri"/>
        <family val="2"/>
        <scheme val="minor"/>
      </rPr>
      <t>Virginia</t>
    </r>
  </si>
  <si>
    <r>
      <t>.</t>
    </r>
    <r>
      <rPr>
        <sz val="11"/>
        <color theme="1"/>
        <rFont val="Calibri"/>
        <family val="2"/>
        <scheme val="minor"/>
      </rPr>
      <t>Washington</t>
    </r>
  </si>
  <si>
    <r>
      <t>.</t>
    </r>
    <r>
      <rPr>
        <sz val="11"/>
        <color theme="1"/>
        <rFont val="Calibri"/>
        <family val="2"/>
        <scheme val="minor"/>
      </rPr>
      <t>West Virginia</t>
    </r>
  </si>
  <si>
    <r>
      <t>.</t>
    </r>
    <r>
      <rPr>
        <sz val="11"/>
        <color theme="1"/>
        <rFont val="Calibri"/>
        <family val="2"/>
        <scheme val="minor"/>
      </rPr>
      <t>Wisconsin</t>
    </r>
  </si>
  <si>
    <r>
      <t>.</t>
    </r>
    <r>
      <rPr>
        <sz val="11"/>
        <color theme="1"/>
        <rFont val="Calibri"/>
        <family val="2"/>
        <scheme val="minor"/>
      </rPr>
      <t>Wyoming</t>
    </r>
  </si>
  <si>
    <t>TotReps</t>
  </si>
  <si>
    <t>Prop EC</t>
  </si>
  <si>
    <t>Current EC</t>
  </si>
  <si>
    <t>DT C</t>
  </si>
  <si>
    <t>JB C</t>
  </si>
  <si>
    <t>DT P</t>
  </si>
  <si>
    <t>JB P</t>
  </si>
  <si>
    <t>Current</t>
  </si>
  <si>
    <t>Proposed</t>
  </si>
  <si>
    <r>
      <rPr>
        <sz val="11"/>
        <color theme="0"/>
        <rFont val="Calibri"/>
        <family val="2"/>
        <scheme val="minor"/>
      </rPr>
      <t>.</t>
    </r>
    <r>
      <rPr>
        <sz val="11"/>
        <rFont val="Calibri"/>
        <family val="2"/>
        <scheme val="minor"/>
      </rPr>
      <t>Washington DC</t>
    </r>
  </si>
  <si>
    <t>Natl%</t>
  </si>
  <si>
    <t>Total Reps</t>
  </si>
  <si>
    <t>Total EC</t>
  </si>
  <si>
    <t>Avg St%</t>
  </si>
  <si>
    <t>IQ2 St%</t>
  </si>
  <si>
    <t>IQ3 St%</t>
  </si>
  <si>
    <t>IQ1 St%</t>
  </si>
  <si>
    <t>Avg Pop/Rep</t>
  </si>
  <si>
    <t>IQ1 Pop/Rep</t>
  </si>
  <si>
    <t>IQ2 Pop/Rep</t>
  </si>
  <si>
    <t>IQ3 Pop/Rep</t>
  </si>
  <si>
    <t>Base Natl%</t>
  </si>
  <si>
    <t>Base Pop/Rep</t>
  </si>
  <si>
    <t>TotalPop_woDC</t>
  </si>
  <si>
    <t>NatlPopPerRep</t>
  </si>
  <si>
    <t>StatePop</t>
  </si>
  <si>
    <t>RepPerPop</t>
  </si>
  <si>
    <t>%ofPop</t>
  </si>
  <si>
    <t>PropNatl%</t>
  </si>
  <si>
    <t>1PropNatlReps</t>
  </si>
  <si>
    <t>2PropNatlReps</t>
  </si>
  <si>
    <t>PropStReps</t>
  </si>
  <si>
    <t>PropRepPerPop</t>
  </si>
  <si>
    <t>PropSt%</t>
  </si>
  <si>
    <t>PropFlip</t>
  </si>
  <si>
    <t>PropEC</t>
  </si>
  <si>
    <t>Alabama</t>
  </si>
  <si>
    <t>Alaska</t>
  </si>
  <si>
    <t>Arizona</t>
  </si>
  <si>
    <t>Arkansas</t>
  </si>
  <si>
    <t>California</t>
  </si>
  <si>
    <t>Connecticut</t>
  </si>
  <si>
    <t>Colorado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</si>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</sst>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878F"/>
        <bgColor indexed="64"/>
      </patternFill>
    </fill>
    <fill>
      <patternFill patternType="solid">
        <fgColor rgb="FFB5C1F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10" fontId="0" fillId="0" borderId="0" xfId="0" applyNumberFormat="1"/>
    <xf numFmtId="3" fontId="0" fillId="0" borderId="0" xfId="0" applyNumberFormat="1" applyFont="1"/>
    <xf numFmtId="10" fontId="0" fillId="0" borderId="0" xfId="0" applyNumberFormat="1" applyFont="1"/>
    <xf numFmtId="10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4" fillId="0" borderId="1" xfId="0" applyFont="1" applyBorder="1" applyProtection="1">
      <protection locked="0"/>
    </xf>
    <xf numFmtId="0" fontId="0" fillId="0" borderId="0" xfId="0" applyBorder="1"/>
    <xf numFmtId="0" fontId="0" fillId="2" borderId="1" xfId="0" applyFill="1" applyBorder="1"/>
    <xf numFmtId="0" fontId="0" fillId="3" borderId="0" xfId="0" applyFill="1" applyBorder="1"/>
    <xf numFmtId="0" fontId="0" fillId="3" borderId="0" xfId="0" applyFill="1"/>
    <xf numFmtId="0" fontId="2" fillId="0" borderId="2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3" borderId="2" xfId="0" applyFont="1" applyFill="1" applyBorder="1"/>
    <xf numFmtId="0" fontId="2" fillId="0" borderId="0" xfId="0" applyFont="1" applyBorder="1"/>
    <xf numFmtId="0" fontId="5" fillId="0" borderId="1" xfId="0" applyFont="1" applyFill="1" applyBorder="1" applyProtection="1">
      <protection locked="0"/>
    </xf>
    <xf numFmtId="10" fontId="0" fillId="0" borderId="0" xfId="1" applyNumberFormat="1" applyFont="1"/>
    <xf numFmtId="3" fontId="0" fillId="0" borderId="0" xfId="0" applyNumberFormat="1"/>
    <xf numFmtId="0" fontId="5" fillId="0" borderId="1" xfId="0" applyFont="1" applyBorder="1" applyProtection="1">
      <protection locked="0"/>
    </xf>
    <xf numFmtId="1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0" fontId="0" fillId="0" borderId="4" xfId="0" applyBorder="1"/>
    <xf numFmtId="0" fontId="0" fillId="0" borderId="4" xfId="0" applyFont="1" applyBorder="1"/>
    <xf numFmtId="10" fontId="0" fillId="0" borderId="4" xfId="0" applyNumberFormat="1" applyBorder="1"/>
    <xf numFmtId="0" fontId="0" fillId="0" borderId="5" xfId="0" applyBorder="1"/>
    <xf numFmtId="3" fontId="0" fillId="0" borderId="2" xfId="0" applyNumberFormat="1" applyFont="1" applyBorder="1"/>
    <xf numFmtId="41" fontId="0" fillId="0" borderId="0" xfId="2" applyNumberFormat="1" applyFont="1" applyBorder="1"/>
    <xf numFmtId="41" fontId="0" fillId="0" borderId="0" xfId="2" applyNumberFormat="1" applyFont="1" applyBorder="1" applyAlignment="1" applyProtection="1">
      <alignment horizontal="right"/>
      <protection locked="0"/>
    </xf>
    <xf numFmtId="41" fontId="0" fillId="0" borderId="4" xfId="2" applyNumberFormat="1" applyFont="1" applyBorder="1"/>
    <xf numFmtId="10" fontId="0" fillId="0" borderId="0" xfId="0" applyNumberFormat="1" applyFill="1" applyBorder="1"/>
    <xf numFmtId="10" fontId="0" fillId="0" borderId="3" xfId="0" applyNumberFormat="1" applyBorder="1"/>
    <xf numFmtId="0" fontId="0" fillId="0" borderId="2" xfId="0" applyBorder="1"/>
    <xf numFmtId="41" fontId="0" fillId="0" borderId="4" xfId="0" applyNumberFormat="1" applyBorder="1"/>
    <xf numFmtId="41" fontId="0" fillId="0" borderId="0" xfId="0" applyNumberFormat="1" applyBorder="1"/>
    <xf numFmtId="10" fontId="0" fillId="0" borderId="6" xfId="0" applyNumberFormat="1" applyFon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2" xfId="0" applyNumberFormat="1" applyBorder="1"/>
    <xf numFmtId="0" fontId="0" fillId="0" borderId="6" xfId="0" applyBorder="1"/>
    <xf numFmtId="41" fontId="0" fillId="0" borderId="0" xfId="0" applyNumberFormat="1"/>
    <xf numFmtId="0" fontId="0" fillId="0" borderId="1" xfId="0" applyFont="1" applyBorder="1" applyProtection="1">
      <protection locked="0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6666"/>
      <color rgb="FFCC5050"/>
      <color rgb="FFFFFF1D"/>
      <color rgb="FFD2DD41"/>
      <color rgb="FFB5C1FD"/>
      <color rgb="FFFD87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8"/>
  <sheetViews>
    <sheetView tabSelected="1" workbookViewId="0">
      <selection activeCell="F304" sqref="F304"/>
    </sheetView>
  </sheetViews>
  <sheetFormatPr defaultRowHeight="14.4" x14ac:dyDescent="0.3"/>
  <cols>
    <col min="1" max="1" width="6.88671875" bestFit="1" customWidth="1"/>
    <col min="2" max="2" width="16.5546875" bestFit="1" customWidth="1"/>
    <col min="3" max="3" width="9.88671875" bestFit="1" customWidth="1"/>
    <col min="4" max="4" width="14.109375" bestFit="1" customWidth="1"/>
    <col min="5" max="5" width="8.109375" style="3" bestFit="1" customWidth="1"/>
    <col min="6" max="6" width="14.5546875" bestFit="1" customWidth="1"/>
    <col min="7" max="7" width="11.6640625" style="31" bestFit="1" customWidth="1"/>
    <col min="8" max="8" width="7.109375" bestFit="1" customWidth="1"/>
    <col min="9" max="9" width="10.21875" bestFit="1" customWidth="1"/>
    <col min="10" max="10" width="10.44140625" bestFit="1" customWidth="1"/>
    <col min="11" max="11" width="12.33203125" style="6" bestFit="1" customWidth="1"/>
    <col min="12" max="12" width="16.33203125" bestFit="1" customWidth="1"/>
    <col min="13" max="13" width="15.5546875" bestFit="1" customWidth="1"/>
    <col min="14" max="14" width="13.33203125" bestFit="1" customWidth="1"/>
    <col min="15" max="15" width="16" bestFit="1" customWidth="1"/>
    <col min="16" max="16" width="10.88671875" bestFit="1" customWidth="1"/>
    <col min="17" max="17" width="10.21875" bestFit="1" customWidth="1"/>
    <col min="18" max="18" width="9.5546875" style="7" bestFit="1" customWidth="1"/>
  </cols>
  <sheetData>
    <row r="1" spans="1:18" x14ac:dyDescent="0.3">
      <c r="A1" s="1" t="s">
        <v>0</v>
      </c>
      <c r="B1" s="1" t="s">
        <v>76</v>
      </c>
      <c r="C1" s="1" t="s">
        <v>53</v>
      </c>
      <c r="D1" s="1" t="s">
        <v>77</v>
      </c>
      <c r="E1" s="5" t="s">
        <v>63</v>
      </c>
      <c r="F1" s="1" t="s">
        <v>1</v>
      </c>
      <c r="G1" s="31" t="s">
        <v>78</v>
      </c>
      <c r="H1" s="1" t="s">
        <v>2</v>
      </c>
      <c r="I1" s="1" t="s">
        <v>79</v>
      </c>
      <c r="J1" s="1" t="s">
        <v>80</v>
      </c>
      <c r="K1" s="6" t="s">
        <v>81</v>
      </c>
      <c r="L1" s="8" t="s">
        <v>82</v>
      </c>
      <c r="M1" s="8" t="s">
        <v>83</v>
      </c>
      <c r="N1" s="8" t="s">
        <v>84</v>
      </c>
      <c r="O1" s="8" t="s">
        <v>85</v>
      </c>
      <c r="P1" s="8" t="s">
        <v>86</v>
      </c>
      <c r="Q1" s="8" t="s">
        <v>87</v>
      </c>
      <c r="R1" s="7" t="s">
        <v>88</v>
      </c>
    </row>
    <row r="2" spans="1:18" x14ac:dyDescent="0.3">
      <c r="A2" s="1">
        <v>2019</v>
      </c>
      <c r="B2" s="4">
        <f t="shared" ref="B2:B4" si="0">SUM($G$2:$G$51)</f>
        <v>327533774</v>
      </c>
      <c r="C2" s="4">
        <f t="shared" ref="C2:C20" si="1">SUM($H$2:$H$52)</f>
        <v>435</v>
      </c>
      <c r="D2" s="4">
        <f t="shared" ref="D2:D33" si="2">B2/C2</f>
        <v>752951.2045977012</v>
      </c>
      <c r="E2" s="5">
        <f t="shared" ref="E2:E33" si="3">(D2/B2)</f>
        <v>2.2988505747126436E-3</v>
      </c>
      <c r="F2" s="45" t="s">
        <v>89</v>
      </c>
      <c r="G2" s="32">
        <v>4903185</v>
      </c>
      <c r="H2" s="1">
        <v>7</v>
      </c>
      <c r="I2" s="1">
        <f t="shared" ref="I2:I49" si="4">IFERROR(ROUND(G2/H2,0), 0)</f>
        <v>700455</v>
      </c>
      <c r="J2" s="20">
        <f>I2/G2</f>
        <v>0.14285714285714285</v>
      </c>
      <c r="K2" s="6">
        <f t="shared" ref="K2:K6" si="5">(MIN($G$2:$G$51)/B2)</f>
        <v>1.7670208263774348E-3</v>
      </c>
      <c r="L2">
        <f t="shared" ref="L2:L33" si="6">ROUND(B2/(K2*B2),0)</f>
        <v>566</v>
      </c>
      <c r="M2">
        <f>SUM($N$2:$N$52)</f>
        <v>564</v>
      </c>
      <c r="N2">
        <f>IF(ROUND((G2/B2)*(B2/(K2*B2)),0) = 0, 1, ROUND((G2/B2)*(B2/(K2*B2)),0))</f>
        <v>8</v>
      </c>
      <c r="O2">
        <f t="shared" ref="O2:O33" si="7">ROUND(G2/N2,0)</f>
        <v>612898</v>
      </c>
      <c r="P2" s="3">
        <f t="shared" ref="P2:P33" si="8">O2/G2</f>
        <v>0.12499997450636678</v>
      </c>
      <c r="Q2">
        <f t="shared" ref="Q2:Q33" si="9">N2-H2</f>
        <v>1</v>
      </c>
      <c r="R2" s="7">
        <f t="shared" ref="R2:R33" si="10">IF(H2=0,3,N2+2)</f>
        <v>10</v>
      </c>
    </row>
    <row r="3" spans="1:18" x14ac:dyDescent="0.3">
      <c r="A3" s="1">
        <v>2019</v>
      </c>
      <c r="B3" s="4">
        <f t="shared" si="0"/>
        <v>327533774</v>
      </c>
      <c r="C3" s="4">
        <f t="shared" si="1"/>
        <v>435</v>
      </c>
      <c r="D3" s="4">
        <f t="shared" si="2"/>
        <v>752951.2045977012</v>
      </c>
      <c r="E3" s="5">
        <f t="shared" si="3"/>
        <v>2.2988505747126436E-3</v>
      </c>
      <c r="F3" s="45" t="s">
        <v>90</v>
      </c>
      <c r="G3" s="32">
        <v>731545</v>
      </c>
      <c r="H3" s="1">
        <v>1</v>
      </c>
      <c r="I3" s="1">
        <f t="shared" si="4"/>
        <v>731545</v>
      </c>
      <c r="J3" s="20">
        <f t="shared" ref="J3:J54" si="11">I3/G3</f>
        <v>1</v>
      </c>
      <c r="K3" s="6">
        <f t="shared" si="5"/>
        <v>1.7670208263774348E-3</v>
      </c>
      <c r="L3">
        <f t="shared" si="6"/>
        <v>566</v>
      </c>
      <c r="M3">
        <f t="shared" ref="M3:M51" si="12">SUM($N$2:$N$52)</f>
        <v>564</v>
      </c>
      <c r="N3">
        <f t="shared" ref="N3:N34" si="13">IF(ROUND((G3/B3)*L3,0) = 0, 1, ROUND((G3/B3)*L3,0))</f>
        <v>1</v>
      </c>
      <c r="O3">
        <f t="shared" si="7"/>
        <v>731545</v>
      </c>
      <c r="P3" s="3">
        <f t="shared" si="8"/>
        <v>1</v>
      </c>
      <c r="Q3">
        <f t="shared" si="9"/>
        <v>0</v>
      </c>
      <c r="R3" s="7">
        <f t="shared" si="10"/>
        <v>3</v>
      </c>
    </row>
    <row r="4" spans="1:18" x14ac:dyDescent="0.3">
      <c r="A4" s="1">
        <v>2019</v>
      </c>
      <c r="B4" s="4">
        <f t="shared" si="0"/>
        <v>327533774</v>
      </c>
      <c r="C4" s="4">
        <f t="shared" si="1"/>
        <v>435</v>
      </c>
      <c r="D4" s="4">
        <f t="shared" si="2"/>
        <v>752951.2045977012</v>
      </c>
      <c r="E4" s="5">
        <f t="shared" si="3"/>
        <v>2.2988505747126436E-3</v>
      </c>
      <c r="F4" s="45" t="s">
        <v>91</v>
      </c>
      <c r="G4" s="32">
        <v>7278717</v>
      </c>
      <c r="H4" s="1">
        <v>9</v>
      </c>
      <c r="I4" s="1">
        <f t="shared" si="4"/>
        <v>808746</v>
      </c>
      <c r="J4" s="20">
        <f t="shared" si="11"/>
        <v>0.11111106531549447</v>
      </c>
      <c r="K4" s="6">
        <f t="shared" si="5"/>
        <v>1.7670208263774348E-3</v>
      </c>
      <c r="L4">
        <f t="shared" si="6"/>
        <v>566</v>
      </c>
      <c r="M4">
        <f t="shared" si="12"/>
        <v>564</v>
      </c>
      <c r="N4">
        <f t="shared" si="13"/>
        <v>13</v>
      </c>
      <c r="O4">
        <f t="shared" si="7"/>
        <v>559901</v>
      </c>
      <c r="P4" s="3">
        <f t="shared" si="8"/>
        <v>7.6923034650200034E-2</v>
      </c>
      <c r="Q4">
        <f t="shared" si="9"/>
        <v>4</v>
      </c>
      <c r="R4" s="7">
        <f t="shared" si="10"/>
        <v>15</v>
      </c>
    </row>
    <row r="5" spans="1:18" x14ac:dyDescent="0.3">
      <c r="A5" s="1">
        <v>2019</v>
      </c>
      <c r="B5" s="4">
        <f t="shared" ref="B5:B22" si="14">SUM($G$2:$G$51)</f>
        <v>327533774</v>
      </c>
      <c r="C5" s="4">
        <f t="shared" si="1"/>
        <v>435</v>
      </c>
      <c r="D5" s="4">
        <f t="shared" si="2"/>
        <v>752951.2045977012</v>
      </c>
      <c r="E5" s="5">
        <f t="shared" si="3"/>
        <v>2.2988505747126436E-3</v>
      </c>
      <c r="F5" s="45" t="s">
        <v>92</v>
      </c>
      <c r="G5" s="32">
        <v>3017804</v>
      </c>
      <c r="H5" s="2">
        <v>4</v>
      </c>
      <c r="I5" s="1">
        <f t="shared" si="4"/>
        <v>754451</v>
      </c>
      <c r="J5" s="20">
        <f t="shared" si="11"/>
        <v>0.25</v>
      </c>
      <c r="K5" s="6">
        <f t="shared" si="5"/>
        <v>1.7670208263774348E-3</v>
      </c>
      <c r="L5">
        <f t="shared" si="6"/>
        <v>566</v>
      </c>
      <c r="M5">
        <f t="shared" si="12"/>
        <v>564</v>
      </c>
      <c r="N5">
        <f t="shared" si="13"/>
        <v>5</v>
      </c>
      <c r="O5">
        <f t="shared" si="7"/>
        <v>603561</v>
      </c>
      <c r="P5" s="3">
        <f t="shared" si="8"/>
        <v>0.2000000662733564</v>
      </c>
      <c r="Q5">
        <f t="shared" si="9"/>
        <v>1</v>
      </c>
      <c r="R5" s="7">
        <f t="shared" si="10"/>
        <v>7</v>
      </c>
    </row>
    <row r="6" spans="1:18" x14ac:dyDescent="0.3">
      <c r="A6" s="1">
        <v>2019</v>
      </c>
      <c r="B6" s="4">
        <f t="shared" si="14"/>
        <v>327533774</v>
      </c>
      <c r="C6" s="4">
        <f t="shared" si="1"/>
        <v>435</v>
      </c>
      <c r="D6" s="4">
        <f t="shared" si="2"/>
        <v>752951.2045977012</v>
      </c>
      <c r="E6" s="5">
        <f t="shared" si="3"/>
        <v>2.2988505747126436E-3</v>
      </c>
      <c r="F6" s="45" t="s">
        <v>93</v>
      </c>
      <c r="G6" s="32">
        <v>39512223</v>
      </c>
      <c r="H6" s="2">
        <v>53</v>
      </c>
      <c r="I6" s="1">
        <f t="shared" si="4"/>
        <v>745514</v>
      </c>
      <c r="J6" s="20">
        <f t="shared" si="11"/>
        <v>1.8867933601204874E-2</v>
      </c>
      <c r="K6" s="6">
        <f t="shared" si="5"/>
        <v>1.7670208263774348E-3</v>
      </c>
      <c r="L6">
        <f t="shared" si="6"/>
        <v>566</v>
      </c>
      <c r="M6">
        <f t="shared" si="12"/>
        <v>564</v>
      </c>
      <c r="N6">
        <f t="shared" si="13"/>
        <v>68</v>
      </c>
      <c r="O6">
        <f t="shared" si="7"/>
        <v>581062</v>
      </c>
      <c r="P6" s="3">
        <f t="shared" si="8"/>
        <v>1.4705879747641634E-2</v>
      </c>
      <c r="Q6">
        <f t="shared" si="9"/>
        <v>15</v>
      </c>
      <c r="R6" s="7">
        <f t="shared" si="10"/>
        <v>70</v>
      </c>
    </row>
    <row r="7" spans="1:18" x14ac:dyDescent="0.3">
      <c r="A7" s="1">
        <v>2019</v>
      </c>
      <c r="B7" s="4">
        <f t="shared" si="14"/>
        <v>327533774</v>
      </c>
      <c r="C7" s="4">
        <f t="shared" si="1"/>
        <v>435</v>
      </c>
      <c r="D7" s="4">
        <f t="shared" si="2"/>
        <v>752951.2045977012</v>
      </c>
      <c r="E7" s="5">
        <f t="shared" si="3"/>
        <v>2.2988505747126436E-3</v>
      </c>
      <c r="F7" s="45" t="s">
        <v>95</v>
      </c>
      <c r="G7" s="32">
        <v>5758736</v>
      </c>
      <c r="H7" s="2">
        <v>7</v>
      </c>
      <c r="I7" s="1">
        <f t="shared" si="4"/>
        <v>822677</v>
      </c>
      <c r="J7" s="20">
        <f t="shared" si="11"/>
        <v>0.14285721727823605</v>
      </c>
      <c r="K7" s="6">
        <f>(MIN($G$2:$G$51)/B7)</f>
        <v>1.7670208263774348E-3</v>
      </c>
      <c r="L7">
        <f t="shared" si="6"/>
        <v>566</v>
      </c>
      <c r="M7">
        <f t="shared" si="12"/>
        <v>564</v>
      </c>
      <c r="N7">
        <f t="shared" si="13"/>
        <v>10</v>
      </c>
      <c r="O7">
        <f t="shared" si="7"/>
        <v>575874</v>
      </c>
      <c r="P7" s="3">
        <f t="shared" si="8"/>
        <v>0.10000006945968699</v>
      </c>
      <c r="Q7">
        <f t="shared" si="9"/>
        <v>3</v>
      </c>
      <c r="R7" s="7">
        <f t="shared" si="10"/>
        <v>12</v>
      </c>
    </row>
    <row r="8" spans="1:18" x14ac:dyDescent="0.3">
      <c r="A8" s="1">
        <v>2019</v>
      </c>
      <c r="B8" s="4">
        <f t="shared" si="14"/>
        <v>327533774</v>
      </c>
      <c r="C8" s="4">
        <f t="shared" si="1"/>
        <v>435</v>
      </c>
      <c r="D8" s="4">
        <f t="shared" si="2"/>
        <v>752951.2045977012</v>
      </c>
      <c r="E8" s="5">
        <f t="shared" si="3"/>
        <v>2.2988505747126436E-3</v>
      </c>
      <c r="F8" s="45" t="s">
        <v>94</v>
      </c>
      <c r="G8" s="32">
        <v>3565287</v>
      </c>
      <c r="H8" s="2">
        <v>5</v>
      </c>
      <c r="I8" s="1">
        <f t="shared" si="4"/>
        <v>713057</v>
      </c>
      <c r="J8" s="20">
        <f t="shared" si="11"/>
        <v>0.19999988780706854</v>
      </c>
      <c r="K8" s="6">
        <f t="shared" ref="K8:K51" si="15">(MIN($G$2:$G$51)/B8)</f>
        <v>1.7670208263774348E-3</v>
      </c>
      <c r="L8">
        <f t="shared" si="6"/>
        <v>566</v>
      </c>
      <c r="M8">
        <f t="shared" si="12"/>
        <v>564</v>
      </c>
      <c r="N8">
        <f t="shared" si="13"/>
        <v>6</v>
      </c>
      <c r="O8">
        <f t="shared" si="7"/>
        <v>594215</v>
      </c>
      <c r="P8" s="3">
        <f t="shared" si="8"/>
        <v>0.16666680690783098</v>
      </c>
      <c r="Q8">
        <f t="shared" si="9"/>
        <v>1</v>
      </c>
      <c r="R8" s="7">
        <f t="shared" si="10"/>
        <v>8</v>
      </c>
    </row>
    <row r="9" spans="1:18" x14ac:dyDescent="0.3">
      <c r="A9" s="1">
        <v>2019</v>
      </c>
      <c r="B9" s="4">
        <f t="shared" si="14"/>
        <v>327533774</v>
      </c>
      <c r="C9" s="4">
        <f t="shared" si="1"/>
        <v>435</v>
      </c>
      <c r="D9" s="4">
        <f t="shared" si="2"/>
        <v>752951.2045977012</v>
      </c>
      <c r="E9" s="5">
        <f t="shared" si="3"/>
        <v>2.2988505747126436E-3</v>
      </c>
      <c r="F9" s="45" t="s">
        <v>96</v>
      </c>
      <c r="G9" s="32">
        <v>973764</v>
      </c>
      <c r="H9" s="2">
        <v>1</v>
      </c>
      <c r="I9" s="1">
        <f t="shared" si="4"/>
        <v>973764</v>
      </c>
      <c r="J9" s="20">
        <f t="shared" si="11"/>
        <v>1</v>
      </c>
      <c r="K9" s="6">
        <f t="shared" si="15"/>
        <v>1.7670208263774348E-3</v>
      </c>
      <c r="L9">
        <f t="shared" si="6"/>
        <v>566</v>
      </c>
      <c r="M9">
        <f t="shared" si="12"/>
        <v>564</v>
      </c>
      <c r="N9">
        <f t="shared" si="13"/>
        <v>2</v>
      </c>
      <c r="O9">
        <f t="shared" si="7"/>
        <v>486882</v>
      </c>
      <c r="P9" s="3">
        <f t="shared" si="8"/>
        <v>0.5</v>
      </c>
      <c r="Q9">
        <f t="shared" si="9"/>
        <v>1</v>
      </c>
      <c r="R9" s="7">
        <f t="shared" si="10"/>
        <v>4</v>
      </c>
    </row>
    <row r="10" spans="1:18" x14ac:dyDescent="0.3">
      <c r="A10" s="1">
        <v>2019</v>
      </c>
      <c r="B10" s="4">
        <f t="shared" si="14"/>
        <v>327533774</v>
      </c>
      <c r="C10" s="4">
        <f t="shared" si="1"/>
        <v>435</v>
      </c>
      <c r="D10" s="4">
        <f t="shared" si="2"/>
        <v>752951.2045977012</v>
      </c>
      <c r="E10" s="5">
        <f t="shared" si="3"/>
        <v>2.2988505747126436E-3</v>
      </c>
      <c r="F10" s="45" t="s">
        <v>97</v>
      </c>
      <c r="G10" s="32">
        <v>21477737</v>
      </c>
      <c r="H10" s="2">
        <v>27</v>
      </c>
      <c r="I10" s="1">
        <f t="shared" si="4"/>
        <v>795472</v>
      </c>
      <c r="J10" s="20">
        <f t="shared" si="11"/>
        <v>3.7037049108106686E-2</v>
      </c>
      <c r="K10" s="6">
        <f t="shared" si="15"/>
        <v>1.7670208263774348E-3</v>
      </c>
      <c r="L10">
        <f t="shared" si="6"/>
        <v>566</v>
      </c>
      <c r="M10">
        <f t="shared" si="12"/>
        <v>564</v>
      </c>
      <c r="N10">
        <f t="shared" si="13"/>
        <v>37</v>
      </c>
      <c r="O10">
        <f t="shared" si="7"/>
        <v>580479</v>
      </c>
      <c r="P10" s="3">
        <f t="shared" si="8"/>
        <v>2.7027009409790241E-2</v>
      </c>
      <c r="Q10">
        <f t="shared" si="9"/>
        <v>10</v>
      </c>
      <c r="R10" s="7">
        <f t="shared" si="10"/>
        <v>39</v>
      </c>
    </row>
    <row r="11" spans="1:18" x14ac:dyDescent="0.3">
      <c r="A11" s="1">
        <v>2019</v>
      </c>
      <c r="B11" s="4">
        <f t="shared" si="14"/>
        <v>327533774</v>
      </c>
      <c r="C11" s="4">
        <f t="shared" si="1"/>
        <v>435</v>
      </c>
      <c r="D11" s="4">
        <f t="shared" si="2"/>
        <v>752951.2045977012</v>
      </c>
      <c r="E11" s="5">
        <f t="shared" si="3"/>
        <v>2.2988505747126436E-3</v>
      </c>
      <c r="F11" s="45" t="s">
        <v>98</v>
      </c>
      <c r="G11" s="32">
        <v>10617423</v>
      </c>
      <c r="H11" s="2">
        <v>14</v>
      </c>
      <c r="I11" s="1">
        <f t="shared" si="4"/>
        <v>758387</v>
      </c>
      <c r="J11" s="20">
        <f t="shared" si="11"/>
        <v>7.1428537791138211E-2</v>
      </c>
      <c r="K11" s="6">
        <f t="shared" si="15"/>
        <v>1.7670208263774348E-3</v>
      </c>
      <c r="L11">
        <f t="shared" si="6"/>
        <v>566</v>
      </c>
      <c r="M11">
        <f t="shared" si="12"/>
        <v>564</v>
      </c>
      <c r="N11">
        <f t="shared" si="13"/>
        <v>18</v>
      </c>
      <c r="O11">
        <f t="shared" si="7"/>
        <v>589857</v>
      </c>
      <c r="P11" s="3">
        <f t="shared" si="8"/>
        <v>5.5555571253024391E-2</v>
      </c>
      <c r="Q11">
        <f t="shared" si="9"/>
        <v>4</v>
      </c>
      <c r="R11" s="7">
        <f t="shared" si="10"/>
        <v>20</v>
      </c>
    </row>
    <row r="12" spans="1:18" x14ac:dyDescent="0.3">
      <c r="A12" s="1">
        <v>2019</v>
      </c>
      <c r="B12" s="4">
        <f t="shared" si="14"/>
        <v>327533774</v>
      </c>
      <c r="C12" s="4">
        <f t="shared" si="1"/>
        <v>435</v>
      </c>
      <c r="D12" s="4">
        <f t="shared" si="2"/>
        <v>752951.2045977012</v>
      </c>
      <c r="E12" s="5">
        <f t="shared" si="3"/>
        <v>2.2988505747126436E-3</v>
      </c>
      <c r="F12" s="45" t="s">
        <v>99</v>
      </c>
      <c r="G12" s="32">
        <v>1415872</v>
      </c>
      <c r="H12" s="2">
        <v>2</v>
      </c>
      <c r="I12" s="1">
        <f t="shared" si="4"/>
        <v>707936</v>
      </c>
      <c r="J12" s="20">
        <f t="shared" si="11"/>
        <v>0.5</v>
      </c>
      <c r="K12" s="6">
        <f t="shared" si="15"/>
        <v>1.7670208263774348E-3</v>
      </c>
      <c r="L12">
        <f t="shared" si="6"/>
        <v>566</v>
      </c>
      <c r="M12">
        <f t="shared" si="12"/>
        <v>564</v>
      </c>
      <c r="N12">
        <f t="shared" si="13"/>
        <v>2</v>
      </c>
      <c r="O12">
        <f t="shared" si="7"/>
        <v>707936</v>
      </c>
      <c r="P12" s="3">
        <f t="shared" si="8"/>
        <v>0.5</v>
      </c>
      <c r="Q12">
        <f t="shared" si="9"/>
        <v>0</v>
      </c>
      <c r="R12" s="7">
        <f t="shared" si="10"/>
        <v>4</v>
      </c>
    </row>
    <row r="13" spans="1:18" x14ac:dyDescent="0.3">
      <c r="A13" s="1">
        <v>2019</v>
      </c>
      <c r="B13" s="4">
        <f t="shared" si="14"/>
        <v>327533774</v>
      </c>
      <c r="C13" s="4">
        <f t="shared" si="1"/>
        <v>435</v>
      </c>
      <c r="D13" s="4">
        <f t="shared" si="2"/>
        <v>752951.2045977012</v>
      </c>
      <c r="E13" s="5">
        <f t="shared" si="3"/>
        <v>2.2988505747126436E-3</v>
      </c>
      <c r="F13" s="45" t="s">
        <v>100</v>
      </c>
      <c r="G13" s="32">
        <v>1787065</v>
      </c>
      <c r="H13" s="2">
        <v>2</v>
      </c>
      <c r="I13" s="1">
        <f t="shared" si="4"/>
        <v>893533</v>
      </c>
      <c r="J13" s="20">
        <f t="shared" si="11"/>
        <v>0.50000027978836803</v>
      </c>
      <c r="K13" s="6">
        <f t="shared" si="15"/>
        <v>1.7670208263774348E-3</v>
      </c>
      <c r="L13">
        <f t="shared" si="6"/>
        <v>566</v>
      </c>
      <c r="M13">
        <f t="shared" si="12"/>
        <v>564</v>
      </c>
      <c r="N13">
        <f t="shared" si="13"/>
        <v>3</v>
      </c>
      <c r="O13">
        <f t="shared" si="7"/>
        <v>595688</v>
      </c>
      <c r="P13" s="3">
        <f t="shared" si="8"/>
        <v>0.33333314680775461</v>
      </c>
      <c r="Q13">
        <f t="shared" si="9"/>
        <v>1</v>
      </c>
      <c r="R13" s="7">
        <f t="shared" si="10"/>
        <v>5</v>
      </c>
    </row>
    <row r="14" spans="1:18" x14ac:dyDescent="0.3">
      <c r="A14" s="1">
        <v>2019</v>
      </c>
      <c r="B14" s="4">
        <f t="shared" si="14"/>
        <v>327533774</v>
      </c>
      <c r="C14" s="4">
        <f t="shared" si="1"/>
        <v>435</v>
      </c>
      <c r="D14" s="4">
        <f t="shared" si="2"/>
        <v>752951.2045977012</v>
      </c>
      <c r="E14" s="5">
        <f t="shared" si="3"/>
        <v>2.2988505747126436E-3</v>
      </c>
      <c r="F14" s="45" t="s">
        <v>101</v>
      </c>
      <c r="G14" s="32">
        <v>12671821</v>
      </c>
      <c r="H14" s="2">
        <v>18</v>
      </c>
      <c r="I14" s="1">
        <f t="shared" si="4"/>
        <v>703990</v>
      </c>
      <c r="J14" s="20">
        <f t="shared" si="11"/>
        <v>5.5555551171374659E-2</v>
      </c>
      <c r="K14" s="6">
        <f t="shared" si="15"/>
        <v>1.7670208263774348E-3</v>
      </c>
      <c r="L14">
        <f t="shared" si="6"/>
        <v>566</v>
      </c>
      <c r="M14">
        <f t="shared" si="12"/>
        <v>564</v>
      </c>
      <c r="N14">
        <f t="shared" si="13"/>
        <v>22</v>
      </c>
      <c r="O14">
        <f t="shared" si="7"/>
        <v>575992</v>
      </c>
      <c r="P14" s="3">
        <f t="shared" si="8"/>
        <v>4.5454556215716743E-2</v>
      </c>
      <c r="Q14">
        <f t="shared" si="9"/>
        <v>4</v>
      </c>
      <c r="R14" s="7">
        <f t="shared" si="10"/>
        <v>24</v>
      </c>
    </row>
    <row r="15" spans="1:18" x14ac:dyDescent="0.3">
      <c r="A15" s="1">
        <v>2019</v>
      </c>
      <c r="B15" s="4">
        <f t="shared" si="14"/>
        <v>327533774</v>
      </c>
      <c r="C15" s="4">
        <f t="shared" si="1"/>
        <v>435</v>
      </c>
      <c r="D15" s="4">
        <f t="shared" si="2"/>
        <v>752951.2045977012</v>
      </c>
      <c r="E15" s="5">
        <f t="shared" si="3"/>
        <v>2.2988505747126436E-3</v>
      </c>
      <c r="F15" s="45" t="s">
        <v>102</v>
      </c>
      <c r="G15" s="32">
        <v>6732219</v>
      </c>
      <c r="H15" s="2">
        <v>9</v>
      </c>
      <c r="I15" s="1">
        <f t="shared" si="4"/>
        <v>748024</v>
      </c>
      <c r="J15" s="20">
        <f t="shared" si="11"/>
        <v>0.11111106159796644</v>
      </c>
      <c r="K15" s="6">
        <f t="shared" si="15"/>
        <v>1.7670208263774348E-3</v>
      </c>
      <c r="L15">
        <f t="shared" si="6"/>
        <v>566</v>
      </c>
      <c r="M15">
        <f t="shared" si="12"/>
        <v>564</v>
      </c>
      <c r="N15">
        <f t="shared" si="13"/>
        <v>12</v>
      </c>
      <c r="O15">
        <f t="shared" si="7"/>
        <v>561018</v>
      </c>
      <c r="P15" s="3">
        <f t="shared" si="8"/>
        <v>8.3333296198474821E-2</v>
      </c>
      <c r="Q15">
        <f t="shared" si="9"/>
        <v>3</v>
      </c>
      <c r="R15" s="7">
        <f t="shared" si="10"/>
        <v>14</v>
      </c>
    </row>
    <row r="16" spans="1:18" x14ac:dyDescent="0.3">
      <c r="A16" s="1">
        <v>2019</v>
      </c>
      <c r="B16" s="4">
        <f t="shared" si="14"/>
        <v>327533774</v>
      </c>
      <c r="C16" s="4">
        <f t="shared" si="1"/>
        <v>435</v>
      </c>
      <c r="D16" s="4">
        <f t="shared" si="2"/>
        <v>752951.2045977012</v>
      </c>
      <c r="E16" s="5">
        <f t="shared" si="3"/>
        <v>2.2988505747126436E-3</v>
      </c>
      <c r="F16" s="45" t="s">
        <v>103</v>
      </c>
      <c r="G16" s="32">
        <v>3155070</v>
      </c>
      <c r="H16" s="2">
        <v>4</v>
      </c>
      <c r="I16" s="1">
        <f t="shared" si="4"/>
        <v>788768</v>
      </c>
      <c r="J16" s="20">
        <f t="shared" si="11"/>
        <v>0.25000015847508927</v>
      </c>
      <c r="K16" s="6">
        <f t="shared" si="15"/>
        <v>1.7670208263774348E-3</v>
      </c>
      <c r="L16">
        <f t="shared" si="6"/>
        <v>566</v>
      </c>
      <c r="M16">
        <f t="shared" si="12"/>
        <v>564</v>
      </c>
      <c r="N16">
        <f t="shared" si="13"/>
        <v>5</v>
      </c>
      <c r="O16">
        <f t="shared" si="7"/>
        <v>631014</v>
      </c>
      <c r="P16" s="3">
        <f t="shared" si="8"/>
        <v>0.2</v>
      </c>
      <c r="Q16">
        <f t="shared" si="9"/>
        <v>1</v>
      </c>
      <c r="R16" s="7">
        <f t="shared" si="10"/>
        <v>7</v>
      </c>
    </row>
    <row r="17" spans="1:18" x14ac:dyDescent="0.3">
      <c r="A17" s="1">
        <v>2019</v>
      </c>
      <c r="B17" s="4">
        <f t="shared" si="14"/>
        <v>327533774</v>
      </c>
      <c r="C17" s="4">
        <f t="shared" si="1"/>
        <v>435</v>
      </c>
      <c r="D17" s="4">
        <f t="shared" si="2"/>
        <v>752951.2045977012</v>
      </c>
      <c r="E17" s="5">
        <f t="shared" si="3"/>
        <v>2.2988505747126436E-3</v>
      </c>
      <c r="F17" s="45" t="s">
        <v>104</v>
      </c>
      <c r="G17" s="32">
        <v>2913314</v>
      </c>
      <c r="H17" s="2">
        <v>4</v>
      </c>
      <c r="I17" s="1">
        <f t="shared" si="4"/>
        <v>728329</v>
      </c>
      <c r="J17" s="20">
        <f t="shared" si="11"/>
        <v>0.25000017162585292</v>
      </c>
      <c r="K17" s="6">
        <f t="shared" si="15"/>
        <v>1.7670208263774348E-3</v>
      </c>
      <c r="L17">
        <f t="shared" si="6"/>
        <v>566</v>
      </c>
      <c r="M17">
        <f t="shared" si="12"/>
        <v>564</v>
      </c>
      <c r="N17">
        <f t="shared" si="13"/>
        <v>5</v>
      </c>
      <c r="O17">
        <f t="shared" si="7"/>
        <v>582663</v>
      </c>
      <c r="P17" s="3">
        <f t="shared" si="8"/>
        <v>0.20000006865034115</v>
      </c>
      <c r="Q17">
        <f t="shared" si="9"/>
        <v>1</v>
      </c>
      <c r="R17" s="7">
        <f t="shared" si="10"/>
        <v>7</v>
      </c>
    </row>
    <row r="18" spans="1:18" x14ac:dyDescent="0.3">
      <c r="A18" s="1">
        <v>2019</v>
      </c>
      <c r="B18" s="4">
        <f t="shared" si="14"/>
        <v>327533774</v>
      </c>
      <c r="C18" s="4">
        <f t="shared" si="1"/>
        <v>435</v>
      </c>
      <c r="D18" s="4">
        <f t="shared" si="2"/>
        <v>752951.2045977012</v>
      </c>
      <c r="E18" s="5">
        <f t="shared" si="3"/>
        <v>2.2988505747126436E-3</v>
      </c>
      <c r="F18" s="45" t="s">
        <v>105</v>
      </c>
      <c r="G18" s="32">
        <v>4467673</v>
      </c>
      <c r="H18" s="2">
        <v>6</v>
      </c>
      <c r="I18" s="1">
        <f t="shared" si="4"/>
        <v>744612</v>
      </c>
      <c r="J18" s="20">
        <f t="shared" si="11"/>
        <v>0.16666662936163859</v>
      </c>
      <c r="K18" s="6">
        <f t="shared" si="15"/>
        <v>1.7670208263774348E-3</v>
      </c>
      <c r="L18">
        <f t="shared" si="6"/>
        <v>566</v>
      </c>
      <c r="M18">
        <f t="shared" si="12"/>
        <v>564</v>
      </c>
      <c r="N18">
        <f t="shared" si="13"/>
        <v>8</v>
      </c>
      <c r="O18">
        <f t="shared" si="7"/>
        <v>558459</v>
      </c>
      <c r="P18" s="3">
        <f t="shared" si="8"/>
        <v>0.12499997202122895</v>
      </c>
      <c r="Q18">
        <f t="shared" si="9"/>
        <v>2</v>
      </c>
      <c r="R18" s="7">
        <f t="shared" si="10"/>
        <v>10</v>
      </c>
    </row>
    <row r="19" spans="1:18" x14ac:dyDescent="0.3">
      <c r="A19" s="1">
        <v>2019</v>
      </c>
      <c r="B19" s="4">
        <f t="shared" si="14"/>
        <v>327533774</v>
      </c>
      <c r="C19" s="4">
        <f t="shared" si="1"/>
        <v>435</v>
      </c>
      <c r="D19" s="4">
        <f t="shared" si="2"/>
        <v>752951.2045977012</v>
      </c>
      <c r="E19" s="5">
        <f t="shared" si="3"/>
        <v>2.2988505747126436E-3</v>
      </c>
      <c r="F19" s="45" t="s">
        <v>106</v>
      </c>
      <c r="G19" s="32">
        <v>4648794</v>
      </c>
      <c r="H19" s="2">
        <v>6</v>
      </c>
      <c r="I19" s="1">
        <f t="shared" si="4"/>
        <v>774799</v>
      </c>
      <c r="J19" s="20">
        <f t="shared" si="11"/>
        <v>0.16666666666666666</v>
      </c>
      <c r="K19" s="6">
        <f t="shared" si="15"/>
        <v>1.7670208263774348E-3</v>
      </c>
      <c r="L19">
        <f t="shared" si="6"/>
        <v>566</v>
      </c>
      <c r="M19">
        <f t="shared" si="12"/>
        <v>564</v>
      </c>
      <c r="N19">
        <f t="shared" si="13"/>
        <v>8</v>
      </c>
      <c r="O19">
        <f t="shared" si="7"/>
        <v>581099</v>
      </c>
      <c r="P19" s="3">
        <f t="shared" si="8"/>
        <v>0.12499994622261171</v>
      </c>
      <c r="Q19">
        <f t="shared" si="9"/>
        <v>2</v>
      </c>
      <c r="R19" s="7">
        <f t="shared" si="10"/>
        <v>10</v>
      </c>
    </row>
    <row r="20" spans="1:18" x14ac:dyDescent="0.3">
      <c r="A20" s="1">
        <v>2019</v>
      </c>
      <c r="B20" s="4">
        <f t="shared" si="14"/>
        <v>327533774</v>
      </c>
      <c r="C20" s="4">
        <f t="shared" si="1"/>
        <v>435</v>
      </c>
      <c r="D20" s="4">
        <f t="shared" si="2"/>
        <v>752951.2045977012</v>
      </c>
      <c r="E20" s="5">
        <f t="shared" si="3"/>
        <v>2.2988505747126436E-3</v>
      </c>
      <c r="F20" s="45" t="s">
        <v>107</v>
      </c>
      <c r="G20" s="32">
        <v>1344212</v>
      </c>
      <c r="H20" s="2">
        <v>2</v>
      </c>
      <c r="I20" s="1">
        <f t="shared" si="4"/>
        <v>672106</v>
      </c>
      <c r="J20" s="20">
        <f t="shared" si="11"/>
        <v>0.5</v>
      </c>
      <c r="K20" s="6">
        <f t="shared" si="15"/>
        <v>1.7670208263774348E-3</v>
      </c>
      <c r="L20">
        <f t="shared" si="6"/>
        <v>566</v>
      </c>
      <c r="M20">
        <f t="shared" si="12"/>
        <v>564</v>
      </c>
      <c r="N20">
        <f t="shared" si="13"/>
        <v>2</v>
      </c>
      <c r="O20">
        <f t="shared" si="7"/>
        <v>672106</v>
      </c>
      <c r="P20" s="3">
        <f t="shared" si="8"/>
        <v>0.5</v>
      </c>
      <c r="Q20">
        <f t="shared" si="9"/>
        <v>0</v>
      </c>
      <c r="R20" s="7">
        <f t="shared" si="10"/>
        <v>4</v>
      </c>
    </row>
    <row r="21" spans="1:18" x14ac:dyDescent="0.3">
      <c r="A21" s="1">
        <v>2019</v>
      </c>
      <c r="B21" s="4">
        <f t="shared" si="14"/>
        <v>327533774</v>
      </c>
      <c r="C21" s="4">
        <f t="shared" ref="C21:C43" si="16">SUM($H$2:$H$52)</f>
        <v>435</v>
      </c>
      <c r="D21" s="4">
        <f t="shared" si="2"/>
        <v>752951.2045977012</v>
      </c>
      <c r="E21" s="5">
        <f t="shared" si="3"/>
        <v>2.2988505747126436E-3</v>
      </c>
      <c r="F21" s="45" t="s">
        <v>108</v>
      </c>
      <c r="G21" s="32">
        <v>6045680</v>
      </c>
      <c r="H21" s="2">
        <v>8</v>
      </c>
      <c r="I21" s="1">
        <f t="shared" si="4"/>
        <v>755710</v>
      </c>
      <c r="J21" s="20">
        <f t="shared" si="11"/>
        <v>0.125</v>
      </c>
      <c r="K21" s="6">
        <f t="shared" si="15"/>
        <v>1.7670208263774348E-3</v>
      </c>
      <c r="L21">
        <f t="shared" si="6"/>
        <v>566</v>
      </c>
      <c r="M21">
        <f t="shared" si="12"/>
        <v>564</v>
      </c>
      <c r="N21">
        <f t="shared" si="13"/>
        <v>10</v>
      </c>
      <c r="O21">
        <f t="shared" si="7"/>
        <v>604568</v>
      </c>
      <c r="P21" s="3">
        <f t="shared" si="8"/>
        <v>0.1</v>
      </c>
      <c r="Q21">
        <f t="shared" si="9"/>
        <v>2</v>
      </c>
      <c r="R21" s="7">
        <f t="shared" si="10"/>
        <v>12</v>
      </c>
    </row>
    <row r="22" spans="1:18" x14ac:dyDescent="0.3">
      <c r="A22" s="1">
        <v>2019</v>
      </c>
      <c r="B22" s="4">
        <f t="shared" si="14"/>
        <v>327533774</v>
      </c>
      <c r="C22" s="4">
        <f t="shared" si="16"/>
        <v>435</v>
      </c>
      <c r="D22" s="4">
        <f t="shared" si="2"/>
        <v>752951.2045977012</v>
      </c>
      <c r="E22" s="5">
        <f t="shared" si="3"/>
        <v>2.2988505747126436E-3</v>
      </c>
      <c r="F22" s="45" t="s">
        <v>109</v>
      </c>
      <c r="G22" s="32">
        <v>6892503</v>
      </c>
      <c r="H22" s="2">
        <v>9</v>
      </c>
      <c r="I22" s="1">
        <f t="shared" si="4"/>
        <v>765834</v>
      </c>
      <c r="J22" s="20">
        <f t="shared" si="11"/>
        <v>0.11111115947283592</v>
      </c>
      <c r="K22" s="6">
        <f t="shared" si="15"/>
        <v>1.7670208263774348E-3</v>
      </c>
      <c r="L22">
        <f t="shared" si="6"/>
        <v>566</v>
      </c>
      <c r="M22">
        <f t="shared" si="12"/>
        <v>564</v>
      </c>
      <c r="N22">
        <f t="shared" si="13"/>
        <v>12</v>
      </c>
      <c r="O22">
        <f t="shared" si="7"/>
        <v>574375</v>
      </c>
      <c r="P22" s="3">
        <f t="shared" si="8"/>
        <v>8.3333297062039721E-2</v>
      </c>
      <c r="Q22">
        <f t="shared" si="9"/>
        <v>3</v>
      </c>
      <c r="R22" s="7">
        <f t="shared" si="10"/>
        <v>14</v>
      </c>
    </row>
    <row r="23" spans="1:18" x14ac:dyDescent="0.3">
      <c r="A23" s="1">
        <v>2019</v>
      </c>
      <c r="B23" s="4">
        <f t="shared" ref="B23:B38" si="17">SUM($G$2:$G$51)</f>
        <v>327533774</v>
      </c>
      <c r="C23" s="4">
        <f t="shared" si="16"/>
        <v>435</v>
      </c>
      <c r="D23" s="4">
        <f t="shared" si="2"/>
        <v>752951.2045977012</v>
      </c>
      <c r="E23" s="5">
        <f t="shared" si="3"/>
        <v>2.2988505747126436E-3</v>
      </c>
      <c r="F23" s="45" t="s">
        <v>110</v>
      </c>
      <c r="G23" s="32">
        <v>9986857</v>
      </c>
      <c r="H23" s="2">
        <v>14</v>
      </c>
      <c r="I23" s="1">
        <f t="shared" si="4"/>
        <v>713347</v>
      </c>
      <c r="J23" s="20">
        <f t="shared" si="11"/>
        <v>7.142857858082878E-2</v>
      </c>
      <c r="K23" s="6">
        <f t="shared" si="15"/>
        <v>1.7670208263774348E-3</v>
      </c>
      <c r="L23">
        <f t="shared" si="6"/>
        <v>566</v>
      </c>
      <c r="M23">
        <f t="shared" si="12"/>
        <v>564</v>
      </c>
      <c r="N23">
        <f t="shared" si="13"/>
        <v>17</v>
      </c>
      <c r="O23">
        <f t="shared" si="7"/>
        <v>587462</v>
      </c>
      <c r="P23" s="3">
        <f t="shared" si="8"/>
        <v>5.8823511741481829E-2</v>
      </c>
      <c r="Q23">
        <f t="shared" si="9"/>
        <v>3</v>
      </c>
      <c r="R23" s="7">
        <f t="shared" si="10"/>
        <v>19</v>
      </c>
    </row>
    <row r="24" spans="1:18" x14ac:dyDescent="0.3">
      <c r="A24" s="1">
        <v>2019</v>
      </c>
      <c r="B24" s="4">
        <f t="shared" si="17"/>
        <v>327533774</v>
      </c>
      <c r="C24" s="4">
        <f t="shared" si="16"/>
        <v>435</v>
      </c>
      <c r="D24" s="4">
        <f t="shared" si="2"/>
        <v>752951.2045977012</v>
      </c>
      <c r="E24" s="5">
        <f t="shared" si="3"/>
        <v>2.2988505747126436E-3</v>
      </c>
      <c r="F24" s="45" t="s">
        <v>111</v>
      </c>
      <c r="G24" s="32">
        <v>5639632</v>
      </c>
      <c r="H24" s="2">
        <v>8</v>
      </c>
      <c r="I24" s="1">
        <f t="shared" si="4"/>
        <v>704954</v>
      </c>
      <c r="J24" s="20">
        <f t="shared" si="11"/>
        <v>0.125</v>
      </c>
      <c r="K24" s="6">
        <f t="shared" si="15"/>
        <v>1.7670208263774348E-3</v>
      </c>
      <c r="L24">
        <f t="shared" si="6"/>
        <v>566</v>
      </c>
      <c r="M24">
        <f t="shared" si="12"/>
        <v>564</v>
      </c>
      <c r="N24">
        <f t="shared" si="13"/>
        <v>10</v>
      </c>
      <c r="O24">
        <f t="shared" si="7"/>
        <v>563963</v>
      </c>
      <c r="P24" s="3">
        <f t="shared" si="8"/>
        <v>9.9999964536693173E-2</v>
      </c>
      <c r="Q24">
        <f t="shared" si="9"/>
        <v>2</v>
      </c>
      <c r="R24" s="7">
        <f t="shared" si="10"/>
        <v>12</v>
      </c>
    </row>
    <row r="25" spans="1:18" x14ac:dyDescent="0.3">
      <c r="A25" s="1">
        <v>2019</v>
      </c>
      <c r="B25" s="4">
        <f t="shared" si="17"/>
        <v>327533774</v>
      </c>
      <c r="C25" s="4">
        <f t="shared" si="16"/>
        <v>435</v>
      </c>
      <c r="D25" s="4">
        <f t="shared" si="2"/>
        <v>752951.2045977012</v>
      </c>
      <c r="E25" s="5">
        <f t="shared" si="3"/>
        <v>2.2988505747126436E-3</v>
      </c>
      <c r="F25" s="45" t="s">
        <v>112</v>
      </c>
      <c r="G25" s="32">
        <v>2976149</v>
      </c>
      <c r="H25" s="2">
        <v>4</v>
      </c>
      <c r="I25" s="1">
        <f t="shared" si="4"/>
        <v>744037</v>
      </c>
      <c r="J25" s="20">
        <f t="shared" si="11"/>
        <v>0.24999991599882937</v>
      </c>
      <c r="K25" s="6">
        <f t="shared" si="15"/>
        <v>1.7670208263774348E-3</v>
      </c>
      <c r="L25">
        <f t="shared" si="6"/>
        <v>566</v>
      </c>
      <c r="M25">
        <f t="shared" si="12"/>
        <v>564</v>
      </c>
      <c r="N25">
        <f t="shared" si="13"/>
        <v>5</v>
      </c>
      <c r="O25">
        <f t="shared" si="7"/>
        <v>595230</v>
      </c>
      <c r="P25" s="3">
        <f t="shared" si="8"/>
        <v>0.20000006720093652</v>
      </c>
      <c r="Q25">
        <f t="shared" si="9"/>
        <v>1</v>
      </c>
      <c r="R25" s="7">
        <f t="shared" si="10"/>
        <v>7</v>
      </c>
    </row>
    <row r="26" spans="1:18" x14ac:dyDescent="0.3">
      <c r="A26" s="1">
        <v>2019</v>
      </c>
      <c r="B26" s="4">
        <f t="shared" si="17"/>
        <v>327533774</v>
      </c>
      <c r="C26" s="4">
        <f t="shared" si="16"/>
        <v>435</v>
      </c>
      <c r="D26" s="4">
        <f t="shared" si="2"/>
        <v>752951.2045977012</v>
      </c>
      <c r="E26" s="5">
        <f t="shared" si="3"/>
        <v>2.2988505747126436E-3</v>
      </c>
      <c r="F26" s="45" t="s">
        <v>113</v>
      </c>
      <c r="G26" s="32">
        <v>6137428</v>
      </c>
      <c r="H26" s="2">
        <v>8</v>
      </c>
      <c r="I26" s="1">
        <f t="shared" si="4"/>
        <v>767179</v>
      </c>
      <c r="J26" s="20">
        <f t="shared" si="11"/>
        <v>0.12500008146735081</v>
      </c>
      <c r="K26" s="6">
        <f t="shared" si="15"/>
        <v>1.7670208263774348E-3</v>
      </c>
      <c r="L26">
        <f t="shared" si="6"/>
        <v>566</v>
      </c>
      <c r="M26">
        <f t="shared" si="12"/>
        <v>564</v>
      </c>
      <c r="N26">
        <f t="shared" si="13"/>
        <v>11</v>
      </c>
      <c r="O26">
        <f t="shared" si="7"/>
        <v>557948</v>
      </c>
      <c r="P26" s="3">
        <f t="shared" si="8"/>
        <v>9.0909090909090912E-2</v>
      </c>
      <c r="Q26">
        <f t="shared" si="9"/>
        <v>3</v>
      </c>
      <c r="R26" s="7">
        <f t="shared" si="10"/>
        <v>13</v>
      </c>
    </row>
    <row r="27" spans="1:18" x14ac:dyDescent="0.3">
      <c r="A27" s="1">
        <v>2019</v>
      </c>
      <c r="B27" s="4">
        <f t="shared" si="17"/>
        <v>327533774</v>
      </c>
      <c r="C27" s="4">
        <f t="shared" si="16"/>
        <v>435</v>
      </c>
      <c r="D27" s="4">
        <f t="shared" si="2"/>
        <v>752951.2045977012</v>
      </c>
      <c r="E27" s="5">
        <f t="shared" si="3"/>
        <v>2.2988505747126436E-3</v>
      </c>
      <c r="F27" s="45" t="s">
        <v>114</v>
      </c>
      <c r="G27" s="32">
        <v>1068778</v>
      </c>
      <c r="H27" s="2">
        <v>1</v>
      </c>
      <c r="I27" s="1">
        <f t="shared" si="4"/>
        <v>1068778</v>
      </c>
      <c r="J27" s="20">
        <f t="shared" si="11"/>
        <v>1</v>
      </c>
      <c r="K27" s="6">
        <f t="shared" si="15"/>
        <v>1.7670208263774348E-3</v>
      </c>
      <c r="L27">
        <f t="shared" si="6"/>
        <v>566</v>
      </c>
      <c r="M27">
        <f t="shared" si="12"/>
        <v>564</v>
      </c>
      <c r="N27">
        <f t="shared" si="13"/>
        <v>2</v>
      </c>
      <c r="O27">
        <f t="shared" si="7"/>
        <v>534389</v>
      </c>
      <c r="P27" s="3">
        <f t="shared" si="8"/>
        <v>0.5</v>
      </c>
      <c r="Q27">
        <f t="shared" si="9"/>
        <v>1</v>
      </c>
      <c r="R27" s="7">
        <f t="shared" si="10"/>
        <v>4</v>
      </c>
    </row>
    <row r="28" spans="1:18" x14ac:dyDescent="0.3">
      <c r="A28" s="1">
        <v>2019</v>
      </c>
      <c r="B28" s="4">
        <f t="shared" si="17"/>
        <v>327533774</v>
      </c>
      <c r="C28" s="4">
        <f t="shared" si="16"/>
        <v>435</v>
      </c>
      <c r="D28" s="4">
        <f t="shared" si="2"/>
        <v>752951.2045977012</v>
      </c>
      <c r="E28" s="5">
        <f t="shared" si="3"/>
        <v>2.2988505747126436E-3</v>
      </c>
      <c r="F28" s="45" t="s">
        <v>115</v>
      </c>
      <c r="G28" s="32">
        <v>1934408</v>
      </c>
      <c r="H28" s="2">
        <v>3</v>
      </c>
      <c r="I28" s="1">
        <f t="shared" si="4"/>
        <v>644803</v>
      </c>
      <c r="J28" s="20">
        <f t="shared" si="11"/>
        <v>0.3333335056513414</v>
      </c>
      <c r="K28" s="6">
        <f t="shared" si="15"/>
        <v>1.7670208263774348E-3</v>
      </c>
      <c r="L28">
        <f t="shared" si="6"/>
        <v>566</v>
      </c>
      <c r="M28">
        <f t="shared" si="12"/>
        <v>564</v>
      </c>
      <c r="N28">
        <f t="shared" si="13"/>
        <v>3</v>
      </c>
      <c r="O28">
        <f t="shared" si="7"/>
        <v>644803</v>
      </c>
      <c r="P28" s="3">
        <f t="shared" si="8"/>
        <v>0.3333335056513414</v>
      </c>
      <c r="Q28">
        <f t="shared" si="9"/>
        <v>0</v>
      </c>
      <c r="R28" s="7">
        <f t="shared" si="10"/>
        <v>5</v>
      </c>
    </row>
    <row r="29" spans="1:18" x14ac:dyDescent="0.3">
      <c r="A29" s="1">
        <v>2019</v>
      </c>
      <c r="B29" s="4">
        <f t="shared" si="17"/>
        <v>327533774</v>
      </c>
      <c r="C29" s="4">
        <f t="shared" si="16"/>
        <v>435</v>
      </c>
      <c r="D29" s="4">
        <f t="shared" si="2"/>
        <v>752951.2045977012</v>
      </c>
      <c r="E29" s="5">
        <f t="shared" si="3"/>
        <v>2.2988505747126436E-3</v>
      </c>
      <c r="F29" s="45" t="s">
        <v>116</v>
      </c>
      <c r="G29" s="32">
        <v>3080156</v>
      </c>
      <c r="H29" s="2">
        <v>4</v>
      </c>
      <c r="I29" s="1">
        <f t="shared" si="4"/>
        <v>770039</v>
      </c>
      <c r="J29" s="20">
        <f t="shared" si="11"/>
        <v>0.25</v>
      </c>
      <c r="K29" s="6">
        <f t="shared" si="15"/>
        <v>1.7670208263774348E-3</v>
      </c>
      <c r="L29">
        <f t="shared" si="6"/>
        <v>566</v>
      </c>
      <c r="M29">
        <f t="shared" si="12"/>
        <v>564</v>
      </c>
      <c r="N29">
        <f t="shared" si="13"/>
        <v>5</v>
      </c>
      <c r="O29">
        <f t="shared" si="7"/>
        <v>616031</v>
      </c>
      <c r="P29" s="3">
        <f t="shared" si="8"/>
        <v>0.19999993506822381</v>
      </c>
      <c r="Q29">
        <f t="shared" si="9"/>
        <v>1</v>
      </c>
      <c r="R29" s="7">
        <f t="shared" si="10"/>
        <v>7</v>
      </c>
    </row>
    <row r="30" spans="1:18" x14ac:dyDescent="0.3">
      <c r="A30" s="1">
        <v>2019</v>
      </c>
      <c r="B30" s="4">
        <f t="shared" si="17"/>
        <v>327533774</v>
      </c>
      <c r="C30" s="4">
        <f t="shared" si="16"/>
        <v>435</v>
      </c>
      <c r="D30" s="4">
        <f t="shared" si="2"/>
        <v>752951.2045977012</v>
      </c>
      <c r="E30" s="5">
        <f t="shared" si="3"/>
        <v>2.2988505747126436E-3</v>
      </c>
      <c r="F30" s="45" t="s">
        <v>117</v>
      </c>
      <c r="G30" s="32">
        <v>1359711</v>
      </c>
      <c r="H30" s="2">
        <v>2</v>
      </c>
      <c r="I30" s="1">
        <f t="shared" si="4"/>
        <v>679856</v>
      </c>
      <c r="J30" s="20">
        <f t="shared" si="11"/>
        <v>0.5000003677252004</v>
      </c>
      <c r="K30" s="6">
        <f t="shared" si="15"/>
        <v>1.7670208263774348E-3</v>
      </c>
      <c r="L30">
        <f t="shared" si="6"/>
        <v>566</v>
      </c>
      <c r="M30">
        <f t="shared" si="12"/>
        <v>564</v>
      </c>
      <c r="N30">
        <f t="shared" si="13"/>
        <v>2</v>
      </c>
      <c r="O30">
        <f t="shared" si="7"/>
        <v>679856</v>
      </c>
      <c r="P30" s="3">
        <f t="shared" si="8"/>
        <v>0.5000003677252004</v>
      </c>
      <c r="Q30">
        <f t="shared" si="9"/>
        <v>0</v>
      </c>
      <c r="R30" s="7">
        <f t="shared" si="10"/>
        <v>4</v>
      </c>
    </row>
    <row r="31" spans="1:18" x14ac:dyDescent="0.3">
      <c r="A31" s="1">
        <v>2019</v>
      </c>
      <c r="B31" s="4">
        <f t="shared" si="17"/>
        <v>327533774</v>
      </c>
      <c r="C31" s="4">
        <f t="shared" si="16"/>
        <v>435</v>
      </c>
      <c r="D31" s="4">
        <f t="shared" si="2"/>
        <v>752951.2045977012</v>
      </c>
      <c r="E31" s="5">
        <f t="shared" si="3"/>
        <v>2.2988505747126436E-3</v>
      </c>
      <c r="F31" s="45" t="s">
        <v>118</v>
      </c>
      <c r="G31" s="32">
        <v>8882190</v>
      </c>
      <c r="H31" s="2">
        <v>12</v>
      </c>
      <c r="I31" s="1">
        <f t="shared" si="4"/>
        <v>740183</v>
      </c>
      <c r="J31" s="20">
        <f t="shared" si="11"/>
        <v>8.3333389625756704E-2</v>
      </c>
      <c r="K31" s="6">
        <f t="shared" si="15"/>
        <v>1.7670208263774348E-3</v>
      </c>
      <c r="L31">
        <f t="shared" si="6"/>
        <v>566</v>
      </c>
      <c r="M31">
        <f t="shared" si="12"/>
        <v>564</v>
      </c>
      <c r="N31">
        <f t="shared" si="13"/>
        <v>15</v>
      </c>
      <c r="O31">
        <f t="shared" si="7"/>
        <v>592146</v>
      </c>
      <c r="P31" s="3">
        <f t="shared" si="8"/>
        <v>6.6666666666666666E-2</v>
      </c>
      <c r="Q31">
        <f t="shared" si="9"/>
        <v>3</v>
      </c>
      <c r="R31" s="7">
        <f t="shared" si="10"/>
        <v>17</v>
      </c>
    </row>
    <row r="32" spans="1:18" x14ac:dyDescent="0.3">
      <c r="A32" s="1">
        <v>2019</v>
      </c>
      <c r="B32" s="4">
        <f t="shared" si="17"/>
        <v>327533774</v>
      </c>
      <c r="C32" s="4">
        <f t="shared" si="16"/>
        <v>435</v>
      </c>
      <c r="D32" s="4">
        <f t="shared" si="2"/>
        <v>752951.2045977012</v>
      </c>
      <c r="E32" s="5">
        <f t="shared" si="3"/>
        <v>2.2988505747126436E-3</v>
      </c>
      <c r="F32" s="45" t="s">
        <v>119</v>
      </c>
      <c r="G32" s="32">
        <v>2096829</v>
      </c>
      <c r="H32" s="2">
        <v>3</v>
      </c>
      <c r="I32" s="1">
        <f t="shared" si="4"/>
        <v>698943</v>
      </c>
      <c r="J32" s="20">
        <f t="shared" si="11"/>
        <v>0.33333333333333331</v>
      </c>
      <c r="K32" s="6">
        <f t="shared" si="15"/>
        <v>1.7670208263774348E-3</v>
      </c>
      <c r="L32">
        <f t="shared" si="6"/>
        <v>566</v>
      </c>
      <c r="M32">
        <f t="shared" si="12"/>
        <v>564</v>
      </c>
      <c r="N32">
        <f t="shared" si="13"/>
        <v>4</v>
      </c>
      <c r="O32">
        <f t="shared" si="7"/>
        <v>524207</v>
      </c>
      <c r="P32" s="3">
        <f t="shared" si="8"/>
        <v>0.24999988077234719</v>
      </c>
      <c r="Q32">
        <f t="shared" si="9"/>
        <v>1</v>
      </c>
      <c r="R32" s="7">
        <f t="shared" si="10"/>
        <v>6</v>
      </c>
    </row>
    <row r="33" spans="1:18" x14ac:dyDescent="0.3">
      <c r="A33" s="1">
        <v>2019</v>
      </c>
      <c r="B33" s="4">
        <f t="shared" si="17"/>
        <v>327533774</v>
      </c>
      <c r="C33" s="4">
        <f t="shared" si="16"/>
        <v>435</v>
      </c>
      <c r="D33" s="4">
        <f t="shared" si="2"/>
        <v>752951.2045977012</v>
      </c>
      <c r="E33" s="5">
        <f t="shared" si="3"/>
        <v>2.2988505747126436E-3</v>
      </c>
      <c r="F33" s="45" t="s">
        <v>120</v>
      </c>
      <c r="G33" s="32">
        <v>19453561</v>
      </c>
      <c r="H33" s="2">
        <v>27</v>
      </c>
      <c r="I33" s="1">
        <f t="shared" si="4"/>
        <v>720502</v>
      </c>
      <c r="J33" s="20">
        <f t="shared" si="11"/>
        <v>3.7037023709952127E-2</v>
      </c>
      <c r="K33" s="6">
        <f t="shared" si="15"/>
        <v>1.7670208263774348E-3</v>
      </c>
      <c r="L33">
        <f t="shared" si="6"/>
        <v>566</v>
      </c>
      <c r="M33">
        <f t="shared" si="12"/>
        <v>564</v>
      </c>
      <c r="N33">
        <f t="shared" si="13"/>
        <v>34</v>
      </c>
      <c r="O33">
        <f t="shared" si="7"/>
        <v>572164</v>
      </c>
      <c r="P33" s="3">
        <f t="shared" si="8"/>
        <v>2.9411787384325164E-2</v>
      </c>
      <c r="Q33">
        <f t="shared" si="9"/>
        <v>7</v>
      </c>
      <c r="R33" s="7">
        <f t="shared" si="10"/>
        <v>36</v>
      </c>
    </row>
    <row r="34" spans="1:18" x14ac:dyDescent="0.3">
      <c r="A34" s="1">
        <v>2019</v>
      </c>
      <c r="B34" s="4">
        <f t="shared" si="17"/>
        <v>327533774</v>
      </c>
      <c r="C34" s="4">
        <f t="shared" si="16"/>
        <v>435</v>
      </c>
      <c r="D34" s="4">
        <f t="shared" ref="D34:D52" si="18">B34/C34</f>
        <v>752951.2045977012</v>
      </c>
      <c r="E34" s="5">
        <f t="shared" ref="E34:E97" si="19">(D34/B34)</f>
        <v>2.2988505747126436E-3</v>
      </c>
      <c r="F34" s="45" t="s">
        <v>121</v>
      </c>
      <c r="G34" s="32">
        <v>10488084</v>
      </c>
      <c r="H34" s="2">
        <v>13</v>
      </c>
      <c r="I34" s="1">
        <f t="shared" si="4"/>
        <v>806776</v>
      </c>
      <c r="J34" s="20">
        <f t="shared" si="11"/>
        <v>7.6923106260399901E-2</v>
      </c>
      <c r="K34" s="6">
        <f t="shared" si="15"/>
        <v>1.7670208263774348E-3</v>
      </c>
      <c r="L34">
        <f t="shared" ref="L34:L97" si="20">ROUND(B34/(K34*B34),0)</f>
        <v>566</v>
      </c>
      <c r="M34">
        <f t="shared" si="12"/>
        <v>564</v>
      </c>
      <c r="N34">
        <f t="shared" si="13"/>
        <v>18</v>
      </c>
      <c r="O34">
        <f t="shared" ref="O34:O51" si="21">ROUND(G34/N34,0)</f>
        <v>582671</v>
      </c>
      <c r="P34" s="3">
        <f t="shared" ref="P34:P97" si="22">O34/G34</f>
        <v>5.5555523773455663E-2</v>
      </c>
      <c r="Q34">
        <f t="shared" ref="Q34:Q97" si="23">N34-H34</f>
        <v>5</v>
      </c>
      <c r="R34" s="7">
        <f t="shared" ref="R34:R51" si="24">IF(H34=0,3,N34+2)</f>
        <v>20</v>
      </c>
    </row>
    <row r="35" spans="1:18" x14ac:dyDescent="0.3">
      <c r="A35" s="1">
        <v>2019</v>
      </c>
      <c r="B35" s="4">
        <f t="shared" si="17"/>
        <v>327533774</v>
      </c>
      <c r="C35" s="4">
        <f t="shared" si="16"/>
        <v>435</v>
      </c>
      <c r="D35" s="4">
        <f t="shared" si="18"/>
        <v>752951.2045977012</v>
      </c>
      <c r="E35" s="5">
        <f t="shared" si="19"/>
        <v>2.2988505747126436E-3</v>
      </c>
      <c r="F35" s="45" t="s">
        <v>122</v>
      </c>
      <c r="G35" s="32">
        <v>762062</v>
      </c>
      <c r="H35" s="2">
        <v>1</v>
      </c>
      <c r="I35" s="1">
        <f t="shared" si="4"/>
        <v>762062</v>
      </c>
      <c r="J35" s="20">
        <f t="shared" si="11"/>
        <v>1</v>
      </c>
      <c r="K35" s="6">
        <f t="shared" si="15"/>
        <v>1.7670208263774348E-3</v>
      </c>
      <c r="L35">
        <f t="shared" si="20"/>
        <v>566</v>
      </c>
      <c r="M35">
        <f t="shared" si="12"/>
        <v>564</v>
      </c>
      <c r="N35">
        <f t="shared" ref="N35:N51" si="25">IF(ROUND((G35/B35)*L35,0) = 0, 1, ROUND((G35/B35)*L35,0))</f>
        <v>1</v>
      </c>
      <c r="O35">
        <f t="shared" si="21"/>
        <v>762062</v>
      </c>
      <c r="P35" s="3">
        <f t="shared" si="22"/>
        <v>1</v>
      </c>
      <c r="Q35">
        <f t="shared" si="23"/>
        <v>0</v>
      </c>
      <c r="R35" s="7">
        <f t="shared" si="24"/>
        <v>3</v>
      </c>
    </row>
    <row r="36" spans="1:18" x14ac:dyDescent="0.3">
      <c r="A36" s="1">
        <v>2019</v>
      </c>
      <c r="B36" s="4">
        <f t="shared" si="17"/>
        <v>327533774</v>
      </c>
      <c r="C36" s="4">
        <f t="shared" si="16"/>
        <v>435</v>
      </c>
      <c r="D36" s="4">
        <f t="shared" si="18"/>
        <v>752951.2045977012</v>
      </c>
      <c r="E36" s="5">
        <f t="shared" si="19"/>
        <v>2.2988505747126436E-3</v>
      </c>
      <c r="F36" s="45" t="s">
        <v>123</v>
      </c>
      <c r="G36" s="32">
        <v>11689100</v>
      </c>
      <c r="H36" s="2">
        <v>16</v>
      </c>
      <c r="I36" s="1">
        <f t="shared" si="4"/>
        <v>730569</v>
      </c>
      <c r="J36" s="20">
        <f t="shared" si="11"/>
        <v>6.2500021387446425E-2</v>
      </c>
      <c r="K36" s="6">
        <f>(MIN($G$2:$G$51)/B36)</f>
        <v>1.7670208263774348E-3</v>
      </c>
      <c r="L36">
        <f t="shared" si="20"/>
        <v>566</v>
      </c>
      <c r="M36">
        <f t="shared" si="12"/>
        <v>564</v>
      </c>
      <c r="N36">
        <f t="shared" si="25"/>
        <v>20</v>
      </c>
      <c r="O36">
        <f t="shared" si="21"/>
        <v>584455</v>
      </c>
      <c r="P36" s="3">
        <f t="shared" si="22"/>
        <v>0.05</v>
      </c>
      <c r="Q36">
        <f t="shared" si="23"/>
        <v>4</v>
      </c>
      <c r="R36" s="7">
        <f t="shared" si="24"/>
        <v>22</v>
      </c>
    </row>
    <row r="37" spans="1:18" x14ac:dyDescent="0.3">
      <c r="A37" s="1">
        <v>2019</v>
      </c>
      <c r="B37" s="4">
        <f t="shared" si="17"/>
        <v>327533774</v>
      </c>
      <c r="C37" s="4">
        <f t="shared" si="16"/>
        <v>435</v>
      </c>
      <c r="D37" s="4">
        <f t="shared" si="18"/>
        <v>752951.2045977012</v>
      </c>
      <c r="E37" s="5">
        <f t="shared" si="19"/>
        <v>2.2988505747126436E-3</v>
      </c>
      <c r="F37" s="45" t="s">
        <v>124</v>
      </c>
      <c r="G37" s="32">
        <v>3956971</v>
      </c>
      <c r="H37" s="2">
        <v>5</v>
      </c>
      <c r="I37" s="1">
        <f t="shared" si="4"/>
        <v>791394</v>
      </c>
      <c r="J37" s="20">
        <f>I37/G37</f>
        <v>0.19999994945628866</v>
      </c>
      <c r="K37" s="6">
        <f t="shared" si="15"/>
        <v>1.7670208263774348E-3</v>
      </c>
      <c r="L37">
        <f t="shared" si="20"/>
        <v>566</v>
      </c>
      <c r="M37">
        <f t="shared" si="12"/>
        <v>564</v>
      </c>
      <c r="N37">
        <f t="shared" si="25"/>
        <v>7</v>
      </c>
      <c r="O37">
        <f t="shared" si="21"/>
        <v>565282</v>
      </c>
      <c r="P37" s="3">
        <f t="shared" si="22"/>
        <v>0.14285725116509573</v>
      </c>
      <c r="Q37">
        <f t="shared" si="23"/>
        <v>2</v>
      </c>
      <c r="R37" s="7">
        <f t="shared" si="24"/>
        <v>9</v>
      </c>
    </row>
    <row r="38" spans="1:18" x14ac:dyDescent="0.3">
      <c r="A38" s="1">
        <v>2019</v>
      </c>
      <c r="B38" s="4">
        <f t="shared" si="17"/>
        <v>327533774</v>
      </c>
      <c r="C38" s="4">
        <f t="shared" si="16"/>
        <v>435</v>
      </c>
      <c r="D38" s="4">
        <f t="shared" si="18"/>
        <v>752951.2045977012</v>
      </c>
      <c r="E38" s="5">
        <f t="shared" si="19"/>
        <v>2.2988505747126436E-3</v>
      </c>
      <c r="F38" s="45" t="s">
        <v>125</v>
      </c>
      <c r="G38" s="32">
        <v>4217737</v>
      </c>
      <c r="H38" s="2">
        <v>5</v>
      </c>
      <c r="I38" s="1">
        <f t="shared" si="4"/>
        <v>843547</v>
      </c>
      <c r="J38" s="20">
        <f t="shared" si="11"/>
        <v>0.19999990516241292</v>
      </c>
      <c r="K38" s="6">
        <f t="shared" si="15"/>
        <v>1.7670208263774348E-3</v>
      </c>
      <c r="L38">
        <f t="shared" si="20"/>
        <v>566</v>
      </c>
      <c r="M38">
        <f t="shared" si="12"/>
        <v>564</v>
      </c>
      <c r="N38">
        <f t="shared" si="25"/>
        <v>7</v>
      </c>
      <c r="O38">
        <f t="shared" si="21"/>
        <v>602534</v>
      </c>
      <c r="P38" s="3">
        <f t="shared" si="22"/>
        <v>0.14285717672770967</v>
      </c>
      <c r="Q38">
        <f t="shared" si="23"/>
        <v>2</v>
      </c>
      <c r="R38" s="7">
        <f t="shared" si="24"/>
        <v>9</v>
      </c>
    </row>
    <row r="39" spans="1:18" x14ac:dyDescent="0.3">
      <c r="A39" s="1">
        <v>2019</v>
      </c>
      <c r="B39" s="4">
        <f t="shared" ref="B39:B51" si="26">SUM($G$2:$G$51)</f>
        <v>327533774</v>
      </c>
      <c r="C39" s="4">
        <f t="shared" si="16"/>
        <v>435</v>
      </c>
      <c r="D39" s="4">
        <f t="shared" si="18"/>
        <v>752951.2045977012</v>
      </c>
      <c r="E39" s="5">
        <f t="shared" si="19"/>
        <v>2.2988505747126436E-3</v>
      </c>
      <c r="F39" s="45" t="s">
        <v>126</v>
      </c>
      <c r="G39" s="32">
        <v>12801989</v>
      </c>
      <c r="H39" s="2">
        <v>18</v>
      </c>
      <c r="I39" s="1">
        <f t="shared" si="4"/>
        <v>711222</v>
      </c>
      <c r="J39" s="20">
        <f t="shared" si="11"/>
        <v>5.5555585932779664E-2</v>
      </c>
      <c r="K39" s="6">
        <f t="shared" si="15"/>
        <v>1.7670208263774348E-3</v>
      </c>
      <c r="L39">
        <f t="shared" si="20"/>
        <v>566</v>
      </c>
      <c r="M39">
        <f t="shared" si="12"/>
        <v>564</v>
      </c>
      <c r="N39">
        <f t="shared" si="25"/>
        <v>22</v>
      </c>
      <c r="O39">
        <f t="shared" si="21"/>
        <v>581909</v>
      </c>
      <c r="P39" s="3">
        <f t="shared" si="22"/>
        <v>4.5454577409807177E-2</v>
      </c>
      <c r="Q39">
        <f t="shared" si="23"/>
        <v>4</v>
      </c>
      <c r="R39" s="7">
        <f t="shared" si="24"/>
        <v>24</v>
      </c>
    </row>
    <row r="40" spans="1:18" x14ac:dyDescent="0.3">
      <c r="A40" s="1">
        <v>2019</v>
      </c>
      <c r="B40" s="4">
        <f t="shared" si="26"/>
        <v>327533774</v>
      </c>
      <c r="C40" s="4">
        <f t="shared" si="16"/>
        <v>435</v>
      </c>
      <c r="D40" s="4">
        <f t="shared" si="18"/>
        <v>752951.2045977012</v>
      </c>
      <c r="E40" s="5">
        <f t="shared" si="19"/>
        <v>2.2988505747126436E-3</v>
      </c>
      <c r="F40" s="45" t="s">
        <v>127</v>
      </c>
      <c r="G40" s="32">
        <v>1059361</v>
      </c>
      <c r="H40" s="2">
        <v>2</v>
      </c>
      <c r="I40" s="1">
        <f t="shared" si="4"/>
        <v>529681</v>
      </c>
      <c r="J40" s="20">
        <f t="shared" si="11"/>
        <v>0.50000047198263864</v>
      </c>
      <c r="K40" s="6">
        <f t="shared" si="15"/>
        <v>1.7670208263774348E-3</v>
      </c>
      <c r="L40">
        <f t="shared" si="20"/>
        <v>566</v>
      </c>
      <c r="M40">
        <f t="shared" si="12"/>
        <v>564</v>
      </c>
      <c r="N40">
        <f t="shared" si="25"/>
        <v>2</v>
      </c>
      <c r="O40">
        <f t="shared" si="21"/>
        <v>529681</v>
      </c>
      <c r="P40" s="3">
        <f t="shared" si="22"/>
        <v>0.50000047198263864</v>
      </c>
      <c r="Q40">
        <f t="shared" si="23"/>
        <v>0</v>
      </c>
      <c r="R40" s="7">
        <f t="shared" si="24"/>
        <v>4</v>
      </c>
    </row>
    <row r="41" spans="1:18" x14ac:dyDescent="0.3">
      <c r="A41" s="1">
        <v>2019</v>
      </c>
      <c r="B41" s="4">
        <f t="shared" si="26"/>
        <v>327533774</v>
      </c>
      <c r="C41" s="4">
        <f t="shared" si="16"/>
        <v>435</v>
      </c>
      <c r="D41" s="4">
        <f t="shared" si="18"/>
        <v>752951.2045977012</v>
      </c>
      <c r="E41" s="5">
        <f t="shared" si="19"/>
        <v>2.2988505747126436E-3</v>
      </c>
      <c r="F41" s="45" t="s">
        <v>128</v>
      </c>
      <c r="G41" s="32">
        <v>5148714</v>
      </c>
      <c r="H41" s="2">
        <v>7</v>
      </c>
      <c r="I41" s="1">
        <f t="shared" si="4"/>
        <v>735531</v>
      </c>
      <c r="J41" s="20">
        <f t="shared" si="11"/>
        <v>0.14285722609568136</v>
      </c>
      <c r="K41" s="6">
        <f t="shared" si="15"/>
        <v>1.7670208263774348E-3</v>
      </c>
      <c r="L41">
        <f t="shared" si="20"/>
        <v>566</v>
      </c>
      <c r="M41">
        <f t="shared" si="12"/>
        <v>564</v>
      </c>
      <c r="N41">
        <f t="shared" si="25"/>
        <v>9</v>
      </c>
      <c r="O41">
        <f t="shared" si="21"/>
        <v>572079</v>
      </c>
      <c r="P41" s="3">
        <f t="shared" si="22"/>
        <v>0.1111110463700256</v>
      </c>
      <c r="Q41">
        <f t="shared" si="23"/>
        <v>2</v>
      </c>
      <c r="R41" s="7">
        <f t="shared" si="24"/>
        <v>11</v>
      </c>
    </row>
    <row r="42" spans="1:18" x14ac:dyDescent="0.3">
      <c r="A42" s="1">
        <v>2019</v>
      </c>
      <c r="B42" s="4">
        <f t="shared" si="26"/>
        <v>327533774</v>
      </c>
      <c r="C42" s="4">
        <f t="shared" si="16"/>
        <v>435</v>
      </c>
      <c r="D42" s="4">
        <f t="shared" si="18"/>
        <v>752951.2045977012</v>
      </c>
      <c r="E42" s="5">
        <f t="shared" si="19"/>
        <v>2.2988505747126436E-3</v>
      </c>
      <c r="F42" s="45" t="s">
        <v>129</v>
      </c>
      <c r="G42" s="32">
        <v>884659</v>
      </c>
      <c r="H42" s="2">
        <v>1</v>
      </c>
      <c r="I42" s="1">
        <f t="shared" si="4"/>
        <v>884659</v>
      </c>
      <c r="J42" s="20">
        <f t="shared" si="11"/>
        <v>1</v>
      </c>
      <c r="K42" s="6">
        <f t="shared" si="15"/>
        <v>1.7670208263774348E-3</v>
      </c>
      <c r="L42">
        <f t="shared" si="20"/>
        <v>566</v>
      </c>
      <c r="M42">
        <f t="shared" si="12"/>
        <v>564</v>
      </c>
      <c r="N42">
        <f t="shared" si="25"/>
        <v>2</v>
      </c>
      <c r="O42">
        <f t="shared" si="21"/>
        <v>442330</v>
      </c>
      <c r="P42" s="3">
        <f t="shared" si="22"/>
        <v>0.50000056518952496</v>
      </c>
      <c r="Q42">
        <f t="shared" si="23"/>
        <v>1</v>
      </c>
      <c r="R42" s="7">
        <f t="shared" si="24"/>
        <v>4</v>
      </c>
    </row>
    <row r="43" spans="1:18" x14ac:dyDescent="0.3">
      <c r="A43" s="1">
        <v>2019</v>
      </c>
      <c r="B43" s="4">
        <f t="shared" si="26"/>
        <v>327533774</v>
      </c>
      <c r="C43" s="4">
        <f t="shared" si="16"/>
        <v>435</v>
      </c>
      <c r="D43" s="4">
        <f t="shared" si="18"/>
        <v>752951.2045977012</v>
      </c>
      <c r="E43" s="5">
        <f t="shared" si="19"/>
        <v>2.2988505747126436E-3</v>
      </c>
      <c r="F43" s="45" t="s">
        <v>130</v>
      </c>
      <c r="G43" s="32">
        <v>6829174</v>
      </c>
      <c r="H43" s="2">
        <v>9</v>
      </c>
      <c r="I43" s="1">
        <f t="shared" si="4"/>
        <v>758797</v>
      </c>
      <c r="J43" s="20">
        <f t="shared" si="11"/>
        <v>0.1111110948410452</v>
      </c>
      <c r="K43" s="6">
        <f t="shared" si="15"/>
        <v>1.7670208263774348E-3</v>
      </c>
      <c r="L43">
        <f t="shared" si="20"/>
        <v>566</v>
      </c>
      <c r="M43">
        <f t="shared" si="12"/>
        <v>564</v>
      </c>
      <c r="N43">
        <f t="shared" si="25"/>
        <v>12</v>
      </c>
      <c r="O43">
        <f t="shared" si="21"/>
        <v>569098</v>
      </c>
      <c r="P43" s="3">
        <f t="shared" si="22"/>
        <v>8.3333357738432201E-2</v>
      </c>
      <c r="Q43">
        <f t="shared" si="23"/>
        <v>3</v>
      </c>
      <c r="R43" s="7">
        <f t="shared" si="24"/>
        <v>14</v>
      </c>
    </row>
    <row r="44" spans="1:18" x14ac:dyDescent="0.3">
      <c r="A44" s="1">
        <v>2019</v>
      </c>
      <c r="B44" s="4">
        <f t="shared" si="26"/>
        <v>327533774</v>
      </c>
      <c r="C44" s="4">
        <f t="shared" ref="C44:C51" si="27">SUM($H$2:$H$52)</f>
        <v>435</v>
      </c>
      <c r="D44" s="4">
        <f t="shared" si="18"/>
        <v>752951.2045977012</v>
      </c>
      <c r="E44" s="5">
        <f t="shared" si="19"/>
        <v>2.2988505747126436E-3</v>
      </c>
      <c r="F44" s="45" t="s">
        <v>131</v>
      </c>
      <c r="G44" s="32">
        <v>28995881</v>
      </c>
      <c r="H44" s="2">
        <v>36</v>
      </c>
      <c r="I44" s="1">
        <f t="shared" si="4"/>
        <v>805441</v>
      </c>
      <c r="J44" s="20">
        <f t="shared" si="11"/>
        <v>2.7777772987825407E-2</v>
      </c>
      <c r="K44" s="6">
        <f t="shared" si="15"/>
        <v>1.7670208263774348E-3</v>
      </c>
      <c r="L44">
        <f t="shared" si="20"/>
        <v>566</v>
      </c>
      <c r="M44">
        <f>SUM($N$2:$N$52)</f>
        <v>564</v>
      </c>
      <c r="N44">
        <f t="shared" si="25"/>
        <v>50</v>
      </c>
      <c r="O44">
        <f t="shared" si="21"/>
        <v>579918</v>
      </c>
      <c r="P44" s="3">
        <f t="shared" si="22"/>
        <v>2.0000013105309682E-2</v>
      </c>
      <c r="Q44">
        <f t="shared" si="23"/>
        <v>14</v>
      </c>
      <c r="R44" s="7">
        <f t="shared" si="24"/>
        <v>52</v>
      </c>
    </row>
    <row r="45" spans="1:18" x14ac:dyDescent="0.3">
      <c r="A45" s="1">
        <v>2019</v>
      </c>
      <c r="B45" s="4">
        <f t="shared" si="26"/>
        <v>327533774</v>
      </c>
      <c r="C45" s="4">
        <f t="shared" si="27"/>
        <v>435</v>
      </c>
      <c r="D45" s="4">
        <f t="shared" si="18"/>
        <v>752951.2045977012</v>
      </c>
      <c r="E45" s="5">
        <f t="shared" si="19"/>
        <v>2.2988505747126436E-3</v>
      </c>
      <c r="F45" s="45" t="s">
        <v>132</v>
      </c>
      <c r="G45" s="32">
        <v>3205958</v>
      </c>
      <c r="H45" s="2">
        <v>4</v>
      </c>
      <c r="I45" s="1">
        <f t="shared" si="4"/>
        <v>801490</v>
      </c>
      <c r="J45" s="20">
        <f t="shared" si="11"/>
        <v>0.25000015595962266</v>
      </c>
      <c r="K45" s="6">
        <f t="shared" si="15"/>
        <v>1.7670208263774348E-3</v>
      </c>
      <c r="L45">
        <f t="shared" si="20"/>
        <v>566</v>
      </c>
      <c r="M45">
        <f t="shared" si="12"/>
        <v>564</v>
      </c>
      <c r="N45">
        <f t="shared" si="25"/>
        <v>6</v>
      </c>
      <c r="O45">
        <f t="shared" si="21"/>
        <v>534326</v>
      </c>
      <c r="P45" s="3">
        <f t="shared" si="22"/>
        <v>0.16666656269358487</v>
      </c>
      <c r="Q45">
        <f t="shared" si="23"/>
        <v>2</v>
      </c>
      <c r="R45" s="7">
        <f t="shared" si="24"/>
        <v>8</v>
      </c>
    </row>
    <row r="46" spans="1:18" x14ac:dyDescent="0.3">
      <c r="A46" s="1">
        <v>2019</v>
      </c>
      <c r="B46" s="4">
        <f t="shared" si="26"/>
        <v>327533774</v>
      </c>
      <c r="C46" s="4">
        <f t="shared" si="27"/>
        <v>435</v>
      </c>
      <c r="D46" s="4">
        <f t="shared" si="18"/>
        <v>752951.2045977012</v>
      </c>
      <c r="E46" s="5">
        <f t="shared" si="19"/>
        <v>2.2988505747126436E-3</v>
      </c>
      <c r="F46" s="45" t="s">
        <v>133</v>
      </c>
      <c r="G46" s="32">
        <v>623989</v>
      </c>
      <c r="H46" s="2">
        <v>1</v>
      </c>
      <c r="I46" s="1">
        <f t="shared" si="4"/>
        <v>623989</v>
      </c>
      <c r="J46" s="20">
        <f t="shared" si="11"/>
        <v>1</v>
      </c>
      <c r="K46" s="6">
        <f t="shared" si="15"/>
        <v>1.7670208263774348E-3</v>
      </c>
      <c r="L46">
        <f t="shared" si="20"/>
        <v>566</v>
      </c>
      <c r="M46">
        <f t="shared" si="12"/>
        <v>564</v>
      </c>
      <c r="N46">
        <f t="shared" si="25"/>
        <v>1</v>
      </c>
      <c r="O46">
        <f t="shared" si="21"/>
        <v>623989</v>
      </c>
      <c r="P46" s="3">
        <f t="shared" si="22"/>
        <v>1</v>
      </c>
      <c r="Q46">
        <f t="shared" si="23"/>
        <v>0</v>
      </c>
      <c r="R46" s="7">
        <f t="shared" si="24"/>
        <v>3</v>
      </c>
    </row>
    <row r="47" spans="1:18" x14ac:dyDescent="0.3">
      <c r="A47" s="1">
        <v>2019</v>
      </c>
      <c r="B47" s="4">
        <f t="shared" si="26"/>
        <v>327533774</v>
      </c>
      <c r="C47" s="4">
        <f t="shared" si="27"/>
        <v>435</v>
      </c>
      <c r="D47" s="4">
        <f t="shared" si="18"/>
        <v>752951.2045977012</v>
      </c>
      <c r="E47" s="5">
        <f t="shared" si="19"/>
        <v>2.2988505747126436E-3</v>
      </c>
      <c r="F47" s="45" t="s">
        <v>134</v>
      </c>
      <c r="G47" s="32">
        <v>8535519</v>
      </c>
      <c r="H47" s="2">
        <v>11</v>
      </c>
      <c r="I47" s="1">
        <f t="shared" si="4"/>
        <v>775956</v>
      </c>
      <c r="J47" s="20">
        <f t="shared" si="11"/>
        <v>9.0909058957047609E-2</v>
      </c>
      <c r="K47" s="6">
        <f t="shared" si="15"/>
        <v>1.7670208263774348E-3</v>
      </c>
      <c r="L47">
        <f t="shared" si="20"/>
        <v>566</v>
      </c>
      <c r="M47">
        <f t="shared" si="12"/>
        <v>564</v>
      </c>
      <c r="N47">
        <f t="shared" si="25"/>
        <v>15</v>
      </c>
      <c r="O47">
        <f t="shared" si="21"/>
        <v>569035</v>
      </c>
      <c r="P47" s="3">
        <f t="shared" si="22"/>
        <v>6.666671352966351E-2</v>
      </c>
      <c r="Q47">
        <f t="shared" si="23"/>
        <v>4</v>
      </c>
      <c r="R47" s="7">
        <f t="shared" si="24"/>
        <v>17</v>
      </c>
    </row>
    <row r="48" spans="1:18" x14ac:dyDescent="0.3">
      <c r="A48" s="1">
        <v>2019</v>
      </c>
      <c r="B48" s="4">
        <f t="shared" si="26"/>
        <v>327533774</v>
      </c>
      <c r="C48" s="4">
        <f t="shared" si="27"/>
        <v>435</v>
      </c>
      <c r="D48" s="4">
        <f t="shared" si="18"/>
        <v>752951.2045977012</v>
      </c>
      <c r="E48" s="5">
        <f t="shared" si="19"/>
        <v>2.2988505747126436E-3</v>
      </c>
      <c r="F48" s="45" t="s">
        <v>135</v>
      </c>
      <c r="G48" s="32">
        <v>7614893</v>
      </c>
      <c r="H48" s="2">
        <v>10</v>
      </c>
      <c r="I48" s="1">
        <f t="shared" si="4"/>
        <v>761489</v>
      </c>
      <c r="J48" s="20">
        <f t="shared" si="11"/>
        <v>9.9999960603517346E-2</v>
      </c>
      <c r="K48" s="6">
        <f t="shared" si="15"/>
        <v>1.7670208263774348E-3</v>
      </c>
      <c r="L48">
        <f t="shared" si="20"/>
        <v>566</v>
      </c>
      <c r="M48">
        <f t="shared" si="12"/>
        <v>564</v>
      </c>
      <c r="N48">
        <f t="shared" si="25"/>
        <v>13</v>
      </c>
      <c r="O48">
        <f t="shared" si="21"/>
        <v>585761</v>
      </c>
      <c r="P48" s="3">
        <f t="shared" si="22"/>
        <v>7.6923076923076927E-2</v>
      </c>
      <c r="Q48">
        <f t="shared" si="23"/>
        <v>3</v>
      </c>
      <c r="R48" s="7">
        <f t="shared" si="24"/>
        <v>15</v>
      </c>
    </row>
    <row r="49" spans="1:18" x14ac:dyDescent="0.3">
      <c r="A49" s="1">
        <v>2019</v>
      </c>
      <c r="B49" s="4">
        <f t="shared" si="26"/>
        <v>327533774</v>
      </c>
      <c r="C49" s="4">
        <f t="shared" si="27"/>
        <v>435</v>
      </c>
      <c r="D49" s="4">
        <f t="shared" si="18"/>
        <v>752951.2045977012</v>
      </c>
      <c r="E49" s="5">
        <f t="shared" si="19"/>
        <v>2.2988505747126436E-3</v>
      </c>
      <c r="F49" s="45" t="s">
        <v>136</v>
      </c>
      <c r="G49" s="32">
        <v>1792147</v>
      </c>
      <c r="H49" s="2">
        <v>3</v>
      </c>
      <c r="I49" s="1">
        <f t="shared" si="4"/>
        <v>597382</v>
      </c>
      <c r="J49" s="20">
        <f t="shared" si="11"/>
        <v>0.33333314733668612</v>
      </c>
      <c r="K49" s="6">
        <f t="shared" si="15"/>
        <v>1.7670208263774348E-3</v>
      </c>
      <c r="L49">
        <f t="shared" si="20"/>
        <v>566</v>
      </c>
      <c r="M49">
        <f t="shared" si="12"/>
        <v>564</v>
      </c>
      <c r="N49">
        <f t="shared" si="25"/>
        <v>3</v>
      </c>
      <c r="O49">
        <f t="shared" si="21"/>
        <v>597382</v>
      </c>
      <c r="P49" s="3">
        <f t="shared" si="22"/>
        <v>0.33333314733668612</v>
      </c>
      <c r="Q49">
        <f t="shared" si="23"/>
        <v>0</v>
      </c>
      <c r="R49" s="7">
        <f t="shared" si="24"/>
        <v>5</v>
      </c>
    </row>
    <row r="50" spans="1:18" x14ac:dyDescent="0.3">
      <c r="A50" s="1">
        <v>2019</v>
      </c>
      <c r="B50" s="4">
        <f t="shared" si="26"/>
        <v>327533774</v>
      </c>
      <c r="C50" s="4">
        <f t="shared" si="27"/>
        <v>435</v>
      </c>
      <c r="D50" s="4">
        <f t="shared" si="18"/>
        <v>752951.2045977012</v>
      </c>
      <c r="E50" s="5">
        <f t="shared" si="19"/>
        <v>2.2988505747126436E-3</v>
      </c>
      <c r="F50" s="45" t="s">
        <v>137</v>
      </c>
      <c r="G50" s="32">
        <v>5822434</v>
      </c>
      <c r="H50" s="2">
        <v>8</v>
      </c>
      <c r="I50" s="1">
        <f t="shared" ref="I50:I51" si="28">IFERROR(ROUND(G50/H50,0), 0)</f>
        <v>727804</v>
      </c>
      <c r="J50" s="20">
        <f t="shared" si="11"/>
        <v>0.12499995706263051</v>
      </c>
      <c r="K50" s="6">
        <f t="shared" si="15"/>
        <v>1.7670208263774348E-3</v>
      </c>
      <c r="L50">
        <f t="shared" si="20"/>
        <v>566</v>
      </c>
      <c r="M50">
        <f t="shared" si="12"/>
        <v>564</v>
      </c>
      <c r="N50">
        <f>IF(ROUND((G50/B50)*L50,0) = 0, 1, ROUND((G50/B50)*L50,0))</f>
        <v>10</v>
      </c>
      <c r="O50">
        <f t="shared" si="21"/>
        <v>582243</v>
      </c>
      <c r="P50" s="3">
        <f t="shared" si="22"/>
        <v>9.9999931300208816E-2</v>
      </c>
      <c r="Q50">
        <f t="shared" si="23"/>
        <v>2</v>
      </c>
      <c r="R50" s="7">
        <f t="shared" si="24"/>
        <v>12</v>
      </c>
    </row>
    <row r="51" spans="1:18" x14ac:dyDescent="0.3">
      <c r="A51" s="1">
        <v>2019</v>
      </c>
      <c r="B51" s="4">
        <f t="shared" si="26"/>
        <v>327533774</v>
      </c>
      <c r="C51" s="4">
        <f t="shared" si="27"/>
        <v>435</v>
      </c>
      <c r="D51" s="4">
        <f t="shared" si="18"/>
        <v>752951.2045977012</v>
      </c>
      <c r="E51" s="5">
        <f t="shared" si="19"/>
        <v>2.2988505747126436E-3</v>
      </c>
      <c r="F51" s="45" t="s">
        <v>138</v>
      </c>
      <c r="G51" s="32">
        <v>578759</v>
      </c>
      <c r="H51" s="2">
        <v>1</v>
      </c>
      <c r="I51" s="1">
        <f t="shared" si="28"/>
        <v>578759</v>
      </c>
      <c r="J51" s="20">
        <f t="shared" si="11"/>
        <v>1</v>
      </c>
      <c r="K51" s="6">
        <f t="shared" si="15"/>
        <v>1.7670208263774348E-3</v>
      </c>
      <c r="L51">
        <f t="shared" si="20"/>
        <v>566</v>
      </c>
      <c r="M51">
        <f t="shared" si="12"/>
        <v>564</v>
      </c>
      <c r="N51">
        <f t="shared" si="25"/>
        <v>1</v>
      </c>
      <c r="O51">
        <f t="shared" si="21"/>
        <v>578759</v>
      </c>
      <c r="P51" s="3">
        <f t="shared" si="22"/>
        <v>1</v>
      </c>
      <c r="Q51">
        <f t="shared" si="23"/>
        <v>0</v>
      </c>
      <c r="R51" s="7">
        <f t="shared" si="24"/>
        <v>3</v>
      </c>
    </row>
    <row r="52" spans="1:18" x14ac:dyDescent="0.3">
      <c r="A52" s="1">
        <v>2019</v>
      </c>
      <c r="B52" s="4">
        <f>SUM($G$2:$G$51)</f>
        <v>327533774</v>
      </c>
      <c r="C52" s="30">
        <f>SUM($H$2:$H$52)</f>
        <v>435</v>
      </c>
      <c r="D52" s="4">
        <f t="shared" si="18"/>
        <v>752951.2045977012</v>
      </c>
      <c r="E52" s="39">
        <f t="shared" si="19"/>
        <v>2.2988505747126436E-3</v>
      </c>
      <c r="F52" s="22" t="s">
        <v>139</v>
      </c>
      <c r="G52" s="32">
        <v>705749</v>
      </c>
      <c r="H52" s="2">
        <v>0</v>
      </c>
      <c r="I52" s="1">
        <f>IFERROR(ROUND(G52/H52,0), 0)</f>
        <v>0</v>
      </c>
      <c r="J52" s="20">
        <f t="shared" si="11"/>
        <v>0</v>
      </c>
      <c r="K52" s="35">
        <f>(MIN($G$2:$G$51)/B52)</f>
        <v>1.7670208263774348E-3</v>
      </c>
      <c r="L52" s="36">
        <f t="shared" si="20"/>
        <v>566</v>
      </c>
      <c r="M52" s="36">
        <f>SUM($N$2:$N$52)</f>
        <v>564</v>
      </c>
      <c r="N52" s="36">
        <v>0</v>
      </c>
      <c r="O52" s="36">
        <f>IFERROR(ROUND(G52/N52,0),0)</f>
        <v>0</v>
      </c>
      <c r="P52" s="42">
        <f t="shared" si="22"/>
        <v>0</v>
      </c>
      <c r="Q52" s="43">
        <f t="shared" si="23"/>
        <v>0</v>
      </c>
      <c r="R52" s="7">
        <f>IF(H52=0,3,N52+2)</f>
        <v>3</v>
      </c>
    </row>
    <row r="53" spans="1:18" x14ac:dyDescent="0.3">
      <c r="A53" s="26">
        <v>1960</v>
      </c>
      <c r="B53" s="37">
        <f>SUM($G$53:$G$102)</f>
        <v>177128448</v>
      </c>
      <c r="C53" s="10">
        <f>SUM($H$53:$H$103)</f>
        <v>435</v>
      </c>
      <c r="D53" s="26">
        <f>ROUND(B53/C53,0)</f>
        <v>407192</v>
      </c>
      <c r="E53" s="40">
        <f t="shared" si="19"/>
        <v>2.2988515091601773E-3</v>
      </c>
      <c r="F53" s="45" t="s">
        <v>89</v>
      </c>
      <c r="G53" s="33">
        <v>3245806</v>
      </c>
      <c r="H53" s="26">
        <v>8</v>
      </c>
      <c r="I53" s="27">
        <f>IFERROR(ROUND(G53/H53,0), 0)</f>
        <v>405726</v>
      </c>
      <c r="J53" s="28">
        <f t="shared" si="11"/>
        <v>0.12500007702247146</v>
      </c>
      <c r="K53" s="6">
        <f>(MIN($G$53:$G$102)/B53)</f>
        <v>1.265149683917515E-3</v>
      </c>
      <c r="L53" s="10">
        <f t="shared" si="20"/>
        <v>790</v>
      </c>
      <c r="M53" s="10">
        <f>SUM($N$53:$N$103)</f>
        <v>790</v>
      </c>
      <c r="N53" s="10">
        <f>IF(ROUND((G53/B53)*L53,0) = 0, 1, ROUND((G53/B53)*L53,0))</f>
        <v>14</v>
      </c>
      <c r="O53">
        <f t="shared" ref="O53:O103" si="29">IFERROR(ROUND(G53/N53,0),0)</f>
        <v>231843</v>
      </c>
      <c r="P53" s="3">
        <f t="shared" si="22"/>
        <v>7.1428483402889764E-2</v>
      </c>
      <c r="Q53">
        <f t="shared" si="23"/>
        <v>6</v>
      </c>
      <c r="R53" s="29">
        <f>IF(H53=0,3,N53+2)</f>
        <v>16</v>
      </c>
    </row>
    <row r="54" spans="1:18" x14ac:dyDescent="0.3">
      <c r="A54" s="10">
        <v>1960</v>
      </c>
      <c r="B54" s="38">
        <f t="shared" ref="B54:B102" si="30">SUM($G$53:$G$102)</f>
        <v>177128448</v>
      </c>
      <c r="C54" s="10">
        <f t="shared" ref="C54:C102" si="31">SUM($H$53:$H$103)</f>
        <v>435</v>
      </c>
      <c r="D54" s="10">
        <f>ROUND(B54/C54,0)</f>
        <v>407192</v>
      </c>
      <c r="E54" s="41">
        <f t="shared" si="19"/>
        <v>2.2988515091601773E-3</v>
      </c>
      <c r="F54" s="45" t="s">
        <v>90</v>
      </c>
      <c r="G54" s="31">
        <v>224094</v>
      </c>
      <c r="H54" s="8">
        <v>1</v>
      </c>
      <c r="I54" s="2">
        <f>IFERROR(ROUND(G54/H54,0), 0)</f>
        <v>224094</v>
      </c>
      <c r="J54" s="34">
        <f t="shared" si="11"/>
        <v>1</v>
      </c>
      <c r="K54" s="6">
        <f t="shared" ref="K54:K103" si="32">(MIN($G$53:$G$102)/B54)</f>
        <v>1.265149683917515E-3</v>
      </c>
      <c r="L54" s="10">
        <f t="shared" si="20"/>
        <v>790</v>
      </c>
      <c r="M54" s="10">
        <f t="shared" ref="M54:M103" si="33">SUM($N$53:$N$103)</f>
        <v>790</v>
      </c>
      <c r="N54" s="10">
        <f t="shared" ref="N54:N100" si="34">IF(ROUND((G54/B54)*L54,0) = 0, 1, ROUND((G54/B54)*L54,0))</f>
        <v>1</v>
      </c>
      <c r="O54">
        <f t="shared" si="29"/>
        <v>224094</v>
      </c>
      <c r="P54" s="3">
        <f t="shared" si="22"/>
        <v>1</v>
      </c>
      <c r="Q54">
        <f t="shared" si="23"/>
        <v>0</v>
      </c>
      <c r="R54" s="7">
        <f>IF(H54=0,3,N54+2)</f>
        <v>3</v>
      </c>
    </row>
    <row r="55" spans="1:18" x14ac:dyDescent="0.3">
      <c r="A55" s="10">
        <v>1960</v>
      </c>
      <c r="B55" s="38">
        <f t="shared" si="30"/>
        <v>177128448</v>
      </c>
      <c r="C55" s="10">
        <f t="shared" si="31"/>
        <v>435</v>
      </c>
      <c r="D55" s="10">
        <f t="shared" ref="D55:D105" si="35">ROUND(B55/C55,0)</f>
        <v>407192</v>
      </c>
      <c r="E55" s="41">
        <f t="shared" si="19"/>
        <v>2.2988515091601773E-3</v>
      </c>
      <c r="F55" s="45" t="s">
        <v>91</v>
      </c>
      <c r="G55" s="31">
        <v>1288433</v>
      </c>
      <c r="H55" s="8">
        <v>3</v>
      </c>
      <c r="I55" s="2">
        <f t="shared" ref="I55:I71" si="36">IFERROR(ROUND(G55/H55,0), 0)</f>
        <v>429478</v>
      </c>
      <c r="J55" s="34">
        <f t="shared" ref="J55:J72" si="37">I55/G55</f>
        <v>0.33333359204553126</v>
      </c>
      <c r="K55" s="6">
        <f t="shared" si="32"/>
        <v>1.265149683917515E-3</v>
      </c>
      <c r="L55" s="10">
        <f t="shared" si="20"/>
        <v>790</v>
      </c>
      <c r="M55" s="10">
        <f t="shared" si="33"/>
        <v>790</v>
      </c>
      <c r="N55" s="10">
        <f t="shared" si="34"/>
        <v>6</v>
      </c>
      <c r="O55">
        <f t="shared" si="29"/>
        <v>214739</v>
      </c>
      <c r="P55" s="3">
        <f t="shared" si="22"/>
        <v>0.16666679602276563</v>
      </c>
      <c r="Q55">
        <f t="shared" si="23"/>
        <v>3</v>
      </c>
      <c r="R55" s="7">
        <f t="shared" ref="R55:R102" si="38">IF(H55=0,3,N55+2)</f>
        <v>8</v>
      </c>
    </row>
    <row r="56" spans="1:18" x14ac:dyDescent="0.3">
      <c r="A56" s="10">
        <v>1960</v>
      </c>
      <c r="B56" s="38">
        <f t="shared" si="30"/>
        <v>177128448</v>
      </c>
      <c r="C56" s="10">
        <f t="shared" si="31"/>
        <v>435</v>
      </c>
      <c r="D56" s="10">
        <f t="shared" si="35"/>
        <v>407192</v>
      </c>
      <c r="E56" s="41">
        <f t="shared" si="19"/>
        <v>2.2988515091601773E-3</v>
      </c>
      <c r="F56" s="45" t="s">
        <v>92</v>
      </c>
      <c r="G56" s="31">
        <v>1771343</v>
      </c>
      <c r="H56" s="8">
        <v>4</v>
      </c>
      <c r="I56" s="2">
        <f t="shared" si="36"/>
        <v>442836</v>
      </c>
      <c r="J56" s="34">
        <f t="shared" si="37"/>
        <v>0.25000014113585001</v>
      </c>
      <c r="K56" s="6">
        <f t="shared" si="32"/>
        <v>1.265149683917515E-3</v>
      </c>
      <c r="L56" s="10">
        <f t="shared" si="20"/>
        <v>790</v>
      </c>
      <c r="M56" s="10">
        <f t="shared" si="33"/>
        <v>790</v>
      </c>
      <c r="N56" s="10">
        <f t="shared" si="34"/>
        <v>8</v>
      </c>
      <c r="O56">
        <f t="shared" si="29"/>
        <v>221418</v>
      </c>
      <c r="P56" s="3">
        <f t="shared" si="22"/>
        <v>0.125000070567925</v>
      </c>
      <c r="Q56">
        <f t="shared" si="23"/>
        <v>4</v>
      </c>
      <c r="R56" s="7">
        <f t="shared" si="38"/>
        <v>10</v>
      </c>
    </row>
    <row r="57" spans="1:18" x14ac:dyDescent="0.3">
      <c r="A57" s="10">
        <v>1960</v>
      </c>
      <c r="B57" s="38">
        <f t="shared" si="30"/>
        <v>177128448</v>
      </c>
      <c r="C57" s="10">
        <f t="shared" si="31"/>
        <v>435</v>
      </c>
      <c r="D57" s="10">
        <f t="shared" si="35"/>
        <v>407192</v>
      </c>
      <c r="E57" s="41">
        <f t="shared" si="19"/>
        <v>2.2988515091601773E-3</v>
      </c>
      <c r="F57" s="45" t="s">
        <v>93</v>
      </c>
      <c r="G57" s="31">
        <v>15506974</v>
      </c>
      <c r="H57" s="8">
        <v>38</v>
      </c>
      <c r="I57" s="2">
        <f t="shared" si="36"/>
        <v>408078</v>
      </c>
      <c r="J57" s="34">
        <f t="shared" si="37"/>
        <v>2.6315772503391056E-2</v>
      </c>
      <c r="K57" s="6">
        <f t="shared" si="32"/>
        <v>1.265149683917515E-3</v>
      </c>
      <c r="L57" s="10">
        <f t="shared" si="20"/>
        <v>790</v>
      </c>
      <c r="M57" s="10">
        <f t="shared" si="33"/>
        <v>790</v>
      </c>
      <c r="N57" s="10">
        <f t="shared" si="34"/>
        <v>69</v>
      </c>
      <c r="O57">
        <f t="shared" si="29"/>
        <v>224739</v>
      </c>
      <c r="P57" s="3">
        <f t="shared" si="22"/>
        <v>1.449276951131794E-2</v>
      </c>
      <c r="Q57">
        <f t="shared" si="23"/>
        <v>31</v>
      </c>
      <c r="R57" s="7">
        <f t="shared" si="38"/>
        <v>71</v>
      </c>
    </row>
    <row r="58" spans="1:18" x14ac:dyDescent="0.3">
      <c r="A58" s="10">
        <v>1960</v>
      </c>
      <c r="B58" s="38">
        <f t="shared" si="30"/>
        <v>177128448</v>
      </c>
      <c r="C58" s="10">
        <f t="shared" si="31"/>
        <v>435</v>
      </c>
      <c r="D58" s="10">
        <f t="shared" si="35"/>
        <v>407192</v>
      </c>
      <c r="E58" s="41">
        <f t="shared" si="19"/>
        <v>2.2988515091601773E-3</v>
      </c>
      <c r="F58" s="45" t="s">
        <v>95</v>
      </c>
      <c r="G58" s="31">
        <v>1743516</v>
      </c>
      <c r="H58" s="8">
        <v>4</v>
      </c>
      <c r="I58" s="2">
        <f t="shared" si="36"/>
        <v>435879</v>
      </c>
      <c r="J58" s="34">
        <f t="shared" si="37"/>
        <v>0.25</v>
      </c>
      <c r="K58" s="6">
        <f t="shared" si="32"/>
        <v>1.265149683917515E-3</v>
      </c>
      <c r="L58" s="10">
        <f t="shared" si="20"/>
        <v>790</v>
      </c>
      <c r="M58" s="10">
        <f t="shared" si="33"/>
        <v>790</v>
      </c>
      <c r="N58" s="10">
        <f t="shared" si="34"/>
        <v>8</v>
      </c>
      <c r="O58">
        <f t="shared" si="29"/>
        <v>217940</v>
      </c>
      <c r="P58" s="3">
        <f t="shared" si="22"/>
        <v>0.12500028677683486</v>
      </c>
      <c r="Q58">
        <f t="shared" si="23"/>
        <v>4</v>
      </c>
      <c r="R58" s="7">
        <f t="shared" si="38"/>
        <v>10</v>
      </c>
    </row>
    <row r="59" spans="1:18" x14ac:dyDescent="0.3">
      <c r="A59" s="10">
        <v>1960</v>
      </c>
      <c r="B59" s="38">
        <f t="shared" si="30"/>
        <v>177128448</v>
      </c>
      <c r="C59" s="10">
        <f t="shared" si="31"/>
        <v>435</v>
      </c>
      <c r="D59" s="10">
        <f t="shared" si="35"/>
        <v>407192</v>
      </c>
      <c r="E59" s="41">
        <f t="shared" si="19"/>
        <v>2.2988515091601773E-3</v>
      </c>
      <c r="F59" s="45" t="s">
        <v>94</v>
      </c>
      <c r="G59" s="31">
        <v>2516799</v>
      </c>
      <c r="H59" s="8">
        <v>6</v>
      </c>
      <c r="I59" s="2">
        <f t="shared" si="36"/>
        <v>419467</v>
      </c>
      <c r="J59" s="34">
        <f t="shared" si="37"/>
        <v>0.16666686533171698</v>
      </c>
      <c r="K59" s="6">
        <f t="shared" si="32"/>
        <v>1.265149683917515E-3</v>
      </c>
      <c r="L59" s="10">
        <f t="shared" si="20"/>
        <v>790</v>
      </c>
      <c r="M59" s="10">
        <f t="shared" si="33"/>
        <v>790</v>
      </c>
      <c r="N59" s="10">
        <f t="shared" si="34"/>
        <v>11</v>
      </c>
      <c r="O59">
        <f t="shared" si="29"/>
        <v>228800</v>
      </c>
      <c r="P59" s="3">
        <f t="shared" si="22"/>
        <v>9.0909127030009154E-2</v>
      </c>
      <c r="Q59">
        <f t="shared" si="23"/>
        <v>5</v>
      </c>
      <c r="R59" s="7">
        <f t="shared" si="38"/>
        <v>13</v>
      </c>
    </row>
    <row r="60" spans="1:18" x14ac:dyDescent="0.3">
      <c r="A60" s="10">
        <v>1960</v>
      </c>
      <c r="B60" s="38">
        <f t="shared" si="30"/>
        <v>177128448</v>
      </c>
      <c r="C60" s="10">
        <f t="shared" si="31"/>
        <v>435</v>
      </c>
      <c r="D60" s="10">
        <f t="shared" si="35"/>
        <v>407192</v>
      </c>
      <c r="E60" s="41">
        <f t="shared" si="19"/>
        <v>2.2988515091601773E-3</v>
      </c>
      <c r="F60" s="45" t="s">
        <v>96</v>
      </c>
      <c r="G60" s="31">
        <v>442891</v>
      </c>
      <c r="H60" s="8">
        <v>1</v>
      </c>
      <c r="I60" s="2">
        <f t="shared" si="36"/>
        <v>442891</v>
      </c>
      <c r="J60" s="34">
        <f t="shared" si="37"/>
        <v>1</v>
      </c>
      <c r="K60" s="6">
        <f t="shared" si="32"/>
        <v>1.265149683917515E-3</v>
      </c>
      <c r="L60" s="10">
        <f t="shared" si="20"/>
        <v>790</v>
      </c>
      <c r="M60" s="10">
        <f t="shared" si="33"/>
        <v>790</v>
      </c>
      <c r="N60" s="10">
        <f t="shared" si="34"/>
        <v>2</v>
      </c>
      <c r="O60">
        <f t="shared" si="29"/>
        <v>221446</v>
      </c>
      <c r="P60" s="3">
        <f t="shared" si="22"/>
        <v>0.50000112894594828</v>
      </c>
      <c r="Q60">
        <f t="shared" si="23"/>
        <v>1</v>
      </c>
      <c r="R60" s="7">
        <f t="shared" si="38"/>
        <v>4</v>
      </c>
    </row>
    <row r="61" spans="1:18" x14ac:dyDescent="0.3">
      <c r="A61" s="10">
        <v>1960</v>
      </c>
      <c r="B61" s="38">
        <f t="shared" si="30"/>
        <v>177128448</v>
      </c>
      <c r="C61" s="10">
        <f t="shared" si="31"/>
        <v>435</v>
      </c>
      <c r="D61" s="10">
        <f t="shared" si="35"/>
        <v>407192</v>
      </c>
      <c r="E61" s="41">
        <f t="shared" si="19"/>
        <v>2.2988515091601773E-3</v>
      </c>
      <c r="F61" s="45" t="s">
        <v>97</v>
      </c>
      <c r="G61" s="31">
        <v>4886016</v>
      </c>
      <c r="H61" s="8">
        <v>12</v>
      </c>
      <c r="I61" s="2">
        <f t="shared" si="36"/>
        <v>407168</v>
      </c>
      <c r="J61" s="34">
        <f t="shared" si="37"/>
        <v>8.3333333333333329E-2</v>
      </c>
      <c r="K61" s="6">
        <f t="shared" si="32"/>
        <v>1.265149683917515E-3</v>
      </c>
      <c r="L61" s="10">
        <f t="shared" si="20"/>
        <v>790</v>
      </c>
      <c r="M61" s="10">
        <f t="shared" si="33"/>
        <v>790</v>
      </c>
      <c r="N61" s="10">
        <f t="shared" si="34"/>
        <v>22</v>
      </c>
      <c r="O61">
        <f t="shared" si="29"/>
        <v>222092</v>
      </c>
      <c r="P61" s="3">
        <f t="shared" si="22"/>
        <v>4.5454619878444937E-2</v>
      </c>
      <c r="Q61">
        <f t="shared" si="23"/>
        <v>10</v>
      </c>
      <c r="R61" s="7">
        <f t="shared" si="38"/>
        <v>24</v>
      </c>
    </row>
    <row r="62" spans="1:18" x14ac:dyDescent="0.3">
      <c r="A62" s="10">
        <v>1960</v>
      </c>
      <c r="B62" s="38">
        <f t="shared" si="30"/>
        <v>177128448</v>
      </c>
      <c r="C62" s="10">
        <f t="shared" si="31"/>
        <v>435</v>
      </c>
      <c r="D62" s="10">
        <f t="shared" si="35"/>
        <v>407192</v>
      </c>
      <c r="E62" s="41">
        <f t="shared" si="19"/>
        <v>2.2988515091601773E-3</v>
      </c>
      <c r="F62" s="45" t="s">
        <v>98</v>
      </c>
      <c r="G62" s="31">
        <v>3910817</v>
      </c>
      <c r="H62" s="8">
        <v>10</v>
      </c>
      <c r="I62" s="2">
        <f t="shared" si="36"/>
        <v>391082</v>
      </c>
      <c r="J62" s="34">
        <f t="shared" si="37"/>
        <v>0.10000007671031398</v>
      </c>
      <c r="K62" s="6">
        <f t="shared" si="32"/>
        <v>1.265149683917515E-3</v>
      </c>
      <c r="L62" s="10">
        <f t="shared" si="20"/>
        <v>790</v>
      </c>
      <c r="M62" s="10">
        <f t="shared" si="33"/>
        <v>790</v>
      </c>
      <c r="N62" s="10">
        <f t="shared" si="34"/>
        <v>17</v>
      </c>
      <c r="O62">
        <f t="shared" si="29"/>
        <v>230048</v>
      </c>
      <c r="P62" s="3">
        <f t="shared" si="22"/>
        <v>5.8823514370526672E-2</v>
      </c>
      <c r="Q62">
        <f t="shared" si="23"/>
        <v>7</v>
      </c>
      <c r="R62" s="7">
        <f t="shared" si="38"/>
        <v>19</v>
      </c>
    </row>
    <row r="63" spans="1:18" x14ac:dyDescent="0.3">
      <c r="A63" s="10">
        <v>1960</v>
      </c>
      <c r="B63" s="38">
        <f t="shared" si="30"/>
        <v>177128448</v>
      </c>
      <c r="C63" s="10">
        <f t="shared" si="31"/>
        <v>435</v>
      </c>
      <c r="D63" s="10">
        <f t="shared" si="35"/>
        <v>407192</v>
      </c>
      <c r="E63" s="41">
        <f t="shared" si="19"/>
        <v>2.2988515091601773E-3</v>
      </c>
      <c r="F63" s="45" t="s">
        <v>99</v>
      </c>
      <c r="G63" s="31">
        <v>620346</v>
      </c>
      <c r="H63" s="8">
        <v>2</v>
      </c>
      <c r="I63" s="2">
        <f t="shared" si="36"/>
        <v>310173</v>
      </c>
      <c r="J63" s="34">
        <f t="shared" si="37"/>
        <v>0.5</v>
      </c>
      <c r="K63" s="6">
        <f t="shared" si="32"/>
        <v>1.265149683917515E-3</v>
      </c>
      <c r="L63" s="10">
        <f t="shared" si="20"/>
        <v>790</v>
      </c>
      <c r="M63" s="10">
        <f t="shared" si="33"/>
        <v>790</v>
      </c>
      <c r="N63" s="10">
        <f t="shared" si="34"/>
        <v>3</v>
      </c>
      <c r="O63">
        <f t="shared" si="29"/>
        <v>206782</v>
      </c>
      <c r="P63" s="3">
        <f t="shared" si="22"/>
        <v>0.33333333333333331</v>
      </c>
      <c r="Q63">
        <f t="shared" si="23"/>
        <v>1</v>
      </c>
      <c r="R63" s="7">
        <f t="shared" si="38"/>
        <v>5</v>
      </c>
    </row>
    <row r="64" spans="1:18" x14ac:dyDescent="0.3">
      <c r="A64" s="10">
        <v>1960</v>
      </c>
      <c r="B64" s="38">
        <f t="shared" si="30"/>
        <v>177128448</v>
      </c>
      <c r="C64" s="10">
        <f t="shared" si="31"/>
        <v>435</v>
      </c>
      <c r="D64" s="10">
        <f t="shared" si="35"/>
        <v>407192</v>
      </c>
      <c r="E64" s="41">
        <f t="shared" si="19"/>
        <v>2.2988515091601773E-3</v>
      </c>
      <c r="F64" s="45" t="s">
        <v>100</v>
      </c>
      <c r="G64" s="31">
        <v>662856</v>
      </c>
      <c r="H64" s="8">
        <v>2</v>
      </c>
      <c r="I64" s="2">
        <f t="shared" si="36"/>
        <v>331428</v>
      </c>
      <c r="J64" s="34">
        <f t="shared" si="37"/>
        <v>0.5</v>
      </c>
      <c r="K64" s="6">
        <f t="shared" si="32"/>
        <v>1.265149683917515E-3</v>
      </c>
      <c r="L64" s="10">
        <f t="shared" si="20"/>
        <v>790</v>
      </c>
      <c r="M64" s="10">
        <f t="shared" si="33"/>
        <v>790</v>
      </c>
      <c r="N64" s="10">
        <f t="shared" si="34"/>
        <v>3</v>
      </c>
      <c r="O64">
        <f t="shared" si="29"/>
        <v>220952</v>
      </c>
      <c r="P64" s="3">
        <f t="shared" si="22"/>
        <v>0.33333333333333331</v>
      </c>
      <c r="Q64">
        <f t="shared" si="23"/>
        <v>1</v>
      </c>
      <c r="R64" s="7">
        <f t="shared" si="38"/>
        <v>5</v>
      </c>
    </row>
    <row r="65" spans="1:18" x14ac:dyDescent="0.3">
      <c r="A65" s="10">
        <v>1960</v>
      </c>
      <c r="B65" s="38">
        <f t="shared" si="30"/>
        <v>177128448</v>
      </c>
      <c r="C65" s="10">
        <f t="shared" si="31"/>
        <v>435</v>
      </c>
      <c r="D65" s="10">
        <f t="shared" si="35"/>
        <v>407192</v>
      </c>
      <c r="E65" s="41">
        <f t="shared" si="19"/>
        <v>2.2988515091601773E-3</v>
      </c>
      <c r="F65" s="45" t="s">
        <v>101</v>
      </c>
      <c r="G65" s="31">
        <v>10005955</v>
      </c>
      <c r="H65" s="8">
        <v>24</v>
      </c>
      <c r="I65" s="2">
        <f t="shared" si="36"/>
        <v>416915</v>
      </c>
      <c r="J65" s="34">
        <f t="shared" si="37"/>
        <v>4.1666687487601134E-2</v>
      </c>
      <c r="K65" s="6">
        <f t="shared" si="32"/>
        <v>1.265149683917515E-3</v>
      </c>
      <c r="L65" s="10">
        <f t="shared" si="20"/>
        <v>790</v>
      </c>
      <c r="M65" s="10">
        <f t="shared" si="33"/>
        <v>790</v>
      </c>
      <c r="N65" s="10">
        <f t="shared" si="34"/>
        <v>45</v>
      </c>
      <c r="O65">
        <f t="shared" si="29"/>
        <v>222355</v>
      </c>
      <c r="P65" s="3">
        <f t="shared" si="22"/>
        <v>2.2222266640215753E-2</v>
      </c>
      <c r="Q65">
        <f t="shared" si="23"/>
        <v>21</v>
      </c>
      <c r="R65" s="7">
        <f t="shared" si="38"/>
        <v>47</v>
      </c>
    </row>
    <row r="66" spans="1:18" x14ac:dyDescent="0.3">
      <c r="A66" s="10">
        <v>1960</v>
      </c>
      <c r="B66" s="38">
        <f t="shared" si="30"/>
        <v>177128448</v>
      </c>
      <c r="C66" s="10">
        <f t="shared" si="31"/>
        <v>435</v>
      </c>
      <c r="D66" s="10">
        <f t="shared" si="35"/>
        <v>407192</v>
      </c>
      <c r="E66" s="41">
        <f t="shared" si="19"/>
        <v>2.2988515091601773E-3</v>
      </c>
      <c r="F66" s="45" t="s">
        <v>102</v>
      </c>
      <c r="G66" s="31">
        <v>4633395</v>
      </c>
      <c r="H66" s="8">
        <v>11</v>
      </c>
      <c r="I66" s="2">
        <f t="shared" si="36"/>
        <v>421218</v>
      </c>
      <c r="J66" s="34">
        <f t="shared" si="37"/>
        <v>9.0909149770308811E-2</v>
      </c>
      <c r="K66" s="6">
        <f t="shared" si="32"/>
        <v>1.265149683917515E-3</v>
      </c>
      <c r="L66" s="10">
        <f t="shared" si="20"/>
        <v>790</v>
      </c>
      <c r="M66" s="10">
        <f t="shared" si="33"/>
        <v>790</v>
      </c>
      <c r="N66" s="10">
        <f t="shared" si="34"/>
        <v>21</v>
      </c>
      <c r="O66">
        <f t="shared" si="29"/>
        <v>220638</v>
      </c>
      <c r="P66" s="3">
        <f t="shared" si="22"/>
        <v>4.7619078451114141E-2</v>
      </c>
      <c r="Q66">
        <f t="shared" si="23"/>
        <v>10</v>
      </c>
      <c r="R66" s="7">
        <f t="shared" si="38"/>
        <v>23</v>
      </c>
    </row>
    <row r="67" spans="1:18" x14ac:dyDescent="0.3">
      <c r="A67" s="10">
        <v>1960</v>
      </c>
      <c r="B67" s="38">
        <f t="shared" si="30"/>
        <v>177128448</v>
      </c>
      <c r="C67" s="10">
        <f t="shared" si="31"/>
        <v>435</v>
      </c>
      <c r="D67" s="10">
        <f t="shared" si="35"/>
        <v>407192</v>
      </c>
      <c r="E67" s="41">
        <f t="shared" si="19"/>
        <v>2.2988515091601773E-3</v>
      </c>
      <c r="F67" s="45" t="s">
        <v>103</v>
      </c>
      <c r="G67" s="31">
        <v>2742753</v>
      </c>
      <c r="H67" s="8">
        <v>7</v>
      </c>
      <c r="I67" s="2">
        <f t="shared" si="36"/>
        <v>391822</v>
      </c>
      <c r="J67" s="34">
        <f t="shared" si="37"/>
        <v>0.1428571949424538</v>
      </c>
      <c r="K67" s="6">
        <f t="shared" si="32"/>
        <v>1.265149683917515E-3</v>
      </c>
      <c r="L67" s="10">
        <f t="shared" si="20"/>
        <v>790</v>
      </c>
      <c r="M67" s="10">
        <f t="shared" si="33"/>
        <v>790</v>
      </c>
      <c r="N67" s="10">
        <f t="shared" si="34"/>
        <v>12</v>
      </c>
      <c r="O67">
        <f t="shared" si="29"/>
        <v>228563</v>
      </c>
      <c r="P67" s="3">
        <f t="shared" si="22"/>
        <v>8.3333424482627497E-2</v>
      </c>
      <c r="Q67">
        <f t="shared" si="23"/>
        <v>5</v>
      </c>
      <c r="R67" s="7">
        <f t="shared" si="38"/>
        <v>14</v>
      </c>
    </row>
    <row r="68" spans="1:18" x14ac:dyDescent="0.3">
      <c r="A68" s="10">
        <v>1960</v>
      </c>
      <c r="B68" s="38">
        <f t="shared" si="30"/>
        <v>177128448</v>
      </c>
      <c r="C68" s="10">
        <f t="shared" si="31"/>
        <v>435</v>
      </c>
      <c r="D68" s="10">
        <f t="shared" si="35"/>
        <v>407192</v>
      </c>
      <c r="E68" s="41">
        <f t="shared" si="19"/>
        <v>2.2988515091601773E-3</v>
      </c>
      <c r="F68" s="45" t="s">
        <v>104</v>
      </c>
      <c r="G68" s="31">
        <v>2177822</v>
      </c>
      <c r="H68" s="8">
        <v>5</v>
      </c>
      <c r="I68" s="2">
        <f t="shared" si="36"/>
        <v>435564</v>
      </c>
      <c r="J68" s="34">
        <f t="shared" si="37"/>
        <v>0.19999981633026023</v>
      </c>
      <c r="K68" s="6">
        <f t="shared" si="32"/>
        <v>1.265149683917515E-3</v>
      </c>
      <c r="L68" s="10">
        <f t="shared" si="20"/>
        <v>790</v>
      </c>
      <c r="M68" s="10">
        <f t="shared" si="33"/>
        <v>790</v>
      </c>
      <c r="N68" s="10">
        <f t="shared" si="34"/>
        <v>10</v>
      </c>
      <c r="O68">
        <f t="shared" si="29"/>
        <v>217782</v>
      </c>
      <c r="P68" s="3">
        <f t="shared" si="22"/>
        <v>9.9999908165130116E-2</v>
      </c>
      <c r="Q68">
        <f t="shared" si="23"/>
        <v>5</v>
      </c>
      <c r="R68" s="7">
        <f t="shared" si="38"/>
        <v>12</v>
      </c>
    </row>
    <row r="69" spans="1:18" x14ac:dyDescent="0.3">
      <c r="A69" s="10">
        <v>1960</v>
      </c>
      <c r="B69" s="38">
        <f t="shared" si="30"/>
        <v>177128448</v>
      </c>
      <c r="C69" s="10">
        <f t="shared" si="31"/>
        <v>435</v>
      </c>
      <c r="D69" s="10">
        <f t="shared" si="35"/>
        <v>407192</v>
      </c>
      <c r="E69" s="41">
        <f t="shared" si="19"/>
        <v>2.2988515091601773E-3</v>
      </c>
      <c r="F69" s="45" t="s">
        <v>105</v>
      </c>
      <c r="G69" s="31">
        <v>3015967</v>
      </c>
      <c r="H69" s="8">
        <v>7</v>
      </c>
      <c r="I69" s="2">
        <f t="shared" si="36"/>
        <v>430852</v>
      </c>
      <c r="J69" s="34">
        <f t="shared" si="37"/>
        <v>0.142857000756308</v>
      </c>
      <c r="K69" s="6">
        <f t="shared" si="32"/>
        <v>1.265149683917515E-3</v>
      </c>
      <c r="L69" s="10">
        <f t="shared" si="20"/>
        <v>790</v>
      </c>
      <c r="M69" s="10">
        <f t="shared" si="33"/>
        <v>790</v>
      </c>
      <c r="N69" s="10">
        <f>IF(ROUND((G69/B69)*L69,0) = 0, 1, ROUND((G69/B69)*L69,0))</f>
        <v>13</v>
      </c>
      <c r="O69">
        <f t="shared" si="29"/>
        <v>231997</v>
      </c>
      <c r="P69" s="3">
        <f t="shared" si="22"/>
        <v>7.6922923891408632E-2</v>
      </c>
      <c r="Q69">
        <f t="shared" si="23"/>
        <v>6</v>
      </c>
      <c r="R69" s="7">
        <f t="shared" si="38"/>
        <v>15</v>
      </c>
    </row>
    <row r="70" spans="1:18" x14ac:dyDescent="0.3">
      <c r="A70" s="10">
        <v>1960</v>
      </c>
      <c r="B70" s="38">
        <f t="shared" si="30"/>
        <v>177128448</v>
      </c>
      <c r="C70" s="10">
        <f t="shared" si="31"/>
        <v>435</v>
      </c>
      <c r="D70" s="10">
        <f t="shared" si="35"/>
        <v>407192</v>
      </c>
      <c r="E70" s="41">
        <f t="shared" si="19"/>
        <v>2.2988515091601773E-3</v>
      </c>
      <c r="F70" s="45" t="s">
        <v>106</v>
      </c>
      <c r="G70" s="31">
        <v>3233859</v>
      </c>
      <c r="H70" s="8">
        <v>8</v>
      </c>
      <c r="I70" s="2">
        <f t="shared" si="36"/>
        <v>404232</v>
      </c>
      <c r="J70" s="34">
        <f t="shared" si="37"/>
        <v>0.12499988403947111</v>
      </c>
      <c r="K70" s="6">
        <f t="shared" si="32"/>
        <v>1.265149683917515E-3</v>
      </c>
      <c r="L70" s="10">
        <f t="shared" si="20"/>
        <v>790</v>
      </c>
      <c r="M70" s="10">
        <f t="shared" si="33"/>
        <v>790</v>
      </c>
      <c r="N70" s="10">
        <f t="shared" si="34"/>
        <v>14</v>
      </c>
      <c r="O70">
        <f t="shared" si="29"/>
        <v>230990</v>
      </c>
      <c r="P70" s="3">
        <f t="shared" si="22"/>
        <v>7.1428593516291217E-2</v>
      </c>
      <c r="Q70">
        <f t="shared" si="23"/>
        <v>6</v>
      </c>
      <c r="R70" s="7">
        <f t="shared" si="38"/>
        <v>16</v>
      </c>
    </row>
    <row r="71" spans="1:18" x14ac:dyDescent="0.3">
      <c r="A71" s="10">
        <v>1960</v>
      </c>
      <c r="B71" s="38">
        <f t="shared" si="30"/>
        <v>177128448</v>
      </c>
      <c r="C71" s="10">
        <f t="shared" si="31"/>
        <v>435</v>
      </c>
      <c r="D71" s="10">
        <f t="shared" si="35"/>
        <v>407192</v>
      </c>
      <c r="E71" s="41">
        <f t="shared" si="19"/>
        <v>2.2988515091601773E-3</v>
      </c>
      <c r="F71" s="45" t="s">
        <v>107</v>
      </c>
      <c r="G71" s="31">
        <v>961976</v>
      </c>
      <c r="H71" s="8">
        <v>2</v>
      </c>
      <c r="I71" s="2">
        <f t="shared" si="36"/>
        <v>480988</v>
      </c>
      <c r="J71" s="34">
        <f t="shared" si="37"/>
        <v>0.5</v>
      </c>
      <c r="K71" s="6">
        <f t="shared" si="32"/>
        <v>1.265149683917515E-3</v>
      </c>
      <c r="L71" s="10">
        <f t="shared" si="20"/>
        <v>790</v>
      </c>
      <c r="M71" s="10">
        <f t="shared" si="33"/>
        <v>790</v>
      </c>
      <c r="N71" s="10">
        <f t="shared" si="34"/>
        <v>4</v>
      </c>
      <c r="O71">
        <f t="shared" si="29"/>
        <v>240494</v>
      </c>
      <c r="P71" s="3">
        <f t="shared" si="22"/>
        <v>0.25</v>
      </c>
      <c r="Q71">
        <f t="shared" si="23"/>
        <v>2</v>
      </c>
      <c r="R71" s="7">
        <f t="shared" si="38"/>
        <v>6</v>
      </c>
    </row>
    <row r="72" spans="1:18" x14ac:dyDescent="0.3">
      <c r="A72" s="10">
        <v>1960</v>
      </c>
      <c r="B72" s="38">
        <f t="shared" si="30"/>
        <v>177128448</v>
      </c>
      <c r="C72" s="10">
        <f t="shared" si="31"/>
        <v>435</v>
      </c>
      <c r="D72" s="10">
        <f t="shared" si="35"/>
        <v>407192</v>
      </c>
      <c r="E72" s="41">
        <f t="shared" si="19"/>
        <v>2.2988515091601773E-3</v>
      </c>
      <c r="F72" s="45" t="s">
        <v>108</v>
      </c>
      <c r="G72" s="31">
        <v>3074860</v>
      </c>
      <c r="H72" s="8">
        <v>8</v>
      </c>
      <c r="I72" s="2">
        <f>IFERROR(ROUND(G72/H72,0), 0)</f>
        <v>384358</v>
      </c>
      <c r="J72" s="34">
        <f t="shared" si="37"/>
        <v>0.12500016260902935</v>
      </c>
      <c r="K72" s="6">
        <f t="shared" si="32"/>
        <v>1.265149683917515E-3</v>
      </c>
      <c r="L72" s="10">
        <f t="shared" si="20"/>
        <v>790</v>
      </c>
      <c r="M72" s="10">
        <f t="shared" si="33"/>
        <v>790</v>
      </c>
      <c r="N72" s="10">
        <f t="shared" si="34"/>
        <v>14</v>
      </c>
      <c r="O72">
        <f t="shared" si="29"/>
        <v>219633</v>
      </c>
      <c r="P72" s="3">
        <f t="shared" si="22"/>
        <v>7.1428617888294105E-2</v>
      </c>
      <c r="Q72">
        <f t="shared" si="23"/>
        <v>6</v>
      </c>
      <c r="R72" s="7">
        <f t="shared" si="38"/>
        <v>16</v>
      </c>
    </row>
    <row r="73" spans="1:18" x14ac:dyDescent="0.3">
      <c r="A73" s="10">
        <v>1960</v>
      </c>
      <c r="B73" s="38">
        <f t="shared" si="30"/>
        <v>177128448</v>
      </c>
      <c r="C73" s="10">
        <f t="shared" si="31"/>
        <v>435</v>
      </c>
      <c r="D73" s="10">
        <f t="shared" si="35"/>
        <v>407192</v>
      </c>
      <c r="E73" s="41">
        <f t="shared" si="19"/>
        <v>2.2988515091601773E-3</v>
      </c>
      <c r="F73" s="45" t="s">
        <v>109</v>
      </c>
      <c r="G73" s="31">
        <v>5115295</v>
      </c>
      <c r="H73" s="8">
        <v>12</v>
      </c>
      <c r="I73" s="2">
        <f t="shared" ref="I73:I82" si="39">IFERROR(ROUND(G73/H73,0), 0)</f>
        <v>426275</v>
      </c>
      <c r="J73" s="34">
        <f t="shared" ref="J73:J101" si="40">I73/G73</f>
        <v>8.3333414788394414E-2</v>
      </c>
      <c r="K73" s="6">
        <f t="shared" si="32"/>
        <v>1.265149683917515E-3</v>
      </c>
      <c r="L73" s="10">
        <f t="shared" si="20"/>
        <v>790</v>
      </c>
      <c r="M73" s="10">
        <f t="shared" si="33"/>
        <v>790</v>
      </c>
      <c r="N73" s="10">
        <f t="shared" si="34"/>
        <v>23</v>
      </c>
      <c r="O73">
        <f t="shared" si="29"/>
        <v>222404</v>
      </c>
      <c r="P73" s="3">
        <f t="shared" si="22"/>
        <v>4.3478235370589577E-2</v>
      </c>
      <c r="Q73">
        <f t="shared" si="23"/>
        <v>11</v>
      </c>
      <c r="R73" s="7">
        <f t="shared" si="38"/>
        <v>25</v>
      </c>
    </row>
    <row r="74" spans="1:18" x14ac:dyDescent="0.3">
      <c r="A74" s="10">
        <v>1960</v>
      </c>
      <c r="B74" s="38">
        <f t="shared" si="30"/>
        <v>177128448</v>
      </c>
      <c r="C74" s="10">
        <f t="shared" si="31"/>
        <v>435</v>
      </c>
      <c r="D74" s="10">
        <f t="shared" si="35"/>
        <v>407192</v>
      </c>
      <c r="E74" s="41">
        <f t="shared" si="19"/>
        <v>2.2988515091601773E-3</v>
      </c>
      <c r="F74" s="45" t="s">
        <v>110</v>
      </c>
      <c r="G74" s="31">
        <v>7778220</v>
      </c>
      <c r="H74" s="8">
        <v>19</v>
      </c>
      <c r="I74" s="2">
        <f t="shared" si="39"/>
        <v>409380</v>
      </c>
      <c r="J74" s="34">
        <f t="shared" si="40"/>
        <v>5.2631578947368418E-2</v>
      </c>
      <c r="K74" s="6">
        <f t="shared" si="32"/>
        <v>1.265149683917515E-3</v>
      </c>
      <c r="L74" s="10">
        <f t="shared" si="20"/>
        <v>790</v>
      </c>
      <c r="M74" s="10">
        <f t="shared" si="33"/>
        <v>790</v>
      </c>
      <c r="N74" s="10">
        <f t="shared" si="34"/>
        <v>35</v>
      </c>
      <c r="O74">
        <f t="shared" si="29"/>
        <v>222235</v>
      </c>
      <c r="P74" s="3">
        <f t="shared" si="22"/>
        <v>2.8571446937731254E-2</v>
      </c>
      <c r="Q74">
        <f t="shared" si="23"/>
        <v>16</v>
      </c>
      <c r="R74" s="7">
        <f t="shared" si="38"/>
        <v>37</v>
      </c>
    </row>
    <row r="75" spans="1:18" x14ac:dyDescent="0.3">
      <c r="A75" s="10">
        <v>1960</v>
      </c>
      <c r="B75" s="38">
        <f t="shared" si="30"/>
        <v>177128448</v>
      </c>
      <c r="C75" s="10">
        <f t="shared" si="31"/>
        <v>435</v>
      </c>
      <c r="D75" s="10">
        <f>ROUND(B75/C75,0)</f>
        <v>407192</v>
      </c>
      <c r="E75" s="41">
        <f t="shared" si="19"/>
        <v>2.2988515091601773E-3</v>
      </c>
      <c r="F75" s="45" t="s">
        <v>111</v>
      </c>
      <c r="G75" s="31">
        <v>3391348</v>
      </c>
      <c r="H75" s="8">
        <v>8</v>
      </c>
      <c r="I75" s="2">
        <f t="shared" si="39"/>
        <v>423919</v>
      </c>
      <c r="J75" s="34">
        <f t="shared" si="40"/>
        <v>0.1250001474339997</v>
      </c>
      <c r="K75" s="6">
        <f t="shared" si="32"/>
        <v>1.265149683917515E-3</v>
      </c>
      <c r="L75" s="10">
        <f t="shared" si="20"/>
        <v>790</v>
      </c>
      <c r="M75" s="10">
        <f t="shared" si="33"/>
        <v>790</v>
      </c>
      <c r="N75" s="10">
        <f t="shared" si="34"/>
        <v>15</v>
      </c>
      <c r="O75">
        <f t="shared" si="29"/>
        <v>226090</v>
      </c>
      <c r="P75" s="3">
        <f t="shared" si="22"/>
        <v>6.6666705982399918E-2</v>
      </c>
      <c r="Q75">
        <f t="shared" si="23"/>
        <v>7</v>
      </c>
      <c r="R75" s="7">
        <f t="shared" si="38"/>
        <v>17</v>
      </c>
    </row>
    <row r="76" spans="1:18" x14ac:dyDescent="0.3">
      <c r="A76" s="10">
        <v>1960</v>
      </c>
      <c r="B76" s="38">
        <f t="shared" si="30"/>
        <v>177128448</v>
      </c>
      <c r="C76" s="10">
        <f t="shared" si="31"/>
        <v>435</v>
      </c>
      <c r="D76" s="10">
        <f t="shared" si="35"/>
        <v>407192</v>
      </c>
      <c r="E76" s="41">
        <f t="shared" si="19"/>
        <v>2.2988515091601773E-3</v>
      </c>
      <c r="F76" s="45" t="s">
        <v>112</v>
      </c>
      <c r="G76" s="31">
        <v>2165064</v>
      </c>
      <c r="H76" s="8">
        <v>5</v>
      </c>
      <c r="I76" s="2">
        <f t="shared" si="39"/>
        <v>433013</v>
      </c>
      <c r="J76" s="34">
        <f t="shared" si="40"/>
        <v>0.20000009237602215</v>
      </c>
      <c r="K76" s="6">
        <f t="shared" si="32"/>
        <v>1.265149683917515E-3</v>
      </c>
      <c r="L76" s="10">
        <f t="shared" si="20"/>
        <v>790</v>
      </c>
      <c r="M76" s="10">
        <f t="shared" si="33"/>
        <v>790</v>
      </c>
      <c r="N76" s="10">
        <f t="shared" si="34"/>
        <v>10</v>
      </c>
      <c r="O76">
        <f t="shared" si="29"/>
        <v>216506</v>
      </c>
      <c r="P76" s="3">
        <f t="shared" si="22"/>
        <v>9.9999815247955717E-2</v>
      </c>
      <c r="Q76">
        <f t="shared" si="23"/>
        <v>5</v>
      </c>
      <c r="R76" s="7">
        <f t="shared" si="38"/>
        <v>12</v>
      </c>
    </row>
    <row r="77" spans="1:18" x14ac:dyDescent="0.3">
      <c r="A77" s="10">
        <v>1960</v>
      </c>
      <c r="B77" s="38">
        <f t="shared" si="30"/>
        <v>177128448</v>
      </c>
      <c r="C77" s="10">
        <f t="shared" si="31"/>
        <v>435</v>
      </c>
      <c r="D77" s="10">
        <f t="shared" si="35"/>
        <v>407192</v>
      </c>
      <c r="E77" s="41">
        <f t="shared" si="19"/>
        <v>2.2988515091601773E-3</v>
      </c>
      <c r="F77" s="45" t="s">
        <v>113</v>
      </c>
      <c r="G77" s="31">
        <v>4292982</v>
      </c>
      <c r="H77" s="8">
        <v>10</v>
      </c>
      <c r="I77" s="2">
        <f t="shared" si="39"/>
        <v>429298</v>
      </c>
      <c r="J77" s="34">
        <f t="shared" si="40"/>
        <v>9.9999953412336695E-2</v>
      </c>
      <c r="K77" s="6">
        <f t="shared" si="32"/>
        <v>1.265149683917515E-3</v>
      </c>
      <c r="L77" s="10">
        <f t="shared" si="20"/>
        <v>790</v>
      </c>
      <c r="M77" s="10">
        <f t="shared" si="33"/>
        <v>790</v>
      </c>
      <c r="N77" s="10">
        <f t="shared" si="34"/>
        <v>19</v>
      </c>
      <c r="O77">
        <f t="shared" si="29"/>
        <v>225946</v>
      </c>
      <c r="P77" s="3">
        <f t="shared" si="22"/>
        <v>5.263148086807725E-2</v>
      </c>
      <c r="Q77">
        <f t="shared" si="23"/>
        <v>9</v>
      </c>
      <c r="R77" s="7">
        <f t="shared" si="38"/>
        <v>21</v>
      </c>
    </row>
    <row r="78" spans="1:18" x14ac:dyDescent="0.3">
      <c r="A78" s="10">
        <v>1960</v>
      </c>
      <c r="B78" s="38">
        <f t="shared" si="30"/>
        <v>177128448</v>
      </c>
      <c r="C78" s="10">
        <f t="shared" si="31"/>
        <v>435</v>
      </c>
      <c r="D78" s="10">
        <f t="shared" si="35"/>
        <v>407192</v>
      </c>
      <c r="E78" s="41">
        <f t="shared" si="19"/>
        <v>2.2988515091601773E-3</v>
      </c>
      <c r="F78" s="45" t="s">
        <v>114</v>
      </c>
      <c r="G78" s="31">
        <v>669547</v>
      </c>
      <c r="H78" s="8">
        <v>2</v>
      </c>
      <c r="I78" s="2">
        <f t="shared" si="39"/>
        <v>334774</v>
      </c>
      <c r="J78" s="34">
        <f t="shared" si="40"/>
        <v>0.50000074677356476</v>
      </c>
      <c r="K78" s="6">
        <f t="shared" si="32"/>
        <v>1.265149683917515E-3</v>
      </c>
      <c r="L78" s="10">
        <f t="shared" si="20"/>
        <v>790</v>
      </c>
      <c r="M78" s="10">
        <f t="shared" si="33"/>
        <v>790</v>
      </c>
      <c r="N78" s="10">
        <f t="shared" si="34"/>
        <v>3</v>
      </c>
      <c r="O78">
        <f t="shared" si="29"/>
        <v>223182</v>
      </c>
      <c r="P78" s="3">
        <f t="shared" si="22"/>
        <v>0.3333328354842901</v>
      </c>
      <c r="Q78">
        <f t="shared" si="23"/>
        <v>1</v>
      </c>
      <c r="R78" s="7">
        <f t="shared" si="38"/>
        <v>5</v>
      </c>
    </row>
    <row r="79" spans="1:18" x14ac:dyDescent="0.3">
      <c r="A79" s="10">
        <v>1960</v>
      </c>
      <c r="B79" s="38">
        <f t="shared" si="30"/>
        <v>177128448</v>
      </c>
      <c r="C79" s="10">
        <f t="shared" si="31"/>
        <v>435</v>
      </c>
      <c r="D79" s="10">
        <f t="shared" si="35"/>
        <v>407192</v>
      </c>
      <c r="E79" s="41">
        <f t="shared" si="19"/>
        <v>2.2988515091601773E-3</v>
      </c>
      <c r="F79" s="45" t="s">
        <v>115</v>
      </c>
      <c r="G79" s="31">
        <v>1404556</v>
      </c>
      <c r="H79" s="8">
        <v>3</v>
      </c>
      <c r="I79" s="2">
        <f t="shared" si="39"/>
        <v>468185</v>
      </c>
      <c r="J79" s="34">
        <f t="shared" si="40"/>
        <v>0.33333309601041183</v>
      </c>
      <c r="K79" s="6">
        <f t="shared" si="32"/>
        <v>1.265149683917515E-3</v>
      </c>
      <c r="L79" s="10">
        <f t="shared" si="20"/>
        <v>790</v>
      </c>
      <c r="M79" s="10">
        <f t="shared" si="33"/>
        <v>790</v>
      </c>
      <c r="N79" s="10">
        <f t="shared" si="34"/>
        <v>6</v>
      </c>
      <c r="O79">
        <f t="shared" si="29"/>
        <v>234093</v>
      </c>
      <c r="P79" s="3">
        <f t="shared" si="22"/>
        <v>0.16666690398958817</v>
      </c>
      <c r="Q79">
        <f t="shared" si="23"/>
        <v>3</v>
      </c>
      <c r="R79" s="7">
        <f t="shared" si="38"/>
        <v>8</v>
      </c>
    </row>
    <row r="80" spans="1:18" x14ac:dyDescent="0.3">
      <c r="A80" s="10">
        <v>1960</v>
      </c>
      <c r="B80" s="38">
        <f t="shared" si="30"/>
        <v>177128448</v>
      </c>
      <c r="C80" s="10">
        <f t="shared" si="31"/>
        <v>435</v>
      </c>
      <c r="D80" s="10">
        <f t="shared" si="35"/>
        <v>407192</v>
      </c>
      <c r="E80" s="41">
        <f t="shared" si="19"/>
        <v>2.2988515091601773E-3</v>
      </c>
      <c r="F80" s="45" t="s">
        <v>116</v>
      </c>
      <c r="G80" s="31">
        <v>282137</v>
      </c>
      <c r="H80" s="8">
        <v>1</v>
      </c>
      <c r="I80" s="2">
        <f t="shared" si="39"/>
        <v>282137</v>
      </c>
      <c r="J80" s="34">
        <f t="shared" si="40"/>
        <v>1</v>
      </c>
      <c r="K80" s="6">
        <f t="shared" si="32"/>
        <v>1.265149683917515E-3</v>
      </c>
      <c r="L80" s="10">
        <f t="shared" si="20"/>
        <v>790</v>
      </c>
      <c r="M80" s="10">
        <f t="shared" si="33"/>
        <v>790</v>
      </c>
      <c r="N80" s="10">
        <f>IF(ROUND((G80/B80)*L80,0) = 0, 1, ROUND((G80/B80)*L80,0))</f>
        <v>1</v>
      </c>
      <c r="O80">
        <f t="shared" si="29"/>
        <v>282137</v>
      </c>
      <c r="P80" s="3">
        <f t="shared" si="22"/>
        <v>1</v>
      </c>
      <c r="Q80">
        <f t="shared" si="23"/>
        <v>0</v>
      </c>
      <c r="R80" s="7">
        <f t="shared" si="38"/>
        <v>3</v>
      </c>
    </row>
    <row r="81" spans="1:18" x14ac:dyDescent="0.3">
      <c r="A81" s="10">
        <v>1960</v>
      </c>
      <c r="B81" s="38">
        <f t="shared" si="30"/>
        <v>177128448</v>
      </c>
      <c r="C81" s="10">
        <f t="shared" si="31"/>
        <v>435</v>
      </c>
      <c r="D81" s="10">
        <f t="shared" si="35"/>
        <v>407192</v>
      </c>
      <c r="E81" s="41">
        <f t="shared" si="19"/>
        <v>2.2988515091601773E-3</v>
      </c>
      <c r="F81" s="45" t="s">
        <v>117</v>
      </c>
      <c r="G81" s="31">
        <v>600782</v>
      </c>
      <c r="H81" s="8">
        <v>2</v>
      </c>
      <c r="I81" s="2">
        <f t="shared" si="39"/>
        <v>300391</v>
      </c>
      <c r="J81" s="34">
        <f t="shared" si="40"/>
        <v>0.5</v>
      </c>
      <c r="K81" s="6">
        <f t="shared" si="32"/>
        <v>1.265149683917515E-3</v>
      </c>
      <c r="L81" s="10">
        <f t="shared" si="20"/>
        <v>790</v>
      </c>
      <c r="M81" s="10">
        <f t="shared" si="33"/>
        <v>790</v>
      </c>
      <c r="N81" s="10">
        <f t="shared" si="34"/>
        <v>3</v>
      </c>
      <c r="O81">
        <f t="shared" si="29"/>
        <v>200261</v>
      </c>
      <c r="P81" s="3">
        <f t="shared" si="22"/>
        <v>0.33333388816575732</v>
      </c>
      <c r="Q81">
        <f t="shared" si="23"/>
        <v>1</v>
      </c>
      <c r="R81" s="7">
        <f>IF(H81=0,3,N81+2)</f>
        <v>5</v>
      </c>
    </row>
    <row r="82" spans="1:18" x14ac:dyDescent="0.3">
      <c r="A82" s="10">
        <v>1960</v>
      </c>
      <c r="B82" s="38">
        <f t="shared" si="30"/>
        <v>177128448</v>
      </c>
      <c r="C82" s="10">
        <f t="shared" si="31"/>
        <v>435</v>
      </c>
      <c r="D82" s="10">
        <f t="shared" si="35"/>
        <v>407192</v>
      </c>
      <c r="E82" s="41">
        <f t="shared" si="19"/>
        <v>2.2988515091601773E-3</v>
      </c>
      <c r="F82" s="45" t="s">
        <v>118</v>
      </c>
      <c r="G82" s="31">
        <v>6039594</v>
      </c>
      <c r="H82" s="8">
        <v>15</v>
      </c>
      <c r="I82" s="2">
        <f t="shared" si="39"/>
        <v>402640</v>
      </c>
      <c r="J82" s="34">
        <f t="shared" si="40"/>
        <v>6.6666732896284081E-2</v>
      </c>
      <c r="K82" s="6">
        <f t="shared" si="32"/>
        <v>1.265149683917515E-3</v>
      </c>
      <c r="L82" s="10">
        <f t="shared" si="20"/>
        <v>790</v>
      </c>
      <c r="M82" s="10">
        <f t="shared" si="33"/>
        <v>790</v>
      </c>
      <c r="N82" s="10">
        <f t="shared" si="34"/>
        <v>27</v>
      </c>
      <c r="O82">
        <f t="shared" si="29"/>
        <v>223689</v>
      </c>
      <c r="P82" s="3">
        <f t="shared" si="22"/>
        <v>3.7037092228384888E-2</v>
      </c>
      <c r="Q82">
        <f t="shared" si="23"/>
        <v>12</v>
      </c>
      <c r="R82" s="7">
        <f t="shared" si="38"/>
        <v>29</v>
      </c>
    </row>
    <row r="83" spans="1:18" x14ac:dyDescent="0.3">
      <c r="A83" s="10">
        <v>1960</v>
      </c>
      <c r="B83" s="38">
        <f t="shared" si="30"/>
        <v>177128448</v>
      </c>
      <c r="C83" s="10">
        <f t="shared" si="31"/>
        <v>435</v>
      </c>
      <c r="D83" s="10">
        <f t="shared" si="35"/>
        <v>407192</v>
      </c>
      <c r="E83" s="41">
        <f t="shared" si="19"/>
        <v>2.2988515091601773E-3</v>
      </c>
      <c r="F83" s="45" t="s">
        <v>119</v>
      </c>
      <c r="G83" s="31">
        <v>943981</v>
      </c>
      <c r="H83" s="8">
        <v>2</v>
      </c>
      <c r="I83" s="2">
        <f>IFERROR(ROUND(G83/H83,0), 0)</f>
        <v>471991</v>
      </c>
      <c r="J83" s="34">
        <f t="shared" si="40"/>
        <v>0.50000052967167774</v>
      </c>
      <c r="K83" s="6">
        <f t="shared" si="32"/>
        <v>1.265149683917515E-3</v>
      </c>
      <c r="L83" s="10">
        <f t="shared" si="20"/>
        <v>790</v>
      </c>
      <c r="M83" s="10">
        <f t="shared" si="33"/>
        <v>790</v>
      </c>
      <c r="N83" s="10">
        <f t="shared" si="34"/>
        <v>4</v>
      </c>
      <c r="O83">
        <f t="shared" si="29"/>
        <v>235995</v>
      </c>
      <c r="P83" s="3">
        <f t="shared" si="22"/>
        <v>0.24999973516416113</v>
      </c>
      <c r="Q83">
        <f t="shared" si="23"/>
        <v>2</v>
      </c>
      <c r="R83" s="7">
        <f t="shared" si="38"/>
        <v>6</v>
      </c>
    </row>
    <row r="84" spans="1:18" x14ac:dyDescent="0.3">
      <c r="A84" s="10">
        <v>1960</v>
      </c>
      <c r="B84" s="38">
        <f t="shared" si="30"/>
        <v>177128448</v>
      </c>
      <c r="C84" s="10">
        <f t="shared" si="31"/>
        <v>435</v>
      </c>
      <c r="D84" s="10">
        <f t="shared" si="35"/>
        <v>407192</v>
      </c>
      <c r="E84" s="41">
        <f t="shared" si="19"/>
        <v>2.2988515091601773E-3</v>
      </c>
      <c r="F84" s="45" t="s">
        <v>120</v>
      </c>
      <c r="G84" s="31">
        <v>16655836</v>
      </c>
      <c r="H84" s="8">
        <v>41</v>
      </c>
      <c r="I84" s="2">
        <f t="shared" ref="I84:I100" si="41">IFERROR(ROUND(G84/H84,0), 0)</f>
        <v>406240</v>
      </c>
      <c r="J84" s="34">
        <f t="shared" si="40"/>
        <v>2.4390249759903976E-2</v>
      </c>
      <c r="K84" s="6">
        <f t="shared" si="32"/>
        <v>1.265149683917515E-3</v>
      </c>
      <c r="L84" s="10">
        <f t="shared" si="20"/>
        <v>790</v>
      </c>
      <c r="M84" s="10">
        <f t="shared" si="33"/>
        <v>790</v>
      </c>
      <c r="N84" s="10">
        <f t="shared" si="34"/>
        <v>74</v>
      </c>
      <c r="O84">
        <f t="shared" si="29"/>
        <v>225079</v>
      </c>
      <c r="P84" s="3">
        <f t="shared" si="22"/>
        <v>1.3513521626894022E-2</v>
      </c>
      <c r="Q84">
        <f t="shared" si="23"/>
        <v>33</v>
      </c>
      <c r="R84" s="7">
        <f t="shared" si="38"/>
        <v>76</v>
      </c>
    </row>
    <row r="85" spans="1:18" x14ac:dyDescent="0.3">
      <c r="A85" s="10">
        <v>1960</v>
      </c>
      <c r="B85" s="38">
        <f t="shared" si="30"/>
        <v>177128448</v>
      </c>
      <c r="C85" s="10">
        <f t="shared" si="31"/>
        <v>435</v>
      </c>
      <c r="D85" s="10">
        <f t="shared" si="35"/>
        <v>407192</v>
      </c>
      <c r="E85" s="41">
        <f t="shared" si="19"/>
        <v>2.2988515091601773E-3</v>
      </c>
      <c r="F85" s="45" t="s">
        <v>121</v>
      </c>
      <c r="G85" s="31">
        <v>4531834</v>
      </c>
      <c r="H85" s="8">
        <v>11</v>
      </c>
      <c r="I85" s="2">
        <f t="shared" si="41"/>
        <v>411985</v>
      </c>
      <c r="J85" s="34">
        <f t="shared" si="40"/>
        <v>9.0909110969201429E-2</v>
      </c>
      <c r="K85" s="6">
        <f t="shared" si="32"/>
        <v>1.265149683917515E-3</v>
      </c>
      <c r="L85" s="10">
        <f t="shared" si="20"/>
        <v>790</v>
      </c>
      <c r="M85" s="10">
        <f t="shared" si="33"/>
        <v>790</v>
      </c>
      <c r="N85" s="10">
        <f t="shared" si="34"/>
        <v>20</v>
      </c>
      <c r="O85">
        <f t="shared" si="29"/>
        <v>226592</v>
      </c>
      <c r="P85" s="3">
        <f t="shared" si="22"/>
        <v>5.0000066198364723E-2</v>
      </c>
      <c r="Q85">
        <f t="shared" si="23"/>
        <v>9</v>
      </c>
      <c r="R85" s="7">
        <f t="shared" si="38"/>
        <v>22</v>
      </c>
    </row>
    <row r="86" spans="1:18" x14ac:dyDescent="0.3">
      <c r="A86" s="10">
        <v>1960</v>
      </c>
      <c r="B86" s="38">
        <f t="shared" si="30"/>
        <v>177128448</v>
      </c>
      <c r="C86" s="10">
        <f t="shared" si="31"/>
        <v>435</v>
      </c>
      <c r="D86" s="10">
        <f t="shared" si="35"/>
        <v>407192</v>
      </c>
      <c r="E86" s="41">
        <f t="shared" si="19"/>
        <v>2.2988515091601773E-3</v>
      </c>
      <c r="F86" s="45" t="s">
        <v>122</v>
      </c>
      <c r="G86" s="31">
        <v>627209</v>
      </c>
      <c r="H86" s="8">
        <v>2</v>
      </c>
      <c r="I86" s="2">
        <f t="shared" si="41"/>
        <v>313605</v>
      </c>
      <c r="J86" s="34">
        <f t="shared" si="40"/>
        <v>0.50000079718243839</v>
      </c>
      <c r="K86" s="6">
        <f t="shared" si="32"/>
        <v>1.265149683917515E-3</v>
      </c>
      <c r="L86" s="10">
        <f t="shared" si="20"/>
        <v>790</v>
      </c>
      <c r="M86" s="10">
        <f t="shared" si="33"/>
        <v>790</v>
      </c>
      <c r="N86" s="10">
        <f t="shared" si="34"/>
        <v>3</v>
      </c>
      <c r="O86">
        <f t="shared" si="29"/>
        <v>209070</v>
      </c>
      <c r="P86" s="3">
        <f t="shared" si="22"/>
        <v>0.33333386478829224</v>
      </c>
      <c r="Q86">
        <f t="shared" si="23"/>
        <v>1</v>
      </c>
      <c r="R86" s="7">
        <f t="shared" si="38"/>
        <v>5</v>
      </c>
    </row>
    <row r="87" spans="1:18" x14ac:dyDescent="0.3">
      <c r="A87" s="10">
        <v>1960</v>
      </c>
      <c r="B87" s="38">
        <f t="shared" si="30"/>
        <v>177128448</v>
      </c>
      <c r="C87" s="10">
        <f t="shared" si="31"/>
        <v>435</v>
      </c>
      <c r="D87" s="10">
        <f t="shared" si="35"/>
        <v>407192</v>
      </c>
      <c r="E87" s="41">
        <f t="shared" si="19"/>
        <v>2.2988515091601773E-3</v>
      </c>
      <c r="F87" s="45" t="s">
        <v>123</v>
      </c>
      <c r="G87" s="31">
        <v>9647079</v>
      </c>
      <c r="H87" s="8">
        <v>24</v>
      </c>
      <c r="I87" s="2">
        <f t="shared" si="41"/>
        <v>401962</v>
      </c>
      <c r="J87" s="34">
        <f t="shared" si="40"/>
        <v>4.1666705538536589E-2</v>
      </c>
      <c r="K87" s="6">
        <f t="shared" si="32"/>
        <v>1.265149683917515E-3</v>
      </c>
      <c r="L87" s="10">
        <f t="shared" si="20"/>
        <v>790</v>
      </c>
      <c r="M87" s="10">
        <f t="shared" si="33"/>
        <v>790</v>
      </c>
      <c r="N87" s="10">
        <f t="shared" si="34"/>
        <v>43</v>
      </c>
      <c r="O87">
        <f t="shared" si="29"/>
        <v>224351</v>
      </c>
      <c r="P87" s="3">
        <f t="shared" si="22"/>
        <v>2.3255847702708769E-2</v>
      </c>
      <c r="Q87">
        <f t="shared" si="23"/>
        <v>19</v>
      </c>
      <c r="R87" s="7">
        <f t="shared" si="38"/>
        <v>45</v>
      </c>
    </row>
    <row r="88" spans="1:18" x14ac:dyDescent="0.3">
      <c r="A88" s="10">
        <v>1960</v>
      </c>
      <c r="B88" s="38">
        <f t="shared" si="30"/>
        <v>177128448</v>
      </c>
      <c r="C88" s="10">
        <f t="shared" si="31"/>
        <v>435</v>
      </c>
      <c r="D88" s="10">
        <f t="shared" si="35"/>
        <v>407192</v>
      </c>
      <c r="E88" s="41">
        <f t="shared" si="19"/>
        <v>2.2988515091601773E-3</v>
      </c>
      <c r="F88" s="45" t="s">
        <v>124</v>
      </c>
      <c r="G88" s="31">
        <v>2303408</v>
      </c>
      <c r="H88" s="8">
        <v>6</v>
      </c>
      <c r="I88" s="2">
        <f t="shared" si="41"/>
        <v>383901</v>
      </c>
      <c r="J88" s="34">
        <f t="shared" si="40"/>
        <v>0.16666652195355752</v>
      </c>
      <c r="K88" s="6">
        <f t="shared" si="32"/>
        <v>1.265149683917515E-3</v>
      </c>
      <c r="L88" s="10">
        <f t="shared" si="20"/>
        <v>790</v>
      </c>
      <c r="M88" s="10">
        <f t="shared" si="33"/>
        <v>790</v>
      </c>
      <c r="N88" s="10">
        <f t="shared" si="34"/>
        <v>10</v>
      </c>
      <c r="O88">
        <f t="shared" si="29"/>
        <v>230341</v>
      </c>
      <c r="P88" s="3">
        <f t="shared" si="22"/>
        <v>0.10000008682786549</v>
      </c>
      <c r="Q88">
        <f t="shared" si="23"/>
        <v>4</v>
      </c>
      <c r="R88" s="7">
        <f t="shared" si="38"/>
        <v>12</v>
      </c>
    </row>
    <row r="89" spans="1:18" x14ac:dyDescent="0.3">
      <c r="A89" s="10">
        <v>1960</v>
      </c>
      <c r="B89" s="38">
        <f t="shared" si="30"/>
        <v>177128448</v>
      </c>
      <c r="C89" s="10">
        <f t="shared" si="31"/>
        <v>435</v>
      </c>
      <c r="D89" s="10">
        <f t="shared" si="35"/>
        <v>407192</v>
      </c>
      <c r="E89" s="41">
        <f t="shared" si="19"/>
        <v>2.2988515091601773E-3</v>
      </c>
      <c r="F89" s="45" t="s">
        <v>125</v>
      </c>
      <c r="G89" s="31">
        <v>1757691</v>
      </c>
      <c r="H89" s="8">
        <v>4</v>
      </c>
      <c r="I89" s="2">
        <f t="shared" si="41"/>
        <v>439423</v>
      </c>
      <c r="J89" s="34">
        <f t="shared" si="40"/>
        <v>0.2500001422320533</v>
      </c>
      <c r="K89" s="6">
        <f t="shared" si="32"/>
        <v>1.265149683917515E-3</v>
      </c>
      <c r="L89" s="10">
        <f t="shared" si="20"/>
        <v>790</v>
      </c>
      <c r="M89" s="10">
        <f t="shared" si="33"/>
        <v>790</v>
      </c>
      <c r="N89" s="10">
        <f t="shared" si="34"/>
        <v>8</v>
      </c>
      <c r="O89">
        <f t="shared" si="29"/>
        <v>219711</v>
      </c>
      <c r="P89" s="3">
        <f t="shared" si="22"/>
        <v>0.12499978665192005</v>
      </c>
      <c r="Q89">
        <f t="shared" si="23"/>
        <v>4</v>
      </c>
      <c r="R89" s="7">
        <f t="shared" si="38"/>
        <v>10</v>
      </c>
    </row>
    <row r="90" spans="1:18" x14ac:dyDescent="0.3">
      <c r="A90" s="10">
        <v>1960</v>
      </c>
      <c r="B90" s="38">
        <f t="shared" si="30"/>
        <v>177128448</v>
      </c>
      <c r="C90" s="10">
        <f t="shared" si="31"/>
        <v>435</v>
      </c>
      <c r="D90" s="10">
        <f t="shared" si="35"/>
        <v>407192</v>
      </c>
      <c r="E90" s="41">
        <f t="shared" si="19"/>
        <v>2.2988515091601773E-3</v>
      </c>
      <c r="F90" s="45" t="s">
        <v>126</v>
      </c>
      <c r="G90" s="31">
        <v>11239301</v>
      </c>
      <c r="H90" s="8">
        <v>27</v>
      </c>
      <c r="I90" s="2">
        <f t="shared" si="41"/>
        <v>416270</v>
      </c>
      <c r="J90" s="34">
        <f t="shared" si="40"/>
        <v>3.7037000788572173E-2</v>
      </c>
      <c r="K90" s="6">
        <f t="shared" si="32"/>
        <v>1.265149683917515E-3</v>
      </c>
      <c r="L90" s="10">
        <f t="shared" si="20"/>
        <v>790</v>
      </c>
      <c r="M90" s="10">
        <f t="shared" si="33"/>
        <v>790</v>
      </c>
      <c r="N90" s="10">
        <f t="shared" si="34"/>
        <v>50</v>
      </c>
      <c r="O90">
        <f t="shared" si="29"/>
        <v>224786</v>
      </c>
      <c r="P90" s="3">
        <f t="shared" si="22"/>
        <v>1.9999998220529908E-2</v>
      </c>
      <c r="Q90">
        <f t="shared" si="23"/>
        <v>23</v>
      </c>
      <c r="R90" s="7">
        <f t="shared" si="38"/>
        <v>52</v>
      </c>
    </row>
    <row r="91" spans="1:18" x14ac:dyDescent="0.3">
      <c r="A91" s="10">
        <v>1960</v>
      </c>
      <c r="B91" s="38">
        <f t="shared" si="30"/>
        <v>177128448</v>
      </c>
      <c r="C91" s="10">
        <f t="shared" si="31"/>
        <v>435</v>
      </c>
      <c r="D91" s="10">
        <f t="shared" si="35"/>
        <v>407192</v>
      </c>
      <c r="E91" s="41">
        <f t="shared" si="19"/>
        <v>2.2988515091601773E-3</v>
      </c>
      <c r="F91" s="45" t="s">
        <v>127</v>
      </c>
      <c r="G91" s="31">
        <v>841852</v>
      </c>
      <c r="H91" s="8">
        <v>2</v>
      </c>
      <c r="I91" s="2">
        <f t="shared" si="41"/>
        <v>420926</v>
      </c>
      <c r="J91" s="34">
        <f t="shared" si="40"/>
        <v>0.5</v>
      </c>
      <c r="K91" s="6">
        <f t="shared" si="32"/>
        <v>1.265149683917515E-3</v>
      </c>
      <c r="L91" s="10">
        <f t="shared" si="20"/>
        <v>790</v>
      </c>
      <c r="M91" s="10">
        <f t="shared" si="33"/>
        <v>790</v>
      </c>
      <c r="N91" s="10">
        <f t="shared" si="34"/>
        <v>4</v>
      </c>
      <c r="O91">
        <f t="shared" si="29"/>
        <v>210463</v>
      </c>
      <c r="P91" s="3">
        <f t="shared" si="22"/>
        <v>0.25</v>
      </c>
      <c r="Q91">
        <f t="shared" si="23"/>
        <v>2</v>
      </c>
      <c r="R91" s="7">
        <f t="shared" si="38"/>
        <v>6</v>
      </c>
    </row>
    <row r="92" spans="1:18" x14ac:dyDescent="0.3">
      <c r="A92" s="10">
        <v>1960</v>
      </c>
      <c r="B92" s="38">
        <f t="shared" si="30"/>
        <v>177128448</v>
      </c>
      <c r="C92" s="10">
        <f t="shared" si="31"/>
        <v>435</v>
      </c>
      <c r="D92" s="10">
        <f t="shared" si="35"/>
        <v>407192</v>
      </c>
      <c r="E92" s="41">
        <f t="shared" si="19"/>
        <v>2.2988515091601773E-3</v>
      </c>
      <c r="F92" s="45" t="s">
        <v>128</v>
      </c>
      <c r="G92" s="31">
        <v>2359234</v>
      </c>
      <c r="H92" s="8">
        <v>6</v>
      </c>
      <c r="I92" s="2">
        <f t="shared" si="41"/>
        <v>393206</v>
      </c>
      <c r="J92" s="34">
        <f t="shared" si="40"/>
        <v>0.16666680795546351</v>
      </c>
      <c r="K92" s="6">
        <f t="shared" si="32"/>
        <v>1.265149683917515E-3</v>
      </c>
      <c r="L92" s="10">
        <f t="shared" si="20"/>
        <v>790</v>
      </c>
      <c r="M92" s="10">
        <f t="shared" si="33"/>
        <v>790</v>
      </c>
      <c r="N92" s="10">
        <f t="shared" si="34"/>
        <v>11</v>
      </c>
      <c r="O92">
        <f t="shared" si="29"/>
        <v>214476</v>
      </c>
      <c r="P92" s="3">
        <f t="shared" si="22"/>
        <v>9.0909167975707375E-2</v>
      </c>
      <c r="Q92">
        <f t="shared" si="23"/>
        <v>5</v>
      </c>
      <c r="R92" s="7">
        <f t="shared" si="38"/>
        <v>13</v>
      </c>
    </row>
    <row r="93" spans="1:18" x14ac:dyDescent="0.3">
      <c r="A93" s="10">
        <v>1960</v>
      </c>
      <c r="B93" s="38">
        <f t="shared" si="30"/>
        <v>177128448</v>
      </c>
      <c r="C93" s="10">
        <f t="shared" si="31"/>
        <v>435</v>
      </c>
      <c r="D93" s="10">
        <f>ROUND(B93/C93,0)</f>
        <v>407192</v>
      </c>
      <c r="E93" s="41">
        <f t="shared" si="19"/>
        <v>2.2988515091601773E-3</v>
      </c>
      <c r="F93" s="45" t="s">
        <v>129</v>
      </c>
      <c r="G93" s="31">
        <v>676738</v>
      </c>
      <c r="H93" s="8">
        <v>2</v>
      </c>
      <c r="I93" s="2">
        <f t="shared" si="41"/>
        <v>338369</v>
      </c>
      <c r="J93" s="34">
        <f t="shared" si="40"/>
        <v>0.5</v>
      </c>
      <c r="K93" s="6">
        <f t="shared" si="32"/>
        <v>1.265149683917515E-3</v>
      </c>
      <c r="L93" s="10">
        <f t="shared" si="20"/>
        <v>790</v>
      </c>
      <c r="M93" s="10">
        <f t="shared" si="33"/>
        <v>790</v>
      </c>
      <c r="N93" s="10">
        <f t="shared" si="34"/>
        <v>3</v>
      </c>
      <c r="O93">
        <f t="shared" si="29"/>
        <v>225579</v>
      </c>
      <c r="P93" s="3">
        <f t="shared" si="22"/>
        <v>0.33333284077442082</v>
      </c>
      <c r="Q93">
        <f t="shared" si="23"/>
        <v>1</v>
      </c>
      <c r="R93" s="7">
        <f t="shared" si="38"/>
        <v>5</v>
      </c>
    </row>
    <row r="94" spans="1:18" x14ac:dyDescent="0.3">
      <c r="A94" s="10">
        <v>1960</v>
      </c>
      <c r="B94" s="38">
        <f t="shared" si="30"/>
        <v>177128448</v>
      </c>
      <c r="C94" s="10">
        <f t="shared" si="31"/>
        <v>435</v>
      </c>
      <c r="D94" s="10">
        <f t="shared" si="35"/>
        <v>407192</v>
      </c>
      <c r="E94" s="41">
        <f t="shared" si="19"/>
        <v>2.2988515091601773E-3</v>
      </c>
      <c r="F94" s="45" t="s">
        <v>130</v>
      </c>
      <c r="G94" s="31">
        <v>3536240</v>
      </c>
      <c r="H94" s="8">
        <v>9</v>
      </c>
      <c r="I94" s="2">
        <f t="shared" si="41"/>
        <v>392916</v>
      </c>
      <c r="J94" s="34">
        <f t="shared" si="40"/>
        <v>0.11111123679388277</v>
      </c>
      <c r="K94" s="6">
        <f t="shared" si="32"/>
        <v>1.265149683917515E-3</v>
      </c>
      <c r="L94" s="10">
        <f t="shared" si="20"/>
        <v>790</v>
      </c>
      <c r="M94" s="10">
        <f t="shared" si="33"/>
        <v>790</v>
      </c>
      <c r="N94" s="10">
        <f t="shared" si="34"/>
        <v>16</v>
      </c>
      <c r="O94">
        <f t="shared" si="29"/>
        <v>221015</v>
      </c>
      <c r="P94" s="3">
        <f t="shared" si="22"/>
        <v>6.25E-2</v>
      </c>
      <c r="Q94">
        <f t="shared" si="23"/>
        <v>7</v>
      </c>
      <c r="R94" s="7">
        <f t="shared" si="38"/>
        <v>18</v>
      </c>
    </row>
    <row r="95" spans="1:18" x14ac:dyDescent="0.3">
      <c r="A95" s="10">
        <v>1960</v>
      </c>
      <c r="B95" s="38">
        <f t="shared" si="30"/>
        <v>177128448</v>
      </c>
      <c r="C95" s="10">
        <f t="shared" si="31"/>
        <v>435</v>
      </c>
      <c r="D95" s="10">
        <f t="shared" si="35"/>
        <v>407192</v>
      </c>
      <c r="E95" s="41">
        <f t="shared" si="19"/>
        <v>2.2988515091601773E-3</v>
      </c>
      <c r="F95" s="45" t="s">
        <v>131</v>
      </c>
      <c r="G95" s="31">
        <v>9488620</v>
      </c>
      <c r="H95" s="8">
        <v>23</v>
      </c>
      <c r="I95" s="2">
        <f t="shared" si="41"/>
        <v>412549</v>
      </c>
      <c r="J95" s="34">
        <f t="shared" si="40"/>
        <v>4.3478292944601003E-2</v>
      </c>
      <c r="K95" s="6">
        <f t="shared" si="32"/>
        <v>1.265149683917515E-3</v>
      </c>
      <c r="L95" s="10">
        <f t="shared" si="20"/>
        <v>790</v>
      </c>
      <c r="M95" s="10">
        <f t="shared" si="33"/>
        <v>790</v>
      </c>
      <c r="N95" s="10">
        <f t="shared" si="34"/>
        <v>42</v>
      </c>
      <c r="O95">
        <f t="shared" si="29"/>
        <v>225920</v>
      </c>
      <c r="P95" s="3">
        <f t="shared" si="22"/>
        <v>2.3809573994953957E-2</v>
      </c>
      <c r="Q95">
        <f t="shared" si="23"/>
        <v>19</v>
      </c>
      <c r="R95" s="7">
        <f t="shared" si="38"/>
        <v>44</v>
      </c>
    </row>
    <row r="96" spans="1:18" x14ac:dyDescent="0.3">
      <c r="A96" s="10">
        <v>1960</v>
      </c>
      <c r="B96" s="38">
        <f t="shared" si="30"/>
        <v>177128448</v>
      </c>
      <c r="C96" s="10">
        <f t="shared" si="31"/>
        <v>435</v>
      </c>
      <c r="D96" s="10">
        <f t="shared" si="35"/>
        <v>407192</v>
      </c>
      <c r="E96" s="41">
        <f t="shared" si="19"/>
        <v>2.2988515091601773E-3</v>
      </c>
      <c r="F96" s="45" t="s">
        <v>132</v>
      </c>
      <c r="G96" s="31">
        <v>886926</v>
      </c>
      <c r="H96" s="8">
        <v>2</v>
      </c>
      <c r="I96" s="2">
        <f t="shared" si="41"/>
        <v>443463</v>
      </c>
      <c r="J96" s="34">
        <f t="shared" si="40"/>
        <v>0.5</v>
      </c>
      <c r="K96" s="6">
        <f t="shared" si="32"/>
        <v>1.265149683917515E-3</v>
      </c>
      <c r="L96" s="10">
        <f t="shared" si="20"/>
        <v>790</v>
      </c>
      <c r="M96" s="10">
        <f t="shared" si="33"/>
        <v>790</v>
      </c>
      <c r="N96" s="10">
        <f>IF(ROUND((G96/B96)*L96,0) = 0, 1, ROUND((G96/B96)*L96,0))</f>
        <v>4</v>
      </c>
      <c r="O96">
        <f t="shared" si="29"/>
        <v>221732</v>
      </c>
      <c r="P96" s="3">
        <f t="shared" si="22"/>
        <v>0.25000056374488966</v>
      </c>
      <c r="Q96">
        <f t="shared" si="23"/>
        <v>2</v>
      </c>
      <c r="R96" s="7">
        <f t="shared" si="38"/>
        <v>6</v>
      </c>
    </row>
    <row r="97" spans="1:18" x14ac:dyDescent="0.3">
      <c r="A97" s="10">
        <v>1960</v>
      </c>
      <c r="B97" s="38">
        <f t="shared" si="30"/>
        <v>177128448</v>
      </c>
      <c r="C97" s="10">
        <f t="shared" si="31"/>
        <v>435</v>
      </c>
      <c r="D97" s="10">
        <f t="shared" si="35"/>
        <v>407192</v>
      </c>
      <c r="E97" s="41">
        <f t="shared" si="19"/>
        <v>2.2988515091601773E-3</v>
      </c>
      <c r="F97" s="45" t="s">
        <v>133</v>
      </c>
      <c r="G97" s="31">
        <v>387291</v>
      </c>
      <c r="H97" s="8">
        <v>1</v>
      </c>
      <c r="I97" s="2">
        <f t="shared" si="41"/>
        <v>387291</v>
      </c>
      <c r="J97" s="34">
        <f t="shared" si="40"/>
        <v>1</v>
      </c>
      <c r="K97" s="6">
        <f t="shared" si="32"/>
        <v>1.265149683917515E-3</v>
      </c>
      <c r="L97" s="10">
        <f t="shared" si="20"/>
        <v>790</v>
      </c>
      <c r="M97" s="10">
        <f t="shared" si="33"/>
        <v>790</v>
      </c>
      <c r="N97" s="10">
        <f t="shared" si="34"/>
        <v>2</v>
      </c>
      <c r="O97">
        <f t="shared" si="29"/>
        <v>193646</v>
      </c>
      <c r="P97" s="3">
        <f t="shared" si="22"/>
        <v>0.5000012910188979</v>
      </c>
      <c r="Q97">
        <f t="shared" si="23"/>
        <v>1</v>
      </c>
      <c r="R97" s="7">
        <f t="shared" si="38"/>
        <v>4</v>
      </c>
    </row>
    <row r="98" spans="1:18" x14ac:dyDescent="0.3">
      <c r="A98" s="10">
        <v>1960</v>
      </c>
      <c r="B98" s="38">
        <f t="shared" si="30"/>
        <v>177128448</v>
      </c>
      <c r="C98" s="10">
        <f t="shared" si="31"/>
        <v>435</v>
      </c>
      <c r="D98" s="10">
        <f t="shared" si="35"/>
        <v>407192</v>
      </c>
      <c r="E98" s="41">
        <f t="shared" ref="E98:E105" si="42">(D98/B98)</f>
        <v>2.2988515091601773E-3</v>
      </c>
      <c r="F98" s="45" t="s">
        <v>134</v>
      </c>
      <c r="G98" s="31">
        <v>3903555</v>
      </c>
      <c r="H98" s="8">
        <v>10</v>
      </c>
      <c r="I98" s="2">
        <f t="shared" si="41"/>
        <v>390356</v>
      </c>
      <c r="J98" s="34">
        <f t="shared" si="40"/>
        <v>0.10000012808837073</v>
      </c>
      <c r="K98" s="6">
        <f t="shared" si="32"/>
        <v>1.265149683917515E-3</v>
      </c>
      <c r="L98" s="10">
        <f t="shared" ref="L98:L103" si="43">ROUND(B98/(K98*B98),0)</f>
        <v>790</v>
      </c>
      <c r="M98" s="10">
        <f t="shared" si="33"/>
        <v>790</v>
      </c>
      <c r="N98" s="10">
        <f t="shared" si="34"/>
        <v>17</v>
      </c>
      <c r="O98">
        <f t="shared" si="29"/>
        <v>229621</v>
      </c>
      <c r="P98" s="3">
        <f t="shared" ref="P98:P103" si="44">O98/G98</f>
        <v>5.8823559550204879E-2</v>
      </c>
      <c r="Q98">
        <f t="shared" ref="Q98:Q103" si="45">N98-H98</f>
        <v>7</v>
      </c>
      <c r="R98" s="7">
        <f t="shared" si="38"/>
        <v>19</v>
      </c>
    </row>
    <row r="99" spans="1:18" x14ac:dyDescent="0.3">
      <c r="A99" s="10">
        <v>1960</v>
      </c>
      <c r="B99" s="38">
        <f t="shared" si="30"/>
        <v>177128448</v>
      </c>
      <c r="C99" s="10">
        <f t="shared" si="31"/>
        <v>435</v>
      </c>
      <c r="D99" s="10">
        <f t="shared" si="35"/>
        <v>407192</v>
      </c>
      <c r="E99" s="41">
        <f t="shared" si="42"/>
        <v>2.2988515091601773E-3</v>
      </c>
      <c r="F99" s="45" t="s">
        <v>135</v>
      </c>
      <c r="G99" s="31">
        <v>2829871</v>
      </c>
      <c r="H99" s="8">
        <v>7</v>
      </c>
      <c r="I99" s="2">
        <f t="shared" si="41"/>
        <v>404267</v>
      </c>
      <c r="J99" s="34">
        <f t="shared" si="40"/>
        <v>0.14285704189342907</v>
      </c>
      <c r="K99" s="6">
        <f t="shared" si="32"/>
        <v>1.265149683917515E-3</v>
      </c>
      <c r="L99" s="10">
        <f t="shared" si="43"/>
        <v>790</v>
      </c>
      <c r="M99" s="10">
        <f t="shared" si="33"/>
        <v>790</v>
      </c>
      <c r="N99" s="10">
        <f t="shared" si="34"/>
        <v>13</v>
      </c>
      <c r="O99">
        <f t="shared" si="29"/>
        <v>217682</v>
      </c>
      <c r="P99" s="3">
        <f t="shared" si="44"/>
        <v>7.6922941010385285E-2</v>
      </c>
      <c r="Q99">
        <f t="shared" si="45"/>
        <v>6</v>
      </c>
      <c r="R99" s="7">
        <f t="shared" si="38"/>
        <v>15</v>
      </c>
    </row>
    <row r="100" spans="1:18" x14ac:dyDescent="0.3">
      <c r="A100" s="10">
        <v>1960</v>
      </c>
      <c r="B100" s="38">
        <f t="shared" si="30"/>
        <v>177128448</v>
      </c>
      <c r="C100" s="10">
        <f>SUM($H$53:$H$103)</f>
        <v>435</v>
      </c>
      <c r="D100" s="10">
        <f t="shared" si="35"/>
        <v>407192</v>
      </c>
      <c r="E100" s="41">
        <f t="shared" si="42"/>
        <v>2.2988515091601773E-3</v>
      </c>
      <c r="F100" s="45" t="s">
        <v>136</v>
      </c>
      <c r="G100" s="31">
        <v>1847936</v>
      </c>
      <c r="H100" s="8">
        <v>5</v>
      </c>
      <c r="I100" s="2">
        <f t="shared" si="41"/>
        <v>369587</v>
      </c>
      <c r="J100" s="34">
        <f t="shared" si="40"/>
        <v>0.19999989177114358</v>
      </c>
      <c r="K100" s="6">
        <f t="shared" si="32"/>
        <v>1.265149683917515E-3</v>
      </c>
      <c r="L100" s="10">
        <f t="shared" si="43"/>
        <v>790</v>
      </c>
      <c r="M100" s="10">
        <f t="shared" si="33"/>
        <v>790</v>
      </c>
      <c r="N100" s="10">
        <f t="shared" si="34"/>
        <v>8</v>
      </c>
      <c r="O100">
        <f t="shared" si="29"/>
        <v>230992</v>
      </c>
      <c r="P100" s="3">
        <f t="shared" si="44"/>
        <v>0.125</v>
      </c>
      <c r="Q100">
        <f t="shared" si="45"/>
        <v>3</v>
      </c>
      <c r="R100" s="7">
        <f t="shared" si="38"/>
        <v>10</v>
      </c>
    </row>
    <row r="101" spans="1:18" x14ac:dyDescent="0.3">
      <c r="A101" s="10">
        <v>1960</v>
      </c>
      <c r="B101" s="38">
        <f t="shared" si="30"/>
        <v>177128448</v>
      </c>
      <c r="C101" s="10">
        <f t="shared" si="31"/>
        <v>435</v>
      </c>
      <c r="D101" s="10">
        <f t="shared" si="35"/>
        <v>407192</v>
      </c>
      <c r="E101" s="41">
        <f t="shared" si="42"/>
        <v>2.2988515091601773E-3</v>
      </c>
      <c r="F101" s="45" t="s">
        <v>137</v>
      </c>
      <c r="G101" s="31">
        <v>3930312</v>
      </c>
      <c r="H101" s="8">
        <v>10</v>
      </c>
      <c r="I101" s="2">
        <f>IFERROR(ROUND(G101/H101,0), 0)</f>
        <v>393031</v>
      </c>
      <c r="J101" s="34">
        <f t="shared" si="40"/>
        <v>9.9999949113454611E-2</v>
      </c>
      <c r="K101" s="6">
        <f t="shared" si="32"/>
        <v>1.265149683917515E-3</v>
      </c>
      <c r="L101" s="10">
        <f t="shared" si="43"/>
        <v>790</v>
      </c>
      <c r="M101" s="10">
        <f t="shared" si="33"/>
        <v>790</v>
      </c>
      <c r="N101" s="10">
        <f>IF(ROUND((G101/B101)*L101,0) = 0, 1, ROUND((G101/B101)*L101,0))</f>
        <v>18</v>
      </c>
      <c r="O101">
        <f t="shared" si="29"/>
        <v>218351</v>
      </c>
      <c r="P101" s="3">
        <f t="shared" si="44"/>
        <v>5.5555640366464543E-2</v>
      </c>
      <c r="Q101">
        <f t="shared" si="45"/>
        <v>8</v>
      </c>
      <c r="R101" s="7">
        <f t="shared" si="38"/>
        <v>20</v>
      </c>
    </row>
    <row r="102" spans="1:18" x14ac:dyDescent="0.3">
      <c r="A102" s="10">
        <v>1960</v>
      </c>
      <c r="B102" s="38">
        <f t="shared" si="30"/>
        <v>177128448</v>
      </c>
      <c r="C102" s="10">
        <f t="shared" si="31"/>
        <v>435</v>
      </c>
      <c r="D102" s="10">
        <f t="shared" si="35"/>
        <v>407192</v>
      </c>
      <c r="E102" s="41">
        <f t="shared" si="42"/>
        <v>2.2988515091601773E-3</v>
      </c>
      <c r="F102" s="45" t="s">
        <v>138</v>
      </c>
      <c r="G102" s="31">
        <v>327531</v>
      </c>
      <c r="H102" s="8">
        <v>1</v>
      </c>
      <c r="I102" s="2">
        <f t="shared" ref="I102:I103" si="46">IFERROR(ROUND(G102/H102,0), 0)</f>
        <v>327531</v>
      </c>
      <c r="J102" s="34">
        <f t="shared" ref="J102:J103" si="47">I102/G102</f>
        <v>1</v>
      </c>
      <c r="K102" s="6">
        <f t="shared" si="32"/>
        <v>1.265149683917515E-3</v>
      </c>
      <c r="L102" s="10">
        <f t="shared" si="43"/>
        <v>790</v>
      </c>
      <c r="M102" s="10">
        <f t="shared" si="33"/>
        <v>790</v>
      </c>
      <c r="N102" s="10">
        <f>IF(ROUND((G102/B102)*L102,0) = 0, 1, ROUND((G102/B102)*L102,0))</f>
        <v>1</v>
      </c>
      <c r="O102">
        <f t="shared" si="29"/>
        <v>327531</v>
      </c>
      <c r="P102" s="3">
        <f t="shared" si="44"/>
        <v>1</v>
      </c>
      <c r="Q102">
        <f t="shared" si="45"/>
        <v>0</v>
      </c>
      <c r="R102" s="7">
        <f t="shared" si="38"/>
        <v>3</v>
      </c>
    </row>
    <row r="103" spans="1:18" x14ac:dyDescent="0.3">
      <c r="A103" s="10">
        <v>1960</v>
      </c>
      <c r="B103" s="38">
        <f>SUM($G$53:$G$102)</f>
        <v>177128448</v>
      </c>
      <c r="C103" s="10">
        <f>SUM($H$53:$H$103)</f>
        <v>435</v>
      </c>
      <c r="D103" s="10">
        <f t="shared" si="35"/>
        <v>407192</v>
      </c>
      <c r="E103" s="41">
        <f t="shared" si="42"/>
        <v>2.2988515091601773E-3</v>
      </c>
      <c r="F103" s="22" t="s">
        <v>139</v>
      </c>
      <c r="G103" s="31">
        <v>745603</v>
      </c>
      <c r="H103" s="8">
        <v>0</v>
      </c>
      <c r="I103" s="2">
        <f t="shared" si="46"/>
        <v>0</v>
      </c>
      <c r="J103" s="34">
        <f t="shared" si="47"/>
        <v>0</v>
      </c>
      <c r="K103" s="35">
        <f t="shared" si="32"/>
        <v>1.265149683917515E-3</v>
      </c>
      <c r="L103" s="36">
        <f t="shared" si="43"/>
        <v>790</v>
      </c>
      <c r="M103" s="36">
        <f t="shared" si="33"/>
        <v>790</v>
      </c>
      <c r="N103" s="36">
        <v>0</v>
      </c>
      <c r="O103" s="36">
        <f t="shared" si="29"/>
        <v>0</v>
      </c>
      <c r="P103" s="42">
        <f t="shared" si="44"/>
        <v>0</v>
      </c>
      <c r="Q103" s="43">
        <f t="shared" si="45"/>
        <v>0</v>
      </c>
      <c r="R103" s="7">
        <f>IF(H103=0,3,N103+2)</f>
        <v>3</v>
      </c>
    </row>
    <row r="104" spans="1:18" x14ac:dyDescent="0.3">
      <c r="A104" s="8">
        <v>1970</v>
      </c>
      <c r="B104" s="44">
        <f>SUM($G$104:$G$153)</f>
        <v>204053325</v>
      </c>
      <c r="C104" s="8">
        <f>SUM($H$104:$H$154)</f>
        <v>435</v>
      </c>
      <c r="D104" s="10">
        <f t="shared" si="35"/>
        <v>469088</v>
      </c>
      <c r="E104" s="41">
        <f t="shared" si="42"/>
        <v>2.298850067745772E-3</v>
      </c>
      <c r="F104" s="45" t="s">
        <v>89</v>
      </c>
      <c r="G104" s="31">
        <v>3475885</v>
      </c>
      <c r="H104" s="8">
        <v>7</v>
      </c>
      <c r="I104" s="2">
        <f t="shared" ref="I104:I105" si="48">IFERROR(ROUND(G104/H104,0), 0)</f>
        <v>496555</v>
      </c>
      <c r="J104" s="34">
        <f t="shared" ref="J104:J105" si="49">I104/G104</f>
        <v>0.14285714285714285</v>
      </c>
      <c r="K104" s="6">
        <f>(MIN($G$104:$G$153)/B104)</f>
        <v>1.4901349928995275E-3</v>
      </c>
      <c r="L104" s="10">
        <f t="shared" ref="L104:L105" si="50">ROUND(B104/(K104*B104),0)</f>
        <v>671</v>
      </c>
      <c r="M104" s="10">
        <f>SUM($N$104:$N$154)</f>
        <v>669</v>
      </c>
      <c r="N104" s="10">
        <f>IF(ROUND((G104/B104)*L104,0) = 0, 1, ROUND((G104/B104)*L104,0))</f>
        <v>11</v>
      </c>
      <c r="O104">
        <f t="shared" ref="O104:O105" si="51">IFERROR(ROUND(G104/N104,0),0)</f>
        <v>315990</v>
      </c>
      <c r="P104" s="3">
        <f t="shared" ref="P104:P105" si="52">O104/G104</f>
        <v>9.0909221680233951E-2</v>
      </c>
      <c r="Q104">
        <f t="shared" ref="Q104:Q105" si="53">N104-H104</f>
        <v>4</v>
      </c>
      <c r="R104" s="7">
        <f t="shared" ref="R104:R167" si="54">IF(H104=0,3,N104+2)</f>
        <v>13</v>
      </c>
    </row>
    <row r="105" spans="1:18" x14ac:dyDescent="0.3">
      <c r="A105" s="8">
        <v>1970</v>
      </c>
      <c r="B105" s="44">
        <f t="shared" ref="B105:B154" si="55">SUM($G$104:$G$153)</f>
        <v>204053325</v>
      </c>
      <c r="C105" s="8">
        <f t="shared" ref="C105:C154" si="56">SUM($H$104:$H$154)</f>
        <v>435</v>
      </c>
      <c r="D105" s="10">
        <f t="shared" si="35"/>
        <v>469088</v>
      </c>
      <c r="E105" s="41">
        <f t="shared" si="42"/>
        <v>2.298850067745772E-3</v>
      </c>
      <c r="F105" s="45" t="s">
        <v>90</v>
      </c>
      <c r="G105" s="31">
        <v>304067</v>
      </c>
      <c r="H105" s="8">
        <v>1</v>
      </c>
      <c r="I105" s="2">
        <f t="shared" si="48"/>
        <v>304067</v>
      </c>
      <c r="J105" s="34">
        <f t="shared" si="49"/>
        <v>1</v>
      </c>
      <c r="K105" s="6">
        <f t="shared" ref="K105:K123" si="57">(MIN($G$104:$G$153)/B105)</f>
        <v>1.4901349928995275E-3</v>
      </c>
      <c r="L105" s="10">
        <f t="shared" ref="L105:L124" si="58">ROUND(B105/(K105*B105),0)</f>
        <v>671</v>
      </c>
      <c r="M105" s="10">
        <f t="shared" ref="M105:M153" si="59">SUM($N$104:$N$154)</f>
        <v>669</v>
      </c>
      <c r="N105" s="10">
        <f t="shared" ref="N105:N123" si="60">IF(ROUND((G105/B105)*L105,0) = 0, 1, ROUND((G105/B105)*L105,0))</f>
        <v>1</v>
      </c>
      <c r="O105">
        <f t="shared" ref="O105:O124" si="61">IFERROR(ROUND(G105/N105,0),0)</f>
        <v>304067</v>
      </c>
      <c r="P105" s="3">
        <f t="shared" ref="P105:P124" si="62">O105/G105</f>
        <v>1</v>
      </c>
      <c r="Q105">
        <f t="shared" ref="Q105:Q124" si="63">N105-H105</f>
        <v>0</v>
      </c>
      <c r="R105" s="7">
        <f t="shared" ref="R105:R124" si="64">IF(H105=0,3,N105+2)</f>
        <v>3</v>
      </c>
    </row>
    <row r="106" spans="1:18" x14ac:dyDescent="0.3">
      <c r="A106" s="8">
        <v>1970</v>
      </c>
      <c r="B106" s="44">
        <f t="shared" si="55"/>
        <v>204053325</v>
      </c>
      <c r="C106" s="8">
        <f t="shared" si="56"/>
        <v>435</v>
      </c>
      <c r="D106" s="10">
        <f t="shared" ref="D106:D154" si="65">ROUND(B106/C106,0)</f>
        <v>469088</v>
      </c>
      <c r="E106" s="41">
        <f t="shared" ref="E106:E154" si="66">(D106/B106)</f>
        <v>2.298850067745772E-3</v>
      </c>
      <c r="F106" s="45" t="s">
        <v>91</v>
      </c>
      <c r="G106" s="31">
        <v>1787620</v>
      </c>
      <c r="H106" s="8">
        <v>4</v>
      </c>
      <c r="I106" s="2">
        <f t="shared" ref="I106:I169" si="67">IFERROR(ROUND(G106/H106,0), 0)</f>
        <v>446905</v>
      </c>
      <c r="J106" s="34">
        <f t="shared" ref="J106:J169" si="68">I106/G106</f>
        <v>0.25</v>
      </c>
      <c r="K106" s="6">
        <f t="shared" si="57"/>
        <v>1.4901349928995275E-3</v>
      </c>
      <c r="L106" s="10">
        <f t="shared" si="58"/>
        <v>671</v>
      </c>
      <c r="M106" s="10">
        <f t="shared" si="59"/>
        <v>669</v>
      </c>
      <c r="N106" s="10">
        <f t="shared" si="60"/>
        <v>6</v>
      </c>
      <c r="O106">
        <f t="shared" si="61"/>
        <v>297937</v>
      </c>
      <c r="P106" s="3">
        <f t="shared" si="62"/>
        <v>0.16666685313433505</v>
      </c>
      <c r="Q106">
        <f t="shared" si="63"/>
        <v>2</v>
      </c>
      <c r="R106" s="7">
        <f t="shared" si="64"/>
        <v>8</v>
      </c>
    </row>
    <row r="107" spans="1:18" x14ac:dyDescent="0.3">
      <c r="A107" s="8">
        <v>1970</v>
      </c>
      <c r="B107" s="44">
        <f t="shared" si="55"/>
        <v>204053325</v>
      </c>
      <c r="C107" s="8">
        <f t="shared" si="56"/>
        <v>435</v>
      </c>
      <c r="D107" s="10">
        <f t="shared" si="65"/>
        <v>469088</v>
      </c>
      <c r="E107" s="41">
        <f t="shared" si="66"/>
        <v>2.298850067745772E-3</v>
      </c>
      <c r="F107" s="45" t="s">
        <v>92</v>
      </c>
      <c r="G107" s="31">
        <v>1942303</v>
      </c>
      <c r="H107" s="8">
        <v>4</v>
      </c>
      <c r="I107" s="2">
        <f t="shared" si="67"/>
        <v>485576</v>
      </c>
      <c r="J107" s="34">
        <f t="shared" si="68"/>
        <v>0.25000012871318222</v>
      </c>
      <c r="K107" s="6">
        <f t="shared" si="57"/>
        <v>1.4901349928995275E-3</v>
      </c>
      <c r="L107" s="10">
        <f t="shared" si="58"/>
        <v>671</v>
      </c>
      <c r="M107" s="10">
        <f t="shared" si="59"/>
        <v>669</v>
      </c>
      <c r="N107" s="10">
        <f t="shared" si="60"/>
        <v>6</v>
      </c>
      <c r="O107">
        <f t="shared" si="61"/>
        <v>323717</v>
      </c>
      <c r="P107" s="3">
        <f t="shared" si="62"/>
        <v>0.1666665808578785</v>
      </c>
      <c r="Q107">
        <f t="shared" si="63"/>
        <v>2</v>
      </c>
      <c r="R107" s="7">
        <f t="shared" si="64"/>
        <v>8</v>
      </c>
    </row>
    <row r="108" spans="1:18" x14ac:dyDescent="0.3">
      <c r="A108" s="8">
        <v>1970</v>
      </c>
      <c r="B108" s="44">
        <f t="shared" si="55"/>
        <v>204053325</v>
      </c>
      <c r="C108" s="8">
        <f t="shared" si="56"/>
        <v>435</v>
      </c>
      <c r="D108" s="10">
        <f t="shared" si="65"/>
        <v>469088</v>
      </c>
      <c r="E108" s="41">
        <f t="shared" si="66"/>
        <v>2.298850067745772E-3</v>
      </c>
      <c r="F108" s="45" t="s">
        <v>93</v>
      </c>
      <c r="G108" s="31">
        <v>20098863</v>
      </c>
      <c r="H108" s="8">
        <v>43</v>
      </c>
      <c r="I108" s="2">
        <f t="shared" si="67"/>
        <v>467415</v>
      </c>
      <c r="J108" s="34">
        <f t="shared" si="68"/>
        <v>2.3255793126208183E-2</v>
      </c>
      <c r="K108" s="6">
        <f t="shared" si="57"/>
        <v>1.4901349928995275E-3</v>
      </c>
      <c r="L108" s="10">
        <f t="shared" si="58"/>
        <v>671</v>
      </c>
      <c r="M108" s="10">
        <f t="shared" si="59"/>
        <v>669</v>
      </c>
      <c r="N108" s="10">
        <f t="shared" si="60"/>
        <v>66</v>
      </c>
      <c r="O108">
        <f t="shared" si="61"/>
        <v>304528</v>
      </c>
      <c r="P108" s="3">
        <f t="shared" si="62"/>
        <v>1.5151503843774646E-2</v>
      </c>
      <c r="Q108">
        <f t="shared" si="63"/>
        <v>23</v>
      </c>
      <c r="R108" s="7">
        <f t="shared" si="64"/>
        <v>68</v>
      </c>
    </row>
    <row r="109" spans="1:18" x14ac:dyDescent="0.3">
      <c r="A109" s="8">
        <v>1970</v>
      </c>
      <c r="B109" s="44">
        <f t="shared" si="55"/>
        <v>204053325</v>
      </c>
      <c r="C109" s="8">
        <f t="shared" si="56"/>
        <v>435</v>
      </c>
      <c r="D109" s="10">
        <f t="shared" si="65"/>
        <v>469088</v>
      </c>
      <c r="E109" s="41">
        <f t="shared" si="66"/>
        <v>2.298850067745772E-3</v>
      </c>
      <c r="F109" s="45" t="s">
        <v>95</v>
      </c>
      <c r="G109" s="31">
        <v>2226771</v>
      </c>
      <c r="H109" s="8">
        <v>5</v>
      </c>
      <c r="I109" s="2">
        <f t="shared" si="67"/>
        <v>445354</v>
      </c>
      <c r="J109" s="34">
        <f t="shared" si="68"/>
        <v>0.19999991018384916</v>
      </c>
      <c r="K109" s="6">
        <f t="shared" si="57"/>
        <v>1.4901349928995275E-3</v>
      </c>
      <c r="L109" s="10">
        <f t="shared" si="58"/>
        <v>671</v>
      </c>
      <c r="M109" s="10">
        <f t="shared" si="59"/>
        <v>669</v>
      </c>
      <c r="N109" s="10">
        <f t="shared" si="60"/>
        <v>7</v>
      </c>
      <c r="O109">
        <f t="shared" si="61"/>
        <v>318110</v>
      </c>
      <c r="P109" s="3">
        <f t="shared" si="62"/>
        <v>0.14285707870274941</v>
      </c>
      <c r="Q109">
        <f t="shared" si="63"/>
        <v>2</v>
      </c>
      <c r="R109" s="7">
        <f t="shared" si="64"/>
        <v>9</v>
      </c>
    </row>
    <row r="110" spans="1:18" x14ac:dyDescent="0.3">
      <c r="A110" s="8">
        <v>1970</v>
      </c>
      <c r="B110" s="44">
        <f t="shared" si="55"/>
        <v>204053325</v>
      </c>
      <c r="C110" s="8">
        <f t="shared" si="56"/>
        <v>435</v>
      </c>
      <c r="D110" s="10">
        <f t="shared" si="65"/>
        <v>469088</v>
      </c>
      <c r="E110" s="41">
        <f t="shared" si="66"/>
        <v>2.298850067745772E-3</v>
      </c>
      <c r="F110" s="45" t="s">
        <v>94</v>
      </c>
      <c r="G110" s="31">
        <v>3050693</v>
      </c>
      <c r="H110" s="8">
        <v>6</v>
      </c>
      <c r="I110" s="2">
        <f t="shared" si="67"/>
        <v>508449</v>
      </c>
      <c r="J110" s="34">
        <f t="shared" si="68"/>
        <v>0.16666672129906221</v>
      </c>
      <c r="K110" s="6">
        <f t="shared" si="57"/>
        <v>1.4901349928995275E-3</v>
      </c>
      <c r="L110" s="10">
        <f t="shared" si="58"/>
        <v>671</v>
      </c>
      <c r="M110" s="10">
        <f t="shared" si="59"/>
        <v>669</v>
      </c>
      <c r="N110" s="10">
        <f t="shared" si="60"/>
        <v>10</v>
      </c>
      <c r="O110">
        <f t="shared" si="61"/>
        <v>305069</v>
      </c>
      <c r="P110" s="3">
        <f t="shared" si="62"/>
        <v>9.9999901661688012E-2</v>
      </c>
      <c r="Q110">
        <f t="shared" si="63"/>
        <v>4</v>
      </c>
      <c r="R110" s="7">
        <f t="shared" si="64"/>
        <v>12</v>
      </c>
    </row>
    <row r="111" spans="1:18" x14ac:dyDescent="0.3">
      <c r="A111" s="8">
        <v>1970</v>
      </c>
      <c r="B111" s="44">
        <f t="shared" si="55"/>
        <v>204053325</v>
      </c>
      <c r="C111" s="8">
        <f t="shared" si="56"/>
        <v>435</v>
      </c>
      <c r="D111" s="10">
        <f t="shared" si="65"/>
        <v>469088</v>
      </c>
      <c r="E111" s="41">
        <f t="shared" si="66"/>
        <v>2.298850067745772E-3</v>
      </c>
      <c r="F111" s="45" t="s">
        <v>96</v>
      </c>
      <c r="G111" s="31">
        <v>551928</v>
      </c>
      <c r="H111" s="8">
        <v>1</v>
      </c>
      <c r="I111" s="2">
        <f t="shared" si="67"/>
        <v>551928</v>
      </c>
      <c r="J111" s="34">
        <f t="shared" si="68"/>
        <v>1</v>
      </c>
      <c r="K111" s="6">
        <f t="shared" si="57"/>
        <v>1.4901349928995275E-3</v>
      </c>
      <c r="L111" s="10">
        <f t="shared" si="58"/>
        <v>671</v>
      </c>
      <c r="M111" s="10">
        <f t="shared" si="59"/>
        <v>669</v>
      </c>
      <c r="N111" s="10">
        <f t="shared" si="60"/>
        <v>2</v>
      </c>
      <c r="O111">
        <f t="shared" si="61"/>
        <v>275964</v>
      </c>
      <c r="P111" s="3">
        <f t="shared" si="62"/>
        <v>0.5</v>
      </c>
      <c r="Q111">
        <f t="shared" si="63"/>
        <v>1</v>
      </c>
      <c r="R111" s="7">
        <f t="shared" si="64"/>
        <v>4</v>
      </c>
    </row>
    <row r="112" spans="1:18" x14ac:dyDescent="0.3">
      <c r="A112" s="8">
        <v>1970</v>
      </c>
      <c r="B112" s="44">
        <f t="shared" si="55"/>
        <v>204053325</v>
      </c>
      <c r="C112" s="8">
        <f t="shared" si="56"/>
        <v>435</v>
      </c>
      <c r="D112" s="10">
        <f t="shared" si="65"/>
        <v>469088</v>
      </c>
      <c r="E112" s="41">
        <f t="shared" si="66"/>
        <v>2.298850067745772E-3</v>
      </c>
      <c r="F112" s="45" t="s">
        <v>97</v>
      </c>
      <c r="G112" s="31">
        <v>6855702</v>
      </c>
      <c r="H112" s="8">
        <v>15</v>
      </c>
      <c r="I112" s="2">
        <f t="shared" si="67"/>
        <v>457047</v>
      </c>
      <c r="J112" s="34">
        <f t="shared" si="68"/>
        <v>6.6666695839463261E-2</v>
      </c>
      <c r="K112" s="6">
        <f t="shared" si="57"/>
        <v>1.4901349928995275E-3</v>
      </c>
      <c r="L112" s="10">
        <f t="shared" si="58"/>
        <v>671</v>
      </c>
      <c r="M112" s="10">
        <f t="shared" si="59"/>
        <v>669</v>
      </c>
      <c r="N112" s="10">
        <f t="shared" si="60"/>
        <v>23</v>
      </c>
      <c r="O112">
        <f t="shared" si="61"/>
        <v>298074</v>
      </c>
      <c r="P112" s="3">
        <f t="shared" si="62"/>
        <v>4.3478260869565216E-2</v>
      </c>
      <c r="Q112">
        <f t="shared" si="63"/>
        <v>8</v>
      </c>
      <c r="R112" s="7">
        <f t="shared" si="64"/>
        <v>25</v>
      </c>
    </row>
    <row r="113" spans="1:18" x14ac:dyDescent="0.3">
      <c r="A113" s="8">
        <v>1970</v>
      </c>
      <c r="B113" s="44">
        <f t="shared" si="55"/>
        <v>204053325</v>
      </c>
      <c r="C113" s="8">
        <f t="shared" si="56"/>
        <v>435</v>
      </c>
      <c r="D113" s="10">
        <f t="shared" si="65"/>
        <v>469088</v>
      </c>
      <c r="E113" s="41">
        <f t="shared" si="66"/>
        <v>2.298850067745772E-3</v>
      </c>
      <c r="F113" s="45" t="s">
        <v>98</v>
      </c>
      <c r="G113" s="31">
        <v>4627306</v>
      </c>
      <c r="H113" s="8">
        <v>10</v>
      </c>
      <c r="I113" s="2">
        <f t="shared" si="67"/>
        <v>462731</v>
      </c>
      <c r="J113" s="34">
        <f t="shared" si="68"/>
        <v>0.10000008644338629</v>
      </c>
      <c r="K113" s="6">
        <f t="shared" si="57"/>
        <v>1.4901349928995275E-3</v>
      </c>
      <c r="L113" s="10">
        <f t="shared" si="58"/>
        <v>671</v>
      </c>
      <c r="M113" s="10">
        <f t="shared" si="59"/>
        <v>669</v>
      </c>
      <c r="N113" s="10">
        <f t="shared" si="60"/>
        <v>15</v>
      </c>
      <c r="O113">
        <f t="shared" si="61"/>
        <v>308487</v>
      </c>
      <c r="P113" s="3">
        <f t="shared" si="62"/>
        <v>6.6666652259435619E-2</v>
      </c>
      <c r="Q113">
        <f t="shared" si="63"/>
        <v>5</v>
      </c>
      <c r="R113" s="7">
        <f t="shared" si="64"/>
        <v>17</v>
      </c>
    </row>
    <row r="114" spans="1:18" x14ac:dyDescent="0.3">
      <c r="A114" s="8">
        <v>1970</v>
      </c>
      <c r="B114" s="44">
        <f t="shared" si="55"/>
        <v>204053325</v>
      </c>
      <c r="C114" s="8">
        <f t="shared" si="56"/>
        <v>435</v>
      </c>
      <c r="D114" s="10">
        <f t="shared" si="65"/>
        <v>469088</v>
      </c>
      <c r="E114" s="41">
        <f t="shared" si="66"/>
        <v>2.298850067745772E-3</v>
      </c>
      <c r="F114" s="45" t="s">
        <v>99</v>
      </c>
      <c r="G114" s="31">
        <v>784901</v>
      </c>
      <c r="H114" s="8">
        <v>2</v>
      </c>
      <c r="I114" s="2">
        <f t="shared" si="67"/>
        <v>392451</v>
      </c>
      <c r="J114" s="34">
        <f t="shared" si="68"/>
        <v>0.50000063702301312</v>
      </c>
      <c r="K114" s="6">
        <f t="shared" si="57"/>
        <v>1.4901349928995275E-3</v>
      </c>
      <c r="L114" s="10">
        <f t="shared" si="58"/>
        <v>671</v>
      </c>
      <c r="M114" s="10">
        <f t="shared" si="59"/>
        <v>669</v>
      </c>
      <c r="N114" s="10">
        <f t="shared" si="60"/>
        <v>3</v>
      </c>
      <c r="O114">
        <f t="shared" si="61"/>
        <v>261634</v>
      </c>
      <c r="P114" s="3">
        <f t="shared" si="62"/>
        <v>0.33333375801534204</v>
      </c>
      <c r="Q114">
        <f t="shared" si="63"/>
        <v>1</v>
      </c>
      <c r="R114" s="7">
        <f t="shared" si="64"/>
        <v>5</v>
      </c>
    </row>
    <row r="115" spans="1:18" x14ac:dyDescent="0.3">
      <c r="A115" s="8">
        <v>1970</v>
      </c>
      <c r="B115" s="44">
        <f t="shared" si="55"/>
        <v>204053325</v>
      </c>
      <c r="C115" s="8">
        <f t="shared" si="56"/>
        <v>435</v>
      </c>
      <c r="D115" s="10">
        <f t="shared" si="65"/>
        <v>469088</v>
      </c>
      <c r="E115" s="41">
        <f t="shared" si="66"/>
        <v>2.298850067745772E-3</v>
      </c>
      <c r="F115" s="45" t="s">
        <v>100</v>
      </c>
      <c r="G115" s="31">
        <v>719921</v>
      </c>
      <c r="H115" s="8">
        <v>2</v>
      </c>
      <c r="I115" s="2">
        <f t="shared" si="67"/>
        <v>359961</v>
      </c>
      <c r="J115" s="34">
        <f t="shared" si="68"/>
        <v>0.50000069452064877</v>
      </c>
      <c r="K115" s="6">
        <f t="shared" si="57"/>
        <v>1.4901349928995275E-3</v>
      </c>
      <c r="L115" s="10">
        <f t="shared" si="58"/>
        <v>671</v>
      </c>
      <c r="M115" s="10">
        <f t="shared" si="59"/>
        <v>669</v>
      </c>
      <c r="N115" s="10">
        <f t="shared" si="60"/>
        <v>2</v>
      </c>
      <c r="O115">
        <f t="shared" si="61"/>
        <v>359961</v>
      </c>
      <c r="P115" s="3">
        <f t="shared" si="62"/>
        <v>0.50000069452064877</v>
      </c>
      <c r="Q115">
        <f t="shared" si="63"/>
        <v>0</v>
      </c>
      <c r="R115" s="7">
        <f t="shared" si="64"/>
        <v>4</v>
      </c>
    </row>
    <row r="116" spans="1:18" x14ac:dyDescent="0.3">
      <c r="A116" s="8">
        <v>1970</v>
      </c>
      <c r="B116" s="44">
        <f t="shared" si="55"/>
        <v>204053325</v>
      </c>
      <c r="C116" s="8">
        <f t="shared" si="56"/>
        <v>435</v>
      </c>
      <c r="D116" s="10">
        <f t="shared" si="65"/>
        <v>469088</v>
      </c>
      <c r="E116" s="41">
        <f t="shared" si="66"/>
        <v>2.298850067745772E-3</v>
      </c>
      <c r="F116" s="45" t="s">
        <v>101</v>
      </c>
      <c r="G116" s="31">
        <v>11184320</v>
      </c>
      <c r="H116" s="8">
        <v>24</v>
      </c>
      <c r="I116" s="2">
        <f t="shared" si="67"/>
        <v>466013</v>
      </c>
      <c r="J116" s="34">
        <f t="shared" si="68"/>
        <v>4.1666636863036823E-2</v>
      </c>
      <c r="K116" s="6">
        <f t="shared" si="57"/>
        <v>1.4901349928995275E-3</v>
      </c>
      <c r="L116" s="10">
        <f t="shared" si="58"/>
        <v>671</v>
      </c>
      <c r="M116" s="10">
        <f t="shared" si="59"/>
        <v>669</v>
      </c>
      <c r="N116" s="10">
        <f t="shared" si="60"/>
        <v>37</v>
      </c>
      <c r="O116">
        <f t="shared" si="61"/>
        <v>302279</v>
      </c>
      <c r="P116" s="3">
        <f t="shared" si="62"/>
        <v>2.7027034276558611E-2</v>
      </c>
      <c r="Q116">
        <f t="shared" si="63"/>
        <v>13</v>
      </c>
      <c r="R116" s="7">
        <f t="shared" si="64"/>
        <v>39</v>
      </c>
    </row>
    <row r="117" spans="1:18" x14ac:dyDescent="0.3">
      <c r="A117" s="8">
        <v>1970</v>
      </c>
      <c r="B117" s="44">
        <f t="shared" si="55"/>
        <v>204053325</v>
      </c>
      <c r="C117" s="8">
        <f t="shared" si="56"/>
        <v>435</v>
      </c>
      <c r="D117" s="10">
        <f t="shared" si="65"/>
        <v>469088</v>
      </c>
      <c r="E117" s="41">
        <f t="shared" si="66"/>
        <v>2.298850067745772E-3</v>
      </c>
      <c r="F117" s="45" t="s">
        <v>102</v>
      </c>
      <c r="G117" s="31">
        <v>5228156</v>
      </c>
      <c r="H117" s="8">
        <v>11</v>
      </c>
      <c r="I117" s="2">
        <f t="shared" si="67"/>
        <v>475287</v>
      </c>
      <c r="J117" s="34">
        <f t="shared" si="68"/>
        <v>9.0909108297457075E-2</v>
      </c>
      <c r="K117" s="6">
        <f t="shared" si="57"/>
        <v>1.4901349928995275E-3</v>
      </c>
      <c r="L117" s="10">
        <f t="shared" si="58"/>
        <v>671</v>
      </c>
      <c r="M117" s="10">
        <f t="shared" si="59"/>
        <v>669</v>
      </c>
      <c r="N117" s="10">
        <f t="shared" si="60"/>
        <v>17</v>
      </c>
      <c r="O117">
        <f t="shared" si="61"/>
        <v>307539</v>
      </c>
      <c r="P117" s="3">
        <f t="shared" si="62"/>
        <v>5.8823608170834991E-2</v>
      </c>
      <c r="Q117">
        <f t="shared" si="63"/>
        <v>6</v>
      </c>
      <c r="R117" s="7">
        <f t="shared" si="64"/>
        <v>19</v>
      </c>
    </row>
    <row r="118" spans="1:18" x14ac:dyDescent="0.3">
      <c r="A118" s="8">
        <v>1970</v>
      </c>
      <c r="B118" s="44">
        <f t="shared" si="55"/>
        <v>204053325</v>
      </c>
      <c r="C118" s="8">
        <f t="shared" si="56"/>
        <v>435</v>
      </c>
      <c r="D118" s="10">
        <f t="shared" si="65"/>
        <v>469088</v>
      </c>
      <c r="E118" s="41">
        <f t="shared" si="66"/>
        <v>2.298850067745772E-3</v>
      </c>
      <c r="F118" s="45" t="s">
        <v>103</v>
      </c>
      <c r="G118" s="31">
        <v>2846920</v>
      </c>
      <c r="H118" s="8">
        <v>6</v>
      </c>
      <c r="I118" s="2">
        <f t="shared" si="67"/>
        <v>474487</v>
      </c>
      <c r="J118" s="34">
        <f t="shared" si="68"/>
        <v>0.1666667837522656</v>
      </c>
      <c r="K118" s="6">
        <f t="shared" si="57"/>
        <v>1.4901349928995275E-3</v>
      </c>
      <c r="L118" s="10">
        <f t="shared" si="58"/>
        <v>671</v>
      </c>
      <c r="M118" s="10">
        <f t="shared" si="59"/>
        <v>669</v>
      </c>
      <c r="N118" s="10">
        <f t="shared" si="60"/>
        <v>9</v>
      </c>
      <c r="O118">
        <f t="shared" si="61"/>
        <v>316324</v>
      </c>
      <c r="P118" s="3">
        <f t="shared" si="62"/>
        <v>0.11111095499697919</v>
      </c>
      <c r="Q118">
        <f t="shared" si="63"/>
        <v>3</v>
      </c>
      <c r="R118" s="7">
        <f t="shared" si="64"/>
        <v>11</v>
      </c>
    </row>
    <row r="119" spans="1:18" x14ac:dyDescent="0.3">
      <c r="A119" s="8">
        <v>1970</v>
      </c>
      <c r="B119" s="44">
        <f t="shared" si="55"/>
        <v>204053325</v>
      </c>
      <c r="C119" s="8">
        <f t="shared" si="56"/>
        <v>435</v>
      </c>
      <c r="D119" s="10">
        <f t="shared" si="65"/>
        <v>469088</v>
      </c>
      <c r="E119" s="41">
        <f t="shared" si="66"/>
        <v>2.298850067745772E-3</v>
      </c>
      <c r="F119" s="45" t="s">
        <v>104</v>
      </c>
      <c r="G119" s="31">
        <v>2265846</v>
      </c>
      <c r="H119" s="8">
        <v>5</v>
      </c>
      <c r="I119" s="2">
        <f t="shared" si="67"/>
        <v>453169</v>
      </c>
      <c r="J119" s="34">
        <f t="shared" si="68"/>
        <v>0.19999991173274795</v>
      </c>
      <c r="K119" s="6">
        <f t="shared" si="57"/>
        <v>1.4901349928995275E-3</v>
      </c>
      <c r="L119" s="10">
        <f t="shared" si="58"/>
        <v>671</v>
      </c>
      <c r="M119" s="10">
        <f t="shared" si="59"/>
        <v>669</v>
      </c>
      <c r="N119" s="10">
        <f t="shared" si="60"/>
        <v>7</v>
      </c>
      <c r="O119">
        <f t="shared" si="61"/>
        <v>323692</v>
      </c>
      <c r="P119" s="3">
        <f t="shared" si="62"/>
        <v>0.14285701676106849</v>
      </c>
      <c r="Q119">
        <f t="shared" si="63"/>
        <v>2</v>
      </c>
      <c r="R119" s="7">
        <f t="shared" si="64"/>
        <v>9</v>
      </c>
    </row>
    <row r="120" spans="1:18" x14ac:dyDescent="0.3">
      <c r="A120" s="8">
        <v>1970</v>
      </c>
      <c r="B120" s="44">
        <f t="shared" si="55"/>
        <v>204053325</v>
      </c>
      <c r="C120" s="8">
        <f t="shared" si="56"/>
        <v>435</v>
      </c>
      <c r="D120" s="10">
        <f t="shared" si="65"/>
        <v>469088</v>
      </c>
      <c r="E120" s="41">
        <f t="shared" si="66"/>
        <v>2.298850067745772E-3</v>
      </c>
      <c r="F120" s="45" t="s">
        <v>105</v>
      </c>
      <c r="G120" s="31">
        <v>3246481</v>
      </c>
      <c r="H120" s="8">
        <v>7</v>
      </c>
      <c r="I120" s="2">
        <f t="shared" si="67"/>
        <v>463783</v>
      </c>
      <c r="J120" s="34">
        <f t="shared" si="68"/>
        <v>0.14285714285714285</v>
      </c>
      <c r="K120" s="6">
        <f t="shared" si="57"/>
        <v>1.4901349928995275E-3</v>
      </c>
      <c r="L120" s="10">
        <f t="shared" si="58"/>
        <v>671</v>
      </c>
      <c r="M120" s="10">
        <f t="shared" si="59"/>
        <v>669</v>
      </c>
      <c r="N120" s="10">
        <f t="shared" si="60"/>
        <v>11</v>
      </c>
      <c r="O120">
        <f t="shared" si="61"/>
        <v>295135</v>
      </c>
      <c r="P120" s="3">
        <f t="shared" si="62"/>
        <v>9.0909202918483117E-2</v>
      </c>
      <c r="Q120">
        <f t="shared" si="63"/>
        <v>4</v>
      </c>
      <c r="R120" s="7">
        <f t="shared" si="64"/>
        <v>13</v>
      </c>
    </row>
    <row r="121" spans="1:18" x14ac:dyDescent="0.3">
      <c r="A121" s="8">
        <v>1970</v>
      </c>
      <c r="B121" s="44">
        <f t="shared" si="55"/>
        <v>204053325</v>
      </c>
      <c r="C121" s="8">
        <f t="shared" si="56"/>
        <v>435</v>
      </c>
      <c r="D121" s="10">
        <f t="shared" si="65"/>
        <v>469088</v>
      </c>
      <c r="E121" s="41">
        <f t="shared" si="66"/>
        <v>2.298850067745772E-3</v>
      </c>
      <c r="F121" s="45" t="s">
        <v>106</v>
      </c>
      <c r="G121" s="31">
        <v>3672008</v>
      </c>
      <c r="H121" s="8">
        <v>8</v>
      </c>
      <c r="I121" s="2">
        <f t="shared" si="67"/>
        <v>459001</v>
      </c>
      <c r="J121" s="34">
        <f t="shared" si="68"/>
        <v>0.125</v>
      </c>
      <c r="K121" s="6">
        <f t="shared" si="57"/>
        <v>1.4901349928995275E-3</v>
      </c>
      <c r="L121" s="10">
        <f t="shared" si="58"/>
        <v>671</v>
      </c>
      <c r="M121" s="10">
        <f t="shared" si="59"/>
        <v>669</v>
      </c>
      <c r="N121" s="10">
        <f t="shared" si="60"/>
        <v>12</v>
      </c>
      <c r="O121">
        <f t="shared" si="61"/>
        <v>306001</v>
      </c>
      <c r="P121" s="3">
        <f t="shared" si="62"/>
        <v>8.3333424110187126E-2</v>
      </c>
      <c r="Q121">
        <f t="shared" si="63"/>
        <v>4</v>
      </c>
      <c r="R121" s="7">
        <f t="shared" si="64"/>
        <v>14</v>
      </c>
    </row>
    <row r="122" spans="1:18" x14ac:dyDescent="0.3">
      <c r="A122" s="8">
        <v>1970</v>
      </c>
      <c r="B122" s="44">
        <f t="shared" si="55"/>
        <v>204053325</v>
      </c>
      <c r="C122" s="8">
        <f t="shared" si="56"/>
        <v>435</v>
      </c>
      <c r="D122" s="10">
        <f t="shared" si="65"/>
        <v>469088</v>
      </c>
      <c r="E122" s="41">
        <f t="shared" si="66"/>
        <v>2.298850067745772E-3</v>
      </c>
      <c r="F122" s="45" t="s">
        <v>107</v>
      </c>
      <c r="G122" s="31">
        <v>1006320</v>
      </c>
      <c r="H122" s="8">
        <v>2</v>
      </c>
      <c r="I122" s="2">
        <f t="shared" si="67"/>
        <v>503160</v>
      </c>
      <c r="J122" s="34">
        <f t="shared" si="68"/>
        <v>0.5</v>
      </c>
      <c r="K122" s="6">
        <f t="shared" si="57"/>
        <v>1.4901349928995275E-3</v>
      </c>
      <c r="L122" s="10">
        <f t="shared" si="58"/>
        <v>671</v>
      </c>
      <c r="M122" s="10">
        <f t="shared" si="59"/>
        <v>669</v>
      </c>
      <c r="N122" s="10">
        <f t="shared" si="60"/>
        <v>3</v>
      </c>
      <c r="O122">
        <f t="shared" si="61"/>
        <v>335440</v>
      </c>
      <c r="P122" s="3">
        <f t="shared" si="62"/>
        <v>0.33333333333333331</v>
      </c>
      <c r="Q122">
        <f t="shared" si="63"/>
        <v>1</v>
      </c>
      <c r="R122" s="7">
        <f t="shared" si="64"/>
        <v>5</v>
      </c>
    </row>
    <row r="123" spans="1:18" x14ac:dyDescent="0.3">
      <c r="A123" s="8">
        <v>1970</v>
      </c>
      <c r="B123" s="44">
        <f t="shared" si="55"/>
        <v>204053325</v>
      </c>
      <c r="C123" s="8">
        <f t="shared" si="56"/>
        <v>435</v>
      </c>
      <c r="D123" s="10">
        <f t="shared" si="65"/>
        <v>469088</v>
      </c>
      <c r="E123" s="41">
        <f t="shared" si="66"/>
        <v>2.298850067745772E-3</v>
      </c>
      <c r="F123" s="45" t="s">
        <v>108</v>
      </c>
      <c r="G123" s="31">
        <v>3953698</v>
      </c>
      <c r="H123" s="8">
        <v>8</v>
      </c>
      <c r="I123" s="2">
        <f t="shared" si="67"/>
        <v>494212</v>
      </c>
      <c r="J123" s="34">
        <f t="shared" si="68"/>
        <v>0.12499993676805866</v>
      </c>
      <c r="K123" s="6">
        <f t="shared" si="57"/>
        <v>1.4901349928995275E-3</v>
      </c>
      <c r="L123" s="10">
        <f t="shared" si="58"/>
        <v>671</v>
      </c>
      <c r="M123" s="10">
        <f t="shared" si="59"/>
        <v>669</v>
      </c>
      <c r="N123" s="10">
        <f t="shared" si="60"/>
        <v>13</v>
      </c>
      <c r="O123">
        <f t="shared" si="61"/>
        <v>304131</v>
      </c>
      <c r="P123" s="3">
        <f t="shared" si="62"/>
        <v>7.6923174202986666E-2</v>
      </c>
      <c r="Q123">
        <f t="shared" si="63"/>
        <v>5</v>
      </c>
      <c r="R123" s="7">
        <f t="shared" si="64"/>
        <v>15</v>
      </c>
    </row>
    <row r="124" spans="1:18" x14ac:dyDescent="0.3">
      <c r="A124" s="8">
        <v>1970</v>
      </c>
      <c r="B124" s="44">
        <f t="shared" si="55"/>
        <v>204053325</v>
      </c>
      <c r="C124" s="8">
        <f t="shared" si="56"/>
        <v>435</v>
      </c>
      <c r="D124" s="10">
        <f t="shared" si="65"/>
        <v>469088</v>
      </c>
      <c r="E124" s="41">
        <f t="shared" si="66"/>
        <v>2.298850067745772E-3</v>
      </c>
      <c r="F124" s="45" t="s">
        <v>109</v>
      </c>
      <c r="G124" s="31">
        <v>5726676</v>
      </c>
      <c r="H124" s="8">
        <v>12</v>
      </c>
      <c r="I124" s="2">
        <f t="shared" si="67"/>
        <v>477223</v>
      </c>
      <c r="J124" s="34">
        <f t="shared" si="68"/>
        <v>8.3333333333333329E-2</v>
      </c>
      <c r="K124" s="6">
        <f>(MIN($G$104:$G$153)/B124)</f>
        <v>1.4901349928995275E-3</v>
      </c>
      <c r="L124" s="10">
        <f t="shared" si="58"/>
        <v>671</v>
      </c>
      <c r="M124" s="10">
        <f>SUM($N$104:$N$154)</f>
        <v>669</v>
      </c>
      <c r="N124" s="10">
        <f>IF(ROUND((G124/B124)*L124,0) = 0, 1, ROUND((G124/B124)*L124,0))</f>
        <v>19</v>
      </c>
      <c r="O124">
        <f t="shared" si="61"/>
        <v>301404</v>
      </c>
      <c r="P124" s="3">
        <f t="shared" si="62"/>
        <v>5.2631578947368418E-2</v>
      </c>
      <c r="Q124">
        <f t="shared" si="63"/>
        <v>7</v>
      </c>
      <c r="R124" s="7">
        <f t="shared" si="64"/>
        <v>21</v>
      </c>
    </row>
    <row r="125" spans="1:18" x14ac:dyDescent="0.3">
      <c r="A125" s="8">
        <v>1970</v>
      </c>
      <c r="B125" s="44">
        <f t="shared" si="55"/>
        <v>204053325</v>
      </c>
      <c r="C125" s="8">
        <f t="shared" si="56"/>
        <v>435</v>
      </c>
      <c r="D125" s="10">
        <f t="shared" si="65"/>
        <v>469088</v>
      </c>
      <c r="E125" s="41">
        <f t="shared" si="66"/>
        <v>2.298850067745772E-3</v>
      </c>
      <c r="F125" s="45" t="s">
        <v>110</v>
      </c>
      <c r="G125" s="31">
        <v>8937196</v>
      </c>
      <c r="H125" s="8">
        <v>19</v>
      </c>
      <c r="I125" s="2">
        <f t="shared" si="67"/>
        <v>470379</v>
      </c>
      <c r="J125" s="34">
        <f t="shared" si="68"/>
        <v>5.2631608392609941E-2</v>
      </c>
      <c r="K125" s="6">
        <f t="shared" ref="K125:K139" si="69">(MIN($G$104:$G$153)/B125)</f>
        <v>1.4901349928995275E-3</v>
      </c>
      <c r="L125" s="10">
        <f t="shared" ref="L125:L153" si="70">ROUND(B125/(K125*B125),0)</f>
        <v>671</v>
      </c>
      <c r="M125" s="10">
        <f t="shared" si="59"/>
        <v>669</v>
      </c>
      <c r="N125" s="10">
        <f t="shared" ref="N125:N139" si="71">IF(ROUND((G125/B125)*L125,0) = 0, 1, ROUND((G125/B125)*L125,0))</f>
        <v>29</v>
      </c>
      <c r="O125">
        <f t="shared" ref="O125:O153" si="72">IFERROR(ROUND(G125/N125,0),0)</f>
        <v>308179</v>
      </c>
      <c r="P125" s="3">
        <f t="shared" ref="P125:P153" si="73">O125/G125</f>
        <v>3.4482739328979696E-2</v>
      </c>
      <c r="Q125">
        <f t="shared" ref="Q125:Q153" si="74">N125-H125</f>
        <v>10</v>
      </c>
      <c r="R125" s="7">
        <f t="shared" ref="R125:R153" si="75">IF(H125=0,3,N125+2)</f>
        <v>31</v>
      </c>
    </row>
    <row r="126" spans="1:18" x14ac:dyDescent="0.3">
      <c r="A126" s="8">
        <v>1970</v>
      </c>
      <c r="B126" s="44">
        <f t="shared" si="55"/>
        <v>204053325</v>
      </c>
      <c r="C126" s="8">
        <f t="shared" si="56"/>
        <v>435</v>
      </c>
      <c r="D126" s="10">
        <f t="shared" si="65"/>
        <v>469088</v>
      </c>
      <c r="E126" s="41">
        <f t="shared" si="66"/>
        <v>2.298850067745772E-3</v>
      </c>
      <c r="F126" s="45" t="s">
        <v>111</v>
      </c>
      <c r="G126" s="31">
        <v>3833173</v>
      </c>
      <c r="H126" s="8">
        <v>8</v>
      </c>
      <c r="I126" s="2">
        <f t="shared" si="67"/>
        <v>479147</v>
      </c>
      <c r="J126" s="34">
        <f t="shared" si="68"/>
        <v>0.12500009783017882</v>
      </c>
      <c r="K126" s="6">
        <f t="shared" si="69"/>
        <v>1.4901349928995275E-3</v>
      </c>
      <c r="L126" s="10">
        <f t="shared" si="70"/>
        <v>671</v>
      </c>
      <c r="M126" s="10">
        <f t="shared" si="59"/>
        <v>669</v>
      </c>
      <c r="N126" s="10">
        <f t="shared" si="71"/>
        <v>13</v>
      </c>
      <c r="O126">
        <f t="shared" si="72"/>
        <v>294859</v>
      </c>
      <c r="P126" s="3">
        <f t="shared" si="73"/>
        <v>7.6922956516703E-2</v>
      </c>
      <c r="Q126">
        <f t="shared" si="74"/>
        <v>5</v>
      </c>
      <c r="R126" s="7">
        <f t="shared" si="75"/>
        <v>15</v>
      </c>
    </row>
    <row r="127" spans="1:18" x14ac:dyDescent="0.3">
      <c r="A127" s="8">
        <v>1970</v>
      </c>
      <c r="B127" s="44">
        <f t="shared" si="55"/>
        <v>204053325</v>
      </c>
      <c r="C127" s="8">
        <f t="shared" si="56"/>
        <v>435</v>
      </c>
      <c r="D127" s="10">
        <f t="shared" si="65"/>
        <v>469088</v>
      </c>
      <c r="E127" s="41">
        <f t="shared" si="66"/>
        <v>2.298850067745772E-3</v>
      </c>
      <c r="F127" s="45" t="s">
        <v>112</v>
      </c>
      <c r="G127" s="31">
        <v>2233848</v>
      </c>
      <c r="H127" s="8">
        <v>5</v>
      </c>
      <c r="I127" s="2">
        <f t="shared" si="67"/>
        <v>446770</v>
      </c>
      <c r="J127" s="34">
        <f t="shared" si="68"/>
        <v>0.20000017906321291</v>
      </c>
      <c r="K127" s="6">
        <f t="shared" si="69"/>
        <v>1.4901349928995275E-3</v>
      </c>
      <c r="L127" s="10">
        <f t="shared" si="70"/>
        <v>671</v>
      </c>
      <c r="M127" s="10">
        <f t="shared" si="59"/>
        <v>669</v>
      </c>
      <c r="N127" s="10">
        <f t="shared" si="71"/>
        <v>7</v>
      </c>
      <c r="O127">
        <f t="shared" si="72"/>
        <v>319121</v>
      </c>
      <c r="P127" s="3">
        <f t="shared" si="73"/>
        <v>0.14285707890599539</v>
      </c>
      <c r="Q127">
        <f t="shared" si="74"/>
        <v>2</v>
      </c>
      <c r="R127" s="7">
        <f t="shared" si="75"/>
        <v>9</v>
      </c>
    </row>
    <row r="128" spans="1:18" x14ac:dyDescent="0.3">
      <c r="A128" s="8">
        <v>1970</v>
      </c>
      <c r="B128" s="44">
        <f t="shared" si="55"/>
        <v>204053325</v>
      </c>
      <c r="C128" s="8">
        <f t="shared" si="56"/>
        <v>435</v>
      </c>
      <c r="D128" s="10">
        <f t="shared" si="65"/>
        <v>469088</v>
      </c>
      <c r="E128" s="41">
        <f t="shared" si="66"/>
        <v>2.298850067745772E-3</v>
      </c>
      <c r="F128" s="45" t="s">
        <v>113</v>
      </c>
      <c r="G128" s="31">
        <v>4718034</v>
      </c>
      <c r="H128" s="8">
        <v>10</v>
      </c>
      <c r="I128" s="2">
        <f t="shared" si="67"/>
        <v>471803</v>
      </c>
      <c r="J128" s="34">
        <f t="shared" si="68"/>
        <v>9.9999915218923818E-2</v>
      </c>
      <c r="K128" s="6">
        <f t="shared" si="69"/>
        <v>1.4901349928995275E-3</v>
      </c>
      <c r="L128" s="10">
        <f t="shared" si="70"/>
        <v>671</v>
      </c>
      <c r="M128" s="10">
        <f t="shared" si="59"/>
        <v>669</v>
      </c>
      <c r="N128" s="10">
        <f t="shared" si="71"/>
        <v>16</v>
      </c>
      <c r="O128">
        <f t="shared" si="72"/>
        <v>294877</v>
      </c>
      <c r="P128" s="3">
        <f t="shared" si="73"/>
        <v>6.2499973505913693E-2</v>
      </c>
      <c r="Q128">
        <f t="shared" si="74"/>
        <v>6</v>
      </c>
      <c r="R128" s="7">
        <f t="shared" si="75"/>
        <v>18</v>
      </c>
    </row>
    <row r="129" spans="1:18" x14ac:dyDescent="0.3">
      <c r="A129" s="8">
        <v>1970</v>
      </c>
      <c r="B129" s="44">
        <f t="shared" si="55"/>
        <v>204053325</v>
      </c>
      <c r="C129" s="8">
        <f>SUM($H$104:$H$154)</f>
        <v>435</v>
      </c>
      <c r="D129" s="10">
        <f t="shared" si="65"/>
        <v>469088</v>
      </c>
      <c r="E129" s="41">
        <f t="shared" si="66"/>
        <v>2.298850067745772E-3</v>
      </c>
      <c r="F129" s="45" t="s">
        <v>114</v>
      </c>
      <c r="G129" s="31">
        <v>701573</v>
      </c>
      <c r="H129" s="8">
        <v>2</v>
      </c>
      <c r="I129" s="2">
        <f t="shared" si="67"/>
        <v>350787</v>
      </c>
      <c r="J129" s="34">
        <f t="shared" si="68"/>
        <v>0.50000071268421109</v>
      </c>
      <c r="K129" s="6">
        <f t="shared" si="69"/>
        <v>1.4901349928995275E-3</v>
      </c>
      <c r="L129" s="10">
        <f t="shared" si="70"/>
        <v>671</v>
      </c>
      <c r="M129" s="10">
        <f t="shared" si="59"/>
        <v>669</v>
      </c>
      <c r="N129" s="10">
        <f t="shared" si="71"/>
        <v>2</v>
      </c>
      <c r="O129">
        <f t="shared" si="72"/>
        <v>350787</v>
      </c>
      <c r="P129" s="3">
        <f t="shared" si="73"/>
        <v>0.50000071268421109</v>
      </c>
      <c r="Q129">
        <f t="shared" si="74"/>
        <v>0</v>
      </c>
      <c r="R129" s="7">
        <f t="shared" si="75"/>
        <v>4</v>
      </c>
    </row>
    <row r="130" spans="1:18" x14ac:dyDescent="0.3">
      <c r="A130" s="8">
        <v>1970</v>
      </c>
      <c r="B130" s="44">
        <f t="shared" si="55"/>
        <v>204053325</v>
      </c>
      <c r="C130" s="8">
        <f t="shared" si="56"/>
        <v>435</v>
      </c>
      <c r="D130" s="10">
        <f t="shared" si="65"/>
        <v>469088</v>
      </c>
      <c r="E130" s="41">
        <f t="shared" si="66"/>
        <v>2.298850067745772E-3</v>
      </c>
      <c r="F130" s="45" t="s">
        <v>115</v>
      </c>
      <c r="G130" s="31">
        <v>1496820</v>
      </c>
      <c r="H130" s="8">
        <v>3</v>
      </c>
      <c r="I130" s="2">
        <f t="shared" si="67"/>
        <v>498940</v>
      </c>
      <c r="J130" s="34">
        <f t="shared" si="68"/>
        <v>0.33333333333333331</v>
      </c>
      <c r="K130" s="6">
        <f t="shared" si="69"/>
        <v>1.4901349928995275E-3</v>
      </c>
      <c r="L130" s="10">
        <f t="shared" si="70"/>
        <v>671</v>
      </c>
      <c r="M130" s="10">
        <f t="shared" si="59"/>
        <v>669</v>
      </c>
      <c r="N130" s="10">
        <f t="shared" si="71"/>
        <v>5</v>
      </c>
      <c r="O130">
        <f t="shared" si="72"/>
        <v>299364</v>
      </c>
      <c r="P130" s="3">
        <f t="shared" si="73"/>
        <v>0.2</v>
      </c>
      <c r="Q130">
        <f t="shared" si="74"/>
        <v>2</v>
      </c>
      <c r="R130" s="7">
        <f t="shared" si="75"/>
        <v>7</v>
      </c>
    </row>
    <row r="131" spans="1:18" x14ac:dyDescent="0.3">
      <c r="A131" s="8">
        <v>1970</v>
      </c>
      <c r="B131" s="44">
        <f t="shared" si="55"/>
        <v>204053325</v>
      </c>
      <c r="C131" s="8">
        <f t="shared" si="56"/>
        <v>435</v>
      </c>
      <c r="D131" s="10">
        <f t="shared" si="65"/>
        <v>469088</v>
      </c>
      <c r="E131" s="41">
        <f t="shared" si="66"/>
        <v>2.298850067745772E-3</v>
      </c>
      <c r="F131" s="45" t="s">
        <v>116</v>
      </c>
      <c r="G131" s="31">
        <v>492396</v>
      </c>
      <c r="H131" s="8">
        <v>1</v>
      </c>
      <c r="I131" s="2">
        <f t="shared" si="67"/>
        <v>492396</v>
      </c>
      <c r="J131" s="34">
        <f t="shared" si="68"/>
        <v>1</v>
      </c>
      <c r="K131" s="6">
        <f t="shared" si="69"/>
        <v>1.4901349928995275E-3</v>
      </c>
      <c r="L131" s="10">
        <f t="shared" si="70"/>
        <v>671</v>
      </c>
      <c r="M131" s="10">
        <f t="shared" si="59"/>
        <v>669</v>
      </c>
      <c r="N131" s="10">
        <f t="shared" si="71"/>
        <v>2</v>
      </c>
      <c r="O131">
        <f t="shared" si="72"/>
        <v>246198</v>
      </c>
      <c r="P131" s="3">
        <f t="shared" si="73"/>
        <v>0.5</v>
      </c>
      <c r="Q131">
        <f t="shared" si="74"/>
        <v>1</v>
      </c>
      <c r="R131" s="7">
        <f t="shared" si="75"/>
        <v>4</v>
      </c>
    </row>
    <row r="132" spans="1:18" x14ac:dyDescent="0.3">
      <c r="A132" s="8">
        <v>1970</v>
      </c>
      <c r="B132" s="44">
        <f t="shared" si="55"/>
        <v>204053325</v>
      </c>
      <c r="C132" s="8">
        <f t="shared" si="56"/>
        <v>435</v>
      </c>
      <c r="D132" s="10">
        <f t="shared" si="65"/>
        <v>469088</v>
      </c>
      <c r="E132" s="41">
        <f t="shared" si="66"/>
        <v>2.298850067745772E-3</v>
      </c>
      <c r="F132" s="45" t="s">
        <v>117</v>
      </c>
      <c r="G132" s="31">
        <v>746284</v>
      </c>
      <c r="H132" s="8">
        <v>2</v>
      </c>
      <c r="I132" s="2">
        <f t="shared" si="67"/>
        <v>373142</v>
      </c>
      <c r="J132" s="34">
        <f t="shared" si="68"/>
        <v>0.5</v>
      </c>
      <c r="K132" s="6">
        <f t="shared" si="69"/>
        <v>1.4901349928995275E-3</v>
      </c>
      <c r="L132" s="10">
        <f t="shared" si="70"/>
        <v>671</v>
      </c>
      <c r="M132" s="10">
        <f t="shared" si="59"/>
        <v>669</v>
      </c>
      <c r="N132" s="10">
        <f t="shared" si="71"/>
        <v>2</v>
      </c>
      <c r="O132">
        <f t="shared" si="72"/>
        <v>373142</v>
      </c>
      <c r="P132" s="3">
        <f t="shared" si="73"/>
        <v>0.5</v>
      </c>
      <c r="Q132">
        <f t="shared" si="74"/>
        <v>0</v>
      </c>
      <c r="R132" s="7">
        <f t="shared" si="75"/>
        <v>4</v>
      </c>
    </row>
    <row r="133" spans="1:18" x14ac:dyDescent="0.3">
      <c r="A133" s="8">
        <v>1970</v>
      </c>
      <c r="B133" s="44">
        <f t="shared" si="55"/>
        <v>204053325</v>
      </c>
      <c r="C133" s="8">
        <f t="shared" si="56"/>
        <v>435</v>
      </c>
      <c r="D133" s="10">
        <f t="shared" si="65"/>
        <v>469088</v>
      </c>
      <c r="E133" s="41">
        <f t="shared" si="66"/>
        <v>2.298850067745772E-3</v>
      </c>
      <c r="F133" s="45" t="s">
        <v>118</v>
      </c>
      <c r="G133" s="31">
        <v>7208035</v>
      </c>
      <c r="H133" s="8">
        <v>15</v>
      </c>
      <c r="I133" s="2">
        <f t="shared" si="67"/>
        <v>480536</v>
      </c>
      <c r="J133" s="34">
        <f t="shared" si="68"/>
        <v>6.6666712911355175E-2</v>
      </c>
      <c r="K133" s="6">
        <f t="shared" si="69"/>
        <v>1.4901349928995275E-3</v>
      </c>
      <c r="L133" s="10">
        <f t="shared" si="70"/>
        <v>671</v>
      </c>
      <c r="M133" s="10">
        <f t="shared" si="59"/>
        <v>669</v>
      </c>
      <c r="N133" s="10">
        <f t="shared" si="71"/>
        <v>24</v>
      </c>
      <c r="O133">
        <f t="shared" si="72"/>
        <v>300335</v>
      </c>
      <c r="P133" s="3">
        <f t="shared" si="73"/>
        <v>4.1666695569596984E-2</v>
      </c>
      <c r="Q133">
        <f t="shared" si="74"/>
        <v>9</v>
      </c>
      <c r="R133" s="7">
        <f t="shared" si="75"/>
        <v>26</v>
      </c>
    </row>
    <row r="134" spans="1:18" x14ac:dyDescent="0.3">
      <c r="A134" s="8">
        <v>1970</v>
      </c>
      <c r="B134" s="44">
        <f t="shared" si="55"/>
        <v>204053325</v>
      </c>
      <c r="C134" s="8">
        <f t="shared" si="56"/>
        <v>435</v>
      </c>
      <c r="D134" s="10">
        <f t="shared" si="65"/>
        <v>469088</v>
      </c>
      <c r="E134" s="41">
        <f t="shared" si="66"/>
        <v>2.298850067745772E-3</v>
      </c>
      <c r="F134" s="45" t="s">
        <v>119</v>
      </c>
      <c r="G134" s="31">
        <v>1026664</v>
      </c>
      <c r="H134" s="8">
        <v>2</v>
      </c>
      <c r="I134" s="2">
        <f t="shared" si="67"/>
        <v>513332</v>
      </c>
      <c r="J134" s="34">
        <f t="shared" si="68"/>
        <v>0.5</v>
      </c>
      <c r="K134" s="6">
        <f t="shared" si="69"/>
        <v>1.4901349928995275E-3</v>
      </c>
      <c r="L134" s="10">
        <f t="shared" si="70"/>
        <v>671</v>
      </c>
      <c r="M134" s="10">
        <f t="shared" si="59"/>
        <v>669</v>
      </c>
      <c r="N134" s="10">
        <f t="shared" si="71"/>
        <v>3</v>
      </c>
      <c r="O134">
        <f t="shared" si="72"/>
        <v>342221</v>
      </c>
      <c r="P134" s="3">
        <f t="shared" si="73"/>
        <v>0.33333300865716536</v>
      </c>
      <c r="Q134">
        <f t="shared" si="74"/>
        <v>1</v>
      </c>
      <c r="R134" s="7">
        <f t="shared" si="75"/>
        <v>5</v>
      </c>
    </row>
    <row r="135" spans="1:18" x14ac:dyDescent="0.3">
      <c r="A135" s="8">
        <v>1970</v>
      </c>
      <c r="B135" s="44">
        <f t="shared" si="55"/>
        <v>204053325</v>
      </c>
      <c r="C135" s="8">
        <f t="shared" si="56"/>
        <v>435</v>
      </c>
      <c r="D135" s="10">
        <f t="shared" si="65"/>
        <v>469088</v>
      </c>
      <c r="E135" s="41">
        <f t="shared" si="66"/>
        <v>2.298850067745772E-3</v>
      </c>
      <c r="F135" s="45" t="s">
        <v>120</v>
      </c>
      <c r="G135" s="31">
        <v>18338055</v>
      </c>
      <c r="H135" s="8">
        <v>39</v>
      </c>
      <c r="I135" s="2">
        <f t="shared" si="67"/>
        <v>470207</v>
      </c>
      <c r="J135" s="34">
        <f t="shared" si="68"/>
        <v>2.5641050809368824E-2</v>
      </c>
      <c r="K135" s="6">
        <f t="shared" si="69"/>
        <v>1.4901349928995275E-3</v>
      </c>
      <c r="L135" s="10">
        <f t="shared" si="70"/>
        <v>671</v>
      </c>
      <c r="M135" s="10">
        <f t="shared" si="59"/>
        <v>669</v>
      </c>
      <c r="N135" s="10">
        <f t="shared" si="71"/>
        <v>60</v>
      </c>
      <c r="O135">
        <f t="shared" si="72"/>
        <v>305634</v>
      </c>
      <c r="P135" s="3">
        <f t="shared" si="73"/>
        <v>1.6666653033814108E-2</v>
      </c>
      <c r="Q135">
        <f t="shared" si="74"/>
        <v>21</v>
      </c>
      <c r="R135" s="7">
        <f t="shared" si="75"/>
        <v>62</v>
      </c>
    </row>
    <row r="136" spans="1:18" x14ac:dyDescent="0.3">
      <c r="A136" s="8">
        <v>1970</v>
      </c>
      <c r="B136" s="44">
        <f t="shared" si="55"/>
        <v>204053325</v>
      </c>
      <c r="C136" s="8">
        <f t="shared" si="56"/>
        <v>435</v>
      </c>
      <c r="D136" s="10">
        <f t="shared" si="65"/>
        <v>469088</v>
      </c>
      <c r="E136" s="41">
        <f t="shared" si="66"/>
        <v>2.298850067745772E-3</v>
      </c>
      <c r="F136" s="45" t="s">
        <v>121</v>
      </c>
      <c r="G136" s="31">
        <v>5125230</v>
      </c>
      <c r="H136" s="8">
        <v>11</v>
      </c>
      <c r="I136" s="2">
        <f t="shared" si="67"/>
        <v>465930</v>
      </c>
      <c r="J136" s="34">
        <f t="shared" si="68"/>
        <v>9.0909090909090912E-2</v>
      </c>
      <c r="K136" s="6">
        <f t="shared" si="69"/>
        <v>1.4901349928995275E-3</v>
      </c>
      <c r="L136" s="10">
        <f t="shared" si="70"/>
        <v>671</v>
      </c>
      <c r="M136" s="10">
        <f t="shared" si="59"/>
        <v>669</v>
      </c>
      <c r="N136" s="10">
        <f t="shared" si="71"/>
        <v>17</v>
      </c>
      <c r="O136">
        <f t="shared" si="72"/>
        <v>301484</v>
      </c>
      <c r="P136" s="3">
        <f t="shared" si="73"/>
        <v>5.8823506457271184E-2</v>
      </c>
      <c r="Q136">
        <f t="shared" si="74"/>
        <v>6</v>
      </c>
      <c r="R136" s="7">
        <f t="shared" si="75"/>
        <v>19</v>
      </c>
    </row>
    <row r="137" spans="1:18" x14ac:dyDescent="0.3">
      <c r="A137" s="8">
        <v>1970</v>
      </c>
      <c r="B137" s="44">
        <f t="shared" si="55"/>
        <v>204053325</v>
      </c>
      <c r="C137" s="8">
        <f t="shared" si="56"/>
        <v>435</v>
      </c>
      <c r="D137" s="10">
        <f t="shared" si="65"/>
        <v>469088</v>
      </c>
      <c r="E137" s="41">
        <f t="shared" si="66"/>
        <v>2.298850067745772E-3</v>
      </c>
      <c r="F137" s="45" t="s">
        <v>122</v>
      </c>
      <c r="G137" s="31">
        <v>624181</v>
      </c>
      <c r="H137" s="8">
        <v>1</v>
      </c>
      <c r="I137" s="2">
        <f t="shared" si="67"/>
        <v>624181</v>
      </c>
      <c r="J137" s="34">
        <f t="shared" si="68"/>
        <v>1</v>
      </c>
      <c r="K137" s="6">
        <f t="shared" si="69"/>
        <v>1.4901349928995275E-3</v>
      </c>
      <c r="L137" s="10">
        <f t="shared" si="70"/>
        <v>671</v>
      </c>
      <c r="M137" s="10">
        <f t="shared" si="59"/>
        <v>669</v>
      </c>
      <c r="N137" s="10">
        <f t="shared" si="71"/>
        <v>2</v>
      </c>
      <c r="O137">
        <f t="shared" si="72"/>
        <v>312091</v>
      </c>
      <c r="P137" s="3">
        <f t="shared" si="73"/>
        <v>0.50000080104969558</v>
      </c>
      <c r="Q137">
        <f t="shared" si="74"/>
        <v>1</v>
      </c>
      <c r="R137" s="7">
        <f t="shared" si="75"/>
        <v>4</v>
      </c>
    </row>
    <row r="138" spans="1:18" x14ac:dyDescent="0.3">
      <c r="A138" s="8">
        <v>1970</v>
      </c>
      <c r="B138" s="44">
        <f t="shared" si="55"/>
        <v>204053325</v>
      </c>
      <c r="C138" s="8">
        <f t="shared" si="56"/>
        <v>435</v>
      </c>
      <c r="D138" s="10">
        <f t="shared" si="65"/>
        <v>469088</v>
      </c>
      <c r="E138" s="41">
        <f t="shared" si="66"/>
        <v>2.298850067745772E-3</v>
      </c>
      <c r="F138" s="45" t="s">
        <v>123</v>
      </c>
      <c r="G138" s="31">
        <v>10730200</v>
      </c>
      <c r="H138" s="8">
        <v>23</v>
      </c>
      <c r="I138" s="2">
        <f t="shared" si="67"/>
        <v>466530</v>
      </c>
      <c r="J138" s="34">
        <f t="shared" si="68"/>
        <v>4.3478220350040071E-2</v>
      </c>
      <c r="K138" s="6">
        <f t="shared" si="69"/>
        <v>1.4901349928995275E-3</v>
      </c>
      <c r="L138" s="10">
        <f t="shared" si="70"/>
        <v>671</v>
      </c>
      <c r="M138" s="10">
        <f t="shared" si="59"/>
        <v>669</v>
      </c>
      <c r="N138" s="10">
        <f t="shared" si="71"/>
        <v>35</v>
      </c>
      <c r="O138">
        <f t="shared" si="72"/>
        <v>306577</v>
      </c>
      <c r="P138" s="3">
        <f t="shared" si="73"/>
        <v>2.8571415257870311E-2</v>
      </c>
      <c r="Q138">
        <f t="shared" si="74"/>
        <v>12</v>
      </c>
      <c r="R138" s="7">
        <f t="shared" si="75"/>
        <v>37</v>
      </c>
    </row>
    <row r="139" spans="1:18" x14ac:dyDescent="0.3">
      <c r="A139" s="8">
        <v>1970</v>
      </c>
      <c r="B139" s="44">
        <f t="shared" si="55"/>
        <v>204053325</v>
      </c>
      <c r="C139" s="8">
        <f t="shared" si="56"/>
        <v>435</v>
      </c>
      <c r="D139" s="10">
        <f t="shared" si="65"/>
        <v>469088</v>
      </c>
      <c r="E139" s="41">
        <f t="shared" si="66"/>
        <v>2.298850067745772E-3</v>
      </c>
      <c r="F139" s="45" t="s">
        <v>124</v>
      </c>
      <c r="G139" s="31">
        <v>2585486</v>
      </c>
      <c r="H139" s="8">
        <v>6</v>
      </c>
      <c r="I139" s="2">
        <f t="shared" si="67"/>
        <v>430914</v>
      </c>
      <c r="J139" s="34">
        <f t="shared" si="68"/>
        <v>0.16666653774184043</v>
      </c>
      <c r="K139" s="6">
        <f t="shared" si="69"/>
        <v>1.4901349928995275E-3</v>
      </c>
      <c r="L139" s="10">
        <f t="shared" si="70"/>
        <v>671</v>
      </c>
      <c r="M139" s="10">
        <f t="shared" si="59"/>
        <v>669</v>
      </c>
      <c r="N139" s="10">
        <f t="shared" si="71"/>
        <v>9</v>
      </c>
      <c r="O139">
        <f t="shared" si="72"/>
        <v>287276</v>
      </c>
      <c r="P139" s="3">
        <f t="shared" si="73"/>
        <v>0.11111102516122694</v>
      </c>
      <c r="Q139">
        <f t="shared" si="74"/>
        <v>3</v>
      </c>
      <c r="R139" s="7">
        <f t="shared" si="75"/>
        <v>11</v>
      </c>
    </row>
    <row r="140" spans="1:18" x14ac:dyDescent="0.3">
      <c r="A140" s="8">
        <v>1970</v>
      </c>
      <c r="B140" s="44">
        <f t="shared" si="55"/>
        <v>204053325</v>
      </c>
      <c r="C140" s="8">
        <f t="shared" si="56"/>
        <v>435</v>
      </c>
      <c r="D140" s="10">
        <f t="shared" si="65"/>
        <v>469088</v>
      </c>
      <c r="E140" s="41">
        <f t="shared" si="66"/>
        <v>2.298850067745772E-3</v>
      </c>
      <c r="F140" s="45" t="s">
        <v>125</v>
      </c>
      <c r="G140" s="31">
        <v>2110810</v>
      </c>
      <c r="H140" s="8">
        <v>4</v>
      </c>
      <c r="I140" s="2">
        <f t="shared" si="67"/>
        <v>527703</v>
      </c>
      <c r="J140" s="34">
        <f t="shared" si="68"/>
        <v>0.25000023687589124</v>
      </c>
      <c r="K140" s="6">
        <f>(MIN($G$104:$G$153)/B140)</f>
        <v>1.4901349928995275E-3</v>
      </c>
      <c r="L140" s="10">
        <f t="shared" si="70"/>
        <v>671</v>
      </c>
      <c r="M140" s="10">
        <f>SUM($N$104:$N$154)</f>
        <v>669</v>
      </c>
      <c r="N140" s="10">
        <f>IF(ROUND((G140/B140)*L140,0) = 0, 1, ROUND((G140/B140)*L140,0))</f>
        <v>7</v>
      </c>
      <c r="O140">
        <f t="shared" si="72"/>
        <v>301544</v>
      </c>
      <c r="P140" s="3">
        <f t="shared" si="73"/>
        <v>0.14285700749949071</v>
      </c>
      <c r="Q140">
        <f t="shared" si="74"/>
        <v>3</v>
      </c>
      <c r="R140" s="7">
        <f t="shared" si="75"/>
        <v>9</v>
      </c>
    </row>
    <row r="141" spans="1:18" x14ac:dyDescent="0.3">
      <c r="A141" s="8">
        <v>1970</v>
      </c>
      <c r="B141" s="44">
        <f t="shared" si="55"/>
        <v>204053325</v>
      </c>
      <c r="C141" s="8">
        <f t="shared" si="56"/>
        <v>435</v>
      </c>
      <c r="D141" s="10">
        <f t="shared" si="65"/>
        <v>469088</v>
      </c>
      <c r="E141" s="41">
        <f t="shared" si="66"/>
        <v>2.298850067745772E-3</v>
      </c>
      <c r="F141" s="45" t="s">
        <v>126</v>
      </c>
      <c r="G141" s="31">
        <v>11884314</v>
      </c>
      <c r="H141" s="8">
        <v>25</v>
      </c>
      <c r="I141" s="2">
        <f t="shared" si="67"/>
        <v>475373</v>
      </c>
      <c r="J141" s="34">
        <f t="shared" si="68"/>
        <v>4.0000037023592609E-2</v>
      </c>
      <c r="K141" s="6">
        <f t="shared" ref="K141:K153" si="76">(MIN($G$104:$G$153)/B141)</f>
        <v>1.4901349928995275E-3</v>
      </c>
      <c r="L141" s="10">
        <f t="shared" si="70"/>
        <v>671</v>
      </c>
      <c r="M141" s="10">
        <f t="shared" si="59"/>
        <v>669</v>
      </c>
      <c r="N141" s="10">
        <f t="shared" ref="N141:N154" si="77">IF(ROUND((G141/B141)*L141,0) = 0, 1, ROUND((G141/B141)*L141,0))</f>
        <v>39</v>
      </c>
      <c r="O141">
        <f t="shared" si="72"/>
        <v>304726</v>
      </c>
      <c r="P141" s="3">
        <f t="shared" si="73"/>
        <v>2.564102564102564E-2</v>
      </c>
      <c r="Q141">
        <f t="shared" si="74"/>
        <v>14</v>
      </c>
      <c r="R141" s="7">
        <f t="shared" si="75"/>
        <v>41</v>
      </c>
    </row>
    <row r="142" spans="1:18" x14ac:dyDescent="0.3">
      <c r="A142" s="8">
        <v>1970</v>
      </c>
      <c r="B142" s="44">
        <f t="shared" si="55"/>
        <v>204053325</v>
      </c>
      <c r="C142" s="8">
        <f t="shared" si="56"/>
        <v>435</v>
      </c>
      <c r="D142" s="10">
        <f t="shared" si="65"/>
        <v>469088</v>
      </c>
      <c r="E142" s="41">
        <f t="shared" si="66"/>
        <v>2.298850067745772E-3</v>
      </c>
      <c r="F142" s="45" t="s">
        <v>127</v>
      </c>
      <c r="G142" s="31">
        <v>957798</v>
      </c>
      <c r="H142" s="8">
        <v>2</v>
      </c>
      <c r="I142" s="2">
        <f t="shared" si="67"/>
        <v>478899</v>
      </c>
      <c r="J142" s="34">
        <f t="shared" si="68"/>
        <v>0.5</v>
      </c>
      <c r="K142" s="6">
        <f t="shared" si="76"/>
        <v>1.4901349928995275E-3</v>
      </c>
      <c r="L142" s="10">
        <f t="shared" si="70"/>
        <v>671</v>
      </c>
      <c r="M142" s="10">
        <f t="shared" si="59"/>
        <v>669</v>
      </c>
      <c r="N142" s="10">
        <f t="shared" si="77"/>
        <v>3</v>
      </c>
      <c r="O142">
        <f t="shared" si="72"/>
        <v>319266</v>
      </c>
      <c r="P142" s="3">
        <f t="shared" si="73"/>
        <v>0.33333333333333331</v>
      </c>
      <c r="Q142">
        <f t="shared" si="74"/>
        <v>1</v>
      </c>
      <c r="R142" s="7">
        <f t="shared" si="75"/>
        <v>5</v>
      </c>
    </row>
    <row r="143" spans="1:18" x14ac:dyDescent="0.3">
      <c r="A143" s="8">
        <v>1970</v>
      </c>
      <c r="B143" s="44">
        <f t="shared" si="55"/>
        <v>204053325</v>
      </c>
      <c r="C143" s="8">
        <f t="shared" si="56"/>
        <v>435</v>
      </c>
      <c r="D143" s="10">
        <f t="shared" si="65"/>
        <v>469088</v>
      </c>
      <c r="E143" s="41">
        <f t="shared" si="66"/>
        <v>2.298850067745772E-3</v>
      </c>
      <c r="F143" s="45" t="s">
        <v>128</v>
      </c>
      <c r="G143" s="31">
        <v>2617320</v>
      </c>
      <c r="H143" s="8">
        <v>6</v>
      </c>
      <c r="I143" s="2">
        <f t="shared" si="67"/>
        <v>436220</v>
      </c>
      <c r="J143" s="34">
        <f t="shared" si="68"/>
        <v>0.16666666666666666</v>
      </c>
      <c r="K143" s="6">
        <f t="shared" si="76"/>
        <v>1.4901349928995275E-3</v>
      </c>
      <c r="L143" s="10">
        <f t="shared" si="70"/>
        <v>671</v>
      </c>
      <c r="M143" s="10">
        <f t="shared" si="59"/>
        <v>669</v>
      </c>
      <c r="N143" s="10">
        <f t="shared" si="77"/>
        <v>9</v>
      </c>
      <c r="O143">
        <f t="shared" si="72"/>
        <v>290813</v>
      </c>
      <c r="P143" s="3">
        <f t="shared" si="73"/>
        <v>0.1111109837543747</v>
      </c>
      <c r="Q143">
        <f t="shared" si="74"/>
        <v>3</v>
      </c>
      <c r="R143" s="7">
        <f t="shared" si="75"/>
        <v>11</v>
      </c>
    </row>
    <row r="144" spans="1:18" x14ac:dyDescent="0.3">
      <c r="A144" s="8">
        <v>1970</v>
      </c>
      <c r="B144" s="44">
        <f t="shared" si="55"/>
        <v>204053325</v>
      </c>
      <c r="C144" s="8">
        <f t="shared" si="56"/>
        <v>435</v>
      </c>
      <c r="D144" s="10">
        <f t="shared" si="65"/>
        <v>469088</v>
      </c>
      <c r="E144" s="41">
        <f t="shared" si="66"/>
        <v>2.298850067745772E-3</v>
      </c>
      <c r="F144" s="45" t="s">
        <v>129</v>
      </c>
      <c r="G144" s="31">
        <v>673247</v>
      </c>
      <c r="H144" s="8">
        <v>2</v>
      </c>
      <c r="I144" s="2">
        <f t="shared" si="67"/>
        <v>336624</v>
      </c>
      <c r="J144" s="34">
        <f t="shared" si="68"/>
        <v>0.50000074266948091</v>
      </c>
      <c r="K144" s="6">
        <f t="shared" si="76"/>
        <v>1.4901349928995275E-3</v>
      </c>
      <c r="L144" s="10">
        <f t="shared" si="70"/>
        <v>671</v>
      </c>
      <c r="M144" s="10">
        <f t="shared" si="59"/>
        <v>669</v>
      </c>
      <c r="N144" s="10">
        <f t="shared" si="77"/>
        <v>2</v>
      </c>
      <c r="O144">
        <f t="shared" si="72"/>
        <v>336624</v>
      </c>
      <c r="P144" s="3">
        <f t="shared" si="73"/>
        <v>0.50000074266948091</v>
      </c>
      <c r="Q144">
        <f t="shared" si="74"/>
        <v>0</v>
      </c>
      <c r="R144" s="7">
        <f t="shared" si="75"/>
        <v>4</v>
      </c>
    </row>
    <row r="145" spans="1:18" x14ac:dyDescent="0.3">
      <c r="A145" s="8">
        <v>1970</v>
      </c>
      <c r="B145" s="44">
        <f t="shared" si="55"/>
        <v>204053325</v>
      </c>
      <c r="C145" s="8">
        <f t="shared" si="56"/>
        <v>435</v>
      </c>
      <c r="D145" s="10">
        <f t="shared" si="65"/>
        <v>469088</v>
      </c>
      <c r="E145" s="41">
        <f t="shared" si="66"/>
        <v>2.298850067745772E-3</v>
      </c>
      <c r="F145" s="45" t="s">
        <v>130</v>
      </c>
      <c r="G145" s="31">
        <v>3961060</v>
      </c>
      <c r="H145" s="8">
        <v>8</v>
      </c>
      <c r="I145" s="2">
        <f>IFERROR(ROUND(G145/H145,0), 0)</f>
        <v>495133</v>
      </c>
      <c r="J145" s="34">
        <f>I145/G145</f>
        <v>0.12500012622883774</v>
      </c>
      <c r="K145" s="6">
        <f t="shared" si="76"/>
        <v>1.4901349928995275E-3</v>
      </c>
      <c r="L145" s="10">
        <f t="shared" si="70"/>
        <v>671</v>
      </c>
      <c r="M145" s="10">
        <f t="shared" si="59"/>
        <v>669</v>
      </c>
      <c r="N145" s="10">
        <f t="shared" si="77"/>
        <v>13</v>
      </c>
      <c r="O145">
        <f t="shared" si="72"/>
        <v>304697</v>
      </c>
      <c r="P145" s="3">
        <f t="shared" si="73"/>
        <v>7.6923096342898109E-2</v>
      </c>
      <c r="Q145">
        <f t="shared" si="74"/>
        <v>5</v>
      </c>
      <c r="R145" s="7">
        <f t="shared" si="75"/>
        <v>15</v>
      </c>
    </row>
    <row r="146" spans="1:18" x14ac:dyDescent="0.3">
      <c r="A146" s="8">
        <v>1970</v>
      </c>
      <c r="B146" s="44">
        <f t="shared" si="55"/>
        <v>204053325</v>
      </c>
      <c r="C146" s="8">
        <f t="shared" si="56"/>
        <v>435</v>
      </c>
      <c r="D146" s="10">
        <f t="shared" si="65"/>
        <v>469088</v>
      </c>
      <c r="E146" s="41">
        <f t="shared" si="66"/>
        <v>2.298850067745772E-3</v>
      </c>
      <c r="F146" s="45" t="s">
        <v>131</v>
      </c>
      <c r="G146" s="31">
        <v>11298787</v>
      </c>
      <c r="H146" s="8">
        <v>24</v>
      </c>
      <c r="I146" s="2">
        <f>IFERROR(ROUND(G146/H146,0), 0)</f>
        <v>470783</v>
      </c>
      <c r="J146" s="34">
        <f>I146/G146</f>
        <v>4.166668510522413E-2</v>
      </c>
      <c r="K146" s="6">
        <f t="shared" si="76"/>
        <v>1.4901349928995275E-3</v>
      </c>
      <c r="L146" s="10">
        <f t="shared" si="70"/>
        <v>671</v>
      </c>
      <c r="M146" s="10">
        <f t="shared" si="59"/>
        <v>669</v>
      </c>
      <c r="N146" s="10">
        <f t="shared" si="77"/>
        <v>37</v>
      </c>
      <c r="O146">
        <f t="shared" si="72"/>
        <v>305373</v>
      </c>
      <c r="P146" s="3">
        <f t="shared" si="73"/>
        <v>2.702706051543409E-2</v>
      </c>
      <c r="Q146">
        <f t="shared" si="74"/>
        <v>13</v>
      </c>
      <c r="R146" s="7">
        <f t="shared" si="75"/>
        <v>39</v>
      </c>
    </row>
    <row r="147" spans="1:18" x14ac:dyDescent="0.3">
      <c r="A147" s="8">
        <v>1970</v>
      </c>
      <c r="B147" s="44">
        <f t="shared" si="55"/>
        <v>204053325</v>
      </c>
      <c r="C147" s="8">
        <f t="shared" si="56"/>
        <v>435</v>
      </c>
      <c r="D147" s="10">
        <f t="shared" si="65"/>
        <v>469088</v>
      </c>
      <c r="E147" s="41">
        <f t="shared" si="66"/>
        <v>2.298850067745772E-3</v>
      </c>
      <c r="F147" s="45" t="s">
        <v>132</v>
      </c>
      <c r="G147" s="31">
        <v>1067810</v>
      </c>
      <c r="H147" s="8">
        <v>2</v>
      </c>
      <c r="I147" s="2">
        <f t="shared" si="67"/>
        <v>533905</v>
      </c>
      <c r="J147" s="34">
        <f t="shared" si="68"/>
        <v>0.5</v>
      </c>
      <c r="K147" s="6">
        <f t="shared" si="76"/>
        <v>1.4901349928995275E-3</v>
      </c>
      <c r="L147" s="10">
        <f t="shared" si="70"/>
        <v>671</v>
      </c>
      <c r="M147" s="10">
        <f t="shared" si="59"/>
        <v>669</v>
      </c>
      <c r="N147" s="10">
        <f t="shared" si="77"/>
        <v>4</v>
      </c>
      <c r="O147">
        <f t="shared" si="72"/>
        <v>266953</v>
      </c>
      <c r="P147" s="3">
        <f t="shared" si="73"/>
        <v>0.25000046824809657</v>
      </c>
      <c r="Q147">
        <f t="shared" si="74"/>
        <v>2</v>
      </c>
      <c r="R147" s="7">
        <f t="shared" si="75"/>
        <v>6</v>
      </c>
    </row>
    <row r="148" spans="1:18" x14ac:dyDescent="0.3">
      <c r="A148" s="8">
        <v>1970</v>
      </c>
      <c r="B148" s="44">
        <f t="shared" si="55"/>
        <v>204053325</v>
      </c>
      <c r="C148" s="8">
        <f t="shared" si="56"/>
        <v>435</v>
      </c>
      <c r="D148" s="10">
        <f t="shared" si="65"/>
        <v>469088</v>
      </c>
      <c r="E148" s="41">
        <f t="shared" si="66"/>
        <v>2.298850067745772E-3</v>
      </c>
      <c r="F148" s="45" t="s">
        <v>133</v>
      </c>
      <c r="G148" s="31">
        <v>448327</v>
      </c>
      <c r="H148" s="8">
        <v>1</v>
      </c>
      <c r="I148" s="2">
        <f t="shared" si="67"/>
        <v>448327</v>
      </c>
      <c r="J148" s="34">
        <f t="shared" si="68"/>
        <v>1</v>
      </c>
      <c r="K148" s="6">
        <f t="shared" si="76"/>
        <v>1.4901349928995275E-3</v>
      </c>
      <c r="L148" s="10">
        <f t="shared" si="70"/>
        <v>671</v>
      </c>
      <c r="M148" s="10">
        <f t="shared" si="59"/>
        <v>669</v>
      </c>
      <c r="N148" s="10">
        <f t="shared" si="77"/>
        <v>1</v>
      </c>
      <c r="O148">
        <f t="shared" si="72"/>
        <v>448327</v>
      </c>
      <c r="P148" s="3">
        <f t="shared" si="73"/>
        <v>1</v>
      </c>
      <c r="Q148">
        <f t="shared" si="74"/>
        <v>0</v>
      </c>
      <c r="R148" s="7">
        <f t="shared" si="75"/>
        <v>3</v>
      </c>
    </row>
    <row r="149" spans="1:18" x14ac:dyDescent="0.3">
      <c r="A149" s="8">
        <v>1970</v>
      </c>
      <c r="B149" s="44">
        <f t="shared" si="55"/>
        <v>204053325</v>
      </c>
      <c r="C149" s="8">
        <f>SUM($H$104:$H$154)</f>
        <v>435</v>
      </c>
      <c r="D149" s="10">
        <f t="shared" si="65"/>
        <v>469088</v>
      </c>
      <c r="E149" s="41">
        <f t="shared" si="66"/>
        <v>2.298850067745772E-3</v>
      </c>
      <c r="F149" s="45" t="s">
        <v>134</v>
      </c>
      <c r="G149" s="31">
        <v>4690742</v>
      </c>
      <c r="H149" s="8">
        <v>10</v>
      </c>
      <c r="I149" s="2">
        <f t="shared" si="67"/>
        <v>469074</v>
      </c>
      <c r="J149" s="34">
        <f t="shared" si="68"/>
        <v>9.9999957362822342E-2</v>
      </c>
      <c r="K149" s="6">
        <f t="shared" si="76"/>
        <v>1.4901349928995275E-3</v>
      </c>
      <c r="L149" s="10">
        <f t="shared" si="70"/>
        <v>671</v>
      </c>
      <c r="M149" s="10">
        <f t="shared" si="59"/>
        <v>669</v>
      </c>
      <c r="N149" s="10">
        <f t="shared" si="77"/>
        <v>15</v>
      </c>
      <c r="O149">
        <f t="shared" si="72"/>
        <v>312716</v>
      </c>
      <c r="P149" s="3">
        <f t="shared" si="73"/>
        <v>6.6666638241881557E-2</v>
      </c>
      <c r="Q149">
        <f t="shared" si="74"/>
        <v>5</v>
      </c>
      <c r="R149" s="7">
        <f t="shared" si="75"/>
        <v>17</v>
      </c>
    </row>
    <row r="150" spans="1:18" x14ac:dyDescent="0.3">
      <c r="A150" s="8">
        <v>1970</v>
      </c>
      <c r="B150" s="44">
        <f t="shared" si="55"/>
        <v>204053325</v>
      </c>
      <c r="C150" s="8">
        <f t="shared" si="56"/>
        <v>435</v>
      </c>
      <c r="D150" s="10">
        <f t="shared" si="65"/>
        <v>469088</v>
      </c>
      <c r="E150" s="41">
        <f t="shared" si="66"/>
        <v>2.298850067745772E-3</v>
      </c>
      <c r="F150" s="45" t="s">
        <v>135</v>
      </c>
      <c r="G150" s="31">
        <v>3443487</v>
      </c>
      <c r="H150" s="8">
        <v>7</v>
      </c>
      <c r="I150" s="2">
        <f t="shared" si="67"/>
        <v>491927</v>
      </c>
      <c r="J150" s="34">
        <f t="shared" si="68"/>
        <v>0.14285722582951527</v>
      </c>
      <c r="K150" s="6">
        <f t="shared" si="76"/>
        <v>1.4901349928995275E-3</v>
      </c>
      <c r="L150" s="10">
        <f t="shared" si="70"/>
        <v>671</v>
      </c>
      <c r="M150" s="10">
        <f t="shared" si="59"/>
        <v>669</v>
      </c>
      <c r="N150" s="10">
        <f t="shared" si="77"/>
        <v>11</v>
      </c>
      <c r="O150">
        <f t="shared" si="72"/>
        <v>313044</v>
      </c>
      <c r="P150" s="3">
        <f t="shared" si="73"/>
        <v>9.0909011708189977E-2</v>
      </c>
      <c r="Q150">
        <f t="shared" si="74"/>
        <v>4</v>
      </c>
      <c r="R150" s="7">
        <f t="shared" si="75"/>
        <v>13</v>
      </c>
    </row>
    <row r="151" spans="1:18" x14ac:dyDescent="0.3">
      <c r="A151" s="8">
        <v>1970</v>
      </c>
      <c r="B151" s="44">
        <f t="shared" si="55"/>
        <v>204053325</v>
      </c>
      <c r="C151" s="8">
        <f t="shared" si="56"/>
        <v>435</v>
      </c>
      <c r="D151" s="10">
        <f t="shared" si="65"/>
        <v>469088</v>
      </c>
      <c r="E151" s="41">
        <f t="shared" si="66"/>
        <v>2.298850067745772E-3</v>
      </c>
      <c r="F151" s="45" t="s">
        <v>136</v>
      </c>
      <c r="G151" s="31">
        <v>1763331</v>
      </c>
      <c r="H151" s="8">
        <v>4</v>
      </c>
      <c r="I151" s="2">
        <f t="shared" si="67"/>
        <v>440833</v>
      </c>
      <c r="J151" s="34">
        <f t="shared" si="68"/>
        <v>0.25000014177712521</v>
      </c>
      <c r="K151" s="6">
        <f t="shared" si="76"/>
        <v>1.4901349928995275E-3</v>
      </c>
      <c r="L151" s="10">
        <f t="shared" si="70"/>
        <v>671</v>
      </c>
      <c r="M151" s="10">
        <f t="shared" si="59"/>
        <v>669</v>
      </c>
      <c r="N151" s="10">
        <f t="shared" si="77"/>
        <v>6</v>
      </c>
      <c r="O151">
        <f t="shared" si="72"/>
        <v>293889</v>
      </c>
      <c r="P151" s="3">
        <f t="shared" si="73"/>
        <v>0.16666695022091713</v>
      </c>
      <c r="Q151">
        <f t="shared" si="74"/>
        <v>2</v>
      </c>
      <c r="R151" s="7">
        <f t="shared" si="75"/>
        <v>8</v>
      </c>
    </row>
    <row r="152" spans="1:18" x14ac:dyDescent="0.3">
      <c r="A152" s="8">
        <v>1970</v>
      </c>
      <c r="B152" s="44">
        <f t="shared" si="55"/>
        <v>204053325</v>
      </c>
      <c r="C152" s="8">
        <f t="shared" si="56"/>
        <v>435</v>
      </c>
      <c r="D152" s="10">
        <f t="shared" si="65"/>
        <v>469088</v>
      </c>
      <c r="E152" s="41">
        <f t="shared" si="66"/>
        <v>2.298850067745772E-3</v>
      </c>
      <c r="F152" s="45" t="s">
        <v>137</v>
      </c>
      <c r="G152" s="31">
        <v>4447013</v>
      </c>
      <c r="H152" s="8">
        <v>9</v>
      </c>
      <c r="I152" s="2">
        <f t="shared" si="67"/>
        <v>494113</v>
      </c>
      <c r="J152" s="34">
        <f t="shared" si="68"/>
        <v>0.11111121105335199</v>
      </c>
      <c r="K152" s="6">
        <f t="shared" si="76"/>
        <v>1.4901349928995275E-3</v>
      </c>
      <c r="L152" s="10">
        <f t="shared" si="70"/>
        <v>671</v>
      </c>
      <c r="M152" s="10">
        <f t="shared" si="59"/>
        <v>669</v>
      </c>
      <c r="N152" s="10">
        <f t="shared" si="77"/>
        <v>15</v>
      </c>
      <c r="O152">
        <f t="shared" si="72"/>
        <v>296468</v>
      </c>
      <c r="P152" s="3">
        <f t="shared" si="73"/>
        <v>6.6666771606019595E-2</v>
      </c>
      <c r="Q152">
        <f t="shared" si="74"/>
        <v>6</v>
      </c>
      <c r="R152" s="7">
        <f t="shared" si="75"/>
        <v>17</v>
      </c>
    </row>
    <row r="153" spans="1:18" x14ac:dyDescent="0.3">
      <c r="A153" s="8">
        <v>1970</v>
      </c>
      <c r="B153" s="44">
        <f t="shared" si="55"/>
        <v>204053325</v>
      </c>
      <c r="C153" s="8">
        <f t="shared" si="56"/>
        <v>435</v>
      </c>
      <c r="D153" s="10">
        <f t="shared" si="65"/>
        <v>469088</v>
      </c>
      <c r="E153" s="41">
        <f t="shared" si="66"/>
        <v>2.298850067745772E-3</v>
      </c>
      <c r="F153" s="45" t="s">
        <v>138</v>
      </c>
      <c r="G153" s="31">
        <v>335719</v>
      </c>
      <c r="H153" s="8">
        <v>1</v>
      </c>
      <c r="I153" s="2">
        <f t="shared" si="67"/>
        <v>335719</v>
      </c>
      <c r="J153" s="34">
        <f t="shared" si="68"/>
        <v>1</v>
      </c>
      <c r="K153" s="6">
        <f t="shared" si="76"/>
        <v>1.4901349928995275E-3</v>
      </c>
      <c r="L153" s="10">
        <f t="shared" si="70"/>
        <v>671</v>
      </c>
      <c r="M153" s="10">
        <f t="shared" si="59"/>
        <v>669</v>
      </c>
      <c r="N153" s="10">
        <f t="shared" si="77"/>
        <v>1</v>
      </c>
      <c r="O153">
        <f t="shared" si="72"/>
        <v>335719</v>
      </c>
      <c r="P153" s="3">
        <f t="shared" si="73"/>
        <v>1</v>
      </c>
      <c r="Q153">
        <f t="shared" si="74"/>
        <v>0</v>
      </c>
      <c r="R153" s="7">
        <f t="shared" si="75"/>
        <v>3</v>
      </c>
    </row>
    <row r="154" spans="1:18" x14ac:dyDescent="0.3">
      <c r="A154" s="8">
        <v>1970</v>
      </c>
      <c r="B154" s="44">
        <f>SUM($G$104:$G$153)</f>
        <v>204053325</v>
      </c>
      <c r="C154" s="8">
        <f t="shared" si="56"/>
        <v>435</v>
      </c>
      <c r="D154" s="10">
        <f t="shared" si="65"/>
        <v>469088</v>
      </c>
      <c r="E154" s="41">
        <f t="shared" si="66"/>
        <v>2.298850067745772E-3</v>
      </c>
      <c r="F154" s="22" t="s">
        <v>139</v>
      </c>
      <c r="G154" s="31">
        <v>756510</v>
      </c>
      <c r="H154">
        <v>0</v>
      </c>
      <c r="I154" s="2">
        <f t="shared" si="67"/>
        <v>0</v>
      </c>
      <c r="J154" s="34">
        <f t="shared" si="68"/>
        <v>0</v>
      </c>
      <c r="K154" s="6">
        <f t="shared" ref="K106:K154" si="78">(MIN($G$104:$G$153)/B154)</f>
        <v>1.4901349928995275E-3</v>
      </c>
      <c r="L154" s="10">
        <f t="shared" ref="L106:L169" si="79">ROUND(B154/(K154*B154),0)</f>
        <v>671</v>
      </c>
      <c r="M154" s="10">
        <f t="shared" ref="M106:M154" si="80">SUM($N$104:$N$154)</f>
        <v>669</v>
      </c>
      <c r="N154" s="10">
        <v>0</v>
      </c>
      <c r="O154">
        <f t="shared" ref="O106:O169" si="81">IFERROR(ROUND(G154/N154,0),0)</f>
        <v>0</v>
      </c>
      <c r="P154" s="3">
        <f t="shared" ref="P106:P169" si="82">O154/G154</f>
        <v>0</v>
      </c>
      <c r="Q154">
        <f t="shared" ref="Q106:Q169" si="83">N154-H154</f>
        <v>0</v>
      </c>
      <c r="R154" s="7">
        <f t="shared" si="54"/>
        <v>3</v>
      </c>
    </row>
    <row r="155" spans="1:18" x14ac:dyDescent="0.3">
      <c r="A155" s="8">
        <v>1980</v>
      </c>
      <c r="B155" s="44">
        <f>SUM($G$155:$G$204)</f>
        <v>225907472</v>
      </c>
      <c r="C155" s="8">
        <f>SUM($H$155:$H$205)</f>
        <v>435</v>
      </c>
      <c r="D155" s="10">
        <f t="shared" ref="D155:D218" si="84">ROUND(B155/C155,0)</f>
        <v>519328</v>
      </c>
      <c r="E155" s="41">
        <f t="shared" ref="E155:E218" si="85">(D155/B155)</f>
        <v>2.2988526913355041E-3</v>
      </c>
      <c r="F155" s="45" t="s">
        <v>89</v>
      </c>
      <c r="G155" s="31">
        <v>3893888</v>
      </c>
      <c r="H155">
        <v>7</v>
      </c>
      <c r="I155" s="2">
        <f t="shared" si="67"/>
        <v>556270</v>
      </c>
      <c r="J155" s="34">
        <f t="shared" si="68"/>
        <v>0.14285721623220801</v>
      </c>
      <c r="K155" s="6">
        <f>(MIN($G$155:$G$204)/B155)</f>
        <v>1.7788300512698403E-3</v>
      </c>
      <c r="L155" s="10">
        <f t="shared" si="79"/>
        <v>562</v>
      </c>
      <c r="M155" s="10">
        <f>SUM($N$155:$N$205)</f>
        <v>561</v>
      </c>
      <c r="N155" s="10">
        <f t="shared" ref="N106:N169" si="86">IF(ROUND((G155/B155)*L155,0) = 0, 1, ROUND((G155/B155)*L155,0))</f>
        <v>10</v>
      </c>
      <c r="O155">
        <f t="shared" si="81"/>
        <v>389389</v>
      </c>
      <c r="P155" s="3">
        <f t="shared" si="82"/>
        <v>0.10000005136254561</v>
      </c>
      <c r="Q155">
        <f t="shared" si="83"/>
        <v>3</v>
      </c>
      <c r="R155" s="7">
        <f t="shared" si="54"/>
        <v>12</v>
      </c>
    </row>
    <row r="156" spans="1:18" x14ac:dyDescent="0.3">
      <c r="A156" s="8">
        <v>1980</v>
      </c>
      <c r="B156" s="44">
        <f t="shared" ref="B156:B205" si="87">SUM($G$155:$G$204)</f>
        <v>225907472</v>
      </c>
      <c r="C156" s="8">
        <f t="shared" ref="C156:C205" si="88">SUM($H$155:$H$205)</f>
        <v>435</v>
      </c>
      <c r="D156" s="10">
        <f t="shared" si="84"/>
        <v>519328</v>
      </c>
      <c r="E156" s="41">
        <f t="shared" si="85"/>
        <v>2.2988526913355041E-3</v>
      </c>
      <c r="F156" s="45" t="s">
        <v>90</v>
      </c>
      <c r="G156" s="31">
        <v>401851</v>
      </c>
      <c r="H156">
        <v>1</v>
      </c>
      <c r="I156" s="2">
        <f t="shared" si="67"/>
        <v>401851</v>
      </c>
      <c r="J156" s="34">
        <f t="shared" si="68"/>
        <v>1</v>
      </c>
      <c r="K156" s="6">
        <f t="shared" ref="K156:K206" si="89">(MIN($G$155:$G$204)/B156)</f>
        <v>1.7788300512698403E-3</v>
      </c>
      <c r="L156" s="10">
        <f t="shared" si="79"/>
        <v>562</v>
      </c>
      <c r="M156" s="10">
        <f t="shared" ref="M156:M206" si="90">SUM($N$155:$N$205)</f>
        <v>561</v>
      </c>
      <c r="N156" s="10">
        <f t="shared" si="86"/>
        <v>1</v>
      </c>
      <c r="O156">
        <f t="shared" si="81"/>
        <v>401851</v>
      </c>
      <c r="P156" s="3">
        <f t="shared" si="82"/>
        <v>1</v>
      </c>
      <c r="Q156">
        <f t="shared" si="83"/>
        <v>0</v>
      </c>
      <c r="R156" s="7">
        <f t="shared" si="54"/>
        <v>3</v>
      </c>
    </row>
    <row r="157" spans="1:18" x14ac:dyDescent="0.3">
      <c r="A157" s="8">
        <v>1980</v>
      </c>
      <c r="B157" s="44">
        <f t="shared" si="87"/>
        <v>225907472</v>
      </c>
      <c r="C157" s="8">
        <f t="shared" si="88"/>
        <v>435</v>
      </c>
      <c r="D157" s="10">
        <f t="shared" si="84"/>
        <v>519328</v>
      </c>
      <c r="E157" s="41">
        <f t="shared" si="85"/>
        <v>2.2988526913355041E-3</v>
      </c>
      <c r="F157" s="45" t="s">
        <v>91</v>
      </c>
      <c r="G157" s="31">
        <v>2718215</v>
      </c>
      <c r="H157">
        <v>5</v>
      </c>
      <c r="I157" s="2">
        <f t="shared" si="67"/>
        <v>543643</v>
      </c>
      <c r="J157" s="34">
        <f t="shared" si="68"/>
        <v>0.2</v>
      </c>
      <c r="K157" s="6">
        <f t="shared" si="89"/>
        <v>1.7788300512698403E-3</v>
      </c>
      <c r="L157" s="10">
        <f t="shared" si="79"/>
        <v>562</v>
      </c>
      <c r="M157" s="10">
        <f t="shared" si="90"/>
        <v>561</v>
      </c>
      <c r="N157" s="10">
        <f t="shared" si="86"/>
        <v>7</v>
      </c>
      <c r="O157">
        <f t="shared" si="81"/>
        <v>388316</v>
      </c>
      <c r="P157" s="3">
        <f t="shared" si="82"/>
        <v>0.14285698519064902</v>
      </c>
      <c r="Q157">
        <f t="shared" si="83"/>
        <v>2</v>
      </c>
      <c r="R157" s="7">
        <f t="shared" si="54"/>
        <v>9</v>
      </c>
    </row>
    <row r="158" spans="1:18" x14ac:dyDescent="0.3">
      <c r="A158" s="8">
        <v>1980</v>
      </c>
      <c r="B158" s="44">
        <f t="shared" si="87"/>
        <v>225907472</v>
      </c>
      <c r="C158" s="8">
        <f t="shared" si="88"/>
        <v>435</v>
      </c>
      <c r="D158" s="10">
        <f t="shared" si="84"/>
        <v>519328</v>
      </c>
      <c r="E158" s="41">
        <f t="shared" si="85"/>
        <v>2.2988526913355041E-3</v>
      </c>
      <c r="F158" s="45" t="s">
        <v>92</v>
      </c>
      <c r="G158" s="31">
        <v>2286435</v>
      </c>
      <c r="H158">
        <v>4</v>
      </c>
      <c r="I158" s="2">
        <f t="shared" si="67"/>
        <v>571609</v>
      </c>
      <c r="J158" s="34">
        <f t="shared" si="68"/>
        <v>0.25000010934052358</v>
      </c>
      <c r="K158" s="6">
        <f t="shared" si="89"/>
        <v>1.7788300512698403E-3</v>
      </c>
      <c r="L158" s="10">
        <f t="shared" si="79"/>
        <v>562</v>
      </c>
      <c r="M158" s="10">
        <f t="shared" si="90"/>
        <v>561</v>
      </c>
      <c r="N158" s="10">
        <f t="shared" si="86"/>
        <v>6</v>
      </c>
      <c r="O158">
        <f t="shared" si="81"/>
        <v>381073</v>
      </c>
      <c r="P158" s="3">
        <f t="shared" si="82"/>
        <v>0.16666688534771379</v>
      </c>
      <c r="Q158">
        <f t="shared" si="83"/>
        <v>2</v>
      </c>
      <c r="R158" s="7">
        <f t="shared" si="54"/>
        <v>8</v>
      </c>
    </row>
    <row r="159" spans="1:18" x14ac:dyDescent="0.3">
      <c r="A159" s="8">
        <v>1980</v>
      </c>
      <c r="B159" s="44">
        <f t="shared" si="87"/>
        <v>225907472</v>
      </c>
      <c r="C159" s="8">
        <f t="shared" si="88"/>
        <v>435</v>
      </c>
      <c r="D159" s="10">
        <f t="shared" si="84"/>
        <v>519328</v>
      </c>
      <c r="E159" s="41">
        <f t="shared" si="85"/>
        <v>2.2988526913355041E-3</v>
      </c>
      <c r="F159" s="45" t="s">
        <v>93</v>
      </c>
      <c r="G159" s="31">
        <v>23667902</v>
      </c>
      <c r="H159">
        <v>45</v>
      </c>
      <c r="I159" s="2">
        <f t="shared" si="67"/>
        <v>525953</v>
      </c>
      <c r="J159" s="34">
        <f t="shared" si="68"/>
        <v>2.2222206260614059E-2</v>
      </c>
      <c r="K159" s="6">
        <f t="shared" si="89"/>
        <v>1.7788300512698403E-3</v>
      </c>
      <c r="L159" s="10">
        <f t="shared" si="79"/>
        <v>562</v>
      </c>
      <c r="M159" s="10">
        <f t="shared" si="90"/>
        <v>561</v>
      </c>
      <c r="N159" s="10">
        <f t="shared" si="86"/>
        <v>59</v>
      </c>
      <c r="O159">
        <f t="shared" si="81"/>
        <v>401151</v>
      </c>
      <c r="P159" s="3">
        <f t="shared" si="82"/>
        <v>1.6949157555240849E-2</v>
      </c>
      <c r="Q159">
        <f t="shared" si="83"/>
        <v>14</v>
      </c>
      <c r="R159" s="7">
        <f t="shared" si="54"/>
        <v>61</v>
      </c>
    </row>
    <row r="160" spans="1:18" x14ac:dyDescent="0.3">
      <c r="A160" s="8">
        <v>1980</v>
      </c>
      <c r="B160" s="44">
        <f t="shared" si="87"/>
        <v>225907472</v>
      </c>
      <c r="C160" s="8">
        <f t="shared" si="88"/>
        <v>435</v>
      </c>
      <c r="D160" s="10">
        <f t="shared" si="84"/>
        <v>519328</v>
      </c>
      <c r="E160" s="41">
        <f t="shared" si="85"/>
        <v>2.2988526913355041E-3</v>
      </c>
      <c r="F160" s="45" t="s">
        <v>95</v>
      </c>
      <c r="G160" s="31">
        <v>2889964</v>
      </c>
      <c r="H160">
        <v>6</v>
      </c>
      <c r="I160" s="2">
        <f t="shared" si="67"/>
        <v>481661</v>
      </c>
      <c r="J160" s="34">
        <f t="shared" si="68"/>
        <v>0.16666678200835719</v>
      </c>
      <c r="K160" s="6">
        <f t="shared" si="89"/>
        <v>1.7788300512698403E-3</v>
      </c>
      <c r="L160" s="10">
        <f t="shared" si="79"/>
        <v>562</v>
      </c>
      <c r="M160" s="10">
        <f t="shared" si="90"/>
        <v>561</v>
      </c>
      <c r="N160" s="10">
        <f t="shared" si="86"/>
        <v>7</v>
      </c>
      <c r="O160">
        <f t="shared" si="81"/>
        <v>412852</v>
      </c>
      <c r="P160" s="3">
        <f t="shared" si="82"/>
        <v>0.14285714285714285</v>
      </c>
      <c r="Q160">
        <f t="shared" si="83"/>
        <v>1</v>
      </c>
      <c r="R160" s="7">
        <f t="shared" si="54"/>
        <v>9</v>
      </c>
    </row>
    <row r="161" spans="1:18" x14ac:dyDescent="0.3">
      <c r="A161" s="8">
        <v>1980</v>
      </c>
      <c r="B161" s="44">
        <f t="shared" si="87"/>
        <v>225907472</v>
      </c>
      <c r="C161" s="8">
        <f t="shared" si="88"/>
        <v>435</v>
      </c>
      <c r="D161" s="10">
        <f t="shared" si="84"/>
        <v>519328</v>
      </c>
      <c r="E161" s="41">
        <f t="shared" si="85"/>
        <v>2.2988526913355041E-3</v>
      </c>
      <c r="F161" s="45" t="s">
        <v>94</v>
      </c>
      <c r="G161" s="31">
        <v>3107576</v>
      </c>
      <c r="H161">
        <v>6</v>
      </c>
      <c r="I161" s="2">
        <f t="shared" si="67"/>
        <v>517929</v>
      </c>
      <c r="J161" s="34">
        <f t="shared" si="68"/>
        <v>0.16666655940192612</v>
      </c>
      <c r="K161" s="6">
        <f t="shared" si="89"/>
        <v>1.7788300512698403E-3</v>
      </c>
      <c r="L161" s="10">
        <f t="shared" si="79"/>
        <v>562</v>
      </c>
      <c r="M161" s="10">
        <f t="shared" si="90"/>
        <v>561</v>
      </c>
      <c r="N161" s="10">
        <f t="shared" si="86"/>
        <v>8</v>
      </c>
      <c r="O161">
        <f t="shared" si="81"/>
        <v>388447</v>
      </c>
      <c r="P161" s="3">
        <f t="shared" si="82"/>
        <v>0.125</v>
      </c>
      <c r="Q161">
        <f t="shared" si="83"/>
        <v>2</v>
      </c>
      <c r="R161" s="7">
        <f t="shared" si="54"/>
        <v>10</v>
      </c>
    </row>
    <row r="162" spans="1:18" x14ac:dyDescent="0.3">
      <c r="A162" s="8">
        <v>1980</v>
      </c>
      <c r="B162" s="44">
        <f t="shared" si="87"/>
        <v>225907472</v>
      </c>
      <c r="C162" s="8">
        <f t="shared" si="88"/>
        <v>435</v>
      </c>
      <c r="D162" s="10">
        <f t="shared" si="84"/>
        <v>519328</v>
      </c>
      <c r="E162" s="41">
        <f t="shared" si="85"/>
        <v>2.2988526913355041E-3</v>
      </c>
      <c r="F162" s="45" t="s">
        <v>96</v>
      </c>
      <c r="G162" s="31">
        <v>594338</v>
      </c>
      <c r="H162">
        <v>1</v>
      </c>
      <c r="I162" s="2">
        <f t="shared" si="67"/>
        <v>594338</v>
      </c>
      <c r="J162" s="34">
        <f t="shared" si="68"/>
        <v>1</v>
      </c>
      <c r="K162" s="6">
        <f t="shared" si="89"/>
        <v>1.7788300512698403E-3</v>
      </c>
      <c r="L162" s="10">
        <f t="shared" si="79"/>
        <v>562</v>
      </c>
      <c r="M162" s="10">
        <f t="shared" si="90"/>
        <v>561</v>
      </c>
      <c r="N162" s="10">
        <f t="shared" si="86"/>
        <v>1</v>
      </c>
      <c r="O162">
        <f t="shared" si="81"/>
        <v>594338</v>
      </c>
      <c r="P162" s="3">
        <f t="shared" si="82"/>
        <v>1</v>
      </c>
      <c r="Q162">
        <f t="shared" si="83"/>
        <v>0</v>
      </c>
      <c r="R162" s="7">
        <f t="shared" si="54"/>
        <v>3</v>
      </c>
    </row>
    <row r="163" spans="1:18" x14ac:dyDescent="0.3">
      <c r="A163" s="8">
        <v>1980</v>
      </c>
      <c r="B163" s="44">
        <f t="shared" si="87"/>
        <v>225907472</v>
      </c>
      <c r="C163" s="8">
        <f t="shared" si="88"/>
        <v>435</v>
      </c>
      <c r="D163" s="10">
        <f t="shared" si="84"/>
        <v>519328</v>
      </c>
      <c r="E163" s="41">
        <f t="shared" si="85"/>
        <v>2.2988526913355041E-3</v>
      </c>
      <c r="F163" s="45" t="s">
        <v>97</v>
      </c>
      <c r="G163" s="31">
        <v>9746324</v>
      </c>
      <c r="H163">
        <v>19</v>
      </c>
      <c r="I163" s="2">
        <f t="shared" si="67"/>
        <v>512964</v>
      </c>
      <c r="J163" s="34">
        <f t="shared" si="68"/>
        <v>5.2631535746195182E-2</v>
      </c>
      <c r="K163" s="6">
        <f t="shared" si="89"/>
        <v>1.7788300512698403E-3</v>
      </c>
      <c r="L163" s="10">
        <f t="shared" si="79"/>
        <v>562</v>
      </c>
      <c r="M163" s="10">
        <f t="shared" si="90"/>
        <v>561</v>
      </c>
      <c r="N163" s="10">
        <f t="shared" si="86"/>
        <v>24</v>
      </c>
      <c r="O163">
        <f t="shared" si="81"/>
        <v>406097</v>
      </c>
      <c r="P163" s="3">
        <f t="shared" si="82"/>
        <v>4.1666683767131077E-2</v>
      </c>
      <c r="Q163">
        <f t="shared" si="83"/>
        <v>5</v>
      </c>
      <c r="R163" s="7">
        <f t="shared" si="54"/>
        <v>26</v>
      </c>
    </row>
    <row r="164" spans="1:18" x14ac:dyDescent="0.3">
      <c r="A164" s="8">
        <v>1980</v>
      </c>
      <c r="B164" s="44">
        <f t="shared" si="87"/>
        <v>225907472</v>
      </c>
      <c r="C164" s="8">
        <f t="shared" si="88"/>
        <v>435</v>
      </c>
      <c r="D164" s="10">
        <f t="shared" si="84"/>
        <v>519328</v>
      </c>
      <c r="E164" s="41">
        <f t="shared" si="85"/>
        <v>2.2988526913355041E-3</v>
      </c>
      <c r="F164" s="45" t="s">
        <v>98</v>
      </c>
      <c r="G164" s="31">
        <v>5463105</v>
      </c>
      <c r="H164">
        <v>10</v>
      </c>
      <c r="I164" s="2">
        <f t="shared" si="67"/>
        <v>546311</v>
      </c>
      <c r="J164" s="34">
        <f t="shared" si="68"/>
        <v>0.10000009152304414</v>
      </c>
      <c r="K164" s="6">
        <f t="shared" si="89"/>
        <v>1.7788300512698403E-3</v>
      </c>
      <c r="L164" s="10">
        <f t="shared" si="79"/>
        <v>562</v>
      </c>
      <c r="M164" s="10">
        <f t="shared" si="90"/>
        <v>561</v>
      </c>
      <c r="N164" s="10">
        <f t="shared" si="86"/>
        <v>14</v>
      </c>
      <c r="O164">
        <f t="shared" si="81"/>
        <v>390222</v>
      </c>
      <c r="P164" s="3">
        <f t="shared" si="82"/>
        <v>7.1428610652733204E-2</v>
      </c>
      <c r="Q164">
        <f t="shared" si="83"/>
        <v>4</v>
      </c>
      <c r="R164" s="7">
        <f t="shared" si="54"/>
        <v>16</v>
      </c>
    </row>
    <row r="165" spans="1:18" x14ac:dyDescent="0.3">
      <c r="A165" s="8">
        <v>1980</v>
      </c>
      <c r="B165" s="44">
        <f t="shared" si="87"/>
        <v>225907472</v>
      </c>
      <c r="C165" s="8">
        <f t="shared" si="88"/>
        <v>435</v>
      </c>
      <c r="D165" s="10">
        <f t="shared" si="84"/>
        <v>519328</v>
      </c>
      <c r="E165" s="41">
        <f t="shared" si="85"/>
        <v>2.2988526913355041E-3</v>
      </c>
      <c r="F165" s="45" t="s">
        <v>99</v>
      </c>
      <c r="G165" s="31">
        <v>964691</v>
      </c>
      <c r="H165">
        <v>2</v>
      </c>
      <c r="I165" s="2">
        <f t="shared" si="67"/>
        <v>482346</v>
      </c>
      <c r="J165" s="34">
        <f t="shared" si="68"/>
        <v>0.50000051830067871</v>
      </c>
      <c r="K165" s="6">
        <f t="shared" si="89"/>
        <v>1.7788300512698403E-3</v>
      </c>
      <c r="L165" s="10">
        <f t="shared" si="79"/>
        <v>562</v>
      </c>
      <c r="M165" s="10">
        <f t="shared" si="90"/>
        <v>561</v>
      </c>
      <c r="N165" s="10">
        <f t="shared" si="86"/>
        <v>2</v>
      </c>
      <c r="O165">
        <f t="shared" si="81"/>
        <v>482346</v>
      </c>
      <c r="P165" s="3">
        <f t="shared" si="82"/>
        <v>0.50000051830067871</v>
      </c>
      <c r="Q165">
        <f t="shared" si="83"/>
        <v>0</v>
      </c>
      <c r="R165" s="7">
        <f t="shared" si="54"/>
        <v>4</v>
      </c>
    </row>
    <row r="166" spans="1:18" x14ac:dyDescent="0.3">
      <c r="A166" s="8">
        <v>1980</v>
      </c>
      <c r="B166" s="44">
        <f t="shared" si="87"/>
        <v>225907472</v>
      </c>
      <c r="C166" s="8">
        <f t="shared" si="88"/>
        <v>435</v>
      </c>
      <c r="D166" s="10">
        <f t="shared" si="84"/>
        <v>519328</v>
      </c>
      <c r="E166" s="41">
        <f t="shared" si="85"/>
        <v>2.2988526913355041E-3</v>
      </c>
      <c r="F166" s="45" t="s">
        <v>100</v>
      </c>
      <c r="G166" s="31">
        <v>943935</v>
      </c>
      <c r="H166">
        <v>2</v>
      </c>
      <c r="I166" s="2">
        <f t="shared" si="67"/>
        <v>471968</v>
      </c>
      <c r="J166" s="34">
        <f t="shared" si="68"/>
        <v>0.50000052969748976</v>
      </c>
      <c r="K166" s="6">
        <f t="shared" si="89"/>
        <v>1.7788300512698403E-3</v>
      </c>
      <c r="L166" s="10">
        <f t="shared" si="79"/>
        <v>562</v>
      </c>
      <c r="M166" s="10">
        <f t="shared" si="90"/>
        <v>561</v>
      </c>
      <c r="N166" s="10">
        <f t="shared" si="86"/>
        <v>2</v>
      </c>
      <c r="O166">
        <f t="shared" si="81"/>
        <v>471968</v>
      </c>
      <c r="P166" s="3">
        <f t="shared" si="82"/>
        <v>0.50000052969748976</v>
      </c>
      <c r="Q166">
        <f t="shared" si="83"/>
        <v>0</v>
      </c>
      <c r="R166" s="7">
        <f t="shared" si="54"/>
        <v>4</v>
      </c>
    </row>
    <row r="167" spans="1:18" x14ac:dyDescent="0.3">
      <c r="A167" s="8">
        <v>1980</v>
      </c>
      <c r="B167" s="44">
        <f t="shared" si="87"/>
        <v>225907472</v>
      </c>
      <c r="C167" s="8">
        <f t="shared" si="88"/>
        <v>435</v>
      </c>
      <c r="D167" s="10">
        <f t="shared" si="84"/>
        <v>519328</v>
      </c>
      <c r="E167" s="41">
        <f t="shared" si="85"/>
        <v>2.2988526913355041E-3</v>
      </c>
      <c r="F167" s="45" t="s">
        <v>101</v>
      </c>
      <c r="G167" s="31">
        <v>11426518</v>
      </c>
      <c r="H167">
        <v>22</v>
      </c>
      <c r="I167" s="2">
        <f t="shared" si="67"/>
        <v>519387</v>
      </c>
      <c r="J167" s="34">
        <f t="shared" si="68"/>
        <v>4.5454529542595566E-2</v>
      </c>
      <c r="K167" s="6">
        <f t="shared" si="89"/>
        <v>1.7788300512698403E-3</v>
      </c>
      <c r="L167" s="10">
        <f t="shared" si="79"/>
        <v>562</v>
      </c>
      <c r="M167" s="10">
        <f t="shared" si="90"/>
        <v>561</v>
      </c>
      <c r="N167" s="10">
        <f t="shared" si="86"/>
        <v>28</v>
      </c>
      <c r="O167">
        <f t="shared" si="81"/>
        <v>408090</v>
      </c>
      <c r="P167" s="3">
        <f t="shared" si="82"/>
        <v>3.5714291965408887E-2</v>
      </c>
      <c r="Q167">
        <f t="shared" si="83"/>
        <v>6</v>
      </c>
      <c r="R167" s="7">
        <f t="shared" si="54"/>
        <v>30</v>
      </c>
    </row>
    <row r="168" spans="1:18" x14ac:dyDescent="0.3">
      <c r="A168" s="8">
        <v>1980</v>
      </c>
      <c r="B168" s="44">
        <f t="shared" si="87"/>
        <v>225907472</v>
      </c>
      <c r="C168" s="8">
        <f t="shared" si="88"/>
        <v>435</v>
      </c>
      <c r="D168" s="10">
        <f t="shared" si="84"/>
        <v>519328</v>
      </c>
      <c r="E168" s="41">
        <f t="shared" si="85"/>
        <v>2.2988526913355041E-3</v>
      </c>
      <c r="F168" s="45" t="s">
        <v>102</v>
      </c>
      <c r="G168" s="31">
        <v>5490224</v>
      </c>
      <c r="H168">
        <v>10</v>
      </c>
      <c r="I168" s="2">
        <f t="shared" si="67"/>
        <v>549022</v>
      </c>
      <c r="J168" s="34">
        <f t="shared" si="68"/>
        <v>9.9999927143227668E-2</v>
      </c>
      <c r="K168" s="6">
        <f t="shared" si="89"/>
        <v>1.7788300512698403E-3</v>
      </c>
      <c r="L168" s="10">
        <f t="shared" si="79"/>
        <v>562</v>
      </c>
      <c r="M168" s="10">
        <f t="shared" si="90"/>
        <v>561</v>
      </c>
      <c r="N168" s="10">
        <f t="shared" si="86"/>
        <v>14</v>
      </c>
      <c r="O168">
        <f t="shared" si="81"/>
        <v>392159</v>
      </c>
      <c r="P168" s="3">
        <f t="shared" si="82"/>
        <v>7.1428597448847261E-2</v>
      </c>
      <c r="Q168">
        <f t="shared" si="83"/>
        <v>4</v>
      </c>
      <c r="R168" s="7">
        <f t="shared" ref="R168:R231" si="91">IF(H168=0,3,N168+2)</f>
        <v>16</v>
      </c>
    </row>
    <row r="169" spans="1:18" x14ac:dyDescent="0.3">
      <c r="A169" s="8">
        <v>1980</v>
      </c>
      <c r="B169" s="44">
        <f>SUM($G$155:$G$204)</f>
        <v>225907472</v>
      </c>
      <c r="C169" s="8">
        <f t="shared" si="88"/>
        <v>435</v>
      </c>
      <c r="D169" s="10">
        <f t="shared" si="84"/>
        <v>519328</v>
      </c>
      <c r="E169" s="41">
        <f t="shared" si="85"/>
        <v>2.2988526913355041E-3</v>
      </c>
      <c r="F169" s="45" t="s">
        <v>103</v>
      </c>
      <c r="G169" s="31">
        <v>2913808</v>
      </c>
      <c r="H169">
        <v>6</v>
      </c>
      <c r="I169" s="2">
        <f t="shared" si="67"/>
        <v>485635</v>
      </c>
      <c r="J169" s="34">
        <f t="shared" si="68"/>
        <v>0.16666678106450392</v>
      </c>
      <c r="K169" s="6">
        <f t="shared" si="89"/>
        <v>1.7788300512698403E-3</v>
      </c>
      <c r="L169" s="10">
        <f t="shared" si="79"/>
        <v>562</v>
      </c>
      <c r="M169" s="10">
        <f t="shared" si="90"/>
        <v>561</v>
      </c>
      <c r="N169" s="10">
        <f t="shared" si="86"/>
        <v>7</v>
      </c>
      <c r="O169">
        <f t="shared" si="81"/>
        <v>416258</v>
      </c>
      <c r="P169" s="3">
        <f t="shared" si="82"/>
        <v>0.14285704480185379</v>
      </c>
      <c r="Q169">
        <f t="shared" si="83"/>
        <v>1</v>
      </c>
      <c r="R169" s="7">
        <f t="shared" si="91"/>
        <v>9</v>
      </c>
    </row>
    <row r="170" spans="1:18" x14ac:dyDescent="0.3">
      <c r="A170" s="8">
        <v>1980</v>
      </c>
      <c r="B170" s="44">
        <f t="shared" si="87"/>
        <v>225907472</v>
      </c>
      <c r="C170" s="8">
        <f t="shared" si="88"/>
        <v>435</v>
      </c>
      <c r="D170" s="10">
        <f t="shared" si="84"/>
        <v>519328</v>
      </c>
      <c r="E170" s="41">
        <f t="shared" si="85"/>
        <v>2.2988526913355041E-3</v>
      </c>
      <c r="F170" s="45" t="s">
        <v>104</v>
      </c>
      <c r="G170" s="31">
        <v>2363679</v>
      </c>
      <c r="H170">
        <v>5</v>
      </c>
      <c r="I170" s="2">
        <f t="shared" ref="I170:I204" si="92">IFERROR(ROUND(G170/H170,0), 0)</f>
        <v>472736</v>
      </c>
      <c r="J170" s="34">
        <f t="shared" ref="J170:J204" si="93">I170/G170</f>
        <v>0.20000008461385832</v>
      </c>
      <c r="K170" s="6">
        <f t="shared" si="89"/>
        <v>1.7788300512698403E-3</v>
      </c>
      <c r="L170" s="10">
        <f t="shared" ref="L170:L204" si="94">ROUND(B170/(K170*B170),0)</f>
        <v>562</v>
      </c>
      <c r="M170" s="10">
        <f t="shared" si="90"/>
        <v>561</v>
      </c>
      <c r="N170" s="10">
        <f t="shared" ref="N170:N203" si="95">IF(ROUND((G170/B170)*L170,0) = 0, 1, ROUND((G170/B170)*L170,0))</f>
        <v>6</v>
      </c>
      <c r="O170">
        <f t="shared" ref="O170:O204" si="96">IFERROR(ROUND(G170/N170,0),0)</f>
        <v>393947</v>
      </c>
      <c r="P170" s="3">
        <f t="shared" ref="P170:P204" si="97">O170/G170</f>
        <v>0.16666687820131246</v>
      </c>
      <c r="Q170">
        <f t="shared" ref="Q170:Q204" si="98">N170-H170</f>
        <v>1</v>
      </c>
      <c r="R170" s="7">
        <f t="shared" si="91"/>
        <v>8</v>
      </c>
    </row>
    <row r="171" spans="1:18" x14ac:dyDescent="0.3">
      <c r="A171" s="8">
        <v>1980</v>
      </c>
      <c r="B171" s="44">
        <f t="shared" si="87"/>
        <v>225907472</v>
      </c>
      <c r="C171" s="8">
        <f t="shared" si="88"/>
        <v>435</v>
      </c>
      <c r="D171" s="10">
        <f t="shared" si="84"/>
        <v>519328</v>
      </c>
      <c r="E171" s="41">
        <f t="shared" si="85"/>
        <v>2.2988526913355041E-3</v>
      </c>
      <c r="F171" s="45" t="s">
        <v>105</v>
      </c>
      <c r="G171" s="31">
        <v>3660777</v>
      </c>
      <c r="H171">
        <v>7</v>
      </c>
      <c r="I171" s="2">
        <f t="shared" si="92"/>
        <v>522968</v>
      </c>
      <c r="J171" s="34">
        <f t="shared" si="93"/>
        <v>0.14285710383342115</v>
      </c>
      <c r="K171" s="6">
        <f t="shared" si="89"/>
        <v>1.7788300512698403E-3</v>
      </c>
      <c r="L171" s="10">
        <f t="shared" si="94"/>
        <v>562</v>
      </c>
      <c r="M171" s="10">
        <f t="shared" si="90"/>
        <v>561</v>
      </c>
      <c r="N171" s="10">
        <f t="shared" si="95"/>
        <v>9</v>
      </c>
      <c r="O171">
        <f t="shared" si="96"/>
        <v>406753</v>
      </c>
      <c r="P171" s="3">
        <f t="shared" si="97"/>
        <v>0.1111111111111111</v>
      </c>
      <c r="Q171">
        <f t="shared" si="98"/>
        <v>2</v>
      </c>
      <c r="R171" s="7">
        <f t="shared" si="91"/>
        <v>11</v>
      </c>
    </row>
    <row r="172" spans="1:18" x14ac:dyDescent="0.3">
      <c r="A172" s="8">
        <v>1980</v>
      </c>
      <c r="B172" s="44">
        <f t="shared" si="87"/>
        <v>225907472</v>
      </c>
      <c r="C172" s="8">
        <f t="shared" si="88"/>
        <v>435</v>
      </c>
      <c r="D172" s="10">
        <f t="shared" si="84"/>
        <v>519328</v>
      </c>
      <c r="E172" s="41">
        <f t="shared" si="85"/>
        <v>2.2988526913355041E-3</v>
      </c>
      <c r="F172" s="45" t="s">
        <v>106</v>
      </c>
      <c r="G172" s="31">
        <v>4205900</v>
      </c>
      <c r="H172">
        <v>8</v>
      </c>
      <c r="I172" s="2">
        <f t="shared" si="92"/>
        <v>525738</v>
      </c>
      <c r="J172" s="34">
        <f t="shared" si="93"/>
        <v>0.12500011888062007</v>
      </c>
      <c r="K172" s="6">
        <f t="shared" si="89"/>
        <v>1.7788300512698403E-3</v>
      </c>
      <c r="L172" s="10">
        <f t="shared" si="94"/>
        <v>562</v>
      </c>
      <c r="M172" s="10">
        <f t="shared" si="90"/>
        <v>561</v>
      </c>
      <c r="N172" s="10">
        <f t="shared" si="95"/>
        <v>10</v>
      </c>
      <c r="O172">
        <f t="shared" si="96"/>
        <v>420590</v>
      </c>
      <c r="P172" s="3">
        <f t="shared" si="97"/>
        <v>0.1</v>
      </c>
      <c r="Q172">
        <f t="shared" si="98"/>
        <v>2</v>
      </c>
      <c r="R172" s="7">
        <f t="shared" si="91"/>
        <v>12</v>
      </c>
    </row>
    <row r="173" spans="1:18" x14ac:dyDescent="0.3">
      <c r="A173" s="8">
        <v>1980</v>
      </c>
      <c r="B173" s="44">
        <f t="shared" si="87"/>
        <v>225907472</v>
      </c>
      <c r="C173" s="8">
        <f t="shared" si="88"/>
        <v>435</v>
      </c>
      <c r="D173" s="10">
        <f t="shared" si="84"/>
        <v>519328</v>
      </c>
      <c r="E173" s="41">
        <f t="shared" si="85"/>
        <v>2.2988526913355041E-3</v>
      </c>
      <c r="F173" s="45" t="s">
        <v>107</v>
      </c>
      <c r="G173" s="31">
        <v>1124660</v>
      </c>
      <c r="H173">
        <v>2</v>
      </c>
      <c r="I173" s="2">
        <f t="shared" si="92"/>
        <v>562330</v>
      </c>
      <c r="J173" s="34">
        <f t="shared" si="93"/>
        <v>0.5</v>
      </c>
      <c r="K173" s="6">
        <f t="shared" si="89"/>
        <v>1.7788300512698403E-3</v>
      </c>
      <c r="L173" s="10">
        <f t="shared" si="94"/>
        <v>562</v>
      </c>
      <c r="M173" s="10">
        <f t="shared" si="90"/>
        <v>561</v>
      </c>
      <c r="N173" s="10">
        <f t="shared" si="95"/>
        <v>3</v>
      </c>
      <c r="O173">
        <f t="shared" si="96"/>
        <v>374887</v>
      </c>
      <c r="P173" s="3">
        <f t="shared" si="97"/>
        <v>0.33333362971920405</v>
      </c>
      <c r="Q173">
        <f t="shared" si="98"/>
        <v>1</v>
      </c>
      <c r="R173" s="7">
        <f t="shared" si="91"/>
        <v>5</v>
      </c>
    </row>
    <row r="174" spans="1:18" x14ac:dyDescent="0.3">
      <c r="A174" s="8">
        <v>1980</v>
      </c>
      <c r="B174" s="44">
        <f t="shared" si="87"/>
        <v>225907472</v>
      </c>
      <c r="C174" s="8">
        <f t="shared" si="88"/>
        <v>435</v>
      </c>
      <c r="D174" s="10">
        <f t="shared" si="84"/>
        <v>519328</v>
      </c>
      <c r="E174" s="41">
        <f t="shared" si="85"/>
        <v>2.2988526913355041E-3</v>
      </c>
      <c r="F174" s="45" t="s">
        <v>108</v>
      </c>
      <c r="G174" s="31">
        <v>4216975</v>
      </c>
      <c r="H174">
        <v>8</v>
      </c>
      <c r="I174" s="2">
        <f t="shared" si="92"/>
        <v>527122</v>
      </c>
      <c r="J174" s="34">
        <f t="shared" si="93"/>
        <v>0.12500002964210127</v>
      </c>
      <c r="K174" s="6">
        <f t="shared" si="89"/>
        <v>1.7788300512698403E-3</v>
      </c>
      <c r="L174" s="10">
        <f t="shared" si="94"/>
        <v>562</v>
      </c>
      <c r="M174" s="10">
        <f t="shared" si="90"/>
        <v>561</v>
      </c>
      <c r="N174" s="10">
        <f t="shared" si="95"/>
        <v>10</v>
      </c>
      <c r="O174">
        <f t="shared" si="96"/>
        <v>421698</v>
      </c>
      <c r="P174" s="3">
        <f t="shared" si="97"/>
        <v>0.10000011856840507</v>
      </c>
      <c r="Q174">
        <f t="shared" si="98"/>
        <v>2</v>
      </c>
      <c r="R174" s="7">
        <f t="shared" si="91"/>
        <v>12</v>
      </c>
    </row>
    <row r="175" spans="1:18" x14ac:dyDescent="0.3">
      <c r="A175" s="8">
        <v>1980</v>
      </c>
      <c r="B175" s="44">
        <f t="shared" si="87"/>
        <v>225907472</v>
      </c>
      <c r="C175" s="8">
        <f t="shared" si="88"/>
        <v>435</v>
      </c>
      <c r="D175" s="10">
        <f t="shared" si="84"/>
        <v>519328</v>
      </c>
      <c r="E175" s="41">
        <f t="shared" si="85"/>
        <v>2.2988526913355041E-3</v>
      </c>
      <c r="F175" s="45" t="s">
        <v>109</v>
      </c>
      <c r="G175" s="31">
        <v>5737037</v>
      </c>
      <c r="H175">
        <v>11</v>
      </c>
      <c r="I175" s="2">
        <f t="shared" si="92"/>
        <v>521549</v>
      </c>
      <c r="J175" s="34">
        <f t="shared" si="93"/>
        <v>9.0909122601091824E-2</v>
      </c>
      <c r="K175" s="6">
        <f t="shared" si="89"/>
        <v>1.7788300512698403E-3</v>
      </c>
      <c r="L175" s="10">
        <f t="shared" si="94"/>
        <v>562</v>
      </c>
      <c r="M175" s="10">
        <f t="shared" si="90"/>
        <v>561</v>
      </c>
      <c r="N175" s="10">
        <f t="shared" si="95"/>
        <v>14</v>
      </c>
      <c r="O175">
        <f t="shared" si="96"/>
        <v>409788</v>
      </c>
      <c r="P175" s="3">
        <f t="shared" si="97"/>
        <v>7.1428509176426791E-2</v>
      </c>
      <c r="Q175">
        <f t="shared" si="98"/>
        <v>3</v>
      </c>
      <c r="R175" s="7">
        <f t="shared" si="91"/>
        <v>16</v>
      </c>
    </row>
    <row r="176" spans="1:18" x14ac:dyDescent="0.3">
      <c r="A176" s="8">
        <v>1980</v>
      </c>
      <c r="B176" s="44">
        <f t="shared" si="87"/>
        <v>225907472</v>
      </c>
      <c r="C176" s="8">
        <f>SUM($H$155:$H$205)</f>
        <v>435</v>
      </c>
      <c r="D176" s="10">
        <f t="shared" si="84"/>
        <v>519328</v>
      </c>
      <c r="E176" s="41">
        <f t="shared" si="85"/>
        <v>2.2988526913355041E-3</v>
      </c>
      <c r="F176" s="45" t="s">
        <v>110</v>
      </c>
      <c r="G176" s="31">
        <v>9262078</v>
      </c>
      <c r="H176">
        <v>18</v>
      </c>
      <c r="I176" s="2">
        <f t="shared" si="92"/>
        <v>514560</v>
      </c>
      <c r="J176" s="34">
        <f t="shared" si="93"/>
        <v>5.5555567551903579E-2</v>
      </c>
      <c r="K176" s="6">
        <f t="shared" si="89"/>
        <v>1.7788300512698403E-3</v>
      </c>
      <c r="L176" s="10">
        <f t="shared" si="94"/>
        <v>562</v>
      </c>
      <c r="M176" s="10">
        <f t="shared" si="90"/>
        <v>561</v>
      </c>
      <c r="N176" s="10">
        <f t="shared" si="95"/>
        <v>23</v>
      </c>
      <c r="O176">
        <f t="shared" si="96"/>
        <v>402699</v>
      </c>
      <c r="P176" s="3">
        <f t="shared" si="97"/>
        <v>4.3478256175342081E-2</v>
      </c>
      <c r="Q176">
        <f t="shared" si="98"/>
        <v>5</v>
      </c>
      <c r="R176" s="7">
        <f t="shared" si="91"/>
        <v>25</v>
      </c>
    </row>
    <row r="177" spans="1:18" x14ac:dyDescent="0.3">
      <c r="A177" s="8">
        <v>1980</v>
      </c>
      <c r="B177" s="44">
        <f t="shared" si="87"/>
        <v>225907472</v>
      </c>
      <c r="C177" s="8">
        <f t="shared" si="88"/>
        <v>435</v>
      </c>
      <c r="D177" s="10">
        <f t="shared" si="84"/>
        <v>519328</v>
      </c>
      <c r="E177" s="41">
        <f t="shared" si="85"/>
        <v>2.2988526913355041E-3</v>
      </c>
      <c r="F177" s="45" t="s">
        <v>111</v>
      </c>
      <c r="G177" s="31">
        <v>4075970</v>
      </c>
      <c r="H177">
        <v>8</v>
      </c>
      <c r="I177" s="2">
        <f t="shared" si="92"/>
        <v>509496</v>
      </c>
      <c r="J177" s="34">
        <f t="shared" si="93"/>
        <v>0.12499993866490676</v>
      </c>
      <c r="K177" s="6">
        <f t="shared" si="89"/>
        <v>1.7788300512698403E-3</v>
      </c>
      <c r="L177" s="10">
        <f t="shared" si="94"/>
        <v>562</v>
      </c>
      <c r="M177" s="10">
        <f t="shared" si="90"/>
        <v>561</v>
      </c>
      <c r="N177" s="10">
        <f t="shared" si="95"/>
        <v>10</v>
      </c>
      <c r="O177">
        <f t="shared" si="96"/>
        <v>407597</v>
      </c>
      <c r="P177" s="3">
        <f t="shared" si="97"/>
        <v>0.1</v>
      </c>
      <c r="Q177">
        <f t="shared" si="98"/>
        <v>2</v>
      </c>
      <c r="R177" s="7">
        <f t="shared" si="91"/>
        <v>12</v>
      </c>
    </row>
    <row r="178" spans="1:18" x14ac:dyDescent="0.3">
      <c r="A178" s="8">
        <v>1980</v>
      </c>
      <c r="B178" s="44">
        <f t="shared" si="87"/>
        <v>225907472</v>
      </c>
      <c r="C178" s="8">
        <f t="shared" si="88"/>
        <v>435</v>
      </c>
      <c r="D178" s="10">
        <f t="shared" si="84"/>
        <v>519328</v>
      </c>
      <c r="E178" s="41">
        <f t="shared" si="85"/>
        <v>2.2988526913355041E-3</v>
      </c>
      <c r="F178" s="45" t="s">
        <v>112</v>
      </c>
      <c r="G178" s="31">
        <v>2520638</v>
      </c>
      <c r="H178">
        <v>5</v>
      </c>
      <c r="I178" s="2">
        <f t="shared" si="92"/>
        <v>504128</v>
      </c>
      <c r="J178" s="34">
        <f t="shared" si="93"/>
        <v>0.20000015868998244</v>
      </c>
      <c r="K178" s="6">
        <f t="shared" si="89"/>
        <v>1.7788300512698403E-3</v>
      </c>
      <c r="L178" s="10">
        <f t="shared" si="94"/>
        <v>562</v>
      </c>
      <c r="M178" s="10">
        <f t="shared" si="90"/>
        <v>561</v>
      </c>
      <c r="N178" s="10">
        <f t="shared" si="95"/>
        <v>6</v>
      </c>
      <c r="O178">
        <f t="shared" si="96"/>
        <v>420106</v>
      </c>
      <c r="P178" s="3">
        <f t="shared" si="97"/>
        <v>0.16666653442501461</v>
      </c>
      <c r="Q178">
        <f t="shared" si="98"/>
        <v>1</v>
      </c>
      <c r="R178" s="7">
        <f t="shared" si="91"/>
        <v>8</v>
      </c>
    </row>
    <row r="179" spans="1:18" x14ac:dyDescent="0.3">
      <c r="A179" s="8">
        <v>1980</v>
      </c>
      <c r="B179" s="44">
        <f t="shared" si="87"/>
        <v>225907472</v>
      </c>
      <c r="C179" s="8">
        <f t="shared" si="88"/>
        <v>435</v>
      </c>
      <c r="D179" s="10">
        <f t="shared" si="84"/>
        <v>519328</v>
      </c>
      <c r="E179" s="41">
        <f t="shared" si="85"/>
        <v>2.2988526913355041E-3</v>
      </c>
      <c r="F179" s="45" t="s">
        <v>113</v>
      </c>
      <c r="G179" s="31">
        <v>4916686</v>
      </c>
      <c r="H179">
        <v>9</v>
      </c>
      <c r="I179" s="2">
        <f t="shared" si="92"/>
        <v>546298</v>
      </c>
      <c r="J179" s="34">
        <f t="shared" si="93"/>
        <v>0.11111102071598633</v>
      </c>
      <c r="K179" s="6">
        <f t="shared" si="89"/>
        <v>1.7788300512698403E-3</v>
      </c>
      <c r="L179" s="10">
        <f t="shared" si="94"/>
        <v>562</v>
      </c>
      <c r="M179" s="10">
        <f t="shared" si="90"/>
        <v>561</v>
      </c>
      <c r="N179" s="10">
        <f t="shared" si="95"/>
        <v>12</v>
      </c>
      <c r="O179">
        <f t="shared" si="96"/>
        <v>409724</v>
      </c>
      <c r="P179" s="3">
        <f t="shared" si="97"/>
        <v>8.3333367231505126E-2</v>
      </c>
      <c r="Q179">
        <f t="shared" si="98"/>
        <v>3</v>
      </c>
      <c r="R179" s="7">
        <f t="shared" si="91"/>
        <v>14</v>
      </c>
    </row>
    <row r="180" spans="1:18" x14ac:dyDescent="0.3">
      <c r="A180" s="8">
        <v>1980</v>
      </c>
      <c r="B180" s="44">
        <f>SUM($G$155:$G$204)</f>
        <v>225907472</v>
      </c>
      <c r="C180" s="8">
        <f t="shared" si="88"/>
        <v>435</v>
      </c>
      <c r="D180" s="10">
        <f t="shared" si="84"/>
        <v>519328</v>
      </c>
      <c r="E180" s="41">
        <f t="shared" si="85"/>
        <v>2.2988526913355041E-3</v>
      </c>
      <c r="F180" s="45" t="s">
        <v>114</v>
      </c>
      <c r="G180" s="31">
        <v>786690</v>
      </c>
      <c r="H180">
        <v>2</v>
      </c>
      <c r="I180" s="2">
        <f t="shared" si="92"/>
        <v>393345</v>
      </c>
      <c r="J180" s="34">
        <f t="shared" si="93"/>
        <v>0.5</v>
      </c>
      <c r="K180" s="6">
        <f t="shared" si="89"/>
        <v>1.7788300512698403E-3</v>
      </c>
      <c r="L180" s="10">
        <f t="shared" si="94"/>
        <v>562</v>
      </c>
      <c r="M180" s="10">
        <f t="shared" si="90"/>
        <v>561</v>
      </c>
      <c r="N180" s="10">
        <f t="shared" si="95"/>
        <v>2</v>
      </c>
      <c r="O180">
        <f t="shared" si="96"/>
        <v>393345</v>
      </c>
      <c r="P180" s="3">
        <f t="shared" si="97"/>
        <v>0.5</v>
      </c>
      <c r="Q180">
        <f t="shared" si="98"/>
        <v>0</v>
      </c>
      <c r="R180" s="7">
        <f t="shared" si="91"/>
        <v>4</v>
      </c>
    </row>
    <row r="181" spans="1:18" x14ac:dyDescent="0.3">
      <c r="A181" s="8">
        <v>1980</v>
      </c>
      <c r="B181" s="44">
        <f t="shared" si="87"/>
        <v>225907472</v>
      </c>
      <c r="C181" s="8">
        <f t="shared" si="88"/>
        <v>435</v>
      </c>
      <c r="D181" s="10">
        <f t="shared" si="84"/>
        <v>519328</v>
      </c>
      <c r="E181" s="41">
        <f t="shared" si="85"/>
        <v>2.2988526913355041E-3</v>
      </c>
      <c r="F181" s="45" t="s">
        <v>115</v>
      </c>
      <c r="G181" s="31">
        <v>1569825</v>
      </c>
      <c r="H181">
        <v>3</v>
      </c>
      <c r="I181" s="2">
        <f t="shared" si="92"/>
        <v>523275</v>
      </c>
      <c r="J181" s="34">
        <f t="shared" si="93"/>
        <v>0.33333333333333331</v>
      </c>
      <c r="K181" s="6">
        <f t="shared" si="89"/>
        <v>1.7788300512698403E-3</v>
      </c>
      <c r="L181" s="10">
        <f t="shared" si="94"/>
        <v>562</v>
      </c>
      <c r="M181" s="10">
        <f t="shared" si="90"/>
        <v>561</v>
      </c>
      <c r="N181" s="10">
        <f t="shared" si="95"/>
        <v>4</v>
      </c>
      <c r="O181">
        <f t="shared" si="96"/>
        <v>392456</v>
      </c>
      <c r="P181" s="3">
        <f t="shared" si="97"/>
        <v>0.24999984074658002</v>
      </c>
      <c r="Q181">
        <f t="shared" si="98"/>
        <v>1</v>
      </c>
      <c r="R181" s="7">
        <f t="shared" si="91"/>
        <v>6</v>
      </c>
    </row>
    <row r="182" spans="1:18" x14ac:dyDescent="0.3">
      <c r="A182" s="8">
        <v>1980</v>
      </c>
      <c r="B182" s="44">
        <f t="shared" si="87"/>
        <v>225907472</v>
      </c>
      <c r="C182" s="8">
        <f t="shared" si="88"/>
        <v>435</v>
      </c>
      <c r="D182" s="10">
        <f t="shared" si="84"/>
        <v>519328</v>
      </c>
      <c r="E182" s="41">
        <f t="shared" si="85"/>
        <v>2.2988526913355041E-3</v>
      </c>
      <c r="F182" s="45" t="s">
        <v>116</v>
      </c>
      <c r="G182" s="31">
        <v>800493</v>
      </c>
      <c r="H182">
        <v>2</v>
      </c>
      <c r="I182" s="2">
        <f t="shared" si="92"/>
        <v>400247</v>
      </c>
      <c r="J182" s="34">
        <f t="shared" si="93"/>
        <v>0.50000062461508099</v>
      </c>
      <c r="K182" s="6">
        <f t="shared" si="89"/>
        <v>1.7788300512698403E-3</v>
      </c>
      <c r="L182" s="10">
        <f t="shared" si="94"/>
        <v>562</v>
      </c>
      <c r="M182" s="10">
        <f t="shared" si="90"/>
        <v>561</v>
      </c>
      <c r="N182" s="10">
        <f t="shared" si="95"/>
        <v>2</v>
      </c>
      <c r="O182">
        <f t="shared" si="96"/>
        <v>400247</v>
      </c>
      <c r="P182" s="3">
        <f t="shared" si="97"/>
        <v>0.50000062461508099</v>
      </c>
      <c r="Q182">
        <f t="shared" si="98"/>
        <v>0</v>
      </c>
      <c r="R182" s="7">
        <f t="shared" si="91"/>
        <v>4</v>
      </c>
    </row>
    <row r="183" spans="1:18" x14ac:dyDescent="0.3">
      <c r="A183" s="8">
        <v>1980</v>
      </c>
      <c r="B183" s="44">
        <f t="shared" si="87"/>
        <v>225907472</v>
      </c>
      <c r="C183" s="8">
        <f t="shared" si="88"/>
        <v>435</v>
      </c>
      <c r="D183" s="10">
        <f t="shared" si="84"/>
        <v>519328</v>
      </c>
      <c r="E183" s="41">
        <f t="shared" si="85"/>
        <v>2.2988526913355041E-3</v>
      </c>
      <c r="F183" s="45" t="s">
        <v>117</v>
      </c>
      <c r="G183" s="31">
        <v>920610</v>
      </c>
      <c r="H183">
        <v>2</v>
      </c>
      <c r="I183" s="2">
        <f t="shared" si="92"/>
        <v>460305</v>
      </c>
      <c r="J183" s="34">
        <f t="shared" si="93"/>
        <v>0.5</v>
      </c>
      <c r="K183" s="6">
        <f t="shared" si="89"/>
        <v>1.7788300512698403E-3</v>
      </c>
      <c r="L183" s="10">
        <f t="shared" si="94"/>
        <v>562</v>
      </c>
      <c r="M183" s="10">
        <f t="shared" si="90"/>
        <v>561</v>
      </c>
      <c r="N183" s="10">
        <f t="shared" si="95"/>
        <v>2</v>
      </c>
      <c r="O183">
        <f t="shared" si="96"/>
        <v>460305</v>
      </c>
      <c r="P183" s="3">
        <f t="shared" si="97"/>
        <v>0.5</v>
      </c>
      <c r="Q183">
        <f t="shared" si="98"/>
        <v>0</v>
      </c>
      <c r="R183" s="7">
        <f t="shared" si="91"/>
        <v>4</v>
      </c>
    </row>
    <row r="184" spans="1:18" x14ac:dyDescent="0.3">
      <c r="A184" s="8">
        <v>1980</v>
      </c>
      <c r="B184" s="44">
        <f t="shared" si="87"/>
        <v>225907472</v>
      </c>
      <c r="C184" s="8">
        <f t="shared" si="88"/>
        <v>435</v>
      </c>
      <c r="D184" s="10">
        <f t="shared" si="84"/>
        <v>519328</v>
      </c>
      <c r="E184" s="41">
        <f t="shared" si="85"/>
        <v>2.2988526913355041E-3</v>
      </c>
      <c r="F184" s="45" t="s">
        <v>118</v>
      </c>
      <c r="G184" s="31">
        <v>7364823</v>
      </c>
      <c r="H184">
        <v>14</v>
      </c>
      <c r="I184" s="2">
        <f t="shared" si="92"/>
        <v>526059</v>
      </c>
      <c r="J184" s="34">
        <f t="shared" si="93"/>
        <v>7.1428600524411787E-2</v>
      </c>
      <c r="K184" s="6">
        <f t="shared" si="89"/>
        <v>1.7788300512698403E-3</v>
      </c>
      <c r="L184" s="10">
        <f t="shared" si="94"/>
        <v>562</v>
      </c>
      <c r="M184" s="10">
        <f t="shared" si="90"/>
        <v>561</v>
      </c>
      <c r="N184" s="10">
        <f t="shared" si="95"/>
        <v>18</v>
      </c>
      <c r="O184">
        <f t="shared" si="96"/>
        <v>409157</v>
      </c>
      <c r="P184" s="3">
        <f t="shared" si="97"/>
        <v>5.5555578185653612E-2</v>
      </c>
      <c r="Q184">
        <f t="shared" si="98"/>
        <v>4</v>
      </c>
      <c r="R184" s="7">
        <f t="shared" si="91"/>
        <v>20</v>
      </c>
    </row>
    <row r="185" spans="1:18" x14ac:dyDescent="0.3">
      <c r="A185" s="8">
        <v>1980</v>
      </c>
      <c r="B185" s="44">
        <f t="shared" si="87"/>
        <v>225907472</v>
      </c>
      <c r="C185" s="8">
        <f t="shared" si="88"/>
        <v>435</v>
      </c>
      <c r="D185" s="10">
        <f t="shared" si="84"/>
        <v>519328</v>
      </c>
      <c r="E185" s="41">
        <f t="shared" si="85"/>
        <v>2.2988526913355041E-3</v>
      </c>
      <c r="F185" s="45" t="s">
        <v>119</v>
      </c>
      <c r="G185" s="31">
        <v>1302894</v>
      </c>
      <c r="H185">
        <v>3</v>
      </c>
      <c r="I185" s="2">
        <f t="shared" si="92"/>
        <v>434298</v>
      </c>
      <c r="J185" s="34">
        <f t="shared" si="93"/>
        <v>0.33333333333333331</v>
      </c>
      <c r="K185" s="6">
        <f t="shared" si="89"/>
        <v>1.7788300512698403E-3</v>
      </c>
      <c r="L185" s="10">
        <f t="shared" si="94"/>
        <v>562</v>
      </c>
      <c r="M185" s="10">
        <f t="shared" si="90"/>
        <v>561</v>
      </c>
      <c r="N185" s="10">
        <f t="shared" si="95"/>
        <v>3</v>
      </c>
      <c r="O185">
        <f t="shared" si="96"/>
        <v>434298</v>
      </c>
      <c r="P185" s="3">
        <f t="shared" si="97"/>
        <v>0.33333333333333331</v>
      </c>
      <c r="Q185">
        <f t="shared" si="98"/>
        <v>0</v>
      </c>
      <c r="R185" s="7">
        <f t="shared" si="91"/>
        <v>5</v>
      </c>
    </row>
    <row r="186" spans="1:18" x14ac:dyDescent="0.3">
      <c r="A186" s="8">
        <v>1980</v>
      </c>
      <c r="B186" s="44">
        <f t="shared" si="87"/>
        <v>225907472</v>
      </c>
      <c r="C186" s="8">
        <f t="shared" si="88"/>
        <v>435</v>
      </c>
      <c r="D186" s="10">
        <f t="shared" si="84"/>
        <v>519328</v>
      </c>
      <c r="E186" s="41">
        <f t="shared" si="85"/>
        <v>2.2988526913355041E-3</v>
      </c>
      <c r="F186" s="45" t="s">
        <v>120</v>
      </c>
      <c r="G186" s="31">
        <v>17558072</v>
      </c>
      <c r="H186">
        <v>34</v>
      </c>
      <c r="I186" s="2">
        <f t="shared" si="92"/>
        <v>516414</v>
      </c>
      <c r="J186" s="34">
        <f t="shared" si="93"/>
        <v>2.9411771406336641E-2</v>
      </c>
      <c r="K186" s="6">
        <f t="shared" si="89"/>
        <v>1.7788300512698403E-3</v>
      </c>
      <c r="L186" s="10">
        <f t="shared" si="94"/>
        <v>562</v>
      </c>
      <c r="M186" s="10">
        <f t="shared" si="90"/>
        <v>561</v>
      </c>
      <c r="N186" s="10">
        <f t="shared" si="95"/>
        <v>44</v>
      </c>
      <c r="O186">
        <f t="shared" si="96"/>
        <v>399047</v>
      </c>
      <c r="P186" s="3">
        <f t="shared" si="97"/>
        <v>2.2727267549648961E-2</v>
      </c>
      <c r="Q186">
        <f t="shared" si="98"/>
        <v>10</v>
      </c>
      <c r="R186" s="7">
        <f t="shared" si="91"/>
        <v>46</v>
      </c>
    </row>
    <row r="187" spans="1:18" x14ac:dyDescent="0.3">
      <c r="A187" s="8">
        <v>1980</v>
      </c>
      <c r="B187" s="44">
        <f t="shared" si="87"/>
        <v>225907472</v>
      </c>
      <c r="C187" s="8">
        <f t="shared" si="88"/>
        <v>435</v>
      </c>
      <c r="D187" s="10">
        <f t="shared" si="84"/>
        <v>519328</v>
      </c>
      <c r="E187" s="41">
        <f t="shared" si="85"/>
        <v>2.2988526913355041E-3</v>
      </c>
      <c r="F187" s="45" t="s">
        <v>121</v>
      </c>
      <c r="G187" s="31">
        <v>5881766</v>
      </c>
      <c r="H187">
        <v>11</v>
      </c>
      <c r="I187" s="2">
        <f t="shared" si="92"/>
        <v>534706</v>
      </c>
      <c r="J187" s="34">
        <f t="shared" si="93"/>
        <v>9.0909090909090912E-2</v>
      </c>
      <c r="K187" s="6">
        <f t="shared" si="89"/>
        <v>1.7788300512698403E-3</v>
      </c>
      <c r="L187" s="10">
        <f t="shared" si="94"/>
        <v>562</v>
      </c>
      <c r="M187" s="10">
        <f t="shared" si="90"/>
        <v>561</v>
      </c>
      <c r="N187" s="10">
        <f t="shared" si="95"/>
        <v>15</v>
      </c>
      <c r="O187">
        <f t="shared" si="96"/>
        <v>392118</v>
      </c>
      <c r="P187" s="3">
        <f t="shared" si="97"/>
        <v>6.6666712004523815E-2</v>
      </c>
      <c r="Q187">
        <f t="shared" si="98"/>
        <v>4</v>
      </c>
      <c r="R187" s="7">
        <f t="shared" si="91"/>
        <v>17</v>
      </c>
    </row>
    <row r="188" spans="1:18" x14ac:dyDescent="0.3">
      <c r="A188" s="8">
        <v>1980</v>
      </c>
      <c r="B188" s="44">
        <f t="shared" si="87"/>
        <v>225907472</v>
      </c>
      <c r="C188" s="8">
        <f t="shared" si="88"/>
        <v>435</v>
      </c>
      <c r="D188" s="10">
        <f t="shared" si="84"/>
        <v>519328</v>
      </c>
      <c r="E188" s="41">
        <f t="shared" si="85"/>
        <v>2.2988526913355041E-3</v>
      </c>
      <c r="F188" s="45" t="s">
        <v>122</v>
      </c>
      <c r="G188" s="31">
        <v>652717</v>
      </c>
      <c r="H188">
        <v>1</v>
      </c>
      <c r="I188" s="2">
        <f t="shared" si="92"/>
        <v>652717</v>
      </c>
      <c r="J188" s="34">
        <f t="shared" si="93"/>
        <v>1</v>
      </c>
      <c r="K188" s="6">
        <f t="shared" si="89"/>
        <v>1.7788300512698403E-3</v>
      </c>
      <c r="L188" s="10">
        <f t="shared" si="94"/>
        <v>562</v>
      </c>
      <c r="M188" s="10">
        <f t="shared" si="90"/>
        <v>561</v>
      </c>
      <c r="N188" s="10">
        <f t="shared" si="95"/>
        <v>2</v>
      </c>
      <c r="O188">
        <f t="shared" si="96"/>
        <v>326359</v>
      </c>
      <c r="P188" s="3">
        <f t="shared" si="97"/>
        <v>0.50000076602876897</v>
      </c>
      <c r="Q188">
        <f t="shared" si="98"/>
        <v>1</v>
      </c>
      <c r="R188" s="7">
        <f t="shared" si="91"/>
        <v>4</v>
      </c>
    </row>
    <row r="189" spans="1:18" x14ac:dyDescent="0.3">
      <c r="A189" s="8">
        <v>1980</v>
      </c>
      <c r="B189" s="44">
        <f t="shared" si="87"/>
        <v>225907472</v>
      </c>
      <c r="C189" s="8">
        <f t="shared" si="88"/>
        <v>435</v>
      </c>
      <c r="D189" s="10">
        <f t="shared" si="84"/>
        <v>519328</v>
      </c>
      <c r="E189" s="41">
        <f t="shared" si="85"/>
        <v>2.2988526913355041E-3</v>
      </c>
      <c r="F189" s="45" t="s">
        <v>123</v>
      </c>
      <c r="G189" s="31">
        <v>10797630</v>
      </c>
      <c r="H189">
        <v>21</v>
      </c>
      <c r="I189" s="2">
        <f t="shared" si="92"/>
        <v>514173</v>
      </c>
      <c r="J189" s="34">
        <f t="shared" si="93"/>
        <v>4.7619060849464191E-2</v>
      </c>
      <c r="K189" s="6">
        <f t="shared" si="89"/>
        <v>1.7788300512698403E-3</v>
      </c>
      <c r="L189" s="10">
        <f t="shared" si="94"/>
        <v>562</v>
      </c>
      <c r="M189" s="10">
        <f t="shared" si="90"/>
        <v>561</v>
      </c>
      <c r="N189" s="10">
        <f t="shared" si="95"/>
        <v>27</v>
      </c>
      <c r="O189">
        <f t="shared" si="96"/>
        <v>399912</v>
      </c>
      <c r="P189" s="3">
        <f t="shared" si="97"/>
        <v>3.7037016456389044E-2</v>
      </c>
      <c r="Q189">
        <f t="shared" si="98"/>
        <v>6</v>
      </c>
      <c r="R189" s="7">
        <f t="shared" si="91"/>
        <v>29</v>
      </c>
    </row>
    <row r="190" spans="1:18" x14ac:dyDescent="0.3">
      <c r="A190" s="8">
        <v>1980</v>
      </c>
      <c r="B190" s="44">
        <f t="shared" si="87"/>
        <v>225907472</v>
      </c>
      <c r="C190" s="8">
        <f t="shared" si="88"/>
        <v>435</v>
      </c>
      <c r="D190" s="10">
        <f t="shared" si="84"/>
        <v>519328</v>
      </c>
      <c r="E190" s="41">
        <f t="shared" si="85"/>
        <v>2.2988526913355041E-3</v>
      </c>
      <c r="F190" s="45" t="s">
        <v>124</v>
      </c>
      <c r="G190" s="31">
        <v>3025290</v>
      </c>
      <c r="H190">
        <v>6</v>
      </c>
      <c r="I190" s="2">
        <f t="shared" si="92"/>
        <v>504215</v>
      </c>
      <c r="J190" s="34">
        <f t="shared" si="93"/>
        <v>0.16666666666666666</v>
      </c>
      <c r="K190" s="6">
        <f t="shared" si="89"/>
        <v>1.7788300512698403E-3</v>
      </c>
      <c r="L190" s="10">
        <f t="shared" si="94"/>
        <v>562</v>
      </c>
      <c r="M190" s="10">
        <f t="shared" si="90"/>
        <v>561</v>
      </c>
      <c r="N190" s="10">
        <f t="shared" si="95"/>
        <v>8</v>
      </c>
      <c r="O190">
        <f t="shared" si="96"/>
        <v>378161</v>
      </c>
      <c r="P190" s="3">
        <f t="shared" si="97"/>
        <v>0.12499991736329409</v>
      </c>
      <c r="Q190">
        <f t="shared" si="98"/>
        <v>2</v>
      </c>
      <c r="R190" s="7">
        <f t="shared" si="91"/>
        <v>10</v>
      </c>
    </row>
    <row r="191" spans="1:18" x14ac:dyDescent="0.3">
      <c r="A191" s="8">
        <v>1980</v>
      </c>
      <c r="B191" s="44">
        <f t="shared" si="87"/>
        <v>225907472</v>
      </c>
      <c r="C191" s="8">
        <f t="shared" si="88"/>
        <v>435</v>
      </c>
      <c r="D191" s="10">
        <f t="shared" si="84"/>
        <v>519328</v>
      </c>
      <c r="E191" s="41">
        <f t="shared" si="85"/>
        <v>2.2988526913355041E-3</v>
      </c>
      <c r="F191" s="45" t="s">
        <v>125</v>
      </c>
      <c r="G191" s="31">
        <v>2633105</v>
      </c>
      <c r="H191">
        <v>5</v>
      </c>
      <c r="I191" s="2">
        <f t="shared" si="92"/>
        <v>526621</v>
      </c>
      <c r="J191" s="34">
        <f t="shared" si="93"/>
        <v>0.2</v>
      </c>
      <c r="K191" s="6">
        <f t="shared" si="89"/>
        <v>1.7788300512698403E-3</v>
      </c>
      <c r="L191" s="10">
        <f t="shared" si="94"/>
        <v>562</v>
      </c>
      <c r="M191" s="10">
        <f t="shared" si="90"/>
        <v>561</v>
      </c>
      <c r="N191" s="10">
        <f t="shared" si="95"/>
        <v>7</v>
      </c>
      <c r="O191">
        <f t="shared" si="96"/>
        <v>376158</v>
      </c>
      <c r="P191" s="3">
        <f t="shared" si="97"/>
        <v>0.14285719711139511</v>
      </c>
      <c r="Q191">
        <f t="shared" si="98"/>
        <v>2</v>
      </c>
      <c r="R191" s="7">
        <f t="shared" si="91"/>
        <v>9</v>
      </c>
    </row>
    <row r="192" spans="1:18" x14ac:dyDescent="0.3">
      <c r="A192" s="8">
        <v>1980</v>
      </c>
      <c r="B192" s="44">
        <f t="shared" si="87"/>
        <v>225907472</v>
      </c>
      <c r="C192" s="8">
        <f t="shared" si="88"/>
        <v>435</v>
      </c>
      <c r="D192" s="10">
        <f t="shared" si="84"/>
        <v>519328</v>
      </c>
      <c r="E192" s="41">
        <f t="shared" si="85"/>
        <v>2.2988526913355041E-3</v>
      </c>
      <c r="F192" s="45" t="s">
        <v>126</v>
      </c>
      <c r="G192" s="31">
        <v>11863895</v>
      </c>
      <c r="H192">
        <v>23</v>
      </c>
      <c r="I192" s="2">
        <f t="shared" si="92"/>
        <v>515822</v>
      </c>
      <c r="J192" s="34">
        <f t="shared" si="93"/>
        <v>4.3478301181863126E-2</v>
      </c>
      <c r="K192" s="6">
        <f t="shared" si="89"/>
        <v>1.7788300512698403E-3</v>
      </c>
      <c r="L192" s="10">
        <f t="shared" si="94"/>
        <v>562</v>
      </c>
      <c r="M192" s="10">
        <f t="shared" si="90"/>
        <v>561</v>
      </c>
      <c r="N192" s="10">
        <f t="shared" si="95"/>
        <v>30</v>
      </c>
      <c r="O192">
        <f t="shared" si="96"/>
        <v>395463</v>
      </c>
      <c r="P192" s="3">
        <f t="shared" si="97"/>
        <v>3.3333319285108305E-2</v>
      </c>
      <c r="Q192">
        <f t="shared" si="98"/>
        <v>7</v>
      </c>
      <c r="R192" s="7">
        <f t="shared" si="91"/>
        <v>32</v>
      </c>
    </row>
    <row r="193" spans="1:18" x14ac:dyDescent="0.3">
      <c r="A193" s="8">
        <v>1980</v>
      </c>
      <c r="B193" s="44">
        <f>SUM($G$155:$G$204)</f>
        <v>225907472</v>
      </c>
      <c r="C193" s="8">
        <f t="shared" si="88"/>
        <v>435</v>
      </c>
      <c r="D193" s="10">
        <f t="shared" si="84"/>
        <v>519328</v>
      </c>
      <c r="E193" s="41">
        <f t="shared" si="85"/>
        <v>2.2988526913355041E-3</v>
      </c>
      <c r="F193" s="45" t="s">
        <v>127</v>
      </c>
      <c r="G193" s="31">
        <v>947154</v>
      </c>
      <c r="H193">
        <v>2</v>
      </c>
      <c r="I193" s="2">
        <f t="shared" si="92"/>
        <v>473577</v>
      </c>
      <c r="J193" s="34">
        <f t="shared" si="93"/>
        <v>0.5</v>
      </c>
      <c r="K193" s="6">
        <f t="shared" si="89"/>
        <v>1.7788300512698403E-3</v>
      </c>
      <c r="L193" s="10">
        <f t="shared" si="94"/>
        <v>562</v>
      </c>
      <c r="M193" s="10">
        <f t="shared" si="90"/>
        <v>561</v>
      </c>
      <c r="N193" s="10">
        <f t="shared" si="95"/>
        <v>2</v>
      </c>
      <c r="O193">
        <f t="shared" si="96"/>
        <v>473577</v>
      </c>
      <c r="P193" s="3">
        <f t="shared" si="97"/>
        <v>0.5</v>
      </c>
      <c r="Q193">
        <f t="shared" si="98"/>
        <v>0</v>
      </c>
      <c r="R193" s="7">
        <f t="shared" si="91"/>
        <v>4</v>
      </c>
    </row>
    <row r="194" spans="1:18" x14ac:dyDescent="0.3">
      <c r="A194" s="8">
        <v>1980</v>
      </c>
      <c r="B194" s="44">
        <f t="shared" si="87"/>
        <v>225907472</v>
      </c>
      <c r="C194" s="8">
        <f t="shared" si="88"/>
        <v>435</v>
      </c>
      <c r="D194" s="10">
        <f t="shared" si="84"/>
        <v>519328</v>
      </c>
      <c r="E194" s="41">
        <f t="shared" si="85"/>
        <v>2.2988526913355041E-3</v>
      </c>
      <c r="F194" s="45" t="s">
        <v>128</v>
      </c>
      <c r="G194" s="31">
        <v>3121820</v>
      </c>
      <c r="H194">
        <v>6</v>
      </c>
      <c r="I194" s="2">
        <f t="shared" si="92"/>
        <v>520303</v>
      </c>
      <c r="J194" s="34">
        <f t="shared" si="93"/>
        <v>0.16666655989134543</v>
      </c>
      <c r="K194" s="6">
        <f t="shared" si="89"/>
        <v>1.7788300512698403E-3</v>
      </c>
      <c r="L194" s="10">
        <f t="shared" si="94"/>
        <v>562</v>
      </c>
      <c r="M194" s="10">
        <f t="shared" si="90"/>
        <v>561</v>
      </c>
      <c r="N194" s="10">
        <f t="shared" si="95"/>
        <v>8</v>
      </c>
      <c r="O194">
        <f t="shared" si="96"/>
        <v>390228</v>
      </c>
      <c r="P194" s="3">
        <f t="shared" si="97"/>
        <v>0.12500016016298185</v>
      </c>
      <c r="Q194">
        <f t="shared" si="98"/>
        <v>2</v>
      </c>
      <c r="R194" s="7">
        <f t="shared" si="91"/>
        <v>10</v>
      </c>
    </row>
    <row r="195" spans="1:18" x14ac:dyDescent="0.3">
      <c r="A195" s="8">
        <v>1980</v>
      </c>
      <c r="B195" s="44">
        <f t="shared" si="87"/>
        <v>225907472</v>
      </c>
      <c r="C195" s="8">
        <f t="shared" si="88"/>
        <v>435</v>
      </c>
      <c r="D195" s="10">
        <f t="shared" si="84"/>
        <v>519328</v>
      </c>
      <c r="E195" s="41">
        <f t="shared" si="85"/>
        <v>2.2988526913355041E-3</v>
      </c>
      <c r="F195" s="45" t="s">
        <v>129</v>
      </c>
      <c r="G195" s="31">
        <v>690768</v>
      </c>
      <c r="H195">
        <v>1</v>
      </c>
      <c r="I195" s="2">
        <f t="shared" si="92"/>
        <v>690768</v>
      </c>
      <c r="J195" s="34">
        <f t="shared" si="93"/>
        <v>1</v>
      </c>
      <c r="K195" s="6">
        <f t="shared" si="89"/>
        <v>1.7788300512698403E-3</v>
      </c>
      <c r="L195" s="10">
        <f t="shared" si="94"/>
        <v>562</v>
      </c>
      <c r="M195" s="10">
        <f t="shared" si="90"/>
        <v>561</v>
      </c>
      <c r="N195" s="10">
        <f t="shared" si="95"/>
        <v>2</v>
      </c>
      <c r="O195">
        <f t="shared" si="96"/>
        <v>345384</v>
      </c>
      <c r="P195" s="3">
        <f t="shared" si="97"/>
        <v>0.5</v>
      </c>
      <c r="Q195">
        <f t="shared" si="98"/>
        <v>1</v>
      </c>
      <c r="R195" s="7">
        <f t="shared" si="91"/>
        <v>4</v>
      </c>
    </row>
    <row r="196" spans="1:18" x14ac:dyDescent="0.3">
      <c r="A196" s="8">
        <v>1980</v>
      </c>
      <c r="B196" s="44">
        <f t="shared" si="87"/>
        <v>225907472</v>
      </c>
      <c r="C196" s="8">
        <f t="shared" si="88"/>
        <v>435</v>
      </c>
      <c r="D196" s="10">
        <f t="shared" si="84"/>
        <v>519328</v>
      </c>
      <c r="E196" s="41">
        <f t="shared" si="85"/>
        <v>2.2988526913355041E-3</v>
      </c>
      <c r="F196" s="45" t="s">
        <v>130</v>
      </c>
      <c r="G196" s="31">
        <v>4591120</v>
      </c>
      <c r="H196">
        <v>9</v>
      </c>
      <c r="I196" s="2">
        <f t="shared" si="92"/>
        <v>510124</v>
      </c>
      <c r="J196" s="34">
        <f t="shared" si="93"/>
        <v>0.11111101430587743</v>
      </c>
      <c r="K196" s="6">
        <f t="shared" si="89"/>
        <v>1.7788300512698403E-3</v>
      </c>
      <c r="L196" s="10">
        <f t="shared" si="94"/>
        <v>562</v>
      </c>
      <c r="M196" s="10">
        <f t="shared" si="90"/>
        <v>561</v>
      </c>
      <c r="N196" s="10">
        <f t="shared" si="95"/>
        <v>11</v>
      </c>
      <c r="O196">
        <f t="shared" si="96"/>
        <v>417375</v>
      </c>
      <c r="P196" s="3">
        <f t="shared" si="97"/>
        <v>9.0909189914443536E-2</v>
      </c>
      <c r="Q196">
        <f t="shared" si="98"/>
        <v>2</v>
      </c>
      <c r="R196" s="7">
        <f t="shared" si="91"/>
        <v>13</v>
      </c>
    </row>
    <row r="197" spans="1:18" x14ac:dyDescent="0.3">
      <c r="A197" s="8">
        <v>1980</v>
      </c>
      <c r="B197" s="44">
        <f t="shared" si="87"/>
        <v>225907472</v>
      </c>
      <c r="C197" s="8">
        <f>SUM($H$155:$H$205)</f>
        <v>435</v>
      </c>
      <c r="D197" s="10">
        <f t="shared" si="84"/>
        <v>519328</v>
      </c>
      <c r="E197" s="41">
        <f t="shared" si="85"/>
        <v>2.2988526913355041E-3</v>
      </c>
      <c r="F197" s="45" t="s">
        <v>131</v>
      </c>
      <c r="G197" s="31">
        <v>14229191</v>
      </c>
      <c r="H197">
        <v>27</v>
      </c>
      <c r="I197" s="2">
        <f t="shared" si="92"/>
        <v>527007</v>
      </c>
      <c r="J197" s="34">
        <f t="shared" si="93"/>
        <v>3.7037031831254494E-2</v>
      </c>
      <c r="K197" s="6">
        <f t="shared" si="89"/>
        <v>1.7788300512698403E-3</v>
      </c>
      <c r="L197" s="10">
        <f t="shared" si="94"/>
        <v>562</v>
      </c>
      <c r="M197" s="10">
        <f t="shared" si="90"/>
        <v>561</v>
      </c>
      <c r="N197" s="10">
        <f t="shared" si="95"/>
        <v>35</v>
      </c>
      <c r="O197">
        <f t="shared" si="96"/>
        <v>406548</v>
      </c>
      <c r="P197" s="3">
        <f t="shared" si="97"/>
        <v>2.8571406484036936E-2</v>
      </c>
      <c r="Q197">
        <f t="shared" si="98"/>
        <v>8</v>
      </c>
      <c r="R197" s="7">
        <f t="shared" si="91"/>
        <v>37</v>
      </c>
    </row>
    <row r="198" spans="1:18" x14ac:dyDescent="0.3">
      <c r="A198" s="8">
        <v>1980</v>
      </c>
      <c r="B198" s="44">
        <f t="shared" si="87"/>
        <v>225907472</v>
      </c>
      <c r="C198" s="8">
        <f t="shared" si="88"/>
        <v>435</v>
      </c>
      <c r="D198" s="10">
        <f t="shared" si="84"/>
        <v>519328</v>
      </c>
      <c r="E198" s="41">
        <f t="shared" si="85"/>
        <v>2.2988526913355041E-3</v>
      </c>
      <c r="F198" s="45" t="s">
        <v>132</v>
      </c>
      <c r="G198" s="31">
        <v>1461037</v>
      </c>
      <c r="H198">
        <v>3</v>
      </c>
      <c r="I198" s="2">
        <f t="shared" si="92"/>
        <v>487012</v>
      </c>
      <c r="J198" s="34">
        <f t="shared" si="93"/>
        <v>0.33333310518487896</v>
      </c>
      <c r="K198" s="6">
        <f t="shared" si="89"/>
        <v>1.7788300512698403E-3</v>
      </c>
      <c r="L198" s="10">
        <f t="shared" si="94"/>
        <v>562</v>
      </c>
      <c r="M198" s="10">
        <f t="shared" si="90"/>
        <v>561</v>
      </c>
      <c r="N198" s="10">
        <f t="shared" si="95"/>
        <v>4</v>
      </c>
      <c r="O198">
        <f t="shared" si="96"/>
        <v>365259</v>
      </c>
      <c r="P198" s="3">
        <f t="shared" si="97"/>
        <v>0.24999982888865921</v>
      </c>
      <c r="Q198">
        <f t="shared" si="98"/>
        <v>1</v>
      </c>
      <c r="R198" s="7">
        <f t="shared" si="91"/>
        <v>6</v>
      </c>
    </row>
    <row r="199" spans="1:18" x14ac:dyDescent="0.3">
      <c r="A199" s="8">
        <v>1980</v>
      </c>
      <c r="B199" s="44">
        <f t="shared" si="87"/>
        <v>225907472</v>
      </c>
      <c r="C199" s="8">
        <f t="shared" si="88"/>
        <v>435</v>
      </c>
      <c r="D199" s="10">
        <f t="shared" si="84"/>
        <v>519328</v>
      </c>
      <c r="E199" s="41">
        <f t="shared" si="85"/>
        <v>2.2988526913355041E-3</v>
      </c>
      <c r="F199" s="45" t="s">
        <v>133</v>
      </c>
      <c r="G199" s="31">
        <v>511456</v>
      </c>
      <c r="H199">
        <v>1</v>
      </c>
      <c r="I199" s="2">
        <f t="shared" si="92"/>
        <v>511456</v>
      </c>
      <c r="J199" s="34">
        <f t="shared" si="93"/>
        <v>1</v>
      </c>
      <c r="K199" s="6">
        <f t="shared" si="89"/>
        <v>1.7788300512698403E-3</v>
      </c>
      <c r="L199" s="10">
        <f t="shared" si="94"/>
        <v>562</v>
      </c>
      <c r="M199" s="10">
        <f t="shared" si="90"/>
        <v>561</v>
      </c>
      <c r="N199" s="10">
        <f t="shared" si="95"/>
        <v>1</v>
      </c>
      <c r="O199">
        <f t="shared" si="96"/>
        <v>511456</v>
      </c>
      <c r="P199" s="3">
        <f t="shared" si="97"/>
        <v>1</v>
      </c>
      <c r="Q199">
        <f t="shared" si="98"/>
        <v>0</v>
      </c>
      <c r="R199" s="7">
        <f t="shared" si="91"/>
        <v>3</v>
      </c>
    </row>
    <row r="200" spans="1:18" x14ac:dyDescent="0.3">
      <c r="A200" s="8">
        <v>1980</v>
      </c>
      <c r="B200" s="44">
        <f t="shared" si="87"/>
        <v>225907472</v>
      </c>
      <c r="C200" s="8">
        <f t="shared" si="88"/>
        <v>435</v>
      </c>
      <c r="D200" s="10">
        <f t="shared" si="84"/>
        <v>519328</v>
      </c>
      <c r="E200" s="41">
        <f t="shared" si="85"/>
        <v>2.2988526913355041E-3</v>
      </c>
      <c r="F200" s="45" t="s">
        <v>134</v>
      </c>
      <c r="G200" s="31">
        <v>5346818</v>
      </c>
      <c r="H200">
        <v>10</v>
      </c>
      <c r="I200" s="2">
        <f t="shared" si="92"/>
        <v>534682</v>
      </c>
      <c r="J200" s="34">
        <f t="shared" si="93"/>
        <v>0.10000003740542505</v>
      </c>
      <c r="K200" s="6">
        <f t="shared" si="89"/>
        <v>1.7788300512698403E-3</v>
      </c>
      <c r="L200" s="10">
        <f t="shared" si="94"/>
        <v>562</v>
      </c>
      <c r="M200" s="10">
        <f t="shared" si="90"/>
        <v>561</v>
      </c>
      <c r="N200" s="10">
        <f t="shared" si="95"/>
        <v>13</v>
      </c>
      <c r="O200">
        <f t="shared" si="96"/>
        <v>411294</v>
      </c>
      <c r="P200" s="3">
        <f t="shared" si="97"/>
        <v>7.6923134469884705E-2</v>
      </c>
      <c r="Q200">
        <f t="shared" si="98"/>
        <v>3</v>
      </c>
      <c r="R200" s="7">
        <f t="shared" si="91"/>
        <v>15</v>
      </c>
    </row>
    <row r="201" spans="1:18" x14ac:dyDescent="0.3">
      <c r="A201" s="8">
        <v>1980</v>
      </c>
      <c r="B201" s="44">
        <f t="shared" si="87"/>
        <v>225907472</v>
      </c>
      <c r="C201" s="8">
        <f t="shared" si="88"/>
        <v>435</v>
      </c>
      <c r="D201" s="10">
        <f t="shared" si="84"/>
        <v>519328</v>
      </c>
      <c r="E201" s="41">
        <f t="shared" si="85"/>
        <v>2.2988526913355041E-3</v>
      </c>
      <c r="F201" s="45" t="s">
        <v>135</v>
      </c>
      <c r="G201" s="31">
        <v>4132156</v>
      </c>
      <c r="H201">
        <v>8</v>
      </c>
      <c r="I201" s="2">
        <f t="shared" si="92"/>
        <v>516520</v>
      </c>
      <c r="J201" s="34">
        <f t="shared" si="93"/>
        <v>0.12500012100220806</v>
      </c>
      <c r="K201" s="6">
        <f t="shared" si="89"/>
        <v>1.7788300512698403E-3</v>
      </c>
      <c r="L201" s="10">
        <f t="shared" si="94"/>
        <v>562</v>
      </c>
      <c r="M201" s="10">
        <f t="shared" si="90"/>
        <v>561</v>
      </c>
      <c r="N201" s="10">
        <f t="shared" si="95"/>
        <v>10</v>
      </c>
      <c r="O201">
        <f t="shared" si="96"/>
        <v>413216</v>
      </c>
      <c r="P201" s="3">
        <f t="shared" si="97"/>
        <v>0.10000009680176644</v>
      </c>
      <c r="Q201">
        <f t="shared" si="98"/>
        <v>2</v>
      </c>
      <c r="R201" s="7">
        <f t="shared" si="91"/>
        <v>12</v>
      </c>
    </row>
    <row r="202" spans="1:18" x14ac:dyDescent="0.3">
      <c r="A202" s="8">
        <v>1980</v>
      </c>
      <c r="B202" s="44">
        <f t="shared" si="87"/>
        <v>225907472</v>
      </c>
      <c r="C202" s="8">
        <f t="shared" si="88"/>
        <v>435</v>
      </c>
      <c r="D202" s="10">
        <f t="shared" si="84"/>
        <v>519328</v>
      </c>
      <c r="E202" s="41">
        <f t="shared" si="85"/>
        <v>2.2988526913355041E-3</v>
      </c>
      <c r="F202" s="45" t="s">
        <v>136</v>
      </c>
      <c r="G202" s="31">
        <v>1949644</v>
      </c>
      <c r="H202">
        <v>4</v>
      </c>
      <c r="I202" s="2">
        <f t="shared" si="92"/>
        <v>487411</v>
      </c>
      <c r="J202" s="34">
        <f t="shared" si="93"/>
        <v>0.25</v>
      </c>
      <c r="K202" s="6">
        <f t="shared" si="89"/>
        <v>1.7788300512698403E-3</v>
      </c>
      <c r="L202" s="10">
        <f t="shared" si="94"/>
        <v>562</v>
      </c>
      <c r="M202" s="10">
        <f t="shared" si="90"/>
        <v>561</v>
      </c>
      <c r="N202" s="10">
        <f t="shared" si="95"/>
        <v>5</v>
      </c>
      <c r="O202">
        <f t="shared" si="96"/>
        <v>389929</v>
      </c>
      <c r="P202" s="3">
        <f t="shared" si="97"/>
        <v>0.20000010258283052</v>
      </c>
      <c r="Q202">
        <f t="shared" si="98"/>
        <v>1</v>
      </c>
      <c r="R202" s="7">
        <f t="shared" si="91"/>
        <v>7</v>
      </c>
    </row>
    <row r="203" spans="1:18" x14ac:dyDescent="0.3">
      <c r="A203" s="8">
        <v>1980</v>
      </c>
      <c r="B203" s="44">
        <f t="shared" si="87"/>
        <v>225907472</v>
      </c>
      <c r="C203" s="8">
        <f t="shared" si="88"/>
        <v>435</v>
      </c>
      <c r="D203" s="10">
        <f t="shared" si="84"/>
        <v>519328</v>
      </c>
      <c r="E203" s="41">
        <f t="shared" si="85"/>
        <v>2.2988526913355041E-3</v>
      </c>
      <c r="F203" s="45" t="s">
        <v>137</v>
      </c>
      <c r="G203" s="31">
        <v>4705767</v>
      </c>
      <c r="H203">
        <v>9</v>
      </c>
      <c r="I203" s="2">
        <f t="shared" si="92"/>
        <v>522863</v>
      </c>
      <c r="J203" s="34">
        <f t="shared" si="93"/>
        <v>0.1111111111111111</v>
      </c>
      <c r="K203" s="6">
        <f t="shared" si="89"/>
        <v>1.7788300512698403E-3</v>
      </c>
      <c r="L203" s="10">
        <f t="shared" si="94"/>
        <v>562</v>
      </c>
      <c r="M203" s="10">
        <f t="shared" si="90"/>
        <v>561</v>
      </c>
      <c r="N203" s="10">
        <f t="shared" si="95"/>
        <v>12</v>
      </c>
      <c r="O203">
        <f t="shared" si="96"/>
        <v>392147</v>
      </c>
      <c r="P203" s="3">
        <f t="shared" si="97"/>
        <v>8.3333280207031069E-2</v>
      </c>
      <c r="Q203">
        <f t="shared" si="98"/>
        <v>3</v>
      </c>
      <c r="R203" s="7">
        <f t="shared" si="91"/>
        <v>14</v>
      </c>
    </row>
    <row r="204" spans="1:18" x14ac:dyDescent="0.3">
      <c r="A204" s="8">
        <v>1980</v>
      </c>
      <c r="B204" s="44">
        <f t="shared" si="87"/>
        <v>225907472</v>
      </c>
      <c r="C204" s="8">
        <f t="shared" si="88"/>
        <v>435</v>
      </c>
      <c r="D204" s="10">
        <f t="shared" si="84"/>
        <v>519328</v>
      </c>
      <c r="E204" s="41">
        <f t="shared" si="85"/>
        <v>2.2988526913355041E-3</v>
      </c>
      <c r="F204" s="45" t="s">
        <v>138</v>
      </c>
      <c r="G204" s="31">
        <v>469557</v>
      </c>
      <c r="H204">
        <v>1</v>
      </c>
      <c r="I204" s="2">
        <f t="shared" si="92"/>
        <v>469557</v>
      </c>
      <c r="J204" s="34">
        <f t="shared" si="93"/>
        <v>1</v>
      </c>
      <c r="K204" s="6">
        <f t="shared" si="89"/>
        <v>1.7788300512698403E-3</v>
      </c>
      <c r="L204" s="10">
        <f t="shared" si="94"/>
        <v>562</v>
      </c>
      <c r="M204" s="10">
        <f t="shared" si="90"/>
        <v>561</v>
      </c>
      <c r="N204" s="10">
        <f>IF(ROUND((G204/B204)*L204,0) = 0, 1, ROUND((G204/B204)*L204,0))</f>
        <v>1</v>
      </c>
      <c r="O204">
        <f t="shared" si="96"/>
        <v>469557</v>
      </c>
      <c r="P204" s="3">
        <f t="shared" si="97"/>
        <v>1</v>
      </c>
      <c r="Q204">
        <f t="shared" si="98"/>
        <v>0</v>
      </c>
      <c r="R204" s="7">
        <f t="shared" si="91"/>
        <v>3</v>
      </c>
    </row>
    <row r="205" spans="1:18" x14ac:dyDescent="0.3">
      <c r="A205" s="8">
        <v>1980</v>
      </c>
      <c r="B205" s="44">
        <f>SUM($G$155:$G$204)</f>
        <v>225907472</v>
      </c>
      <c r="C205" s="8">
        <f t="shared" si="88"/>
        <v>435</v>
      </c>
      <c r="D205" s="10">
        <f t="shared" si="84"/>
        <v>519328</v>
      </c>
      <c r="E205" s="41">
        <f t="shared" si="85"/>
        <v>2.2988526913355041E-3</v>
      </c>
      <c r="F205" s="22" t="s">
        <v>139</v>
      </c>
      <c r="G205" s="31">
        <v>638333</v>
      </c>
      <c r="H205">
        <v>0</v>
      </c>
      <c r="I205" s="2">
        <f t="shared" ref="I205:I268" si="99">IFERROR(ROUND(G205/H205,0), 0)</f>
        <v>0</v>
      </c>
      <c r="J205" s="34">
        <f t="shared" ref="J205:J268" si="100">I205/G205</f>
        <v>0</v>
      </c>
      <c r="K205" s="6">
        <f>(MIN($G$155:$G$204)/B205)</f>
        <v>1.7788300512698403E-3</v>
      </c>
      <c r="L205" s="10">
        <f t="shared" ref="L205:L268" si="101">ROUND(B205/(K205*B205),0)</f>
        <v>562</v>
      </c>
      <c r="M205" s="10">
        <f t="shared" si="90"/>
        <v>561</v>
      </c>
      <c r="N205" s="10">
        <v>0</v>
      </c>
      <c r="O205">
        <f t="shared" ref="O205:O268" si="102">IFERROR(ROUND(G205/N205,0),0)</f>
        <v>0</v>
      </c>
      <c r="P205" s="3">
        <f t="shared" ref="P205:P268" si="103">O205/G205</f>
        <v>0</v>
      </c>
      <c r="Q205">
        <f t="shared" ref="Q205:Q268" si="104">N205-H205</f>
        <v>0</v>
      </c>
      <c r="R205" s="7">
        <f t="shared" ref="R205" si="105">IF(H205=0,3,N205+2)</f>
        <v>3</v>
      </c>
    </row>
    <row r="206" spans="1:18" x14ac:dyDescent="0.3">
      <c r="A206" s="8">
        <v>1990</v>
      </c>
      <c r="B206" s="44">
        <f>SUM($G$206:$G$255)</f>
        <v>248102973</v>
      </c>
      <c r="C206" s="8">
        <f>SUM($H$206:$H$256)</f>
        <v>435</v>
      </c>
      <c r="D206" s="10">
        <f t="shared" si="84"/>
        <v>570352</v>
      </c>
      <c r="E206" s="41">
        <f t="shared" si="85"/>
        <v>2.2988519367722368E-3</v>
      </c>
      <c r="F206" s="45" t="s">
        <v>89</v>
      </c>
      <c r="G206" s="31">
        <v>4040587</v>
      </c>
      <c r="H206">
        <v>7</v>
      </c>
      <c r="I206" s="2">
        <f t="shared" si="99"/>
        <v>577227</v>
      </c>
      <c r="J206" s="34">
        <f t="shared" si="100"/>
        <v>0.14285721356822659</v>
      </c>
      <c r="K206" s="6">
        <f>(MIN($G$206:$G$255)/B206)</f>
        <v>1.8282247669801201E-3</v>
      </c>
      <c r="L206" s="8">
        <f t="shared" si="101"/>
        <v>547</v>
      </c>
      <c r="M206" s="38">
        <f>SUM($N$206:$N$256)</f>
        <v>545</v>
      </c>
      <c r="N206" s="10">
        <f t="shared" ref="N206:N269" si="106">IF(ROUND((G206/B206)*L206,0) = 0, 1, ROUND((G206/B206)*L206,0))</f>
        <v>9</v>
      </c>
      <c r="O206">
        <f t="shared" si="102"/>
        <v>448954</v>
      </c>
      <c r="P206" s="3">
        <f t="shared" si="103"/>
        <v>0.11111108361235632</v>
      </c>
      <c r="Q206">
        <f t="shared" si="104"/>
        <v>2</v>
      </c>
      <c r="R206" s="7">
        <f t="shared" si="91"/>
        <v>11</v>
      </c>
    </row>
    <row r="207" spans="1:18" x14ac:dyDescent="0.3">
      <c r="A207" s="8">
        <v>1990</v>
      </c>
      <c r="B207" s="44">
        <f>SUM($G$206:$G$255)</f>
        <v>248102973</v>
      </c>
      <c r="C207" s="8">
        <f t="shared" ref="C207:C256" si="107">SUM($H$206:$H$256)</f>
        <v>435</v>
      </c>
      <c r="D207" s="10">
        <f t="shared" si="84"/>
        <v>570352</v>
      </c>
      <c r="E207" s="41">
        <f t="shared" si="85"/>
        <v>2.2988519367722368E-3</v>
      </c>
      <c r="F207" s="45" t="s">
        <v>90</v>
      </c>
      <c r="G207" s="31">
        <v>550043</v>
      </c>
      <c r="H207">
        <v>1</v>
      </c>
      <c r="I207" s="2">
        <f t="shared" si="99"/>
        <v>550043</v>
      </c>
      <c r="J207" s="34">
        <f t="shared" si="100"/>
        <v>1</v>
      </c>
      <c r="K207" s="6">
        <f t="shared" ref="K207:K257" si="108">(MIN($G$206:$G$255)/B207)</f>
        <v>1.8282247669801201E-3</v>
      </c>
      <c r="L207" s="8">
        <f t="shared" si="101"/>
        <v>547</v>
      </c>
      <c r="M207" s="38">
        <f t="shared" ref="M207:M256" si="109">SUM($N$206:$N$256)</f>
        <v>545</v>
      </c>
      <c r="N207" s="10">
        <f t="shared" si="106"/>
        <v>1</v>
      </c>
      <c r="O207">
        <f t="shared" si="102"/>
        <v>550043</v>
      </c>
      <c r="P207" s="3">
        <f t="shared" si="103"/>
        <v>1</v>
      </c>
      <c r="Q207">
        <f t="shared" si="104"/>
        <v>0</v>
      </c>
      <c r="R207" s="7">
        <f t="shared" si="91"/>
        <v>3</v>
      </c>
    </row>
    <row r="208" spans="1:18" x14ac:dyDescent="0.3">
      <c r="A208" s="8">
        <v>1990</v>
      </c>
      <c r="B208" s="44">
        <f t="shared" ref="B207:B256" si="110">SUM($G$206:$G$255)</f>
        <v>248102973</v>
      </c>
      <c r="C208" s="8">
        <f t="shared" si="107"/>
        <v>435</v>
      </c>
      <c r="D208" s="10">
        <f t="shared" si="84"/>
        <v>570352</v>
      </c>
      <c r="E208" s="41">
        <f t="shared" si="85"/>
        <v>2.2988519367722368E-3</v>
      </c>
      <c r="F208" s="45" t="s">
        <v>91</v>
      </c>
      <c r="G208" s="31">
        <v>3665228</v>
      </c>
      <c r="H208">
        <v>6</v>
      </c>
      <c r="I208" s="2">
        <f t="shared" si="99"/>
        <v>610871</v>
      </c>
      <c r="J208" s="34">
        <f t="shared" si="100"/>
        <v>0.16666657572189233</v>
      </c>
      <c r="K208" s="6">
        <f t="shared" si="108"/>
        <v>1.8282247669801201E-3</v>
      </c>
      <c r="L208" s="8">
        <f t="shared" si="101"/>
        <v>547</v>
      </c>
      <c r="M208" s="38">
        <f t="shared" si="109"/>
        <v>545</v>
      </c>
      <c r="N208" s="10">
        <f t="shared" si="106"/>
        <v>8</v>
      </c>
      <c r="O208">
        <f t="shared" si="102"/>
        <v>458154</v>
      </c>
      <c r="P208" s="3">
        <f t="shared" si="103"/>
        <v>0.12500013641716148</v>
      </c>
      <c r="Q208">
        <f t="shared" si="104"/>
        <v>2</v>
      </c>
      <c r="R208" s="7">
        <f t="shared" si="91"/>
        <v>10</v>
      </c>
    </row>
    <row r="209" spans="1:18" x14ac:dyDescent="0.3">
      <c r="A209" s="8">
        <v>1990</v>
      </c>
      <c r="B209" s="44">
        <f t="shared" si="110"/>
        <v>248102973</v>
      </c>
      <c r="C209" s="8">
        <f t="shared" si="107"/>
        <v>435</v>
      </c>
      <c r="D209" s="10">
        <f t="shared" si="84"/>
        <v>570352</v>
      </c>
      <c r="E209" s="41">
        <f t="shared" si="85"/>
        <v>2.2988519367722368E-3</v>
      </c>
      <c r="F209" s="45" t="s">
        <v>92</v>
      </c>
      <c r="G209" s="31">
        <v>2350725</v>
      </c>
      <c r="H209">
        <v>4</v>
      </c>
      <c r="I209" s="2">
        <f t="shared" si="99"/>
        <v>587681</v>
      </c>
      <c r="J209" s="34">
        <f t="shared" si="100"/>
        <v>0.24999989364983144</v>
      </c>
      <c r="K209" s="6">
        <f t="shared" si="108"/>
        <v>1.8282247669801201E-3</v>
      </c>
      <c r="L209" s="8">
        <f t="shared" si="101"/>
        <v>547</v>
      </c>
      <c r="M209" s="38">
        <f t="shared" si="109"/>
        <v>545</v>
      </c>
      <c r="N209" s="10">
        <f t="shared" si="106"/>
        <v>5</v>
      </c>
      <c r="O209">
        <f t="shared" si="102"/>
        <v>470145</v>
      </c>
      <c r="P209" s="3">
        <f t="shared" si="103"/>
        <v>0.2</v>
      </c>
      <c r="Q209">
        <f t="shared" si="104"/>
        <v>1</v>
      </c>
      <c r="R209" s="7">
        <f t="shared" si="91"/>
        <v>7</v>
      </c>
    </row>
    <row r="210" spans="1:18" x14ac:dyDescent="0.3">
      <c r="A210" s="8">
        <v>1990</v>
      </c>
      <c r="B210" s="44">
        <f t="shared" si="110"/>
        <v>248102973</v>
      </c>
      <c r="C210" s="8">
        <f t="shared" si="107"/>
        <v>435</v>
      </c>
      <c r="D210" s="10">
        <f t="shared" si="84"/>
        <v>570352</v>
      </c>
      <c r="E210" s="41">
        <f t="shared" si="85"/>
        <v>2.2988519367722368E-3</v>
      </c>
      <c r="F210" s="45" t="s">
        <v>93</v>
      </c>
      <c r="G210" s="31">
        <v>29760021</v>
      </c>
      <c r="H210">
        <v>52</v>
      </c>
      <c r="I210" s="2">
        <f t="shared" si="99"/>
        <v>572308</v>
      </c>
      <c r="J210" s="34">
        <f t="shared" si="100"/>
        <v>1.9230765999795497E-2</v>
      </c>
      <c r="K210" s="6">
        <f t="shared" si="108"/>
        <v>1.8282247669801201E-3</v>
      </c>
      <c r="L210" s="8">
        <f t="shared" si="101"/>
        <v>547</v>
      </c>
      <c r="M210" s="38">
        <f t="shared" si="109"/>
        <v>545</v>
      </c>
      <c r="N210" s="10">
        <f t="shared" si="106"/>
        <v>66</v>
      </c>
      <c r="O210">
        <f t="shared" si="102"/>
        <v>450909</v>
      </c>
      <c r="P210" s="3">
        <f t="shared" si="103"/>
        <v>1.515150140519054E-2</v>
      </c>
      <c r="Q210">
        <f t="shared" si="104"/>
        <v>14</v>
      </c>
      <c r="R210" s="7">
        <f t="shared" si="91"/>
        <v>68</v>
      </c>
    </row>
    <row r="211" spans="1:18" x14ac:dyDescent="0.3">
      <c r="A211" s="8">
        <v>1990</v>
      </c>
      <c r="B211" s="44">
        <f t="shared" si="110"/>
        <v>248102973</v>
      </c>
      <c r="C211" s="8">
        <f t="shared" si="107"/>
        <v>435</v>
      </c>
      <c r="D211" s="10">
        <f t="shared" si="84"/>
        <v>570352</v>
      </c>
      <c r="E211" s="41">
        <f t="shared" si="85"/>
        <v>2.2988519367722368E-3</v>
      </c>
      <c r="F211" s="45" t="s">
        <v>95</v>
      </c>
      <c r="G211" s="31">
        <v>3294394</v>
      </c>
      <c r="H211">
        <v>6</v>
      </c>
      <c r="I211" s="2">
        <f t="shared" si="99"/>
        <v>549066</v>
      </c>
      <c r="J211" s="34">
        <f t="shared" si="100"/>
        <v>0.16666676784865442</v>
      </c>
      <c r="K211" s="6">
        <f t="shared" si="108"/>
        <v>1.8282247669801201E-3</v>
      </c>
      <c r="L211" s="8">
        <f t="shared" si="101"/>
        <v>547</v>
      </c>
      <c r="M211" s="38">
        <f t="shared" si="109"/>
        <v>545</v>
      </c>
      <c r="N211" s="10">
        <f t="shared" si="106"/>
        <v>7</v>
      </c>
      <c r="O211">
        <f t="shared" si="102"/>
        <v>470628</v>
      </c>
      <c r="P211" s="3">
        <f t="shared" si="103"/>
        <v>0.14285722958456093</v>
      </c>
      <c r="Q211">
        <f t="shared" si="104"/>
        <v>1</v>
      </c>
      <c r="R211" s="7">
        <f t="shared" si="91"/>
        <v>9</v>
      </c>
    </row>
    <row r="212" spans="1:18" x14ac:dyDescent="0.3">
      <c r="A212" s="8">
        <v>1990</v>
      </c>
      <c r="B212" s="44">
        <f t="shared" si="110"/>
        <v>248102973</v>
      </c>
      <c r="C212" s="8">
        <f t="shared" si="107"/>
        <v>435</v>
      </c>
      <c r="D212" s="10">
        <f t="shared" si="84"/>
        <v>570352</v>
      </c>
      <c r="E212" s="41">
        <f t="shared" si="85"/>
        <v>2.2988519367722368E-3</v>
      </c>
      <c r="F212" s="45" t="s">
        <v>94</v>
      </c>
      <c r="G212" s="31">
        <v>3287116</v>
      </c>
      <c r="H212">
        <v>6</v>
      </c>
      <c r="I212" s="2">
        <f t="shared" si="99"/>
        <v>547853</v>
      </c>
      <c r="J212" s="34">
        <f t="shared" si="100"/>
        <v>0.16666676807268135</v>
      </c>
      <c r="K212" s="6">
        <f t="shared" si="108"/>
        <v>1.8282247669801201E-3</v>
      </c>
      <c r="L212" s="8">
        <f t="shared" si="101"/>
        <v>547</v>
      </c>
      <c r="M212" s="38">
        <f t="shared" si="109"/>
        <v>545</v>
      </c>
      <c r="N212" s="10">
        <f t="shared" si="106"/>
        <v>7</v>
      </c>
      <c r="O212">
        <f t="shared" si="102"/>
        <v>469588</v>
      </c>
      <c r="P212" s="3">
        <f t="shared" si="103"/>
        <v>0.14285714285714285</v>
      </c>
      <c r="Q212">
        <f t="shared" si="104"/>
        <v>1</v>
      </c>
      <c r="R212" s="7">
        <f t="shared" si="91"/>
        <v>9</v>
      </c>
    </row>
    <row r="213" spans="1:18" x14ac:dyDescent="0.3">
      <c r="A213" s="8">
        <v>1990</v>
      </c>
      <c r="B213" s="44">
        <f t="shared" si="110"/>
        <v>248102973</v>
      </c>
      <c r="C213" s="8">
        <f t="shared" si="107"/>
        <v>435</v>
      </c>
      <c r="D213" s="10">
        <f t="shared" si="84"/>
        <v>570352</v>
      </c>
      <c r="E213" s="41">
        <f t="shared" si="85"/>
        <v>2.2988519367722368E-3</v>
      </c>
      <c r="F213" s="45" t="s">
        <v>96</v>
      </c>
      <c r="G213" s="31">
        <v>666168</v>
      </c>
      <c r="H213">
        <v>1</v>
      </c>
      <c r="I213" s="2">
        <f t="shared" si="99"/>
        <v>666168</v>
      </c>
      <c r="J213" s="34">
        <f t="shared" si="100"/>
        <v>1</v>
      </c>
      <c r="K213" s="6">
        <f t="shared" si="108"/>
        <v>1.8282247669801201E-3</v>
      </c>
      <c r="L213" s="8">
        <f t="shared" si="101"/>
        <v>547</v>
      </c>
      <c r="M213" s="38">
        <f t="shared" si="109"/>
        <v>545</v>
      </c>
      <c r="N213" s="10">
        <f t="shared" si="106"/>
        <v>1</v>
      </c>
      <c r="O213">
        <f t="shared" si="102"/>
        <v>666168</v>
      </c>
      <c r="P213" s="3">
        <f t="shared" si="103"/>
        <v>1</v>
      </c>
      <c r="Q213">
        <f t="shared" si="104"/>
        <v>0</v>
      </c>
      <c r="R213" s="7">
        <f t="shared" si="91"/>
        <v>3</v>
      </c>
    </row>
    <row r="214" spans="1:18" x14ac:dyDescent="0.3">
      <c r="A214" s="8">
        <v>1990</v>
      </c>
      <c r="B214" s="44">
        <f t="shared" si="110"/>
        <v>248102973</v>
      </c>
      <c r="C214" s="8">
        <f t="shared" si="107"/>
        <v>435</v>
      </c>
      <c r="D214" s="10">
        <f t="shared" si="84"/>
        <v>570352</v>
      </c>
      <c r="E214" s="41">
        <f t="shared" si="85"/>
        <v>2.2988519367722368E-3</v>
      </c>
      <c r="F214" s="45" t="s">
        <v>97</v>
      </c>
      <c r="G214" s="31">
        <v>12937926</v>
      </c>
      <c r="H214">
        <v>23</v>
      </c>
      <c r="I214" s="2">
        <f t="shared" si="99"/>
        <v>562519</v>
      </c>
      <c r="J214" s="34">
        <f t="shared" si="100"/>
        <v>4.3478297835371757E-2</v>
      </c>
      <c r="K214" s="6">
        <f t="shared" si="108"/>
        <v>1.8282247669801201E-3</v>
      </c>
      <c r="L214" s="8">
        <f t="shared" si="101"/>
        <v>547</v>
      </c>
      <c r="M214" s="38">
        <f t="shared" si="109"/>
        <v>545</v>
      </c>
      <c r="N214" s="10">
        <f t="shared" si="106"/>
        <v>29</v>
      </c>
      <c r="O214">
        <f t="shared" si="102"/>
        <v>446135</v>
      </c>
      <c r="P214" s="3">
        <f t="shared" si="103"/>
        <v>3.4482729302981019E-2</v>
      </c>
      <c r="Q214">
        <f t="shared" si="104"/>
        <v>6</v>
      </c>
      <c r="R214" s="7">
        <f t="shared" si="91"/>
        <v>31</v>
      </c>
    </row>
    <row r="215" spans="1:18" x14ac:dyDescent="0.3">
      <c r="A215" s="8">
        <v>1990</v>
      </c>
      <c r="B215" s="44">
        <f t="shared" si="110"/>
        <v>248102973</v>
      </c>
      <c r="C215" s="8">
        <f t="shared" si="107"/>
        <v>435</v>
      </c>
      <c r="D215" s="10">
        <f t="shared" si="84"/>
        <v>570352</v>
      </c>
      <c r="E215" s="41">
        <f t="shared" si="85"/>
        <v>2.2988519367722368E-3</v>
      </c>
      <c r="F215" s="45" t="s">
        <v>98</v>
      </c>
      <c r="G215" s="31">
        <v>6478216</v>
      </c>
      <c r="H215">
        <v>11</v>
      </c>
      <c r="I215" s="2">
        <f t="shared" si="99"/>
        <v>588929</v>
      </c>
      <c r="J215" s="34">
        <f t="shared" si="100"/>
        <v>9.0909133008223258E-2</v>
      </c>
      <c r="K215" s="6">
        <f t="shared" si="108"/>
        <v>1.8282247669801201E-3</v>
      </c>
      <c r="L215" s="8">
        <f t="shared" si="101"/>
        <v>547</v>
      </c>
      <c r="M215" s="38">
        <f t="shared" si="109"/>
        <v>545</v>
      </c>
      <c r="N215" s="10">
        <f t="shared" si="106"/>
        <v>14</v>
      </c>
      <c r="O215">
        <f t="shared" si="102"/>
        <v>462730</v>
      </c>
      <c r="P215" s="3">
        <f t="shared" si="103"/>
        <v>7.1428615532424355E-2</v>
      </c>
      <c r="Q215">
        <f t="shared" si="104"/>
        <v>3</v>
      </c>
      <c r="R215" s="7">
        <f t="shared" si="91"/>
        <v>16</v>
      </c>
    </row>
    <row r="216" spans="1:18" x14ac:dyDescent="0.3">
      <c r="A216" s="8">
        <v>1990</v>
      </c>
      <c r="B216" s="44">
        <f t="shared" si="110"/>
        <v>248102973</v>
      </c>
      <c r="C216" s="8">
        <f t="shared" si="107"/>
        <v>435</v>
      </c>
      <c r="D216" s="10">
        <f t="shared" si="84"/>
        <v>570352</v>
      </c>
      <c r="E216" s="41">
        <f t="shared" si="85"/>
        <v>2.2988519367722368E-3</v>
      </c>
      <c r="F216" s="45" t="s">
        <v>99</v>
      </c>
      <c r="G216" s="31">
        <v>1108229</v>
      </c>
      <c r="H216">
        <v>2</v>
      </c>
      <c r="I216" s="2">
        <f t="shared" si="99"/>
        <v>554115</v>
      </c>
      <c r="J216" s="34">
        <f t="shared" si="100"/>
        <v>0.50000045117029057</v>
      </c>
      <c r="K216" s="6">
        <f t="shared" si="108"/>
        <v>1.8282247669801201E-3</v>
      </c>
      <c r="L216" s="8">
        <f t="shared" si="101"/>
        <v>547</v>
      </c>
      <c r="M216" s="38">
        <f t="shared" si="109"/>
        <v>545</v>
      </c>
      <c r="N216" s="10">
        <f t="shared" si="106"/>
        <v>2</v>
      </c>
      <c r="O216">
        <f t="shared" si="102"/>
        <v>554115</v>
      </c>
      <c r="P216" s="3">
        <f t="shared" si="103"/>
        <v>0.50000045117029057</v>
      </c>
      <c r="Q216">
        <f t="shared" si="104"/>
        <v>0</v>
      </c>
      <c r="R216" s="7">
        <f t="shared" si="91"/>
        <v>4</v>
      </c>
    </row>
    <row r="217" spans="1:18" x14ac:dyDescent="0.3">
      <c r="A217" s="8">
        <v>1990</v>
      </c>
      <c r="B217" s="44">
        <f t="shared" si="110"/>
        <v>248102973</v>
      </c>
      <c r="C217" s="8">
        <f t="shared" si="107"/>
        <v>435</v>
      </c>
      <c r="D217" s="10">
        <f t="shared" si="84"/>
        <v>570352</v>
      </c>
      <c r="E217" s="41">
        <f t="shared" si="85"/>
        <v>2.2988519367722368E-3</v>
      </c>
      <c r="F217" s="45" t="s">
        <v>100</v>
      </c>
      <c r="G217" s="31">
        <v>1006749</v>
      </c>
      <c r="H217">
        <v>2</v>
      </c>
      <c r="I217" s="2">
        <f t="shared" si="99"/>
        <v>503375</v>
      </c>
      <c r="J217" s="34">
        <f t="shared" si="100"/>
        <v>0.50000049664812185</v>
      </c>
      <c r="K217" s="6">
        <f t="shared" si="108"/>
        <v>1.8282247669801201E-3</v>
      </c>
      <c r="L217" s="8">
        <f t="shared" si="101"/>
        <v>547</v>
      </c>
      <c r="M217" s="38">
        <f t="shared" si="109"/>
        <v>545</v>
      </c>
      <c r="N217" s="10">
        <f t="shared" si="106"/>
        <v>2</v>
      </c>
      <c r="O217">
        <f t="shared" si="102"/>
        <v>503375</v>
      </c>
      <c r="P217" s="3">
        <f t="shared" si="103"/>
        <v>0.50000049664812185</v>
      </c>
      <c r="Q217">
        <f t="shared" si="104"/>
        <v>0</v>
      </c>
      <c r="R217" s="7">
        <f t="shared" si="91"/>
        <v>4</v>
      </c>
    </row>
    <row r="218" spans="1:18" x14ac:dyDescent="0.3">
      <c r="A218" s="8">
        <v>1990</v>
      </c>
      <c r="B218" s="44">
        <f t="shared" si="110"/>
        <v>248102973</v>
      </c>
      <c r="C218" s="8">
        <f t="shared" si="107"/>
        <v>435</v>
      </c>
      <c r="D218" s="10">
        <f t="shared" si="84"/>
        <v>570352</v>
      </c>
      <c r="E218" s="41">
        <f t="shared" si="85"/>
        <v>2.2988519367722368E-3</v>
      </c>
      <c r="F218" s="45" t="s">
        <v>101</v>
      </c>
      <c r="G218" s="31">
        <v>11430602</v>
      </c>
      <c r="H218">
        <v>20</v>
      </c>
      <c r="I218" s="2">
        <f t="shared" si="99"/>
        <v>571530</v>
      </c>
      <c r="J218" s="34">
        <f t="shared" si="100"/>
        <v>4.9999991251554382E-2</v>
      </c>
      <c r="K218" s="6">
        <f t="shared" si="108"/>
        <v>1.8282247669801201E-3</v>
      </c>
      <c r="L218" s="8">
        <f t="shared" si="101"/>
        <v>547</v>
      </c>
      <c r="M218" s="38">
        <f t="shared" si="109"/>
        <v>545</v>
      </c>
      <c r="N218" s="10">
        <f t="shared" si="106"/>
        <v>25</v>
      </c>
      <c r="O218">
        <f t="shared" si="102"/>
        <v>457224</v>
      </c>
      <c r="P218" s="3">
        <f t="shared" si="103"/>
        <v>3.9999993001243503E-2</v>
      </c>
      <c r="Q218">
        <f t="shared" si="104"/>
        <v>5</v>
      </c>
      <c r="R218" s="7">
        <f t="shared" si="91"/>
        <v>27</v>
      </c>
    </row>
    <row r="219" spans="1:18" x14ac:dyDescent="0.3">
      <c r="A219" s="8">
        <v>1990</v>
      </c>
      <c r="B219" s="44">
        <f t="shared" si="110"/>
        <v>248102973</v>
      </c>
      <c r="C219" s="8">
        <f t="shared" si="107"/>
        <v>435</v>
      </c>
      <c r="D219" s="10">
        <f t="shared" ref="D219:D282" si="111">ROUND(B219/C219,0)</f>
        <v>570352</v>
      </c>
      <c r="E219" s="41">
        <f t="shared" ref="E219:E282" si="112">(D219/B219)</f>
        <v>2.2988519367722368E-3</v>
      </c>
      <c r="F219" s="45" t="s">
        <v>102</v>
      </c>
      <c r="G219" s="31">
        <v>5544159</v>
      </c>
      <c r="H219">
        <v>10</v>
      </c>
      <c r="I219" s="2">
        <f t="shared" si="99"/>
        <v>554416</v>
      </c>
      <c r="J219" s="34">
        <f t="shared" si="100"/>
        <v>0.10000001803700075</v>
      </c>
      <c r="K219" s="6">
        <f t="shared" si="108"/>
        <v>1.8282247669801201E-3</v>
      </c>
      <c r="L219" s="8">
        <f t="shared" si="101"/>
        <v>547</v>
      </c>
      <c r="M219" s="38">
        <f t="shared" si="109"/>
        <v>545</v>
      </c>
      <c r="N219" s="10">
        <f t="shared" si="106"/>
        <v>12</v>
      </c>
      <c r="O219">
        <f t="shared" si="102"/>
        <v>462013</v>
      </c>
      <c r="P219" s="3">
        <f t="shared" si="103"/>
        <v>8.3333288240831471E-2</v>
      </c>
      <c r="Q219">
        <f t="shared" si="104"/>
        <v>2</v>
      </c>
      <c r="R219" s="7">
        <f t="shared" si="91"/>
        <v>14</v>
      </c>
    </row>
    <row r="220" spans="1:18" x14ac:dyDescent="0.3">
      <c r="A220" s="8">
        <v>1990</v>
      </c>
      <c r="B220" s="44">
        <f t="shared" si="110"/>
        <v>248102973</v>
      </c>
      <c r="C220" s="8">
        <f t="shared" si="107"/>
        <v>435</v>
      </c>
      <c r="D220" s="10">
        <f t="shared" si="111"/>
        <v>570352</v>
      </c>
      <c r="E220" s="41">
        <f t="shared" si="112"/>
        <v>2.2988519367722368E-3</v>
      </c>
      <c r="F220" s="45" t="s">
        <v>103</v>
      </c>
      <c r="G220" s="31">
        <v>2776755</v>
      </c>
      <c r="H220">
        <v>5</v>
      </c>
      <c r="I220" s="2">
        <f t="shared" si="99"/>
        <v>555351</v>
      </c>
      <c r="J220" s="34">
        <f t="shared" si="100"/>
        <v>0.2</v>
      </c>
      <c r="K220" s="6">
        <f t="shared" si="108"/>
        <v>1.8282247669801201E-3</v>
      </c>
      <c r="L220" s="8">
        <f t="shared" si="101"/>
        <v>547</v>
      </c>
      <c r="M220" s="38">
        <f t="shared" si="109"/>
        <v>545</v>
      </c>
      <c r="N220" s="10">
        <f t="shared" si="106"/>
        <v>6</v>
      </c>
      <c r="O220">
        <f t="shared" si="102"/>
        <v>462793</v>
      </c>
      <c r="P220" s="3">
        <f t="shared" si="103"/>
        <v>0.16666684673296708</v>
      </c>
      <c r="Q220">
        <f t="shared" si="104"/>
        <v>1</v>
      </c>
      <c r="R220" s="7">
        <f t="shared" si="91"/>
        <v>8</v>
      </c>
    </row>
    <row r="221" spans="1:18" x14ac:dyDescent="0.3">
      <c r="A221" s="8">
        <v>1990</v>
      </c>
      <c r="B221" s="44">
        <f t="shared" si="110"/>
        <v>248102973</v>
      </c>
      <c r="C221" s="8">
        <f t="shared" si="107"/>
        <v>435</v>
      </c>
      <c r="D221" s="10">
        <f t="shared" si="111"/>
        <v>570352</v>
      </c>
      <c r="E221" s="41">
        <f t="shared" si="112"/>
        <v>2.2988519367722368E-3</v>
      </c>
      <c r="F221" s="45" t="s">
        <v>104</v>
      </c>
      <c r="G221" s="31">
        <v>2477574</v>
      </c>
      <c r="H221">
        <v>4</v>
      </c>
      <c r="I221" s="2">
        <f t="shared" si="99"/>
        <v>619394</v>
      </c>
      <c r="J221" s="34">
        <f t="shared" si="100"/>
        <v>0.25000020181031929</v>
      </c>
      <c r="K221" s="6">
        <f t="shared" si="108"/>
        <v>1.8282247669801201E-3</v>
      </c>
      <c r="L221" s="8">
        <f t="shared" si="101"/>
        <v>547</v>
      </c>
      <c r="M221" s="38">
        <f t="shared" si="109"/>
        <v>545</v>
      </c>
      <c r="N221" s="10">
        <f t="shared" si="106"/>
        <v>5</v>
      </c>
      <c r="O221">
        <f t="shared" si="102"/>
        <v>495515</v>
      </c>
      <c r="P221" s="3">
        <f t="shared" si="103"/>
        <v>0.20000008072412773</v>
      </c>
      <c r="Q221">
        <f t="shared" si="104"/>
        <v>1</v>
      </c>
      <c r="R221" s="7">
        <f t="shared" si="91"/>
        <v>7</v>
      </c>
    </row>
    <row r="222" spans="1:18" x14ac:dyDescent="0.3">
      <c r="A222" s="8">
        <v>1990</v>
      </c>
      <c r="B222" s="44">
        <f t="shared" si="110"/>
        <v>248102973</v>
      </c>
      <c r="C222" s="8">
        <f t="shared" si="107"/>
        <v>435</v>
      </c>
      <c r="D222" s="10">
        <f t="shared" si="111"/>
        <v>570352</v>
      </c>
      <c r="E222" s="41">
        <f t="shared" si="112"/>
        <v>2.2988519367722368E-3</v>
      </c>
      <c r="F222" s="45" t="s">
        <v>105</v>
      </c>
      <c r="G222" s="31">
        <v>3685296</v>
      </c>
      <c r="H222">
        <v>6</v>
      </c>
      <c r="I222" s="2">
        <f t="shared" si="99"/>
        <v>614216</v>
      </c>
      <c r="J222" s="34">
        <f t="shared" si="100"/>
        <v>0.16666666666666666</v>
      </c>
      <c r="K222" s="6">
        <f t="shared" si="108"/>
        <v>1.8282247669801201E-3</v>
      </c>
      <c r="L222" s="8">
        <f t="shared" si="101"/>
        <v>547</v>
      </c>
      <c r="M222" s="38">
        <f t="shared" si="109"/>
        <v>545</v>
      </c>
      <c r="N222" s="10">
        <f t="shared" si="106"/>
        <v>8</v>
      </c>
      <c r="O222">
        <f t="shared" si="102"/>
        <v>460662</v>
      </c>
      <c r="P222" s="3">
        <f t="shared" si="103"/>
        <v>0.125</v>
      </c>
      <c r="Q222">
        <f t="shared" si="104"/>
        <v>2</v>
      </c>
      <c r="R222" s="7">
        <f t="shared" si="91"/>
        <v>10</v>
      </c>
    </row>
    <row r="223" spans="1:18" x14ac:dyDescent="0.3">
      <c r="A223" s="8">
        <v>1990</v>
      </c>
      <c r="B223" s="44">
        <f t="shared" si="110"/>
        <v>248102973</v>
      </c>
      <c r="C223" s="8">
        <f t="shared" si="107"/>
        <v>435</v>
      </c>
      <c r="D223" s="10">
        <f t="shared" si="111"/>
        <v>570352</v>
      </c>
      <c r="E223" s="41">
        <f t="shared" si="112"/>
        <v>2.2988519367722368E-3</v>
      </c>
      <c r="F223" s="45" t="s">
        <v>106</v>
      </c>
      <c r="G223" s="31">
        <v>4219973</v>
      </c>
      <c r="H223">
        <v>7</v>
      </c>
      <c r="I223" s="2">
        <f t="shared" si="99"/>
        <v>602853</v>
      </c>
      <c r="J223" s="34">
        <f t="shared" si="100"/>
        <v>0.14285707515190263</v>
      </c>
      <c r="K223" s="6">
        <f t="shared" si="108"/>
        <v>1.8282247669801201E-3</v>
      </c>
      <c r="L223" s="8">
        <f t="shared" si="101"/>
        <v>547</v>
      </c>
      <c r="M223" s="38">
        <f t="shared" si="109"/>
        <v>545</v>
      </c>
      <c r="N223" s="10">
        <f t="shared" si="106"/>
        <v>9</v>
      </c>
      <c r="O223">
        <f t="shared" si="102"/>
        <v>468886</v>
      </c>
      <c r="P223" s="3">
        <f t="shared" si="103"/>
        <v>0.11111113744092675</v>
      </c>
      <c r="Q223">
        <f t="shared" si="104"/>
        <v>2</v>
      </c>
      <c r="R223" s="7">
        <f t="shared" si="91"/>
        <v>11</v>
      </c>
    </row>
    <row r="224" spans="1:18" x14ac:dyDescent="0.3">
      <c r="A224" s="8">
        <v>1990</v>
      </c>
      <c r="B224" s="44">
        <f t="shared" si="110"/>
        <v>248102973</v>
      </c>
      <c r="C224" s="8">
        <f t="shared" si="107"/>
        <v>435</v>
      </c>
      <c r="D224" s="10">
        <f t="shared" si="111"/>
        <v>570352</v>
      </c>
      <c r="E224" s="41">
        <f t="shared" si="112"/>
        <v>2.2988519367722368E-3</v>
      </c>
      <c r="F224" s="45" t="s">
        <v>107</v>
      </c>
      <c r="G224" s="31">
        <v>1227928</v>
      </c>
      <c r="H224">
        <v>2</v>
      </c>
      <c r="I224" s="2">
        <f t="shared" si="99"/>
        <v>613964</v>
      </c>
      <c r="J224" s="34">
        <f t="shared" si="100"/>
        <v>0.5</v>
      </c>
      <c r="K224" s="6">
        <f t="shared" si="108"/>
        <v>1.8282247669801201E-3</v>
      </c>
      <c r="L224" s="8">
        <f t="shared" si="101"/>
        <v>547</v>
      </c>
      <c r="M224" s="38">
        <f t="shared" si="109"/>
        <v>545</v>
      </c>
      <c r="N224" s="10">
        <f t="shared" si="106"/>
        <v>3</v>
      </c>
      <c r="O224">
        <f t="shared" si="102"/>
        <v>409309</v>
      </c>
      <c r="P224" s="3">
        <f t="shared" si="103"/>
        <v>0.33333306187333461</v>
      </c>
      <c r="Q224">
        <f t="shared" si="104"/>
        <v>1</v>
      </c>
      <c r="R224" s="7">
        <f t="shared" si="91"/>
        <v>5</v>
      </c>
    </row>
    <row r="225" spans="1:18" x14ac:dyDescent="0.3">
      <c r="A225" s="8">
        <v>1990</v>
      </c>
      <c r="B225" s="44">
        <f t="shared" si="110"/>
        <v>248102973</v>
      </c>
      <c r="C225" s="8">
        <f t="shared" si="107"/>
        <v>435</v>
      </c>
      <c r="D225" s="10">
        <f t="shared" si="111"/>
        <v>570352</v>
      </c>
      <c r="E225" s="41">
        <f t="shared" si="112"/>
        <v>2.2988519367722368E-3</v>
      </c>
      <c r="F225" s="45" t="s">
        <v>108</v>
      </c>
      <c r="G225" s="31">
        <v>4781468</v>
      </c>
      <c r="H225">
        <v>8</v>
      </c>
      <c r="I225" s="2">
        <f t="shared" si="99"/>
        <v>597684</v>
      </c>
      <c r="J225" s="34">
        <f t="shared" si="100"/>
        <v>0.12500010457039554</v>
      </c>
      <c r="K225" s="6">
        <f t="shared" si="108"/>
        <v>1.8282247669801201E-3</v>
      </c>
      <c r="L225" s="8">
        <f t="shared" si="101"/>
        <v>547</v>
      </c>
      <c r="M225" s="38">
        <f t="shared" si="109"/>
        <v>545</v>
      </c>
      <c r="N225" s="10">
        <f t="shared" si="106"/>
        <v>11</v>
      </c>
      <c r="O225">
        <f t="shared" si="102"/>
        <v>434679</v>
      </c>
      <c r="P225" s="3">
        <f t="shared" si="103"/>
        <v>9.0909109921890094E-2</v>
      </c>
      <c r="Q225">
        <f t="shared" si="104"/>
        <v>3</v>
      </c>
      <c r="R225" s="7">
        <f t="shared" si="91"/>
        <v>13</v>
      </c>
    </row>
    <row r="226" spans="1:18" x14ac:dyDescent="0.3">
      <c r="A226" s="8">
        <v>1990</v>
      </c>
      <c r="B226" s="44">
        <f t="shared" si="110"/>
        <v>248102973</v>
      </c>
      <c r="C226" s="8">
        <f t="shared" si="107"/>
        <v>435</v>
      </c>
      <c r="D226" s="10">
        <f t="shared" si="111"/>
        <v>570352</v>
      </c>
      <c r="E226" s="41">
        <f t="shared" si="112"/>
        <v>2.2988519367722368E-3</v>
      </c>
      <c r="F226" s="45" t="s">
        <v>109</v>
      </c>
      <c r="G226" s="31">
        <v>6016425</v>
      </c>
      <c r="H226">
        <v>10</v>
      </c>
      <c r="I226" s="2">
        <f t="shared" si="99"/>
        <v>601643</v>
      </c>
      <c r="J226" s="34">
        <f t="shared" si="100"/>
        <v>0.10000008310583113</v>
      </c>
      <c r="K226" s="6">
        <f t="shared" si="108"/>
        <v>1.8282247669801201E-3</v>
      </c>
      <c r="L226" s="8">
        <f t="shared" si="101"/>
        <v>547</v>
      </c>
      <c r="M226" s="38">
        <f t="shared" si="109"/>
        <v>545</v>
      </c>
      <c r="N226" s="10">
        <f t="shared" si="106"/>
        <v>13</v>
      </c>
      <c r="O226">
        <f t="shared" si="102"/>
        <v>462802</v>
      </c>
      <c r="P226" s="3">
        <f t="shared" si="103"/>
        <v>7.6923089708589409E-2</v>
      </c>
      <c r="Q226">
        <f t="shared" si="104"/>
        <v>3</v>
      </c>
      <c r="R226" s="7">
        <f t="shared" si="91"/>
        <v>15</v>
      </c>
    </row>
    <row r="227" spans="1:18" x14ac:dyDescent="0.3">
      <c r="A227" s="8">
        <v>1990</v>
      </c>
      <c r="B227" s="44">
        <f t="shared" si="110"/>
        <v>248102973</v>
      </c>
      <c r="C227" s="8">
        <f>SUM($H$206:$H$256)</f>
        <v>435</v>
      </c>
      <c r="D227" s="10">
        <f t="shared" si="111"/>
        <v>570352</v>
      </c>
      <c r="E227" s="41">
        <f t="shared" si="112"/>
        <v>2.2988519367722368E-3</v>
      </c>
      <c r="F227" s="45" t="s">
        <v>110</v>
      </c>
      <c r="G227" s="31">
        <v>9295297</v>
      </c>
      <c r="H227">
        <v>16</v>
      </c>
      <c r="I227" s="2">
        <f t="shared" si="99"/>
        <v>580956</v>
      </c>
      <c r="J227" s="34">
        <f t="shared" si="100"/>
        <v>6.249999327616966E-2</v>
      </c>
      <c r="K227" s="6">
        <f t="shared" si="108"/>
        <v>1.8282247669801201E-3</v>
      </c>
      <c r="L227" s="8">
        <f t="shared" si="101"/>
        <v>547</v>
      </c>
      <c r="M227" s="38">
        <f t="shared" si="109"/>
        <v>545</v>
      </c>
      <c r="N227" s="10">
        <f t="shared" si="106"/>
        <v>20</v>
      </c>
      <c r="O227">
        <f t="shared" si="102"/>
        <v>464765</v>
      </c>
      <c r="P227" s="3">
        <f t="shared" si="103"/>
        <v>5.0000016137192821E-2</v>
      </c>
      <c r="Q227">
        <f t="shared" si="104"/>
        <v>4</v>
      </c>
      <c r="R227" s="7">
        <f t="shared" si="91"/>
        <v>22</v>
      </c>
    </row>
    <row r="228" spans="1:18" x14ac:dyDescent="0.3">
      <c r="A228" s="8">
        <v>1990</v>
      </c>
      <c r="B228" s="44">
        <f t="shared" si="110"/>
        <v>248102973</v>
      </c>
      <c r="C228" s="8">
        <f t="shared" si="107"/>
        <v>435</v>
      </c>
      <c r="D228" s="10">
        <f t="shared" si="111"/>
        <v>570352</v>
      </c>
      <c r="E228" s="41">
        <f t="shared" si="112"/>
        <v>2.2988519367722368E-3</v>
      </c>
      <c r="F228" s="45" t="s">
        <v>111</v>
      </c>
      <c r="G228" s="31">
        <v>4375099</v>
      </c>
      <c r="H228">
        <v>8</v>
      </c>
      <c r="I228" s="2">
        <f t="shared" si="99"/>
        <v>546887</v>
      </c>
      <c r="J228" s="34">
        <f t="shared" si="100"/>
        <v>0.12499991428765383</v>
      </c>
      <c r="K228" s="6">
        <f t="shared" si="108"/>
        <v>1.8282247669801201E-3</v>
      </c>
      <c r="L228" s="8">
        <f t="shared" si="101"/>
        <v>547</v>
      </c>
      <c r="M228" s="38">
        <f t="shared" si="109"/>
        <v>545</v>
      </c>
      <c r="N228" s="10">
        <f t="shared" si="106"/>
        <v>10</v>
      </c>
      <c r="O228">
        <f t="shared" si="102"/>
        <v>437510</v>
      </c>
      <c r="P228" s="3">
        <f t="shared" si="103"/>
        <v>0.10000002285662564</v>
      </c>
      <c r="Q228">
        <f t="shared" si="104"/>
        <v>2</v>
      </c>
      <c r="R228" s="7">
        <f t="shared" si="91"/>
        <v>12</v>
      </c>
    </row>
    <row r="229" spans="1:18" x14ac:dyDescent="0.3">
      <c r="A229" s="8">
        <v>1990</v>
      </c>
      <c r="B229" s="44">
        <f t="shared" si="110"/>
        <v>248102973</v>
      </c>
      <c r="C229" s="8">
        <f t="shared" si="107"/>
        <v>435</v>
      </c>
      <c r="D229" s="10">
        <f t="shared" si="111"/>
        <v>570352</v>
      </c>
      <c r="E229" s="41">
        <f t="shared" si="112"/>
        <v>2.2988519367722368E-3</v>
      </c>
      <c r="F229" s="45" t="s">
        <v>112</v>
      </c>
      <c r="G229" s="31">
        <v>2573216</v>
      </c>
      <c r="H229">
        <v>5</v>
      </c>
      <c r="I229" s="2">
        <f t="shared" si="99"/>
        <v>514643</v>
      </c>
      <c r="J229" s="34">
        <f t="shared" si="100"/>
        <v>0.19999992227624885</v>
      </c>
      <c r="K229" s="6">
        <f t="shared" si="108"/>
        <v>1.8282247669801201E-3</v>
      </c>
      <c r="L229" s="8">
        <f t="shared" si="101"/>
        <v>547</v>
      </c>
      <c r="M229" s="38">
        <f t="shared" si="109"/>
        <v>545</v>
      </c>
      <c r="N229" s="10">
        <f t="shared" si="106"/>
        <v>6</v>
      </c>
      <c r="O229">
        <f t="shared" si="102"/>
        <v>428869</v>
      </c>
      <c r="P229" s="3">
        <f t="shared" si="103"/>
        <v>0.16666653712708143</v>
      </c>
      <c r="Q229">
        <f t="shared" si="104"/>
        <v>1</v>
      </c>
      <c r="R229" s="7">
        <f t="shared" si="91"/>
        <v>8</v>
      </c>
    </row>
    <row r="230" spans="1:18" x14ac:dyDescent="0.3">
      <c r="A230" s="8">
        <v>1990</v>
      </c>
      <c r="B230" s="44">
        <f t="shared" si="110"/>
        <v>248102973</v>
      </c>
      <c r="C230" s="8">
        <f t="shared" si="107"/>
        <v>435</v>
      </c>
      <c r="D230" s="10">
        <f t="shared" si="111"/>
        <v>570352</v>
      </c>
      <c r="E230" s="41">
        <f t="shared" si="112"/>
        <v>2.2988519367722368E-3</v>
      </c>
      <c r="F230" s="45" t="s">
        <v>113</v>
      </c>
      <c r="G230" s="31">
        <v>5117073</v>
      </c>
      <c r="H230">
        <v>9</v>
      </c>
      <c r="I230" s="2">
        <f t="shared" si="99"/>
        <v>568564</v>
      </c>
      <c r="J230" s="34">
        <f t="shared" si="100"/>
        <v>0.11111117625251779</v>
      </c>
      <c r="K230" s="6">
        <f t="shared" si="108"/>
        <v>1.8282247669801201E-3</v>
      </c>
      <c r="L230" s="8">
        <f t="shared" si="101"/>
        <v>547</v>
      </c>
      <c r="M230" s="38">
        <f t="shared" si="109"/>
        <v>545</v>
      </c>
      <c r="N230" s="10">
        <f t="shared" si="106"/>
        <v>11</v>
      </c>
      <c r="O230">
        <f t="shared" si="102"/>
        <v>465188</v>
      </c>
      <c r="P230" s="3">
        <f t="shared" si="103"/>
        <v>9.0909002079899978E-2</v>
      </c>
      <c r="Q230">
        <f t="shared" si="104"/>
        <v>2</v>
      </c>
      <c r="R230" s="7">
        <f t="shared" si="91"/>
        <v>13</v>
      </c>
    </row>
    <row r="231" spans="1:18" x14ac:dyDescent="0.3">
      <c r="A231" s="8">
        <v>1990</v>
      </c>
      <c r="B231" s="44">
        <f t="shared" si="110"/>
        <v>248102973</v>
      </c>
      <c r="C231" s="8">
        <f t="shared" si="107"/>
        <v>435</v>
      </c>
      <c r="D231" s="10">
        <f t="shared" si="111"/>
        <v>570352</v>
      </c>
      <c r="E231" s="41">
        <f t="shared" si="112"/>
        <v>2.2988519367722368E-3</v>
      </c>
      <c r="F231" s="45" t="s">
        <v>114</v>
      </c>
      <c r="G231" s="31">
        <v>799065</v>
      </c>
      <c r="H231">
        <v>1</v>
      </c>
      <c r="I231" s="2">
        <f t="shared" si="99"/>
        <v>799065</v>
      </c>
      <c r="J231" s="34">
        <f t="shared" si="100"/>
        <v>1</v>
      </c>
      <c r="K231" s="6">
        <f t="shared" si="108"/>
        <v>1.8282247669801201E-3</v>
      </c>
      <c r="L231" s="8">
        <f t="shared" si="101"/>
        <v>547</v>
      </c>
      <c r="M231" s="38">
        <f t="shared" si="109"/>
        <v>545</v>
      </c>
      <c r="N231" s="10">
        <f t="shared" si="106"/>
        <v>2</v>
      </c>
      <c r="O231">
        <f t="shared" si="102"/>
        <v>399533</v>
      </c>
      <c r="P231" s="3">
        <f t="shared" si="103"/>
        <v>0.50000062573132353</v>
      </c>
      <c r="Q231">
        <f t="shared" si="104"/>
        <v>1</v>
      </c>
      <c r="R231" s="7">
        <f t="shared" si="91"/>
        <v>4</v>
      </c>
    </row>
    <row r="232" spans="1:18" x14ac:dyDescent="0.3">
      <c r="A232" s="8">
        <v>1990</v>
      </c>
      <c r="B232" s="44">
        <f t="shared" si="110"/>
        <v>248102973</v>
      </c>
      <c r="C232" s="8">
        <f t="shared" si="107"/>
        <v>435</v>
      </c>
      <c r="D232" s="10">
        <f t="shared" si="111"/>
        <v>570352</v>
      </c>
      <c r="E232" s="41">
        <f t="shared" si="112"/>
        <v>2.2988519367722368E-3</v>
      </c>
      <c r="F232" s="45" t="s">
        <v>115</v>
      </c>
      <c r="G232" s="31">
        <v>1578385</v>
      </c>
      <c r="H232">
        <v>3</v>
      </c>
      <c r="I232" s="2">
        <f t="shared" si="99"/>
        <v>526128</v>
      </c>
      <c r="J232" s="34">
        <f t="shared" si="100"/>
        <v>0.33333312214700467</v>
      </c>
      <c r="K232" s="6">
        <f t="shared" si="108"/>
        <v>1.8282247669801201E-3</v>
      </c>
      <c r="L232" s="8">
        <f t="shared" si="101"/>
        <v>547</v>
      </c>
      <c r="M232" s="38">
        <f t="shared" si="109"/>
        <v>545</v>
      </c>
      <c r="N232" s="10">
        <f t="shared" si="106"/>
        <v>3</v>
      </c>
      <c r="O232">
        <f t="shared" si="102"/>
        <v>526128</v>
      </c>
      <c r="P232" s="3">
        <f t="shared" si="103"/>
        <v>0.33333312214700467</v>
      </c>
      <c r="Q232">
        <f t="shared" si="104"/>
        <v>0</v>
      </c>
      <c r="R232" s="7">
        <f t="shared" ref="R232:R295" si="113">IF(H232=0,3,N232+2)</f>
        <v>5</v>
      </c>
    </row>
    <row r="233" spans="1:18" x14ac:dyDescent="0.3">
      <c r="A233" s="8">
        <v>1990</v>
      </c>
      <c r="B233" s="44">
        <f t="shared" si="110"/>
        <v>248102973</v>
      </c>
      <c r="C233" s="8">
        <f t="shared" si="107"/>
        <v>435</v>
      </c>
      <c r="D233" s="10">
        <f t="shared" si="111"/>
        <v>570352</v>
      </c>
      <c r="E233" s="41">
        <f t="shared" si="112"/>
        <v>2.2988519367722368E-3</v>
      </c>
      <c r="F233" s="45" t="s">
        <v>116</v>
      </c>
      <c r="G233" s="31">
        <v>1201833</v>
      </c>
      <c r="H233">
        <v>2</v>
      </c>
      <c r="I233" s="2">
        <f t="shared" si="99"/>
        <v>600917</v>
      </c>
      <c r="J233" s="34">
        <f t="shared" si="100"/>
        <v>0.50000041603117906</v>
      </c>
      <c r="K233" s="6">
        <f t="shared" si="108"/>
        <v>1.8282247669801201E-3</v>
      </c>
      <c r="L233" s="8">
        <f t="shared" si="101"/>
        <v>547</v>
      </c>
      <c r="M233" s="38">
        <f t="shared" si="109"/>
        <v>545</v>
      </c>
      <c r="N233" s="10">
        <f t="shared" si="106"/>
        <v>3</v>
      </c>
      <c r="O233">
        <f t="shared" si="102"/>
        <v>400611</v>
      </c>
      <c r="P233" s="3">
        <f t="shared" si="103"/>
        <v>0.33333333333333331</v>
      </c>
      <c r="Q233">
        <f t="shared" si="104"/>
        <v>1</v>
      </c>
      <c r="R233" s="7">
        <f t="shared" si="113"/>
        <v>5</v>
      </c>
    </row>
    <row r="234" spans="1:18" x14ac:dyDescent="0.3">
      <c r="A234" s="8">
        <v>1990</v>
      </c>
      <c r="B234" s="44">
        <f t="shared" si="110"/>
        <v>248102973</v>
      </c>
      <c r="C234" s="8">
        <f t="shared" si="107"/>
        <v>435</v>
      </c>
      <c r="D234" s="10">
        <f t="shared" si="111"/>
        <v>570352</v>
      </c>
      <c r="E234" s="41">
        <f t="shared" si="112"/>
        <v>2.2988519367722368E-3</v>
      </c>
      <c r="F234" s="45" t="s">
        <v>117</v>
      </c>
      <c r="G234" s="31">
        <v>1109252</v>
      </c>
      <c r="H234">
        <v>2</v>
      </c>
      <c r="I234" s="2">
        <f t="shared" si="99"/>
        <v>554626</v>
      </c>
      <c r="J234" s="34">
        <f t="shared" si="100"/>
        <v>0.5</v>
      </c>
      <c r="K234" s="6">
        <f t="shared" si="108"/>
        <v>1.8282247669801201E-3</v>
      </c>
      <c r="L234" s="8">
        <f t="shared" si="101"/>
        <v>547</v>
      </c>
      <c r="M234" s="38">
        <f t="shared" si="109"/>
        <v>545</v>
      </c>
      <c r="N234" s="10">
        <f t="shared" si="106"/>
        <v>2</v>
      </c>
      <c r="O234">
        <f t="shared" si="102"/>
        <v>554626</v>
      </c>
      <c r="P234" s="3">
        <f t="shared" si="103"/>
        <v>0.5</v>
      </c>
      <c r="Q234">
        <f t="shared" si="104"/>
        <v>0</v>
      </c>
      <c r="R234" s="7">
        <f t="shared" si="113"/>
        <v>4</v>
      </c>
    </row>
    <row r="235" spans="1:18" x14ac:dyDescent="0.3">
      <c r="A235" s="8">
        <v>1990</v>
      </c>
      <c r="B235" s="44">
        <f t="shared" si="110"/>
        <v>248102973</v>
      </c>
      <c r="C235" s="8">
        <f t="shared" si="107"/>
        <v>435</v>
      </c>
      <c r="D235" s="10">
        <f t="shared" si="111"/>
        <v>570352</v>
      </c>
      <c r="E235" s="41">
        <f t="shared" si="112"/>
        <v>2.2988519367722368E-3</v>
      </c>
      <c r="F235" s="45" t="s">
        <v>118</v>
      </c>
      <c r="G235" s="31">
        <v>7730188</v>
      </c>
      <c r="H235">
        <v>13</v>
      </c>
      <c r="I235" s="2">
        <f t="shared" si="99"/>
        <v>594630</v>
      </c>
      <c r="J235" s="34">
        <f t="shared" si="100"/>
        <v>7.6923096825070744E-2</v>
      </c>
      <c r="K235" s="6">
        <f t="shared" si="108"/>
        <v>1.8282247669801201E-3</v>
      </c>
      <c r="L235" s="8">
        <f t="shared" si="101"/>
        <v>547</v>
      </c>
      <c r="M235" s="38">
        <f t="shared" si="109"/>
        <v>545</v>
      </c>
      <c r="N235" s="10">
        <f t="shared" si="106"/>
        <v>17</v>
      </c>
      <c r="O235">
        <f t="shared" si="102"/>
        <v>454717</v>
      </c>
      <c r="P235" s="3">
        <f t="shared" si="103"/>
        <v>5.8823537021350583E-2</v>
      </c>
      <c r="Q235">
        <f t="shared" si="104"/>
        <v>4</v>
      </c>
      <c r="R235" s="7">
        <f t="shared" si="113"/>
        <v>19</v>
      </c>
    </row>
    <row r="236" spans="1:18" x14ac:dyDescent="0.3">
      <c r="A236" s="8">
        <v>1990</v>
      </c>
      <c r="B236" s="44">
        <f t="shared" si="110"/>
        <v>248102973</v>
      </c>
      <c r="C236" s="8">
        <f t="shared" si="107"/>
        <v>435</v>
      </c>
      <c r="D236" s="10">
        <f t="shared" si="111"/>
        <v>570352</v>
      </c>
      <c r="E236" s="41">
        <f t="shared" si="112"/>
        <v>2.2988519367722368E-3</v>
      </c>
      <c r="F236" s="45" t="s">
        <v>119</v>
      </c>
      <c r="G236" s="31">
        <v>1515069</v>
      </c>
      <c r="H236">
        <v>3</v>
      </c>
      <c r="I236" s="2">
        <f t="shared" si="99"/>
        <v>505023</v>
      </c>
      <c r="J236" s="34">
        <f t="shared" si="100"/>
        <v>0.33333333333333331</v>
      </c>
      <c r="K236" s="6">
        <f t="shared" si="108"/>
        <v>1.8282247669801201E-3</v>
      </c>
      <c r="L236" s="8">
        <f t="shared" si="101"/>
        <v>547</v>
      </c>
      <c r="M236" s="38">
        <f t="shared" si="109"/>
        <v>545</v>
      </c>
      <c r="N236" s="10">
        <f t="shared" si="106"/>
        <v>3</v>
      </c>
      <c r="O236">
        <f t="shared" si="102"/>
        <v>505023</v>
      </c>
      <c r="P236" s="3">
        <f t="shared" si="103"/>
        <v>0.33333333333333331</v>
      </c>
      <c r="Q236">
        <f t="shared" si="104"/>
        <v>0</v>
      </c>
      <c r="R236" s="7">
        <f t="shared" si="113"/>
        <v>5</v>
      </c>
    </row>
    <row r="237" spans="1:18" x14ac:dyDescent="0.3">
      <c r="A237" s="8">
        <v>1990</v>
      </c>
      <c r="B237" s="44">
        <f t="shared" si="110"/>
        <v>248102973</v>
      </c>
      <c r="C237" s="8">
        <f t="shared" si="107"/>
        <v>435</v>
      </c>
      <c r="D237" s="10">
        <f t="shared" si="111"/>
        <v>570352</v>
      </c>
      <c r="E237" s="41">
        <f t="shared" si="112"/>
        <v>2.2988519367722368E-3</v>
      </c>
      <c r="F237" s="45" t="s">
        <v>120</v>
      </c>
      <c r="G237" s="31">
        <v>17990455</v>
      </c>
      <c r="H237">
        <v>31</v>
      </c>
      <c r="I237" s="2">
        <f t="shared" si="99"/>
        <v>580337</v>
      </c>
      <c r="J237" s="34">
        <f t="shared" si="100"/>
        <v>3.2258050171604886E-2</v>
      </c>
      <c r="K237" s="6">
        <f t="shared" si="108"/>
        <v>1.8282247669801201E-3</v>
      </c>
      <c r="L237" s="8">
        <f t="shared" si="101"/>
        <v>547</v>
      </c>
      <c r="M237" s="38">
        <f t="shared" si="109"/>
        <v>545</v>
      </c>
      <c r="N237" s="10">
        <f t="shared" si="106"/>
        <v>40</v>
      </c>
      <c r="O237">
        <f t="shared" si="102"/>
        <v>449761</v>
      </c>
      <c r="P237" s="3">
        <f t="shared" si="103"/>
        <v>2.4999979155613351E-2</v>
      </c>
      <c r="Q237">
        <f t="shared" si="104"/>
        <v>9</v>
      </c>
      <c r="R237" s="7">
        <f t="shared" si="113"/>
        <v>42</v>
      </c>
    </row>
    <row r="238" spans="1:18" x14ac:dyDescent="0.3">
      <c r="A238" s="8">
        <v>1990</v>
      </c>
      <c r="B238" s="44">
        <f t="shared" si="110"/>
        <v>248102973</v>
      </c>
      <c r="C238" s="8">
        <f t="shared" si="107"/>
        <v>435</v>
      </c>
      <c r="D238" s="10">
        <f t="shared" si="111"/>
        <v>570352</v>
      </c>
      <c r="E238" s="41">
        <f t="shared" si="112"/>
        <v>2.2988519367722368E-3</v>
      </c>
      <c r="F238" s="45" t="s">
        <v>121</v>
      </c>
      <c r="G238" s="31">
        <v>6628637</v>
      </c>
      <c r="H238">
        <v>12</v>
      </c>
      <c r="I238" s="2">
        <f t="shared" si="99"/>
        <v>552386</v>
      </c>
      <c r="J238" s="34">
        <f t="shared" si="100"/>
        <v>8.3333270474759746E-2</v>
      </c>
      <c r="K238" s="6">
        <f t="shared" si="108"/>
        <v>1.8282247669801201E-3</v>
      </c>
      <c r="L238" s="8">
        <f t="shared" si="101"/>
        <v>547</v>
      </c>
      <c r="M238" s="38">
        <f t="shared" si="109"/>
        <v>545</v>
      </c>
      <c r="N238" s="10">
        <f t="shared" si="106"/>
        <v>15</v>
      </c>
      <c r="O238">
        <f t="shared" si="102"/>
        <v>441909</v>
      </c>
      <c r="P238" s="3">
        <f t="shared" si="103"/>
        <v>6.6666646551923114E-2</v>
      </c>
      <c r="Q238">
        <f t="shared" si="104"/>
        <v>3</v>
      </c>
      <c r="R238" s="7">
        <f t="shared" si="113"/>
        <v>17</v>
      </c>
    </row>
    <row r="239" spans="1:18" x14ac:dyDescent="0.3">
      <c r="A239" s="8">
        <v>1990</v>
      </c>
      <c r="B239" s="44">
        <f t="shared" si="110"/>
        <v>248102973</v>
      </c>
      <c r="C239" s="8">
        <f t="shared" si="107"/>
        <v>435</v>
      </c>
      <c r="D239" s="10">
        <f t="shared" si="111"/>
        <v>570352</v>
      </c>
      <c r="E239" s="41">
        <f t="shared" si="112"/>
        <v>2.2988519367722368E-3</v>
      </c>
      <c r="F239" s="45" t="s">
        <v>122</v>
      </c>
      <c r="G239" s="31">
        <v>638800</v>
      </c>
      <c r="H239">
        <v>1</v>
      </c>
      <c r="I239" s="2">
        <f t="shared" si="99"/>
        <v>638800</v>
      </c>
      <c r="J239" s="34">
        <f t="shared" si="100"/>
        <v>1</v>
      </c>
      <c r="K239" s="6">
        <f t="shared" si="108"/>
        <v>1.8282247669801201E-3</v>
      </c>
      <c r="L239" s="8">
        <f t="shared" si="101"/>
        <v>547</v>
      </c>
      <c r="M239" s="38">
        <f t="shared" si="109"/>
        <v>545</v>
      </c>
      <c r="N239" s="10">
        <f t="shared" si="106"/>
        <v>1</v>
      </c>
      <c r="O239">
        <f t="shared" si="102"/>
        <v>638800</v>
      </c>
      <c r="P239" s="3">
        <f t="shared" si="103"/>
        <v>1</v>
      </c>
      <c r="Q239">
        <f t="shared" si="104"/>
        <v>0</v>
      </c>
      <c r="R239" s="7">
        <f t="shared" si="113"/>
        <v>3</v>
      </c>
    </row>
    <row r="240" spans="1:18" x14ac:dyDescent="0.3">
      <c r="A240" s="8">
        <v>1990</v>
      </c>
      <c r="B240" s="44">
        <f t="shared" si="110"/>
        <v>248102973</v>
      </c>
      <c r="C240" s="8">
        <f t="shared" si="107"/>
        <v>435</v>
      </c>
      <c r="D240" s="10">
        <f t="shared" si="111"/>
        <v>570352</v>
      </c>
      <c r="E240" s="41">
        <f t="shared" si="112"/>
        <v>2.2988519367722368E-3</v>
      </c>
      <c r="F240" s="45" t="s">
        <v>123</v>
      </c>
      <c r="G240" s="31">
        <v>10847115</v>
      </c>
      <c r="H240">
        <v>19</v>
      </c>
      <c r="I240" s="2">
        <f t="shared" si="99"/>
        <v>570901</v>
      </c>
      <c r="J240" s="34">
        <f t="shared" si="100"/>
        <v>5.2631598355876191E-2</v>
      </c>
      <c r="K240" s="6">
        <f t="shared" si="108"/>
        <v>1.8282247669801201E-3</v>
      </c>
      <c r="L240" s="8">
        <f t="shared" si="101"/>
        <v>547</v>
      </c>
      <c r="M240" s="38">
        <f t="shared" si="109"/>
        <v>545</v>
      </c>
      <c r="N240" s="10">
        <f t="shared" si="106"/>
        <v>24</v>
      </c>
      <c r="O240">
        <f t="shared" si="102"/>
        <v>451963</v>
      </c>
      <c r="P240" s="3">
        <f t="shared" si="103"/>
        <v>4.1666655142865175E-2</v>
      </c>
      <c r="Q240">
        <f t="shared" si="104"/>
        <v>5</v>
      </c>
      <c r="R240" s="7">
        <f t="shared" si="113"/>
        <v>26</v>
      </c>
    </row>
    <row r="241" spans="1:18" x14ac:dyDescent="0.3">
      <c r="A241" s="8">
        <v>1990</v>
      </c>
      <c r="B241" s="44">
        <f t="shared" si="110"/>
        <v>248102973</v>
      </c>
      <c r="C241" s="8">
        <f t="shared" si="107"/>
        <v>435</v>
      </c>
      <c r="D241" s="10">
        <f t="shared" si="111"/>
        <v>570352</v>
      </c>
      <c r="E241" s="41">
        <f t="shared" si="112"/>
        <v>2.2988519367722368E-3</v>
      </c>
      <c r="F241" s="45" t="s">
        <v>124</v>
      </c>
      <c r="G241" s="31">
        <v>3145585</v>
      </c>
      <c r="H241">
        <v>6</v>
      </c>
      <c r="I241" s="2">
        <f t="shared" si="99"/>
        <v>524264</v>
      </c>
      <c r="J241" s="34">
        <f t="shared" si="100"/>
        <v>0.16666661368235161</v>
      </c>
      <c r="K241" s="6">
        <f t="shared" si="108"/>
        <v>1.8282247669801201E-3</v>
      </c>
      <c r="L241" s="8">
        <f t="shared" si="101"/>
        <v>547</v>
      </c>
      <c r="M241" s="38">
        <f t="shared" si="109"/>
        <v>545</v>
      </c>
      <c r="N241" s="10">
        <f t="shared" si="106"/>
        <v>7</v>
      </c>
      <c r="O241">
        <f t="shared" si="102"/>
        <v>449369</v>
      </c>
      <c r="P241" s="3">
        <f t="shared" si="103"/>
        <v>0.14285705202688848</v>
      </c>
      <c r="Q241">
        <f t="shared" si="104"/>
        <v>1</v>
      </c>
      <c r="R241" s="7">
        <f t="shared" si="113"/>
        <v>9</v>
      </c>
    </row>
    <row r="242" spans="1:18" x14ac:dyDescent="0.3">
      <c r="A242" s="8">
        <v>1990</v>
      </c>
      <c r="B242" s="44">
        <f t="shared" si="110"/>
        <v>248102973</v>
      </c>
      <c r="C242" s="8">
        <f t="shared" si="107"/>
        <v>435</v>
      </c>
      <c r="D242" s="10">
        <f t="shared" si="111"/>
        <v>570352</v>
      </c>
      <c r="E242" s="41">
        <f t="shared" si="112"/>
        <v>2.2988519367722368E-3</v>
      </c>
      <c r="F242" s="45" t="s">
        <v>125</v>
      </c>
      <c r="G242" s="31">
        <v>2842321</v>
      </c>
      <c r="H242">
        <v>5</v>
      </c>
      <c r="I242" s="2">
        <f t="shared" si="99"/>
        <v>568464</v>
      </c>
      <c r="J242" s="34">
        <f t="shared" si="100"/>
        <v>0.19999992963497085</v>
      </c>
      <c r="K242" s="6">
        <f t="shared" si="108"/>
        <v>1.8282247669801201E-3</v>
      </c>
      <c r="L242" s="8">
        <f t="shared" si="101"/>
        <v>547</v>
      </c>
      <c r="M242" s="38">
        <f t="shared" si="109"/>
        <v>545</v>
      </c>
      <c r="N242" s="10">
        <f t="shared" si="106"/>
        <v>6</v>
      </c>
      <c r="O242">
        <f t="shared" si="102"/>
        <v>473720</v>
      </c>
      <c r="P242" s="3">
        <f t="shared" si="103"/>
        <v>0.16666660802914238</v>
      </c>
      <c r="Q242">
        <f t="shared" si="104"/>
        <v>1</v>
      </c>
      <c r="R242" s="7">
        <f t="shared" si="113"/>
        <v>8</v>
      </c>
    </row>
    <row r="243" spans="1:18" x14ac:dyDescent="0.3">
      <c r="A243" s="8">
        <v>1990</v>
      </c>
      <c r="B243" s="44">
        <f t="shared" si="110"/>
        <v>248102973</v>
      </c>
      <c r="C243" s="8">
        <f t="shared" si="107"/>
        <v>435</v>
      </c>
      <c r="D243" s="10">
        <f t="shared" si="111"/>
        <v>570352</v>
      </c>
      <c r="E243" s="41">
        <f t="shared" si="112"/>
        <v>2.2988519367722368E-3</v>
      </c>
      <c r="F243" s="45" t="s">
        <v>126</v>
      </c>
      <c r="G243" s="31">
        <v>11881643</v>
      </c>
      <c r="H243">
        <v>21</v>
      </c>
      <c r="I243" s="2">
        <f t="shared" si="99"/>
        <v>565793</v>
      </c>
      <c r="J243" s="34">
        <f t="shared" si="100"/>
        <v>4.7619087696878289E-2</v>
      </c>
      <c r="K243" s="6">
        <f t="shared" si="108"/>
        <v>1.8282247669801201E-3</v>
      </c>
      <c r="L243" s="8">
        <f t="shared" si="101"/>
        <v>547</v>
      </c>
      <c r="M243" s="38">
        <f t="shared" si="109"/>
        <v>545</v>
      </c>
      <c r="N243" s="10">
        <f t="shared" si="106"/>
        <v>26</v>
      </c>
      <c r="O243">
        <f t="shared" si="102"/>
        <v>456986</v>
      </c>
      <c r="P243" s="3">
        <f t="shared" si="103"/>
        <v>3.8461515802149585E-2</v>
      </c>
      <c r="Q243">
        <f t="shared" si="104"/>
        <v>5</v>
      </c>
      <c r="R243" s="7">
        <f t="shared" si="113"/>
        <v>28</v>
      </c>
    </row>
    <row r="244" spans="1:18" x14ac:dyDescent="0.3">
      <c r="A244" s="8">
        <v>1990</v>
      </c>
      <c r="B244" s="44">
        <f t="shared" si="110"/>
        <v>248102973</v>
      </c>
      <c r="C244" s="8">
        <f>SUM($H$206:$H$256)</f>
        <v>435</v>
      </c>
      <c r="D244" s="10">
        <f t="shared" si="111"/>
        <v>570352</v>
      </c>
      <c r="E244" s="41">
        <f t="shared" si="112"/>
        <v>2.2988519367722368E-3</v>
      </c>
      <c r="F244" s="45" t="s">
        <v>127</v>
      </c>
      <c r="G244" s="31">
        <v>1003464</v>
      </c>
      <c r="H244">
        <v>2</v>
      </c>
      <c r="I244" s="2">
        <f t="shared" si="99"/>
        <v>501732</v>
      </c>
      <c r="J244" s="34">
        <f t="shared" si="100"/>
        <v>0.5</v>
      </c>
      <c r="K244" s="6">
        <f t="shared" si="108"/>
        <v>1.8282247669801201E-3</v>
      </c>
      <c r="L244" s="8">
        <f t="shared" si="101"/>
        <v>547</v>
      </c>
      <c r="M244" s="38">
        <f t="shared" si="109"/>
        <v>545</v>
      </c>
      <c r="N244" s="10">
        <f t="shared" si="106"/>
        <v>2</v>
      </c>
      <c r="O244">
        <f t="shared" si="102"/>
        <v>501732</v>
      </c>
      <c r="P244" s="3">
        <f t="shared" si="103"/>
        <v>0.5</v>
      </c>
      <c r="Q244">
        <f t="shared" si="104"/>
        <v>0</v>
      </c>
      <c r="R244" s="7">
        <f t="shared" si="113"/>
        <v>4</v>
      </c>
    </row>
    <row r="245" spans="1:18" x14ac:dyDescent="0.3">
      <c r="A245" s="8">
        <v>1990</v>
      </c>
      <c r="B245" s="44">
        <f t="shared" si="110"/>
        <v>248102973</v>
      </c>
      <c r="C245" s="8">
        <f t="shared" si="107"/>
        <v>435</v>
      </c>
      <c r="D245" s="10">
        <f t="shared" si="111"/>
        <v>570352</v>
      </c>
      <c r="E245" s="41">
        <f t="shared" si="112"/>
        <v>2.2988519367722368E-3</v>
      </c>
      <c r="F245" s="45" t="s">
        <v>128</v>
      </c>
      <c r="G245" s="31">
        <v>3486703</v>
      </c>
      <c r="H245">
        <v>6</v>
      </c>
      <c r="I245" s="2">
        <f t="shared" si="99"/>
        <v>581117</v>
      </c>
      <c r="J245" s="34">
        <f t="shared" si="100"/>
        <v>0.16666661886601755</v>
      </c>
      <c r="K245" s="6">
        <f t="shared" si="108"/>
        <v>1.8282247669801201E-3</v>
      </c>
      <c r="L245" s="8">
        <f t="shared" si="101"/>
        <v>547</v>
      </c>
      <c r="M245" s="38">
        <f t="shared" si="109"/>
        <v>545</v>
      </c>
      <c r="N245" s="10">
        <f t="shared" si="106"/>
        <v>8</v>
      </c>
      <c r="O245">
        <f t="shared" si="102"/>
        <v>435838</v>
      </c>
      <c r="P245" s="3">
        <f t="shared" si="103"/>
        <v>0.12500003585048683</v>
      </c>
      <c r="Q245">
        <f t="shared" si="104"/>
        <v>2</v>
      </c>
      <c r="R245" s="7">
        <f t="shared" si="113"/>
        <v>10</v>
      </c>
    </row>
    <row r="246" spans="1:18" x14ac:dyDescent="0.3">
      <c r="A246" s="8">
        <v>1990</v>
      </c>
      <c r="B246" s="44">
        <f t="shared" si="110"/>
        <v>248102973</v>
      </c>
      <c r="C246" s="8">
        <f t="shared" si="107"/>
        <v>435</v>
      </c>
      <c r="D246" s="10">
        <f t="shared" si="111"/>
        <v>570352</v>
      </c>
      <c r="E246" s="41">
        <f t="shared" si="112"/>
        <v>2.2988519367722368E-3</v>
      </c>
      <c r="F246" s="45" t="s">
        <v>129</v>
      </c>
      <c r="G246" s="31">
        <v>696004</v>
      </c>
      <c r="H246">
        <v>1</v>
      </c>
      <c r="I246" s="2">
        <f t="shared" si="99"/>
        <v>696004</v>
      </c>
      <c r="J246" s="34">
        <f t="shared" si="100"/>
        <v>1</v>
      </c>
      <c r="K246" s="6">
        <f t="shared" si="108"/>
        <v>1.8282247669801201E-3</v>
      </c>
      <c r="L246" s="8">
        <f t="shared" si="101"/>
        <v>547</v>
      </c>
      <c r="M246" s="38">
        <f t="shared" si="109"/>
        <v>545</v>
      </c>
      <c r="N246" s="10">
        <f t="shared" si="106"/>
        <v>2</v>
      </c>
      <c r="O246">
        <f t="shared" si="102"/>
        <v>348002</v>
      </c>
      <c r="P246" s="3">
        <f t="shared" si="103"/>
        <v>0.5</v>
      </c>
      <c r="Q246">
        <f t="shared" si="104"/>
        <v>1</v>
      </c>
      <c r="R246" s="7">
        <f t="shared" si="113"/>
        <v>4</v>
      </c>
    </row>
    <row r="247" spans="1:18" x14ac:dyDescent="0.3">
      <c r="A247" s="8">
        <v>1990</v>
      </c>
      <c r="B247" s="44">
        <f t="shared" si="110"/>
        <v>248102973</v>
      </c>
      <c r="C247" s="8">
        <f t="shared" si="107"/>
        <v>435</v>
      </c>
      <c r="D247" s="10">
        <f t="shared" si="111"/>
        <v>570352</v>
      </c>
      <c r="E247" s="41">
        <f t="shared" si="112"/>
        <v>2.2988519367722368E-3</v>
      </c>
      <c r="F247" s="45" t="s">
        <v>130</v>
      </c>
      <c r="G247" s="31">
        <v>4877185</v>
      </c>
      <c r="H247">
        <v>9</v>
      </c>
      <c r="I247" s="2">
        <f t="shared" si="99"/>
        <v>541909</v>
      </c>
      <c r="J247" s="34">
        <f t="shared" si="100"/>
        <v>0.11111101998386365</v>
      </c>
      <c r="K247" s="6">
        <f t="shared" si="108"/>
        <v>1.8282247669801201E-3</v>
      </c>
      <c r="L247" s="8">
        <f t="shared" si="101"/>
        <v>547</v>
      </c>
      <c r="M247" s="38">
        <f t="shared" si="109"/>
        <v>545</v>
      </c>
      <c r="N247" s="10">
        <f t="shared" si="106"/>
        <v>11</v>
      </c>
      <c r="O247">
        <f t="shared" si="102"/>
        <v>443380</v>
      </c>
      <c r="P247" s="3">
        <f t="shared" si="103"/>
        <v>9.0908997710769629E-2</v>
      </c>
      <c r="Q247">
        <f t="shared" si="104"/>
        <v>2</v>
      </c>
      <c r="R247" s="7">
        <f t="shared" si="113"/>
        <v>13</v>
      </c>
    </row>
    <row r="248" spans="1:18" x14ac:dyDescent="0.3">
      <c r="A248" s="8">
        <v>1990</v>
      </c>
      <c r="B248" s="44">
        <f t="shared" si="110"/>
        <v>248102973</v>
      </c>
      <c r="C248" s="8">
        <f t="shared" si="107"/>
        <v>435</v>
      </c>
      <c r="D248" s="10">
        <f t="shared" si="111"/>
        <v>570352</v>
      </c>
      <c r="E248" s="41">
        <f t="shared" si="112"/>
        <v>2.2988519367722368E-3</v>
      </c>
      <c r="F248" s="45" t="s">
        <v>131</v>
      </c>
      <c r="G248" s="31">
        <v>16986510</v>
      </c>
      <c r="H248">
        <v>30</v>
      </c>
      <c r="I248" s="2">
        <f t="shared" si="99"/>
        <v>566217</v>
      </c>
      <c r="J248" s="34">
        <f t="shared" si="100"/>
        <v>3.3333333333333333E-2</v>
      </c>
      <c r="K248" s="6">
        <f t="shared" si="108"/>
        <v>1.8282247669801201E-3</v>
      </c>
      <c r="L248" s="8">
        <f t="shared" si="101"/>
        <v>547</v>
      </c>
      <c r="M248" s="38">
        <f t="shared" si="109"/>
        <v>545</v>
      </c>
      <c r="N248" s="10">
        <f t="shared" si="106"/>
        <v>37</v>
      </c>
      <c r="O248">
        <f t="shared" si="102"/>
        <v>459095</v>
      </c>
      <c r="P248" s="3">
        <f t="shared" si="103"/>
        <v>2.7027034982465496E-2</v>
      </c>
      <c r="Q248">
        <f t="shared" si="104"/>
        <v>7</v>
      </c>
      <c r="R248" s="7">
        <f t="shared" si="113"/>
        <v>39</v>
      </c>
    </row>
    <row r="249" spans="1:18" x14ac:dyDescent="0.3">
      <c r="A249" s="8">
        <v>1990</v>
      </c>
      <c r="B249" s="44">
        <f t="shared" si="110"/>
        <v>248102973</v>
      </c>
      <c r="C249" s="8">
        <f t="shared" si="107"/>
        <v>435</v>
      </c>
      <c r="D249" s="10">
        <f t="shared" si="111"/>
        <v>570352</v>
      </c>
      <c r="E249" s="41">
        <f t="shared" si="112"/>
        <v>2.2988519367722368E-3</v>
      </c>
      <c r="F249" s="45" t="s">
        <v>132</v>
      </c>
      <c r="G249" s="31">
        <v>1722850</v>
      </c>
      <c r="H249">
        <v>3</v>
      </c>
      <c r="I249" s="2">
        <f t="shared" si="99"/>
        <v>574283</v>
      </c>
      <c r="J249" s="34">
        <f t="shared" si="100"/>
        <v>0.33333313985547203</v>
      </c>
      <c r="K249" s="6">
        <f t="shared" si="108"/>
        <v>1.8282247669801201E-3</v>
      </c>
      <c r="L249" s="8">
        <f t="shared" si="101"/>
        <v>547</v>
      </c>
      <c r="M249" s="38">
        <f t="shared" si="109"/>
        <v>545</v>
      </c>
      <c r="N249" s="10">
        <f t="shared" si="106"/>
        <v>4</v>
      </c>
      <c r="O249">
        <f t="shared" si="102"/>
        <v>430713</v>
      </c>
      <c r="P249" s="3">
        <f t="shared" si="103"/>
        <v>0.25000029021679193</v>
      </c>
      <c r="Q249">
        <f t="shared" si="104"/>
        <v>1</v>
      </c>
      <c r="R249" s="7">
        <f t="shared" si="113"/>
        <v>6</v>
      </c>
    </row>
    <row r="250" spans="1:18" x14ac:dyDescent="0.3">
      <c r="A250" s="8">
        <v>1990</v>
      </c>
      <c r="B250" s="44">
        <f t="shared" si="110"/>
        <v>248102973</v>
      </c>
      <c r="C250" s="8">
        <f t="shared" si="107"/>
        <v>435</v>
      </c>
      <c r="D250" s="10">
        <f t="shared" si="111"/>
        <v>570352</v>
      </c>
      <c r="E250" s="41">
        <f t="shared" si="112"/>
        <v>2.2988519367722368E-3</v>
      </c>
      <c r="F250" s="45" t="s">
        <v>133</v>
      </c>
      <c r="G250" s="31">
        <v>562758</v>
      </c>
      <c r="H250">
        <v>1</v>
      </c>
      <c r="I250" s="2">
        <f t="shared" si="99"/>
        <v>562758</v>
      </c>
      <c r="J250" s="34">
        <f t="shared" si="100"/>
        <v>1</v>
      </c>
      <c r="K250" s="6">
        <f t="shared" si="108"/>
        <v>1.8282247669801201E-3</v>
      </c>
      <c r="L250" s="8">
        <f t="shared" si="101"/>
        <v>547</v>
      </c>
      <c r="M250" s="38">
        <f t="shared" si="109"/>
        <v>545</v>
      </c>
      <c r="N250" s="10">
        <f t="shared" si="106"/>
        <v>1</v>
      </c>
      <c r="O250">
        <f t="shared" si="102"/>
        <v>562758</v>
      </c>
      <c r="P250" s="3">
        <f t="shared" si="103"/>
        <v>1</v>
      </c>
      <c r="Q250">
        <f t="shared" si="104"/>
        <v>0</v>
      </c>
      <c r="R250" s="7">
        <f t="shared" si="113"/>
        <v>3</v>
      </c>
    </row>
    <row r="251" spans="1:18" x14ac:dyDescent="0.3">
      <c r="A251" s="8">
        <v>1990</v>
      </c>
      <c r="B251" s="44">
        <f t="shared" si="110"/>
        <v>248102973</v>
      </c>
      <c r="C251" s="8">
        <f t="shared" si="107"/>
        <v>435</v>
      </c>
      <c r="D251" s="10">
        <f t="shared" si="111"/>
        <v>570352</v>
      </c>
      <c r="E251" s="41">
        <f t="shared" si="112"/>
        <v>2.2988519367722368E-3</v>
      </c>
      <c r="F251" s="45" t="s">
        <v>134</v>
      </c>
      <c r="G251" s="31">
        <v>6187358</v>
      </c>
      <c r="H251">
        <v>11</v>
      </c>
      <c r="I251" s="2">
        <f t="shared" si="99"/>
        <v>562487</v>
      </c>
      <c r="J251" s="34">
        <f t="shared" si="100"/>
        <v>9.0909076216375395E-2</v>
      </c>
      <c r="K251" s="6">
        <f t="shared" si="108"/>
        <v>1.8282247669801201E-3</v>
      </c>
      <c r="L251" s="8">
        <f t="shared" si="101"/>
        <v>547</v>
      </c>
      <c r="M251" s="38">
        <f t="shared" si="109"/>
        <v>545</v>
      </c>
      <c r="N251" s="10">
        <f t="shared" si="106"/>
        <v>14</v>
      </c>
      <c r="O251">
        <f t="shared" si="102"/>
        <v>441954</v>
      </c>
      <c r="P251" s="3">
        <f t="shared" si="103"/>
        <v>7.1428548340018466E-2</v>
      </c>
      <c r="Q251">
        <f t="shared" si="104"/>
        <v>3</v>
      </c>
      <c r="R251" s="7">
        <f t="shared" si="113"/>
        <v>16</v>
      </c>
    </row>
    <row r="252" spans="1:18" x14ac:dyDescent="0.3">
      <c r="A252" s="8">
        <v>1990</v>
      </c>
      <c r="B252" s="44">
        <f t="shared" si="110"/>
        <v>248102973</v>
      </c>
      <c r="C252" s="8">
        <f t="shared" si="107"/>
        <v>435</v>
      </c>
      <c r="D252" s="10">
        <f t="shared" si="111"/>
        <v>570352</v>
      </c>
      <c r="E252" s="41">
        <f t="shared" si="112"/>
        <v>2.2988519367722368E-3</v>
      </c>
      <c r="F252" s="45" t="s">
        <v>135</v>
      </c>
      <c r="G252" s="31">
        <v>4866692</v>
      </c>
      <c r="H252">
        <v>9</v>
      </c>
      <c r="I252" s="2">
        <f t="shared" si="99"/>
        <v>540744</v>
      </c>
      <c r="J252" s="34">
        <f t="shared" si="100"/>
        <v>0.11111120243483665</v>
      </c>
      <c r="K252" s="6">
        <f t="shared" si="108"/>
        <v>1.8282247669801201E-3</v>
      </c>
      <c r="L252" s="8">
        <f t="shared" si="101"/>
        <v>547</v>
      </c>
      <c r="M252" s="38">
        <f t="shared" si="109"/>
        <v>545</v>
      </c>
      <c r="N252" s="10">
        <f t="shared" si="106"/>
        <v>11</v>
      </c>
      <c r="O252">
        <f t="shared" si="102"/>
        <v>442427</v>
      </c>
      <c r="P252" s="3">
        <f t="shared" si="103"/>
        <v>9.0909184308355651E-2</v>
      </c>
      <c r="Q252">
        <f t="shared" si="104"/>
        <v>2</v>
      </c>
      <c r="R252" s="7">
        <f t="shared" si="113"/>
        <v>13</v>
      </c>
    </row>
    <row r="253" spans="1:18" x14ac:dyDescent="0.3">
      <c r="A253" s="8">
        <v>1990</v>
      </c>
      <c r="B253" s="44">
        <f t="shared" si="110"/>
        <v>248102973</v>
      </c>
      <c r="C253" s="8">
        <f t="shared" si="107"/>
        <v>435</v>
      </c>
      <c r="D253" s="10">
        <f t="shared" si="111"/>
        <v>570352</v>
      </c>
      <c r="E253" s="41">
        <f t="shared" si="112"/>
        <v>2.2988519367722368E-3</v>
      </c>
      <c r="F253" s="45" t="s">
        <v>136</v>
      </c>
      <c r="G253" s="31">
        <v>1793477</v>
      </c>
      <c r="H253">
        <v>3</v>
      </c>
      <c r="I253" s="2">
        <f t="shared" si="99"/>
        <v>597826</v>
      </c>
      <c r="J253" s="34">
        <f t="shared" si="100"/>
        <v>0.33333351919204984</v>
      </c>
      <c r="K253" s="6">
        <f t="shared" si="108"/>
        <v>1.8282247669801201E-3</v>
      </c>
      <c r="L253" s="8">
        <f t="shared" si="101"/>
        <v>547</v>
      </c>
      <c r="M253" s="38">
        <f t="shared" si="109"/>
        <v>545</v>
      </c>
      <c r="N253" s="10">
        <f t="shared" si="106"/>
        <v>4</v>
      </c>
      <c r="O253">
        <f t="shared" si="102"/>
        <v>448369</v>
      </c>
      <c r="P253" s="3">
        <f t="shared" si="103"/>
        <v>0.2499998606059626</v>
      </c>
      <c r="Q253">
        <f t="shared" si="104"/>
        <v>1</v>
      </c>
      <c r="R253" s="7">
        <f t="shared" si="113"/>
        <v>6</v>
      </c>
    </row>
    <row r="254" spans="1:18" x14ac:dyDescent="0.3">
      <c r="A254" s="8">
        <v>1990</v>
      </c>
      <c r="B254" s="44">
        <f t="shared" si="110"/>
        <v>248102973</v>
      </c>
      <c r="C254" s="8">
        <f>SUM($H$206:$H$256)</f>
        <v>435</v>
      </c>
      <c r="D254" s="10">
        <f t="shared" si="111"/>
        <v>570352</v>
      </c>
      <c r="E254" s="41">
        <f t="shared" si="112"/>
        <v>2.2988519367722368E-3</v>
      </c>
      <c r="F254" s="45" t="s">
        <v>137</v>
      </c>
      <c r="G254" s="31">
        <v>4891769</v>
      </c>
      <c r="H254">
        <v>9</v>
      </c>
      <c r="I254" s="2">
        <f t="shared" si="99"/>
        <v>543530</v>
      </c>
      <c r="J254" s="34">
        <f t="shared" si="100"/>
        <v>0.11111113382500278</v>
      </c>
      <c r="K254" s="6">
        <f t="shared" si="108"/>
        <v>1.8282247669801201E-3</v>
      </c>
      <c r="L254" s="8">
        <f t="shared" si="101"/>
        <v>547</v>
      </c>
      <c r="M254" s="38">
        <f t="shared" si="109"/>
        <v>545</v>
      </c>
      <c r="N254" s="10">
        <f t="shared" si="106"/>
        <v>11</v>
      </c>
      <c r="O254">
        <f t="shared" si="102"/>
        <v>444706</v>
      </c>
      <c r="P254" s="3">
        <f t="shared" si="103"/>
        <v>9.0909035156811369E-2</v>
      </c>
      <c r="Q254">
        <f t="shared" si="104"/>
        <v>2</v>
      </c>
      <c r="R254" s="7">
        <f t="shared" si="113"/>
        <v>13</v>
      </c>
    </row>
    <row r="255" spans="1:18" x14ac:dyDescent="0.3">
      <c r="A255" s="8">
        <v>1990</v>
      </c>
      <c r="B255" s="44">
        <f t="shared" si="110"/>
        <v>248102973</v>
      </c>
      <c r="C255" s="8">
        <f t="shared" si="107"/>
        <v>435</v>
      </c>
      <c r="D255" s="10">
        <f t="shared" si="111"/>
        <v>570352</v>
      </c>
      <c r="E255" s="41">
        <f t="shared" si="112"/>
        <v>2.2988519367722368E-3</v>
      </c>
      <c r="F255" s="45" t="s">
        <v>138</v>
      </c>
      <c r="G255" s="31">
        <v>453588</v>
      </c>
      <c r="H255">
        <v>1</v>
      </c>
      <c r="I255" s="2">
        <f t="shared" si="99"/>
        <v>453588</v>
      </c>
      <c r="J255" s="34">
        <f t="shared" si="100"/>
        <v>1</v>
      </c>
      <c r="K255" s="6">
        <f t="shared" si="108"/>
        <v>1.8282247669801201E-3</v>
      </c>
      <c r="L255" s="8">
        <f t="shared" si="101"/>
        <v>547</v>
      </c>
      <c r="M255" s="38">
        <f t="shared" si="109"/>
        <v>545</v>
      </c>
      <c r="N255" s="10">
        <f t="shared" si="106"/>
        <v>1</v>
      </c>
      <c r="O255">
        <f t="shared" si="102"/>
        <v>453588</v>
      </c>
      <c r="P255" s="3">
        <f t="shared" si="103"/>
        <v>1</v>
      </c>
      <c r="Q255">
        <f t="shared" si="104"/>
        <v>0</v>
      </c>
      <c r="R255" s="7">
        <f t="shared" si="113"/>
        <v>3</v>
      </c>
    </row>
    <row r="256" spans="1:18" x14ac:dyDescent="0.3">
      <c r="A256" s="8">
        <v>1990</v>
      </c>
      <c r="B256" s="44">
        <f t="shared" si="110"/>
        <v>248102973</v>
      </c>
      <c r="C256" s="8">
        <f t="shared" si="107"/>
        <v>435</v>
      </c>
      <c r="D256" s="10">
        <f t="shared" si="111"/>
        <v>570352</v>
      </c>
      <c r="E256" s="41">
        <f t="shared" si="112"/>
        <v>2.2988519367722368E-3</v>
      </c>
      <c r="F256" s="22" t="s">
        <v>139</v>
      </c>
      <c r="G256" s="31">
        <v>606900</v>
      </c>
      <c r="H256">
        <v>0</v>
      </c>
      <c r="I256" s="2">
        <f t="shared" si="99"/>
        <v>0</v>
      </c>
      <c r="J256" s="34">
        <f t="shared" si="100"/>
        <v>0</v>
      </c>
      <c r="K256" s="6">
        <f t="shared" si="108"/>
        <v>1.8282247669801201E-3</v>
      </c>
      <c r="L256" s="8">
        <f t="shared" si="101"/>
        <v>547</v>
      </c>
      <c r="M256" s="38">
        <f t="shared" si="109"/>
        <v>545</v>
      </c>
      <c r="N256" s="10">
        <v>0</v>
      </c>
      <c r="O256">
        <f t="shared" si="102"/>
        <v>0</v>
      </c>
      <c r="P256" s="3">
        <f t="shared" si="103"/>
        <v>0</v>
      </c>
      <c r="Q256">
        <f t="shared" si="104"/>
        <v>0</v>
      </c>
      <c r="R256" s="7">
        <f t="shared" si="113"/>
        <v>3</v>
      </c>
    </row>
    <row r="257" spans="1:18" x14ac:dyDescent="0.3">
      <c r="A257" s="8">
        <v>2000</v>
      </c>
      <c r="B257" s="44">
        <f>SUM($G$257:$G$306)</f>
        <v>280849847</v>
      </c>
      <c r="C257" s="8">
        <f>SUM($H$257:$H$307)</f>
        <v>435</v>
      </c>
      <c r="D257" s="10">
        <f t="shared" si="111"/>
        <v>645632</v>
      </c>
      <c r="E257" s="41">
        <f t="shared" si="112"/>
        <v>2.2988511722422268E-3</v>
      </c>
      <c r="F257" s="45" t="s">
        <v>89</v>
      </c>
      <c r="G257" s="31">
        <v>4447100</v>
      </c>
      <c r="H257">
        <v>7</v>
      </c>
      <c r="I257" s="2">
        <f t="shared" si="99"/>
        <v>635300</v>
      </c>
      <c r="J257" s="34">
        <f t="shared" si="100"/>
        <v>0.14285714285714285</v>
      </c>
      <c r="K257" s="6">
        <f>(MIN($G$257:$G$306)/B257)</f>
        <v>1.7581707993595595E-3</v>
      </c>
      <c r="L257" s="8">
        <f t="shared" si="101"/>
        <v>569</v>
      </c>
      <c r="M257" s="38">
        <f>SUM($N$257:$N$307)</f>
        <v>569</v>
      </c>
      <c r="N257" s="10">
        <f t="shared" si="106"/>
        <v>9</v>
      </c>
      <c r="O257">
        <f t="shared" si="102"/>
        <v>494122</v>
      </c>
      <c r="P257" s="3">
        <f t="shared" si="103"/>
        <v>0.11111106114096828</v>
      </c>
      <c r="Q257">
        <f t="shared" si="104"/>
        <v>2</v>
      </c>
      <c r="R257" s="7">
        <f t="shared" si="113"/>
        <v>11</v>
      </c>
    </row>
    <row r="258" spans="1:18" x14ac:dyDescent="0.3">
      <c r="A258" s="8">
        <v>2000</v>
      </c>
      <c r="B258" s="44">
        <f t="shared" ref="B258:B307" si="114">SUM($G$257:$G$306)</f>
        <v>280849847</v>
      </c>
      <c r="C258" s="8">
        <f t="shared" ref="C258:C307" si="115">SUM($H$257:$H$307)</f>
        <v>435</v>
      </c>
      <c r="D258" s="10">
        <f t="shared" si="111"/>
        <v>645632</v>
      </c>
      <c r="E258" s="41">
        <f t="shared" si="112"/>
        <v>2.2988511722422268E-3</v>
      </c>
      <c r="F258" s="45" t="s">
        <v>90</v>
      </c>
      <c r="G258" s="31">
        <v>626932</v>
      </c>
      <c r="H258">
        <v>1</v>
      </c>
      <c r="I258" s="2">
        <f t="shared" si="99"/>
        <v>626932</v>
      </c>
      <c r="J258" s="34">
        <f t="shared" si="100"/>
        <v>1</v>
      </c>
      <c r="K258" s="6">
        <f t="shared" ref="K258:K308" si="116">(MIN($G$257:$G$306)/B258)</f>
        <v>1.7581707993595595E-3</v>
      </c>
      <c r="L258" s="8">
        <f t="shared" si="101"/>
        <v>569</v>
      </c>
      <c r="M258" s="38">
        <f t="shared" ref="M258:M308" si="117">SUM($N$257:$N$307)</f>
        <v>569</v>
      </c>
      <c r="N258" s="10">
        <f t="shared" si="106"/>
        <v>1</v>
      </c>
      <c r="O258">
        <f t="shared" si="102"/>
        <v>626932</v>
      </c>
      <c r="P258" s="3">
        <f t="shared" si="103"/>
        <v>1</v>
      </c>
      <c r="Q258">
        <f t="shared" si="104"/>
        <v>0</v>
      </c>
      <c r="R258" s="7">
        <f t="shared" si="113"/>
        <v>3</v>
      </c>
    </row>
    <row r="259" spans="1:18" x14ac:dyDescent="0.3">
      <c r="A259" s="8">
        <v>2000</v>
      </c>
      <c r="B259" s="44">
        <f t="shared" si="114"/>
        <v>280849847</v>
      </c>
      <c r="C259" s="8">
        <f t="shared" si="115"/>
        <v>435</v>
      </c>
      <c r="D259" s="10">
        <f t="shared" si="111"/>
        <v>645632</v>
      </c>
      <c r="E259" s="41">
        <f t="shared" si="112"/>
        <v>2.2988511722422268E-3</v>
      </c>
      <c r="F259" s="45" t="s">
        <v>91</v>
      </c>
      <c r="G259" s="31">
        <v>5130632</v>
      </c>
      <c r="H259">
        <v>8</v>
      </c>
      <c r="I259" s="2">
        <f t="shared" si="99"/>
        <v>641329</v>
      </c>
      <c r="J259" s="34">
        <f t="shared" si="100"/>
        <v>0.125</v>
      </c>
      <c r="K259" s="6">
        <f t="shared" si="116"/>
        <v>1.7581707993595595E-3</v>
      </c>
      <c r="L259" s="8">
        <f t="shared" si="101"/>
        <v>569</v>
      </c>
      <c r="M259" s="38">
        <f t="shared" si="117"/>
        <v>569</v>
      </c>
      <c r="N259" s="10">
        <f t="shared" si="106"/>
        <v>10</v>
      </c>
      <c r="O259">
        <f t="shared" si="102"/>
        <v>513063</v>
      </c>
      <c r="P259" s="3">
        <f t="shared" si="103"/>
        <v>9.9999961018447631E-2</v>
      </c>
      <c r="Q259">
        <f t="shared" si="104"/>
        <v>2</v>
      </c>
      <c r="R259" s="7">
        <f t="shared" si="113"/>
        <v>12</v>
      </c>
    </row>
    <row r="260" spans="1:18" x14ac:dyDescent="0.3">
      <c r="A260" s="8">
        <v>2000</v>
      </c>
      <c r="B260" s="44">
        <f t="shared" si="114"/>
        <v>280849847</v>
      </c>
      <c r="C260" s="8">
        <f t="shared" si="115"/>
        <v>435</v>
      </c>
      <c r="D260" s="10">
        <f t="shared" si="111"/>
        <v>645632</v>
      </c>
      <c r="E260" s="41">
        <f t="shared" si="112"/>
        <v>2.2988511722422268E-3</v>
      </c>
      <c r="F260" s="45" t="s">
        <v>92</v>
      </c>
      <c r="G260" s="31">
        <v>2673400</v>
      </c>
      <c r="H260">
        <v>4</v>
      </c>
      <c r="I260" s="2">
        <f t="shared" si="99"/>
        <v>668350</v>
      </c>
      <c r="J260" s="34">
        <f t="shared" si="100"/>
        <v>0.25</v>
      </c>
      <c r="K260" s="6">
        <f t="shared" si="116"/>
        <v>1.7581707993595595E-3</v>
      </c>
      <c r="L260" s="8">
        <f t="shared" si="101"/>
        <v>569</v>
      </c>
      <c r="M260" s="38">
        <f t="shared" si="117"/>
        <v>569</v>
      </c>
      <c r="N260" s="10">
        <f t="shared" si="106"/>
        <v>5</v>
      </c>
      <c r="O260">
        <f t="shared" si="102"/>
        <v>534680</v>
      </c>
      <c r="P260" s="3">
        <f t="shared" si="103"/>
        <v>0.2</v>
      </c>
      <c r="Q260">
        <f t="shared" si="104"/>
        <v>1</v>
      </c>
      <c r="R260" s="7">
        <f t="shared" si="113"/>
        <v>7</v>
      </c>
    </row>
    <row r="261" spans="1:18" x14ac:dyDescent="0.3">
      <c r="A261" s="8">
        <v>2000</v>
      </c>
      <c r="B261" s="44">
        <f t="shared" si="114"/>
        <v>280849847</v>
      </c>
      <c r="C261" s="8">
        <f t="shared" si="115"/>
        <v>435</v>
      </c>
      <c r="D261" s="10">
        <f t="shared" si="111"/>
        <v>645632</v>
      </c>
      <c r="E261" s="41">
        <f t="shared" si="112"/>
        <v>2.2988511722422268E-3</v>
      </c>
      <c r="F261" s="45" t="s">
        <v>93</v>
      </c>
      <c r="G261" s="31">
        <v>33871648</v>
      </c>
      <c r="H261">
        <v>53</v>
      </c>
      <c r="I261" s="2">
        <f t="shared" si="99"/>
        <v>639088</v>
      </c>
      <c r="J261" s="34">
        <f t="shared" si="100"/>
        <v>1.8867933440971044E-2</v>
      </c>
      <c r="K261" s="6">
        <f t="shared" si="116"/>
        <v>1.7581707993595595E-3</v>
      </c>
      <c r="L261" s="8">
        <f t="shared" si="101"/>
        <v>569</v>
      </c>
      <c r="M261" s="38">
        <f t="shared" si="117"/>
        <v>569</v>
      </c>
      <c r="N261" s="10">
        <f t="shared" si="106"/>
        <v>69</v>
      </c>
      <c r="O261">
        <f t="shared" si="102"/>
        <v>490893</v>
      </c>
      <c r="P261" s="3">
        <f t="shared" si="103"/>
        <v>1.4492740359134578E-2</v>
      </c>
      <c r="Q261">
        <f t="shared" si="104"/>
        <v>16</v>
      </c>
      <c r="R261" s="7">
        <f t="shared" si="113"/>
        <v>71</v>
      </c>
    </row>
    <row r="262" spans="1:18" x14ac:dyDescent="0.3">
      <c r="A262" s="8">
        <v>2000</v>
      </c>
      <c r="B262" s="44">
        <f t="shared" si="114"/>
        <v>280849847</v>
      </c>
      <c r="C262" s="8">
        <f t="shared" si="115"/>
        <v>435</v>
      </c>
      <c r="D262" s="10">
        <f t="shared" si="111"/>
        <v>645632</v>
      </c>
      <c r="E262" s="41">
        <f t="shared" si="112"/>
        <v>2.2988511722422268E-3</v>
      </c>
      <c r="F262" s="45" t="s">
        <v>95</v>
      </c>
      <c r="G262" s="31">
        <v>4301261</v>
      </c>
      <c r="H262">
        <v>7</v>
      </c>
      <c r="I262" s="2">
        <f t="shared" si="99"/>
        <v>614466</v>
      </c>
      <c r="J262" s="34">
        <f t="shared" si="100"/>
        <v>0.14285717606999435</v>
      </c>
      <c r="K262" s="6">
        <f t="shared" si="116"/>
        <v>1.7581707993595595E-3</v>
      </c>
      <c r="L262" s="8">
        <f t="shared" si="101"/>
        <v>569</v>
      </c>
      <c r="M262" s="38">
        <f t="shared" si="117"/>
        <v>569</v>
      </c>
      <c r="N262" s="10">
        <f t="shared" si="106"/>
        <v>9</v>
      </c>
      <c r="O262">
        <f t="shared" si="102"/>
        <v>477918</v>
      </c>
      <c r="P262" s="3">
        <f t="shared" si="103"/>
        <v>0.11111113694332894</v>
      </c>
      <c r="Q262">
        <f t="shared" si="104"/>
        <v>2</v>
      </c>
      <c r="R262" s="7">
        <f t="shared" si="113"/>
        <v>11</v>
      </c>
    </row>
    <row r="263" spans="1:18" x14ac:dyDescent="0.3">
      <c r="A263" s="8">
        <v>2000</v>
      </c>
      <c r="B263" s="44">
        <f t="shared" si="114"/>
        <v>280849847</v>
      </c>
      <c r="C263" s="8">
        <f t="shared" si="115"/>
        <v>435</v>
      </c>
      <c r="D263" s="10">
        <f t="shared" si="111"/>
        <v>645632</v>
      </c>
      <c r="E263" s="41">
        <f t="shared" si="112"/>
        <v>2.2988511722422268E-3</v>
      </c>
      <c r="F263" s="45" t="s">
        <v>94</v>
      </c>
      <c r="G263" s="31">
        <v>3405565</v>
      </c>
      <c r="H263">
        <v>5</v>
      </c>
      <c r="I263" s="2">
        <f t="shared" si="99"/>
        <v>681113</v>
      </c>
      <c r="J263" s="34">
        <f t="shared" si="100"/>
        <v>0.2</v>
      </c>
      <c r="K263" s="6">
        <f t="shared" si="116"/>
        <v>1.7581707993595595E-3</v>
      </c>
      <c r="L263" s="8">
        <f t="shared" si="101"/>
        <v>569</v>
      </c>
      <c r="M263" s="38">
        <f t="shared" si="117"/>
        <v>569</v>
      </c>
      <c r="N263" s="10">
        <f t="shared" si="106"/>
        <v>7</v>
      </c>
      <c r="O263">
        <f t="shared" si="102"/>
        <v>486509</v>
      </c>
      <c r="P263" s="3">
        <f t="shared" si="103"/>
        <v>0.14285705896084791</v>
      </c>
      <c r="Q263">
        <f t="shared" si="104"/>
        <v>2</v>
      </c>
      <c r="R263" s="7">
        <f t="shared" si="113"/>
        <v>9</v>
      </c>
    </row>
    <row r="264" spans="1:18" x14ac:dyDescent="0.3">
      <c r="A264" s="8">
        <v>2000</v>
      </c>
      <c r="B264" s="44">
        <f t="shared" si="114"/>
        <v>280849847</v>
      </c>
      <c r="C264" s="8">
        <f t="shared" si="115"/>
        <v>435</v>
      </c>
      <c r="D264" s="10">
        <f t="shared" si="111"/>
        <v>645632</v>
      </c>
      <c r="E264" s="41">
        <f t="shared" si="112"/>
        <v>2.2988511722422268E-3</v>
      </c>
      <c r="F264" s="45" t="s">
        <v>96</v>
      </c>
      <c r="G264" s="31">
        <v>783600</v>
      </c>
      <c r="H264">
        <v>1</v>
      </c>
      <c r="I264" s="2">
        <f t="shared" si="99"/>
        <v>783600</v>
      </c>
      <c r="J264" s="34">
        <f t="shared" si="100"/>
        <v>1</v>
      </c>
      <c r="K264" s="6">
        <f t="shared" si="116"/>
        <v>1.7581707993595595E-3</v>
      </c>
      <c r="L264" s="8">
        <f t="shared" si="101"/>
        <v>569</v>
      </c>
      <c r="M264" s="38">
        <f t="shared" si="117"/>
        <v>569</v>
      </c>
      <c r="N264" s="10">
        <f t="shared" si="106"/>
        <v>2</v>
      </c>
      <c r="O264">
        <f t="shared" si="102"/>
        <v>391800</v>
      </c>
      <c r="P264" s="3">
        <f t="shared" si="103"/>
        <v>0.5</v>
      </c>
      <c r="Q264">
        <f t="shared" si="104"/>
        <v>1</v>
      </c>
      <c r="R264" s="7">
        <f t="shared" si="113"/>
        <v>4</v>
      </c>
    </row>
    <row r="265" spans="1:18" x14ac:dyDescent="0.3">
      <c r="A265" s="8">
        <v>2000</v>
      </c>
      <c r="B265" s="44">
        <f t="shared" si="114"/>
        <v>280849847</v>
      </c>
      <c r="C265" s="8">
        <f t="shared" si="115"/>
        <v>435</v>
      </c>
      <c r="D265" s="10">
        <f t="shared" si="111"/>
        <v>645632</v>
      </c>
      <c r="E265" s="41">
        <f t="shared" si="112"/>
        <v>2.2988511722422268E-3</v>
      </c>
      <c r="F265" s="45" t="s">
        <v>97</v>
      </c>
      <c r="G265" s="31">
        <v>15982378</v>
      </c>
      <c r="H265">
        <v>25</v>
      </c>
      <c r="I265" s="2">
        <f t="shared" si="99"/>
        <v>639295</v>
      </c>
      <c r="J265" s="34">
        <f t="shared" si="100"/>
        <v>3.9999992491730578E-2</v>
      </c>
      <c r="K265" s="6">
        <f t="shared" si="116"/>
        <v>1.7581707993595595E-3</v>
      </c>
      <c r="L265" s="8">
        <f t="shared" si="101"/>
        <v>569</v>
      </c>
      <c r="M265" s="38">
        <f t="shared" si="117"/>
        <v>569</v>
      </c>
      <c r="N265" s="10">
        <f t="shared" si="106"/>
        <v>32</v>
      </c>
      <c r="O265">
        <f t="shared" si="102"/>
        <v>499449</v>
      </c>
      <c r="P265" s="3">
        <f t="shared" si="103"/>
        <v>3.124998044721505E-2</v>
      </c>
      <c r="Q265">
        <f t="shared" si="104"/>
        <v>7</v>
      </c>
      <c r="R265" s="7">
        <f t="shared" si="113"/>
        <v>34</v>
      </c>
    </row>
    <row r="266" spans="1:18" x14ac:dyDescent="0.3">
      <c r="A266" s="8">
        <v>2000</v>
      </c>
      <c r="B266" s="44">
        <f t="shared" si="114"/>
        <v>280849847</v>
      </c>
      <c r="C266" s="8">
        <f t="shared" si="115"/>
        <v>435</v>
      </c>
      <c r="D266" s="10">
        <f t="shared" si="111"/>
        <v>645632</v>
      </c>
      <c r="E266" s="41">
        <f t="shared" si="112"/>
        <v>2.2988511722422268E-3</v>
      </c>
      <c r="F266" s="45" t="s">
        <v>98</v>
      </c>
      <c r="G266" s="31">
        <v>8186453</v>
      </c>
      <c r="H266">
        <v>13</v>
      </c>
      <c r="I266" s="2">
        <f t="shared" si="99"/>
        <v>629727</v>
      </c>
      <c r="J266" s="34">
        <f t="shared" si="100"/>
        <v>7.6923058130303812E-2</v>
      </c>
      <c r="K266" s="6">
        <f t="shared" si="116"/>
        <v>1.7581707993595595E-3</v>
      </c>
      <c r="L266" s="8">
        <f t="shared" si="101"/>
        <v>569</v>
      </c>
      <c r="M266" s="38">
        <f t="shared" si="117"/>
        <v>569</v>
      </c>
      <c r="N266" s="10">
        <f t="shared" si="106"/>
        <v>17</v>
      </c>
      <c r="O266">
        <f t="shared" si="102"/>
        <v>481556</v>
      </c>
      <c r="P266" s="3">
        <f t="shared" si="103"/>
        <v>5.8823522226292634E-2</v>
      </c>
      <c r="Q266">
        <f t="shared" si="104"/>
        <v>4</v>
      </c>
      <c r="R266" s="7">
        <f t="shared" si="113"/>
        <v>19</v>
      </c>
    </row>
    <row r="267" spans="1:18" x14ac:dyDescent="0.3">
      <c r="A267" s="8">
        <v>2000</v>
      </c>
      <c r="B267" s="44">
        <f t="shared" si="114"/>
        <v>280849847</v>
      </c>
      <c r="C267" s="8">
        <f t="shared" si="115"/>
        <v>435</v>
      </c>
      <c r="D267" s="10">
        <f t="shared" si="111"/>
        <v>645632</v>
      </c>
      <c r="E267" s="41">
        <f t="shared" si="112"/>
        <v>2.2988511722422268E-3</v>
      </c>
      <c r="F267" s="45" t="s">
        <v>99</v>
      </c>
      <c r="G267" s="31">
        <v>1211537</v>
      </c>
      <c r="H267">
        <v>2</v>
      </c>
      <c r="I267" s="2">
        <f t="shared" si="99"/>
        <v>605769</v>
      </c>
      <c r="J267" s="34">
        <f t="shared" si="100"/>
        <v>0.5000004126989106</v>
      </c>
      <c r="K267" s="6">
        <f t="shared" si="116"/>
        <v>1.7581707993595595E-3</v>
      </c>
      <c r="L267" s="8">
        <f t="shared" si="101"/>
        <v>569</v>
      </c>
      <c r="M267" s="38">
        <f t="shared" si="117"/>
        <v>569</v>
      </c>
      <c r="N267" s="10">
        <f t="shared" si="106"/>
        <v>2</v>
      </c>
      <c r="O267">
        <f t="shared" si="102"/>
        <v>605769</v>
      </c>
      <c r="P267" s="3">
        <f t="shared" si="103"/>
        <v>0.5000004126989106</v>
      </c>
      <c r="Q267">
        <f t="shared" si="104"/>
        <v>0</v>
      </c>
      <c r="R267" s="7">
        <f t="shared" si="113"/>
        <v>4</v>
      </c>
    </row>
    <row r="268" spans="1:18" x14ac:dyDescent="0.3">
      <c r="A268" s="8">
        <v>2000</v>
      </c>
      <c r="B268" s="44">
        <f t="shared" si="114"/>
        <v>280849847</v>
      </c>
      <c r="C268" s="8">
        <f t="shared" si="115"/>
        <v>435</v>
      </c>
      <c r="D268" s="10">
        <f t="shared" si="111"/>
        <v>645632</v>
      </c>
      <c r="E268" s="41">
        <f t="shared" si="112"/>
        <v>2.2988511722422268E-3</v>
      </c>
      <c r="F268" s="45" t="s">
        <v>100</v>
      </c>
      <c r="G268" s="31">
        <v>1293953</v>
      </c>
      <c r="H268">
        <v>2</v>
      </c>
      <c r="I268" s="2">
        <f t="shared" si="99"/>
        <v>646977</v>
      </c>
      <c r="J268" s="34">
        <f t="shared" si="100"/>
        <v>0.50000038641279865</v>
      </c>
      <c r="K268" s="6">
        <f t="shared" si="116"/>
        <v>1.7581707993595595E-3</v>
      </c>
      <c r="L268" s="8">
        <f t="shared" si="101"/>
        <v>569</v>
      </c>
      <c r="M268" s="38">
        <f t="shared" si="117"/>
        <v>569</v>
      </c>
      <c r="N268" s="10">
        <f t="shared" si="106"/>
        <v>3</v>
      </c>
      <c r="O268">
        <f t="shared" si="102"/>
        <v>431318</v>
      </c>
      <c r="P268" s="3">
        <f t="shared" si="103"/>
        <v>0.33333359094186576</v>
      </c>
      <c r="Q268">
        <f t="shared" si="104"/>
        <v>1</v>
      </c>
      <c r="R268" s="7">
        <f t="shared" si="113"/>
        <v>5</v>
      </c>
    </row>
    <row r="269" spans="1:18" x14ac:dyDescent="0.3">
      <c r="A269" s="8">
        <v>2000</v>
      </c>
      <c r="B269" s="44">
        <f t="shared" si="114"/>
        <v>280849847</v>
      </c>
      <c r="C269" s="8">
        <f t="shared" si="115"/>
        <v>435</v>
      </c>
      <c r="D269" s="10">
        <f t="shared" si="111"/>
        <v>645632</v>
      </c>
      <c r="E269" s="41">
        <f t="shared" si="112"/>
        <v>2.2988511722422268E-3</v>
      </c>
      <c r="F269" s="45" t="s">
        <v>101</v>
      </c>
      <c r="G269" s="31">
        <v>12419293</v>
      </c>
      <c r="H269">
        <v>19</v>
      </c>
      <c r="I269" s="2">
        <f t="shared" ref="I269:I332" si="118">IFERROR(ROUND(G269/H269,0), 0)</f>
        <v>653647</v>
      </c>
      <c r="J269" s="34">
        <f t="shared" ref="J269:J332" si="119">I269/G269</f>
        <v>5.2631578947368418E-2</v>
      </c>
      <c r="K269" s="6">
        <f t="shared" si="116"/>
        <v>1.7581707993595595E-3</v>
      </c>
      <c r="L269" s="8">
        <f t="shared" ref="L269:L332" si="120">ROUND(B269/(K269*B269),0)</f>
        <v>569</v>
      </c>
      <c r="M269" s="38">
        <f t="shared" si="117"/>
        <v>569</v>
      </c>
      <c r="N269" s="10">
        <f t="shared" si="106"/>
        <v>25</v>
      </c>
      <c r="O269">
        <f t="shared" ref="O269:O332" si="121">IFERROR(ROUND(G269/N269,0),0)</f>
        <v>496772</v>
      </c>
      <c r="P269" s="3">
        <f t="shared" ref="P269:P332" si="122">O269/G269</f>
        <v>4.0000022545566803E-2</v>
      </c>
      <c r="Q269">
        <f t="shared" ref="Q269:Q332" si="123">N269-H269</f>
        <v>6</v>
      </c>
      <c r="R269" s="7">
        <f t="shared" si="113"/>
        <v>27</v>
      </c>
    </row>
    <row r="270" spans="1:18" x14ac:dyDescent="0.3">
      <c r="A270" s="8">
        <v>2000</v>
      </c>
      <c r="B270" s="44">
        <f t="shared" si="114"/>
        <v>280849847</v>
      </c>
      <c r="C270" s="8">
        <f t="shared" si="115"/>
        <v>435</v>
      </c>
      <c r="D270" s="10">
        <f t="shared" si="111"/>
        <v>645632</v>
      </c>
      <c r="E270" s="41">
        <f t="shared" si="112"/>
        <v>2.2988511722422268E-3</v>
      </c>
      <c r="F270" s="45" t="s">
        <v>102</v>
      </c>
      <c r="G270" s="31">
        <v>6080485</v>
      </c>
      <c r="H270">
        <v>9</v>
      </c>
      <c r="I270" s="2">
        <f t="shared" si="118"/>
        <v>675609</v>
      </c>
      <c r="J270" s="34">
        <f t="shared" si="119"/>
        <v>0.11111103801752656</v>
      </c>
      <c r="K270" s="6">
        <f t="shared" si="116"/>
        <v>1.7581707993595595E-3</v>
      </c>
      <c r="L270" s="8">
        <f t="shared" si="120"/>
        <v>569</v>
      </c>
      <c r="M270" s="38">
        <f t="shared" si="117"/>
        <v>569</v>
      </c>
      <c r="N270" s="10">
        <f t="shared" ref="N270:N333" si="124">IF(ROUND((G270/B270)*L270,0) = 0, 1, ROUND((G270/B270)*L270,0))</f>
        <v>12</v>
      </c>
      <c r="O270">
        <f t="shared" si="121"/>
        <v>506707</v>
      </c>
      <c r="P270" s="3">
        <f t="shared" si="122"/>
        <v>8.3333319628286232E-2</v>
      </c>
      <c r="Q270">
        <f t="shared" si="123"/>
        <v>3</v>
      </c>
      <c r="R270" s="7">
        <f t="shared" si="113"/>
        <v>14</v>
      </c>
    </row>
    <row r="271" spans="1:18" x14ac:dyDescent="0.3">
      <c r="A271" s="8">
        <v>2000</v>
      </c>
      <c r="B271" s="44">
        <f t="shared" si="114"/>
        <v>280849847</v>
      </c>
      <c r="C271" s="8">
        <f t="shared" si="115"/>
        <v>435</v>
      </c>
      <c r="D271" s="10">
        <f t="shared" si="111"/>
        <v>645632</v>
      </c>
      <c r="E271" s="41">
        <f t="shared" si="112"/>
        <v>2.2988511722422268E-3</v>
      </c>
      <c r="F271" s="45" t="s">
        <v>103</v>
      </c>
      <c r="G271" s="31">
        <v>2926324</v>
      </c>
      <c r="H271">
        <v>5</v>
      </c>
      <c r="I271" s="2">
        <f t="shared" si="118"/>
        <v>585265</v>
      </c>
      <c r="J271" s="34">
        <f t="shared" si="119"/>
        <v>0.20000006834513198</v>
      </c>
      <c r="K271" s="6">
        <f t="shared" si="116"/>
        <v>1.7581707993595595E-3</v>
      </c>
      <c r="L271" s="8">
        <f t="shared" si="120"/>
        <v>569</v>
      </c>
      <c r="M271" s="38">
        <f t="shared" si="117"/>
        <v>569</v>
      </c>
      <c r="N271" s="10">
        <f t="shared" si="124"/>
        <v>6</v>
      </c>
      <c r="O271">
        <f t="shared" si="121"/>
        <v>487721</v>
      </c>
      <c r="P271" s="3">
        <f t="shared" si="122"/>
        <v>0.16666678057521997</v>
      </c>
      <c r="Q271">
        <f t="shared" si="123"/>
        <v>1</v>
      </c>
      <c r="R271" s="7">
        <f t="shared" si="113"/>
        <v>8</v>
      </c>
    </row>
    <row r="272" spans="1:18" x14ac:dyDescent="0.3">
      <c r="A272" s="8">
        <v>2000</v>
      </c>
      <c r="B272" s="44">
        <f t="shared" si="114"/>
        <v>280849847</v>
      </c>
      <c r="C272" s="8">
        <f t="shared" si="115"/>
        <v>435</v>
      </c>
      <c r="D272" s="10">
        <f t="shared" si="111"/>
        <v>645632</v>
      </c>
      <c r="E272" s="41">
        <f t="shared" si="112"/>
        <v>2.2988511722422268E-3</v>
      </c>
      <c r="F272" s="45" t="s">
        <v>104</v>
      </c>
      <c r="G272" s="31">
        <v>2688418</v>
      </c>
      <c r="H272">
        <v>4</v>
      </c>
      <c r="I272" s="2">
        <f t="shared" si="118"/>
        <v>672105</v>
      </c>
      <c r="J272" s="34">
        <f t="shared" si="119"/>
        <v>0.25000018598298329</v>
      </c>
      <c r="K272" s="6">
        <f t="shared" si="116"/>
        <v>1.7581707993595595E-3</v>
      </c>
      <c r="L272" s="8">
        <f t="shared" si="120"/>
        <v>569</v>
      </c>
      <c r="M272" s="38">
        <f t="shared" si="117"/>
        <v>569</v>
      </c>
      <c r="N272" s="10">
        <f t="shared" si="124"/>
        <v>5</v>
      </c>
      <c r="O272">
        <f t="shared" si="121"/>
        <v>537684</v>
      </c>
      <c r="P272" s="3">
        <f t="shared" si="122"/>
        <v>0.20000014878638664</v>
      </c>
      <c r="Q272">
        <f t="shared" si="123"/>
        <v>1</v>
      </c>
      <c r="R272" s="7">
        <f t="shared" si="113"/>
        <v>7</v>
      </c>
    </row>
    <row r="273" spans="1:18" x14ac:dyDescent="0.3">
      <c r="A273" s="8">
        <v>2000</v>
      </c>
      <c r="B273" s="44">
        <f t="shared" si="114"/>
        <v>280849847</v>
      </c>
      <c r="C273" s="8">
        <f t="shared" si="115"/>
        <v>435</v>
      </c>
      <c r="D273" s="10">
        <f t="shared" si="111"/>
        <v>645632</v>
      </c>
      <c r="E273" s="41">
        <f t="shared" si="112"/>
        <v>2.2988511722422268E-3</v>
      </c>
      <c r="F273" s="45" t="s">
        <v>105</v>
      </c>
      <c r="G273" s="31">
        <v>4041769</v>
      </c>
      <c r="H273">
        <v>6</v>
      </c>
      <c r="I273" s="2">
        <f t="shared" si="118"/>
        <v>673628</v>
      </c>
      <c r="J273" s="34">
        <f t="shared" si="119"/>
        <v>0.16666662543059735</v>
      </c>
      <c r="K273" s="6">
        <f t="shared" si="116"/>
        <v>1.7581707993595595E-3</v>
      </c>
      <c r="L273" s="8">
        <f t="shared" si="120"/>
        <v>569</v>
      </c>
      <c r="M273" s="38">
        <f t="shared" si="117"/>
        <v>569</v>
      </c>
      <c r="N273" s="10">
        <f t="shared" si="124"/>
        <v>8</v>
      </c>
      <c r="O273">
        <f t="shared" si="121"/>
        <v>505221</v>
      </c>
      <c r="P273" s="3">
        <f t="shared" si="122"/>
        <v>0.12499996907294801</v>
      </c>
      <c r="Q273">
        <f t="shared" si="123"/>
        <v>2</v>
      </c>
      <c r="R273" s="7">
        <f t="shared" si="113"/>
        <v>10</v>
      </c>
    </row>
    <row r="274" spans="1:18" x14ac:dyDescent="0.3">
      <c r="A274" s="8">
        <v>2000</v>
      </c>
      <c r="B274" s="44">
        <f t="shared" si="114"/>
        <v>280849847</v>
      </c>
      <c r="C274" s="8">
        <f t="shared" si="115"/>
        <v>435</v>
      </c>
      <c r="D274" s="10">
        <f t="shared" si="111"/>
        <v>645632</v>
      </c>
      <c r="E274" s="41">
        <f t="shared" si="112"/>
        <v>2.2988511722422268E-3</v>
      </c>
      <c r="F274" s="45" t="s">
        <v>106</v>
      </c>
      <c r="G274" s="31">
        <v>4468976</v>
      </c>
      <c r="H274">
        <v>7</v>
      </c>
      <c r="I274" s="2">
        <f t="shared" si="118"/>
        <v>638425</v>
      </c>
      <c r="J274" s="34">
        <f t="shared" si="119"/>
        <v>0.14285711089072753</v>
      </c>
      <c r="K274" s="6">
        <f t="shared" si="116"/>
        <v>1.7581707993595595E-3</v>
      </c>
      <c r="L274" s="8">
        <f t="shared" si="120"/>
        <v>569</v>
      </c>
      <c r="M274" s="38">
        <f t="shared" si="117"/>
        <v>569</v>
      </c>
      <c r="N274" s="10">
        <f t="shared" si="124"/>
        <v>9</v>
      </c>
      <c r="O274">
        <f t="shared" si="121"/>
        <v>496553</v>
      </c>
      <c r="P274" s="3">
        <f t="shared" si="122"/>
        <v>0.11111113597387857</v>
      </c>
      <c r="Q274">
        <f t="shared" si="123"/>
        <v>2</v>
      </c>
      <c r="R274" s="7">
        <f t="shared" si="113"/>
        <v>11</v>
      </c>
    </row>
    <row r="275" spans="1:18" x14ac:dyDescent="0.3">
      <c r="A275" s="8">
        <v>2000</v>
      </c>
      <c r="B275" s="44">
        <f t="shared" si="114"/>
        <v>280849847</v>
      </c>
      <c r="C275" s="8">
        <f t="shared" si="115"/>
        <v>435</v>
      </c>
      <c r="D275" s="10">
        <f t="shared" si="111"/>
        <v>645632</v>
      </c>
      <c r="E275" s="41">
        <f t="shared" si="112"/>
        <v>2.2988511722422268E-3</v>
      </c>
      <c r="F275" s="45" t="s">
        <v>107</v>
      </c>
      <c r="G275" s="31">
        <v>1274923</v>
      </c>
      <c r="H275">
        <v>2</v>
      </c>
      <c r="I275" s="2">
        <f t="shared" si="118"/>
        <v>637462</v>
      </c>
      <c r="J275" s="34">
        <f t="shared" si="119"/>
        <v>0.50000039218054737</v>
      </c>
      <c r="K275" s="6">
        <f t="shared" si="116"/>
        <v>1.7581707993595595E-3</v>
      </c>
      <c r="L275" s="8">
        <f t="shared" si="120"/>
        <v>569</v>
      </c>
      <c r="M275" s="38">
        <f t="shared" si="117"/>
        <v>569</v>
      </c>
      <c r="N275" s="10">
        <f t="shared" si="124"/>
        <v>3</v>
      </c>
      <c r="O275">
        <f t="shared" si="121"/>
        <v>424974</v>
      </c>
      <c r="P275" s="3">
        <f t="shared" si="122"/>
        <v>0.33333307187963507</v>
      </c>
      <c r="Q275">
        <f t="shared" si="123"/>
        <v>1</v>
      </c>
      <c r="R275" s="7">
        <f t="shared" si="113"/>
        <v>5</v>
      </c>
    </row>
    <row r="276" spans="1:18" x14ac:dyDescent="0.3">
      <c r="A276" s="8">
        <v>2000</v>
      </c>
      <c r="B276" s="44">
        <f t="shared" si="114"/>
        <v>280849847</v>
      </c>
      <c r="C276" s="8">
        <f t="shared" si="115"/>
        <v>435</v>
      </c>
      <c r="D276" s="10">
        <f t="shared" si="111"/>
        <v>645632</v>
      </c>
      <c r="E276" s="41">
        <f t="shared" si="112"/>
        <v>2.2988511722422268E-3</v>
      </c>
      <c r="F276" s="45" t="s">
        <v>108</v>
      </c>
      <c r="G276" s="31">
        <v>5296486</v>
      </c>
      <c r="H276">
        <v>8</v>
      </c>
      <c r="I276" s="2">
        <f t="shared" si="118"/>
        <v>662061</v>
      </c>
      <c r="J276" s="34">
        <f t="shared" si="119"/>
        <v>0.12500004720110655</v>
      </c>
      <c r="K276" s="6">
        <f t="shared" si="116"/>
        <v>1.7581707993595595E-3</v>
      </c>
      <c r="L276" s="8">
        <f t="shared" si="120"/>
        <v>569</v>
      </c>
      <c r="M276" s="38">
        <f t="shared" si="117"/>
        <v>569</v>
      </c>
      <c r="N276" s="10">
        <f t="shared" si="124"/>
        <v>11</v>
      </c>
      <c r="O276">
        <f t="shared" si="121"/>
        <v>481499</v>
      </c>
      <c r="P276" s="3">
        <f t="shared" si="122"/>
        <v>9.0909142401207135E-2</v>
      </c>
      <c r="Q276">
        <f t="shared" si="123"/>
        <v>3</v>
      </c>
      <c r="R276" s="7">
        <f t="shared" si="113"/>
        <v>13</v>
      </c>
    </row>
    <row r="277" spans="1:18" x14ac:dyDescent="0.3">
      <c r="A277" s="8">
        <v>2000</v>
      </c>
      <c r="B277" s="44">
        <f t="shared" si="114"/>
        <v>280849847</v>
      </c>
      <c r="C277" s="8">
        <f t="shared" si="115"/>
        <v>435</v>
      </c>
      <c r="D277" s="10">
        <f t="shared" si="111"/>
        <v>645632</v>
      </c>
      <c r="E277" s="41">
        <f t="shared" si="112"/>
        <v>2.2988511722422268E-3</v>
      </c>
      <c r="F277" s="45" t="s">
        <v>109</v>
      </c>
      <c r="G277" s="31">
        <v>6349097</v>
      </c>
      <c r="H277">
        <v>10</v>
      </c>
      <c r="I277" s="2">
        <f t="shared" si="118"/>
        <v>634910</v>
      </c>
      <c r="J277" s="34">
        <f t="shared" si="119"/>
        <v>0.10000004725081378</v>
      </c>
      <c r="K277" s="6">
        <f t="shared" si="116"/>
        <v>1.7581707993595595E-3</v>
      </c>
      <c r="L277" s="8">
        <f t="shared" si="120"/>
        <v>569</v>
      </c>
      <c r="M277" s="38">
        <f t="shared" si="117"/>
        <v>569</v>
      </c>
      <c r="N277" s="10">
        <f t="shared" si="124"/>
        <v>13</v>
      </c>
      <c r="O277">
        <f t="shared" si="121"/>
        <v>488392</v>
      </c>
      <c r="P277" s="3">
        <f t="shared" si="122"/>
        <v>7.6923064807483649E-2</v>
      </c>
      <c r="Q277">
        <f t="shared" si="123"/>
        <v>3</v>
      </c>
      <c r="R277" s="7">
        <f t="shared" si="113"/>
        <v>15</v>
      </c>
    </row>
    <row r="278" spans="1:18" x14ac:dyDescent="0.3">
      <c r="A278" s="8">
        <v>2000</v>
      </c>
      <c r="B278" s="44">
        <f t="shared" si="114"/>
        <v>280849847</v>
      </c>
      <c r="C278" s="8">
        <f t="shared" si="115"/>
        <v>435</v>
      </c>
      <c r="D278" s="10">
        <f t="shared" si="111"/>
        <v>645632</v>
      </c>
      <c r="E278" s="41">
        <f t="shared" si="112"/>
        <v>2.2988511722422268E-3</v>
      </c>
      <c r="F278" s="45" t="s">
        <v>110</v>
      </c>
      <c r="G278" s="31">
        <v>9938444</v>
      </c>
      <c r="H278">
        <v>15</v>
      </c>
      <c r="I278" s="2">
        <f t="shared" si="118"/>
        <v>662563</v>
      </c>
      <c r="J278" s="34">
        <f t="shared" si="119"/>
        <v>6.6666673374624841E-2</v>
      </c>
      <c r="K278" s="6">
        <f t="shared" si="116"/>
        <v>1.7581707993595595E-3</v>
      </c>
      <c r="L278" s="8">
        <f t="shared" si="120"/>
        <v>569</v>
      </c>
      <c r="M278" s="38">
        <f t="shared" si="117"/>
        <v>569</v>
      </c>
      <c r="N278" s="10">
        <f t="shared" si="124"/>
        <v>20</v>
      </c>
      <c r="O278">
        <f t="shared" si="121"/>
        <v>496922</v>
      </c>
      <c r="P278" s="3">
        <f t="shared" si="122"/>
        <v>4.9999979876125478E-2</v>
      </c>
      <c r="Q278">
        <f t="shared" si="123"/>
        <v>5</v>
      </c>
      <c r="R278" s="7">
        <f t="shared" si="113"/>
        <v>22</v>
      </c>
    </row>
    <row r="279" spans="1:18" x14ac:dyDescent="0.3">
      <c r="A279" s="8">
        <v>2000</v>
      </c>
      <c r="B279" s="44">
        <f t="shared" si="114"/>
        <v>280849847</v>
      </c>
      <c r="C279" s="8">
        <f t="shared" si="115"/>
        <v>435</v>
      </c>
      <c r="D279" s="10">
        <f t="shared" si="111"/>
        <v>645632</v>
      </c>
      <c r="E279" s="41">
        <f t="shared" si="112"/>
        <v>2.2988511722422268E-3</v>
      </c>
      <c r="F279" s="45" t="s">
        <v>111</v>
      </c>
      <c r="G279" s="31">
        <v>4919479</v>
      </c>
      <c r="H279">
        <v>8</v>
      </c>
      <c r="I279" s="2">
        <f t="shared" si="118"/>
        <v>614935</v>
      </c>
      <c r="J279" s="34">
        <f t="shared" si="119"/>
        <v>0.12500002540919475</v>
      </c>
      <c r="K279" s="6">
        <f t="shared" si="116"/>
        <v>1.7581707993595595E-3</v>
      </c>
      <c r="L279" s="8">
        <f t="shared" si="120"/>
        <v>569</v>
      </c>
      <c r="M279" s="38">
        <f t="shared" si="117"/>
        <v>569</v>
      </c>
      <c r="N279" s="10">
        <f t="shared" si="124"/>
        <v>10</v>
      </c>
      <c r="O279">
        <f t="shared" si="121"/>
        <v>491948</v>
      </c>
      <c r="P279" s="3">
        <f t="shared" si="122"/>
        <v>0.1000000203273558</v>
      </c>
      <c r="Q279">
        <f t="shared" si="123"/>
        <v>2</v>
      </c>
      <c r="R279" s="7">
        <f t="shared" si="113"/>
        <v>12</v>
      </c>
    </row>
    <row r="280" spans="1:18" x14ac:dyDescent="0.3">
      <c r="A280" s="8">
        <v>2000</v>
      </c>
      <c r="B280" s="44">
        <f t="shared" si="114"/>
        <v>280849847</v>
      </c>
      <c r="C280" s="8">
        <f t="shared" si="115"/>
        <v>435</v>
      </c>
      <c r="D280" s="10">
        <f t="shared" si="111"/>
        <v>645632</v>
      </c>
      <c r="E280" s="41">
        <f t="shared" si="112"/>
        <v>2.2988511722422268E-3</v>
      </c>
      <c r="F280" s="45" t="s">
        <v>112</v>
      </c>
      <c r="G280" s="31">
        <v>2844658</v>
      </c>
      <c r="H280">
        <v>4</v>
      </c>
      <c r="I280" s="2">
        <f t="shared" si="118"/>
        <v>711165</v>
      </c>
      <c r="J280" s="34">
        <f t="shared" si="119"/>
        <v>0.25000017576805367</v>
      </c>
      <c r="K280" s="6">
        <f t="shared" si="116"/>
        <v>1.7581707993595595E-3</v>
      </c>
      <c r="L280" s="8">
        <f t="shared" si="120"/>
        <v>569</v>
      </c>
      <c r="M280" s="38">
        <f t="shared" si="117"/>
        <v>569</v>
      </c>
      <c r="N280" s="10">
        <f t="shared" si="124"/>
        <v>6</v>
      </c>
      <c r="O280">
        <f t="shared" si="121"/>
        <v>474110</v>
      </c>
      <c r="P280" s="3">
        <f t="shared" si="122"/>
        <v>0.16666678384536912</v>
      </c>
      <c r="Q280">
        <f t="shared" si="123"/>
        <v>2</v>
      </c>
      <c r="R280" s="7">
        <f t="shared" si="113"/>
        <v>8</v>
      </c>
    </row>
    <row r="281" spans="1:18" x14ac:dyDescent="0.3">
      <c r="A281" s="8">
        <v>2000</v>
      </c>
      <c r="B281" s="44">
        <f t="shared" si="114"/>
        <v>280849847</v>
      </c>
      <c r="C281" s="8">
        <f t="shared" si="115"/>
        <v>435</v>
      </c>
      <c r="D281" s="10">
        <f t="shared" si="111"/>
        <v>645632</v>
      </c>
      <c r="E281" s="41">
        <f t="shared" si="112"/>
        <v>2.2988511722422268E-3</v>
      </c>
      <c r="F281" s="45" t="s">
        <v>113</v>
      </c>
      <c r="G281" s="31">
        <v>5595211</v>
      </c>
      <c r="H281">
        <v>9</v>
      </c>
      <c r="I281" s="2">
        <f t="shared" si="118"/>
        <v>621690</v>
      </c>
      <c r="J281" s="34">
        <f t="shared" si="119"/>
        <v>0.11111109125285892</v>
      </c>
      <c r="K281" s="6">
        <f t="shared" si="116"/>
        <v>1.7581707993595595E-3</v>
      </c>
      <c r="L281" s="8">
        <f t="shared" si="120"/>
        <v>569</v>
      </c>
      <c r="M281" s="38">
        <f t="shared" si="117"/>
        <v>569</v>
      </c>
      <c r="N281" s="10">
        <f t="shared" si="124"/>
        <v>11</v>
      </c>
      <c r="O281">
        <f t="shared" si="121"/>
        <v>508656</v>
      </c>
      <c r="P281" s="3">
        <f t="shared" si="122"/>
        <v>9.0909172147395328E-2</v>
      </c>
      <c r="Q281">
        <f t="shared" si="123"/>
        <v>2</v>
      </c>
      <c r="R281" s="7">
        <f t="shared" si="113"/>
        <v>13</v>
      </c>
    </row>
    <row r="282" spans="1:18" x14ac:dyDescent="0.3">
      <c r="A282" s="8">
        <v>2000</v>
      </c>
      <c r="B282" s="44">
        <f t="shared" si="114"/>
        <v>280849847</v>
      </c>
      <c r="C282" s="8">
        <f t="shared" si="115"/>
        <v>435</v>
      </c>
      <c r="D282" s="10">
        <f t="shared" si="111"/>
        <v>645632</v>
      </c>
      <c r="E282" s="41">
        <f t="shared" si="112"/>
        <v>2.2988511722422268E-3</v>
      </c>
      <c r="F282" s="45" t="s">
        <v>114</v>
      </c>
      <c r="G282" s="31">
        <v>902195</v>
      </c>
      <c r="H282">
        <v>1</v>
      </c>
      <c r="I282" s="2">
        <f t="shared" si="118"/>
        <v>902195</v>
      </c>
      <c r="J282" s="34">
        <f t="shared" si="119"/>
        <v>1</v>
      </c>
      <c r="K282" s="6">
        <f t="shared" si="116"/>
        <v>1.7581707993595595E-3</v>
      </c>
      <c r="L282" s="8">
        <f t="shared" si="120"/>
        <v>569</v>
      </c>
      <c r="M282" s="38">
        <f t="shared" si="117"/>
        <v>569</v>
      </c>
      <c r="N282" s="10">
        <f t="shared" si="124"/>
        <v>2</v>
      </c>
      <c r="O282">
        <f t="shared" si="121"/>
        <v>451098</v>
      </c>
      <c r="P282" s="3">
        <f t="shared" si="122"/>
        <v>0.50000055420391376</v>
      </c>
      <c r="Q282">
        <f t="shared" si="123"/>
        <v>1</v>
      </c>
      <c r="R282" s="7">
        <f t="shared" si="113"/>
        <v>4</v>
      </c>
    </row>
    <row r="283" spans="1:18" x14ac:dyDescent="0.3">
      <c r="A283" s="8">
        <v>2000</v>
      </c>
      <c r="B283" s="44">
        <f t="shared" si="114"/>
        <v>280849847</v>
      </c>
      <c r="C283" s="8">
        <f t="shared" si="115"/>
        <v>435</v>
      </c>
      <c r="D283" s="10">
        <f t="shared" ref="D283:D346" si="125">ROUND(B283/C283,0)</f>
        <v>645632</v>
      </c>
      <c r="E283" s="41">
        <f t="shared" ref="E283:E346" si="126">(D283/B283)</f>
        <v>2.2988511722422268E-3</v>
      </c>
      <c r="F283" s="45" t="s">
        <v>115</v>
      </c>
      <c r="G283" s="31">
        <v>1711263</v>
      </c>
      <c r="H283">
        <v>3</v>
      </c>
      <c r="I283" s="2">
        <f t="shared" si="118"/>
        <v>570421</v>
      </c>
      <c r="J283" s="34">
        <f t="shared" si="119"/>
        <v>0.33333333333333331</v>
      </c>
      <c r="K283" s="6">
        <f t="shared" si="116"/>
        <v>1.7581707993595595E-3</v>
      </c>
      <c r="L283" s="8">
        <f t="shared" si="120"/>
        <v>569</v>
      </c>
      <c r="M283" s="38">
        <f t="shared" si="117"/>
        <v>569</v>
      </c>
      <c r="N283" s="10">
        <f t="shared" si="124"/>
        <v>3</v>
      </c>
      <c r="O283">
        <f t="shared" si="121"/>
        <v>570421</v>
      </c>
      <c r="P283" s="3">
        <f t="shared" si="122"/>
        <v>0.33333333333333331</v>
      </c>
      <c r="Q283">
        <f t="shared" si="123"/>
        <v>0</v>
      </c>
      <c r="R283" s="7">
        <f t="shared" si="113"/>
        <v>5</v>
      </c>
    </row>
    <row r="284" spans="1:18" x14ac:dyDescent="0.3">
      <c r="A284" s="8">
        <v>2000</v>
      </c>
      <c r="B284" s="44">
        <f t="shared" si="114"/>
        <v>280849847</v>
      </c>
      <c r="C284" s="8">
        <f t="shared" si="115"/>
        <v>435</v>
      </c>
      <c r="D284" s="10">
        <f t="shared" si="125"/>
        <v>645632</v>
      </c>
      <c r="E284" s="41">
        <f t="shared" si="126"/>
        <v>2.2988511722422268E-3</v>
      </c>
      <c r="F284" s="45" t="s">
        <v>116</v>
      </c>
      <c r="G284" s="31">
        <v>1998257</v>
      </c>
      <c r="H284">
        <v>3</v>
      </c>
      <c r="I284" s="2">
        <f t="shared" si="118"/>
        <v>666086</v>
      </c>
      <c r="J284" s="34">
        <f t="shared" si="119"/>
        <v>0.33333350014537672</v>
      </c>
      <c r="K284" s="6">
        <f t="shared" si="116"/>
        <v>1.7581707993595595E-3</v>
      </c>
      <c r="L284" s="8">
        <f t="shared" si="120"/>
        <v>569</v>
      </c>
      <c r="M284" s="38">
        <f t="shared" si="117"/>
        <v>569</v>
      </c>
      <c r="N284" s="10">
        <f t="shared" si="124"/>
        <v>4</v>
      </c>
      <c r="O284">
        <f t="shared" si="121"/>
        <v>499564</v>
      </c>
      <c r="P284" s="3">
        <f t="shared" si="122"/>
        <v>0.24999987489096748</v>
      </c>
      <c r="Q284">
        <f t="shared" si="123"/>
        <v>1</v>
      </c>
      <c r="R284" s="7">
        <f t="shared" si="113"/>
        <v>6</v>
      </c>
    </row>
    <row r="285" spans="1:18" x14ac:dyDescent="0.3">
      <c r="A285" s="8">
        <v>2000</v>
      </c>
      <c r="B285" s="44">
        <f t="shared" si="114"/>
        <v>280849847</v>
      </c>
      <c r="C285" s="8">
        <f t="shared" si="115"/>
        <v>435</v>
      </c>
      <c r="D285" s="10">
        <f t="shared" si="125"/>
        <v>645632</v>
      </c>
      <c r="E285" s="41">
        <f t="shared" si="126"/>
        <v>2.2988511722422268E-3</v>
      </c>
      <c r="F285" s="45" t="s">
        <v>117</v>
      </c>
      <c r="G285" s="31">
        <v>1235786</v>
      </c>
      <c r="H285">
        <v>2</v>
      </c>
      <c r="I285" s="2">
        <f t="shared" si="118"/>
        <v>617893</v>
      </c>
      <c r="J285" s="34">
        <f t="shared" si="119"/>
        <v>0.5</v>
      </c>
      <c r="K285" s="6">
        <f t="shared" si="116"/>
        <v>1.7581707993595595E-3</v>
      </c>
      <c r="L285" s="8">
        <f t="shared" si="120"/>
        <v>569</v>
      </c>
      <c r="M285" s="38">
        <f t="shared" si="117"/>
        <v>569</v>
      </c>
      <c r="N285" s="10">
        <f t="shared" si="124"/>
        <v>3</v>
      </c>
      <c r="O285">
        <f t="shared" si="121"/>
        <v>411929</v>
      </c>
      <c r="P285" s="3">
        <f t="shared" si="122"/>
        <v>0.33333360306719773</v>
      </c>
      <c r="Q285">
        <f t="shared" si="123"/>
        <v>1</v>
      </c>
      <c r="R285" s="7">
        <f t="shared" si="113"/>
        <v>5</v>
      </c>
    </row>
    <row r="286" spans="1:18" x14ac:dyDescent="0.3">
      <c r="A286" s="8">
        <v>2000</v>
      </c>
      <c r="B286" s="44">
        <f t="shared" si="114"/>
        <v>280849847</v>
      </c>
      <c r="C286" s="8">
        <f t="shared" si="115"/>
        <v>435</v>
      </c>
      <c r="D286" s="10">
        <f t="shared" si="125"/>
        <v>645632</v>
      </c>
      <c r="E286" s="41">
        <f t="shared" si="126"/>
        <v>2.2988511722422268E-3</v>
      </c>
      <c r="F286" s="45" t="s">
        <v>118</v>
      </c>
      <c r="G286" s="31">
        <v>8414350</v>
      </c>
      <c r="H286">
        <v>13</v>
      </c>
      <c r="I286" s="2">
        <f t="shared" si="118"/>
        <v>647258</v>
      </c>
      <c r="J286" s="34">
        <f t="shared" si="119"/>
        <v>7.6923113490643957E-2</v>
      </c>
      <c r="K286" s="6">
        <f t="shared" si="116"/>
        <v>1.7581707993595595E-3</v>
      </c>
      <c r="L286" s="8">
        <f t="shared" si="120"/>
        <v>569</v>
      </c>
      <c r="M286" s="38">
        <f t="shared" si="117"/>
        <v>569</v>
      </c>
      <c r="N286" s="10">
        <f t="shared" si="124"/>
        <v>17</v>
      </c>
      <c r="O286">
        <f t="shared" si="121"/>
        <v>494962</v>
      </c>
      <c r="P286" s="3">
        <f t="shared" si="122"/>
        <v>5.8823557375198322E-2</v>
      </c>
      <c r="Q286">
        <f t="shared" si="123"/>
        <v>4</v>
      </c>
      <c r="R286" s="7">
        <f t="shared" si="113"/>
        <v>19</v>
      </c>
    </row>
    <row r="287" spans="1:18" x14ac:dyDescent="0.3">
      <c r="A287" s="8">
        <v>2000</v>
      </c>
      <c r="B287" s="44">
        <f t="shared" si="114"/>
        <v>280849847</v>
      </c>
      <c r="C287" s="8">
        <f t="shared" si="115"/>
        <v>435</v>
      </c>
      <c r="D287" s="10">
        <f t="shared" si="125"/>
        <v>645632</v>
      </c>
      <c r="E287" s="41">
        <f t="shared" si="126"/>
        <v>2.2988511722422268E-3</v>
      </c>
      <c r="F287" s="45" t="s">
        <v>119</v>
      </c>
      <c r="G287" s="31">
        <v>1819046</v>
      </c>
      <c r="H287">
        <v>3</v>
      </c>
      <c r="I287" s="2">
        <f t="shared" si="118"/>
        <v>606349</v>
      </c>
      <c r="J287" s="34">
        <f t="shared" si="119"/>
        <v>0.33333351657956972</v>
      </c>
      <c r="K287" s="6">
        <f t="shared" si="116"/>
        <v>1.7581707993595595E-3</v>
      </c>
      <c r="L287" s="8">
        <f t="shared" si="120"/>
        <v>569</v>
      </c>
      <c r="M287" s="38">
        <f t="shared" si="117"/>
        <v>569</v>
      </c>
      <c r="N287" s="10">
        <f t="shared" si="124"/>
        <v>4</v>
      </c>
      <c r="O287">
        <f t="shared" si="121"/>
        <v>454762</v>
      </c>
      <c r="P287" s="3">
        <f t="shared" si="122"/>
        <v>0.25000027486935461</v>
      </c>
      <c r="Q287">
        <f t="shared" si="123"/>
        <v>1</v>
      </c>
      <c r="R287" s="7">
        <f t="shared" si="113"/>
        <v>6</v>
      </c>
    </row>
    <row r="288" spans="1:18" x14ac:dyDescent="0.3">
      <c r="A288" s="8">
        <v>2000</v>
      </c>
      <c r="B288" s="44">
        <f t="shared" si="114"/>
        <v>280849847</v>
      </c>
      <c r="C288" s="8">
        <f t="shared" si="115"/>
        <v>435</v>
      </c>
      <c r="D288" s="10">
        <f t="shared" si="125"/>
        <v>645632</v>
      </c>
      <c r="E288" s="41">
        <f t="shared" si="126"/>
        <v>2.2988511722422268E-3</v>
      </c>
      <c r="F288" s="45" t="s">
        <v>120</v>
      </c>
      <c r="G288" s="31">
        <v>18976457</v>
      </c>
      <c r="H288">
        <v>29</v>
      </c>
      <c r="I288" s="2">
        <f t="shared" si="118"/>
        <v>654361</v>
      </c>
      <c r="J288" s="34">
        <f t="shared" si="119"/>
        <v>3.4482780426293484E-2</v>
      </c>
      <c r="K288" s="6">
        <f t="shared" si="116"/>
        <v>1.7581707993595595E-3</v>
      </c>
      <c r="L288" s="8">
        <f t="shared" si="120"/>
        <v>569</v>
      </c>
      <c r="M288" s="38">
        <f t="shared" si="117"/>
        <v>569</v>
      </c>
      <c r="N288" s="10">
        <f t="shared" si="124"/>
        <v>38</v>
      </c>
      <c r="O288">
        <f t="shared" si="121"/>
        <v>499380</v>
      </c>
      <c r="P288" s="3">
        <f t="shared" si="122"/>
        <v>2.6315765898766035E-2</v>
      </c>
      <c r="Q288">
        <f t="shared" si="123"/>
        <v>9</v>
      </c>
      <c r="R288" s="7">
        <f t="shared" si="113"/>
        <v>40</v>
      </c>
    </row>
    <row r="289" spans="1:18" x14ac:dyDescent="0.3">
      <c r="A289" s="8">
        <v>2000</v>
      </c>
      <c r="B289" s="44">
        <f t="shared" si="114"/>
        <v>280849847</v>
      </c>
      <c r="C289" s="8">
        <f t="shared" si="115"/>
        <v>435</v>
      </c>
      <c r="D289" s="10">
        <f t="shared" si="125"/>
        <v>645632</v>
      </c>
      <c r="E289" s="41">
        <f t="shared" si="126"/>
        <v>2.2988511722422268E-3</v>
      </c>
      <c r="F289" s="45" t="s">
        <v>121</v>
      </c>
      <c r="G289" s="31">
        <v>8049313</v>
      </c>
      <c r="H289">
        <v>13</v>
      </c>
      <c r="I289" s="2">
        <f t="shared" si="118"/>
        <v>619178</v>
      </c>
      <c r="J289" s="34">
        <f t="shared" si="119"/>
        <v>7.6923086479554217E-2</v>
      </c>
      <c r="K289" s="6">
        <f t="shared" si="116"/>
        <v>1.7581707993595595E-3</v>
      </c>
      <c r="L289" s="8">
        <f t="shared" si="120"/>
        <v>569</v>
      </c>
      <c r="M289" s="38">
        <f t="shared" si="117"/>
        <v>569</v>
      </c>
      <c r="N289" s="10">
        <f t="shared" si="124"/>
        <v>16</v>
      </c>
      <c r="O289">
        <f t="shared" si="121"/>
        <v>503082</v>
      </c>
      <c r="P289" s="3">
        <f t="shared" si="122"/>
        <v>6.2499992235362199E-2</v>
      </c>
      <c r="Q289">
        <f t="shared" si="123"/>
        <v>3</v>
      </c>
      <c r="R289" s="7">
        <f t="shared" si="113"/>
        <v>18</v>
      </c>
    </row>
    <row r="290" spans="1:18" x14ac:dyDescent="0.3">
      <c r="A290" s="8">
        <v>2000</v>
      </c>
      <c r="B290" s="44">
        <f t="shared" si="114"/>
        <v>280849847</v>
      </c>
      <c r="C290" s="8">
        <f t="shared" si="115"/>
        <v>435</v>
      </c>
      <c r="D290" s="10">
        <f t="shared" si="125"/>
        <v>645632</v>
      </c>
      <c r="E290" s="41">
        <f t="shared" si="126"/>
        <v>2.2988511722422268E-3</v>
      </c>
      <c r="F290" s="45" t="s">
        <v>122</v>
      </c>
      <c r="G290" s="31">
        <v>642200</v>
      </c>
      <c r="H290">
        <v>1</v>
      </c>
      <c r="I290" s="2">
        <f t="shared" si="118"/>
        <v>642200</v>
      </c>
      <c r="J290" s="34">
        <f t="shared" si="119"/>
        <v>1</v>
      </c>
      <c r="K290" s="6">
        <f t="shared" si="116"/>
        <v>1.7581707993595595E-3</v>
      </c>
      <c r="L290" s="8">
        <f t="shared" si="120"/>
        <v>569</v>
      </c>
      <c r="M290" s="38">
        <f t="shared" si="117"/>
        <v>569</v>
      </c>
      <c r="N290" s="10">
        <f t="shared" si="124"/>
        <v>1</v>
      </c>
      <c r="O290">
        <f t="shared" si="121"/>
        <v>642200</v>
      </c>
      <c r="P290" s="3">
        <f t="shared" si="122"/>
        <v>1</v>
      </c>
      <c r="Q290">
        <f t="shared" si="123"/>
        <v>0</v>
      </c>
      <c r="R290" s="7">
        <f t="shared" si="113"/>
        <v>3</v>
      </c>
    </row>
    <row r="291" spans="1:18" x14ac:dyDescent="0.3">
      <c r="A291" s="8">
        <v>2000</v>
      </c>
      <c r="B291" s="44">
        <f t="shared" si="114"/>
        <v>280849847</v>
      </c>
      <c r="C291" s="8">
        <f t="shared" si="115"/>
        <v>435</v>
      </c>
      <c r="D291" s="10">
        <f t="shared" si="125"/>
        <v>645632</v>
      </c>
      <c r="E291" s="41">
        <f t="shared" si="126"/>
        <v>2.2988511722422268E-3</v>
      </c>
      <c r="F291" s="45" t="s">
        <v>123</v>
      </c>
      <c r="G291" s="31">
        <v>11353140</v>
      </c>
      <c r="H291">
        <v>18</v>
      </c>
      <c r="I291" s="2">
        <f t="shared" si="118"/>
        <v>630730</v>
      </c>
      <c r="J291" s="34">
        <f t="shared" si="119"/>
        <v>5.5555555555555552E-2</v>
      </c>
      <c r="K291" s="6">
        <f t="shared" si="116"/>
        <v>1.7581707993595595E-3</v>
      </c>
      <c r="L291" s="8">
        <f t="shared" si="120"/>
        <v>569</v>
      </c>
      <c r="M291" s="38">
        <f t="shared" si="117"/>
        <v>569</v>
      </c>
      <c r="N291" s="10">
        <f t="shared" si="124"/>
        <v>23</v>
      </c>
      <c r="O291">
        <f t="shared" si="121"/>
        <v>493615</v>
      </c>
      <c r="P291" s="3">
        <f t="shared" si="122"/>
        <v>4.3478280017686735E-2</v>
      </c>
      <c r="Q291">
        <f t="shared" si="123"/>
        <v>5</v>
      </c>
      <c r="R291" s="7">
        <f t="shared" si="113"/>
        <v>25</v>
      </c>
    </row>
    <row r="292" spans="1:18" x14ac:dyDescent="0.3">
      <c r="A292" s="8">
        <v>2000</v>
      </c>
      <c r="B292" s="44">
        <f t="shared" si="114"/>
        <v>280849847</v>
      </c>
      <c r="C292" s="8">
        <f t="shared" si="115"/>
        <v>435</v>
      </c>
      <c r="D292" s="10">
        <f t="shared" si="125"/>
        <v>645632</v>
      </c>
      <c r="E292" s="41">
        <f t="shared" si="126"/>
        <v>2.2988511722422268E-3</v>
      </c>
      <c r="F292" s="45" t="s">
        <v>124</v>
      </c>
      <c r="G292" s="31">
        <v>3450654</v>
      </c>
      <c r="H292">
        <v>5</v>
      </c>
      <c r="I292" s="2">
        <f t="shared" si="118"/>
        <v>690131</v>
      </c>
      <c r="J292" s="34">
        <f t="shared" si="119"/>
        <v>0.20000005796002729</v>
      </c>
      <c r="K292" s="6">
        <f t="shared" si="116"/>
        <v>1.7581707993595595E-3</v>
      </c>
      <c r="L292" s="8">
        <f t="shared" si="120"/>
        <v>569</v>
      </c>
      <c r="M292" s="38">
        <f t="shared" si="117"/>
        <v>569</v>
      </c>
      <c r="N292" s="10">
        <f t="shared" si="124"/>
        <v>7</v>
      </c>
      <c r="O292">
        <f t="shared" si="121"/>
        <v>492951</v>
      </c>
      <c r="P292" s="3">
        <f t="shared" si="122"/>
        <v>0.14285726705720134</v>
      </c>
      <c r="Q292">
        <f t="shared" si="123"/>
        <v>2</v>
      </c>
      <c r="R292" s="7">
        <f t="shared" si="113"/>
        <v>9</v>
      </c>
    </row>
    <row r="293" spans="1:18" x14ac:dyDescent="0.3">
      <c r="A293" s="8">
        <v>2000</v>
      </c>
      <c r="B293" s="44">
        <f t="shared" si="114"/>
        <v>280849847</v>
      </c>
      <c r="C293" s="8">
        <f t="shared" si="115"/>
        <v>435</v>
      </c>
      <c r="D293" s="10">
        <f t="shared" si="125"/>
        <v>645632</v>
      </c>
      <c r="E293" s="41">
        <f t="shared" si="126"/>
        <v>2.2988511722422268E-3</v>
      </c>
      <c r="F293" s="45" t="s">
        <v>125</v>
      </c>
      <c r="G293" s="31">
        <v>3421399</v>
      </c>
      <c r="H293">
        <v>5</v>
      </c>
      <c r="I293" s="2">
        <f t="shared" si="118"/>
        <v>684280</v>
      </c>
      <c r="J293" s="34">
        <f t="shared" si="119"/>
        <v>0.20000005845562005</v>
      </c>
      <c r="K293" s="6">
        <f t="shared" si="116"/>
        <v>1.7581707993595595E-3</v>
      </c>
      <c r="L293" s="8">
        <f t="shared" si="120"/>
        <v>569</v>
      </c>
      <c r="M293" s="38">
        <f t="shared" si="117"/>
        <v>569</v>
      </c>
      <c r="N293" s="10">
        <f t="shared" si="124"/>
        <v>7</v>
      </c>
      <c r="O293">
        <f t="shared" si="121"/>
        <v>488771</v>
      </c>
      <c r="P293" s="3">
        <f t="shared" si="122"/>
        <v>0.14285705934911422</v>
      </c>
      <c r="Q293">
        <f t="shared" si="123"/>
        <v>2</v>
      </c>
      <c r="R293" s="7">
        <f t="shared" si="113"/>
        <v>9</v>
      </c>
    </row>
    <row r="294" spans="1:18" x14ac:dyDescent="0.3">
      <c r="A294" s="8">
        <v>2000</v>
      </c>
      <c r="B294" s="44">
        <f t="shared" si="114"/>
        <v>280849847</v>
      </c>
      <c r="C294" s="8">
        <f t="shared" si="115"/>
        <v>435</v>
      </c>
      <c r="D294" s="10">
        <f t="shared" si="125"/>
        <v>645632</v>
      </c>
      <c r="E294" s="41">
        <f t="shared" si="126"/>
        <v>2.2988511722422268E-3</v>
      </c>
      <c r="F294" s="45" t="s">
        <v>126</v>
      </c>
      <c r="G294" s="31">
        <v>12281054</v>
      </c>
      <c r="H294">
        <v>19</v>
      </c>
      <c r="I294" s="2">
        <f t="shared" si="118"/>
        <v>646371</v>
      </c>
      <c r="J294" s="34">
        <f t="shared" si="119"/>
        <v>5.2631557519411606E-2</v>
      </c>
      <c r="K294" s="6">
        <f t="shared" si="116"/>
        <v>1.7581707993595595E-3</v>
      </c>
      <c r="L294" s="8">
        <f t="shared" si="120"/>
        <v>569</v>
      </c>
      <c r="M294" s="38">
        <f t="shared" si="117"/>
        <v>569</v>
      </c>
      <c r="N294" s="10">
        <f t="shared" si="124"/>
        <v>25</v>
      </c>
      <c r="O294">
        <f t="shared" si="121"/>
        <v>491242</v>
      </c>
      <c r="P294" s="3">
        <f t="shared" si="122"/>
        <v>3.9999986971802258E-2</v>
      </c>
      <c r="Q294">
        <f t="shared" si="123"/>
        <v>6</v>
      </c>
      <c r="R294" s="7">
        <f t="shared" si="113"/>
        <v>27</v>
      </c>
    </row>
    <row r="295" spans="1:18" x14ac:dyDescent="0.3">
      <c r="A295" s="8">
        <v>2000</v>
      </c>
      <c r="B295" s="44">
        <f t="shared" si="114"/>
        <v>280849847</v>
      </c>
      <c r="C295" s="8">
        <f t="shared" si="115"/>
        <v>435</v>
      </c>
      <c r="D295" s="10">
        <f t="shared" si="125"/>
        <v>645632</v>
      </c>
      <c r="E295" s="41">
        <f t="shared" si="126"/>
        <v>2.2988511722422268E-3</v>
      </c>
      <c r="F295" s="45" t="s">
        <v>127</v>
      </c>
      <c r="G295" s="31">
        <v>1048319</v>
      </c>
      <c r="H295">
        <v>2</v>
      </c>
      <c r="I295" s="2">
        <f t="shared" si="118"/>
        <v>524160</v>
      </c>
      <c r="J295" s="34">
        <f t="shared" si="119"/>
        <v>0.50000047695405692</v>
      </c>
      <c r="K295" s="6">
        <f t="shared" si="116"/>
        <v>1.7581707993595595E-3</v>
      </c>
      <c r="L295" s="8">
        <f t="shared" si="120"/>
        <v>569</v>
      </c>
      <c r="M295" s="38">
        <f t="shared" si="117"/>
        <v>569</v>
      </c>
      <c r="N295" s="10">
        <f t="shared" si="124"/>
        <v>2</v>
      </c>
      <c r="O295">
        <f t="shared" si="121"/>
        <v>524160</v>
      </c>
      <c r="P295" s="3">
        <f t="shared" si="122"/>
        <v>0.50000047695405692</v>
      </c>
      <c r="Q295">
        <f t="shared" si="123"/>
        <v>0</v>
      </c>
      <c r="R295" s="7">
        <f t="shared" si="113"/>
        <v>4</v>
      </c>
    </row>
    <row r="296" spans="1:18" x14ac:dyDescent="0.3">
      <c r="A296" s="8">
        <v>2000</v>
      </c>
      <c r="B296" s="44">
        <f t="shared" si="114"/>
        <v>280849847</v>
      </c>
      <c r="C296" s="8">
        <f t="shared" si="115"/>
        <v>435</v>
      </c>
      <c r="D296" s="10">
        <f t="shared" si="125"/>
        <v>645632</v>
      </c>
      <c r="E296" s="41">
        <f t="shared" si="126"/>
        <v>2.2988511722422268E-3</v>
      </c>
      <c r="F296" s="45" t="s">
        <v>128</v>
      </c>
      <c r="G296" s="31">
        <v>4012012</v>
      </c>
      <c r="H296">
        <v>6</v>
      </c>
      <c r="I296" s="2">
        <f t="shared" si="118"/>
        <v>668669</v>
      </c>
      <c r="J296" s="34">
        <f t="shared" si="119"/>
        <v>0.16666674975049925</v>
      </c>
      <c r="K296" s="6">
        <f t="shared" si="116"/>
        <v>1.7581707993595595E-3</v>
      </c>
      <c r="L296" s="8">
        <f t="shared" si="120"/>
        <v>569</v>
      </c>
      <c r="M296" s="38">
        <f t="shared" si="117"/>
        <v>569</v>
      </c>
      <c r="N296" s="10">
        <f t="shared" si="124"/>
        <v>8</v>
      </c>
      <c r="O296">
        <f t="shared" si="121"/>
        <v>501502</v>
      </c>
      <c r="P296" s="3">
        <f t="shared" si="122"/>
        <v>0.12500012462574889</v>
      </c>
      <c r="Q296">
        <f t="shared" si="123"/>
        <v>2</v>
      </c>
      <c r="R296" s="7">
        <f t="shared" ref="R296:R358" si="127">IF(H296=0,3,N296+2)</f>
        <v>10</v>
      </c>
    </row>
    <row r="297" spans="1:18" x14ac:dyDescent="0.3">
      <c r="A297" s="8">
        <v>2000</v>
      </c>
      <c r="B297" s="44">
        <f t="shared" si="114"/>
        <v>280849847</v>
      </c>
      <c r="C297" s="8">
        <f t="shared" si="115"/>
        <v>435</v>
      </c>
      <c r="D297" s="10">
        <f t="shared" si="125"/>
        <v>645632</v>
      </c>
      <c r="E297" s="41">
        <f t="shared" si="126"/>
        <v>2.2988511722422268E-3</v>
      </c>
      <c r="F297" s="45" t="s">
        <v>129</v>
      </c>
      <c r="G297" s="31">
        <v>754844</v>
      </c>
      <c r="H297">
        <v>1</v>
      </c>
      <c r="I297" s="2">
        <f t="shared" si="118"/>
        <v>754844</v>
      </c>
      <c r="J297" s="34">
        <f t="shared" si="119"/>
        <v>1</v>
      </c>
      <c r="K297" s="6">
        <f t="shared" si="116"/>
        <v>1.7581707993595595E-3</v>
      </c>
      <c r="L297" s="8">
        <f t="shared" si="120"/>
        <v>569</v>
      </c>
      <c r="M297" s="38">
        <f t="shared" si="117"/>
        <v>569</v>
      </c>
      <c r="N297" s="10">
        <f t="shared" si="124"/>
        <v>2</v>
      </c>
      <c r="O297">
        <f t="shared" si="121"/>
        <v>377422</v>
      </c>
      <c r="P297" s="3">
        <f t="shared" si="122"/>
        <v>0.5</v>
      </c>
      <c r="Q297">
        <f t="shared" si="123"/>
        <v>1</v>
      </c>
      <c r="R297" s="7">
        <f t="shared" si="127"/>
        <v>4</v>
      </c>
    </row>
    <row r="298" spans="1:18" x14ac:dyDescent="0.3">
      <c r="A298" s="8">
        <v>2000</v>
      </c>
      <c r="B298" s="44">
        <f t="shared" si="114"/>
        <v>280849847</v>
      </c>
      <c r="C298" s="8">
        <f t="shared" si="115"/>
        <v>435</v>
      </c>
      <c r="D298" s="10">
        <f t="shared" si="125"/>
        <v>645632</v>
      </c>
      <c r="E298" s="41">
        <f t="shared" si="126"/>
        <v>2.2988511722422268E-3</v>
      </c>
      <c r="F298" s="45" t="s">
        <v>130</v>
      </c>
      <c r="G298" s="31">
        <v>5689283</v>
      </c>
      <c r="H298">
        <v>9</v>
      </c>
      <c r="I298" s="2">
        <f t="shared" si="118"/>
        <v>632143</v>
      </c>
      <c r="J298" s="34">
        <f t="shared" si="119"/>
        <v>0.11111118923069919</v>
      </c>
      <c r="K298" s="6">
        <f t="shared" si="116"/>
        <v>1.7581707993595595E-3</v>
      </c>
      <c r="L298" s="8">
        <f t="shared" si="120"/>
        <v>569</v>
      </c>
      <c r="M298" s="38">
        <f t="shared" si="117"/>
        <v>569</v>
      </c>
      <c r="N298" s="10">
        <f t="shared" si="124"/>
        <v>12</v>
      </c>
      <c r="O298">
        <f t="shared" si="121"/>
        <v>474107</v>
      </c>
      <c r="P298" s="3">
        <f t="shared" si="122"/>
        <v>8.3333347980756103E-2</v>
      </c>
      <c r="Q298">
        <f t="shared" si="123"/>
        <v>3</v>
      </c>
      <c r="R298" s="7">
        <f t="shared" si="127"/>
        <v>14</v>
      </c>
    </row>
    <row r="299" spans="1:18" x14ac:dyDescent="0.3">
      <c r="A299" s="8">
        <v>2000</v>
      </c>
      <c r="B299" s="44">
        <f t="shared" si="114"/>
        <v>280849847</v>
      </c>
      <c r="C299" s="8">
        <f t="shared" si="115"/>
        <v>435</v>
      </c>
      <c r="D299" s="10">
        <f t="shared" si="125"/>
        <v>645632</v>
      </c>
      <c r="E299" s="41">
        <f t="shared" si="126"/>
        <v>2.2988511722422268E-3</v>
      </c>
      <c r="F299" s="45" t="s">
        <v>131</v>
      </c>
      <c r="G299" s="31">
        <v>20851820</v>
      </c>
      <c r="H299">
        <v>32</v>
      </c>
      <c r="I299" s="2">
        <f t="shared" si="118"/>
        <v>651619</v>
      </c>
      <c r="J299" s="34">
        <f t="shared" si="119"/>
        <v>3.1249982015958321E-2</v>
      </c>
      <c r="K299" s="6">
        <f t="shared" si="116"/>
        <v>1.7581707993595595E-3</v>
      </c>
      <c r="L299" s="8">
        <f t="shared" si="120"/>
        <v>569</v>
      </c>
      <c r="M299" s="38">
        <f t="shared" si="117"/>
        <v>569</v>
      </c>
      <c r="N299" s="10">
        <f t="shared" si="124"/>
        <v>42</v>
      </c>
      <c r="O299">
        <f t="shared" si="121"/>
        <v>496472</v>
      </c>
      <c r="P299" s="3">
        <f t="shared" si="122"/>
        <v>2.3809528376899473E-2</v>
      </c>
      <c r="Q299">
        <f t="shared" si="123"/>
        <v>10</v>
      </c>
      <c r="R299" s="7">
        <f t="shared" si="127"/>
        <v>44</v>
      </c>
    </row>
    <row r="300" spans="1:18" x14ac:dyDescent="0.3">
      <c r="A300" s="8">
        <v>2000</v>
      </c>
      <c r="B300" s="44">
        <f t="shared" si="114"/>
        <v>280849847</v>
      </c>
      <c r="C300" s="8">
        <f t="shared" si="115"/>
        <v>435</v>
      </c>
      <c r="D300" s="10">
        <f t="shared" si="125"/>
        <v>645632</v>
      </c>
      <c r="E300" s="41">
        <f t="shared" si="126"/>
        <v>2.2988511722422268E-3</v>
      </c>
      <c r="F300" s="45" t="s">
        <v>132</v>
      </c>
      <c r="G300" s="31">
        <v>2233169</v>
      </c>
      <c r="H300">
        <v>3</v>
      </c>
      <c r="I300" s="2">
        <f t="shared" si="118"/>
        <v>744390</v>
      </c>
      <c r="J300" s="34">
        <f t="shared" si="119"/>
        <v>0.3333334825980479</v>
      </c>
      <c r="K300" s="6">
        <f t="shared" si="116"/>
        <v>1.7581707993595595E-3</v>
      </c>
      <c r="L300" s="8">
        <f t="shared" si="120"/>
        <v>569</v>
      </c>
      <c r="M300" s="38">
        <f t="shared" si="117"/>
        <v>569</v>
      </c>
      <c r="N300" s="10">
        <f t="shared" si="124"/>
        <v>5</v>
      </c>
      <c r="O300">
        <f t="shared" si="121"/>
        <v>446634</v>
      </c>
      <c r="P300" s="3">
        <f t="shared" si="122"/>
        <v>0.20000008955882873</v>
      </c>
      <c r="Q300">
        <f t="shared" si="123"/>
        <v>2</v>
      </c>
      <c r="R300" s="7">
        <f t="shared" si="127"/>
        <v>7</v>
      </c>
    </row>
    <row r="301" spans="1:18" x14ac:dyDescent="0.3">
      <c r="A301" s="8">
        <v>2000</v>
      </c>
      <c r="B301" s="44">
        <f t="shared" si="114"/>
        <v>280849847</v>
      </c>
      <c r="C301" s="8">
        <f t="shared" si="115"/>
        <v>435</v>
      </c>
      <c r="D301" s="10">
        <f t="shared" si="125"/>
        <v>645632</v>
      </c>
      <c r="E301" s="41">
        <f t="shared" si="126"/>
        <v>2.2988511722422268E-3</v>
      </c>
      <c r="F301" s="45" t="s">
        <v>133</v>
      </c>
      <c r="G301" s="31">
        <v>608827</v>
      </c>
      <c r="H301">
        <v>1</v>
      </c>
      <c r="I301" s="2">
        <f t="shared" si="118"/>
        <v>608827</v>
      </c>
      <c r="J301" s="34">
        <f t="shared" si="119"/>
        <v>1</v>
      </c>
      <c r="K301" s="6">
        <f t="shared" si="116"/>
        <v>1.7581707993595595E-3</v>
      </c>
      <c r="L301" s="8">
        <f t="shared" si="120"/>
        <v>569</v>
      </c>
      <c r="M301" s="38">
        <f t="shared" si="117"/>
        <v>569</v>
      </c>
      <c r="N301" s="10">
        <f t="shared" si="124"/>
        <v>1</v>
      </c>
      <c r="O301">
        <f t="shared" si="121"/>
        <v>608827</v>
      </c>
      <c r="P301" s="3">
        <f t="shared" si="122"/>
        <v>1</v>
      </c>
      <c r="Q301">
        <f t="shared" si="123"/>
        <v>0</v>
      </c>
      <c r="R301" s="7">
        <f t="shared" si="127"/>
        <v>3</v>
      </c>
    </row>
    <row r="302" spans="1:18" x14ac:dyDescent="0.3">
      <c r="A302" s="8">
        <v>2000</v>
      </c>
      <c r="B302" s="44">
        <f t="shared" si="114"/>
        <v>280849847</v>
      </c>
      <c r="C302" s="8">
        <f t="shared" si="115"/>
        <v>435</v>
      </c>
      <c r="D302" s="10">
        <f t="shared" si="125"/>
        <v>645632</v>
      </c>
      <c r="E302" s="41">
        <f t="shared" si="126"/>
        <v>2.2988511722422268E-3</v>
      </c>
      <c r="F302" s="45" t="s">
        <v>134</v>
      </c>
      <c r="G302" s="31">
        <v>7078515</v>
      </c>
      <c r="H302">
        <v>11</v>
      </c>
      <c r="I302" s="2">
        <f t="shared" si="118"/>
        <v>643501</v>
      </c>
      <c r="J302" s="34">
        <f t="shared" si="119"/>
        <v>9.0909039537247577E-2</v>
      </c>
      <c r="K302" s="6">
        <f t="shared" si="116"/>
        <v>1.7581707993595595E-3</v>
      </c>
      <c r="L302" s="8">
        <f t="shared" si="120"/>
        <v>569</v>
      </c>
      <c r="M302" s="38">
        <f t="shared" si="117"/>
        <v>569</v>
      </c>
      <c r="N302" s="10">
        <f t="shared" si="124"/>
        <v>14</v>
      </c>
      <c r="O302">
        <f t="shared" si="121"/>
        <v>505608</v>
      </c>
      <c r="P302" s="3">
        <f t="shared" si="122"/>
        <v>7.1428541155878031E-2</v>
      </c>
      <c r="Q302">
        <f t="shared" si="123"/>
        <v>3</v>
      </c>
      <c r="R302" s="7">
        <f t="shared" si="127"/>
        <v>16</v>
      </c>
    </row>
    <row r="303" spans="1:18" x14ac:dyDescent="0.3">
      <c r="A303" s="8">
        <v>2000</v>
      </c>
      <c r="B303" s="44">
        <f t="shared" si="114"/>
        <v>280849847</v>
      </c>
      <c r="C303" s="8">
        <f t="shared" si="115"/>
        <v>435</v>
      </c>
      <c r="D303" s="10">
        <f t="shared" si="125"/>
        <v>645632</v>
      </c>
      <c r="E303" s="41">
        <f t="shared" si="126"/>
        <v>2.2988511722422268E-3</v>
      </c>
      <c r="F303" s="45" t="s">
        <v>135</v>
      </c>
      <c r="G303" s="31">
        <v>5894121</v>
      </c>
      <c r="H303">
        <v>9</v>
      </c>
      <c r="I303" s="2">
        <f t="shared" si="118"/>
        <v>654902</v>
      </c>
      <c r="J303" s="34">
        <f t="shared" si="119"/>
        <v>0.11111105455758373</v>
      </c>
      <c r="K303" s="6">
        <f t="shared" si="116"/>
        <v>1.7581707993595595E-3</v>
      </c>
      <c r="L303" s="8">
        <f t="shared" si="120"/>
        <v>569</v>
      </c>
      <c r="M303" s="38">
        <f t="shared" si="117"/>
        <v>569</v>
      </c>
      <c r="N303" s="10">
        <f t="shared" si="124"/>
        <v>12</v>
      </c>
      <c r="O303">
        <f t="shared" si="121"/>
        <v>491177</v>
      </c>
      <c r="P303" s="3">
        <f t="shared" si="122"/>
        <v>8.3333375748478863E-2</v>
      </c>
      <c r="Q303">
        <f t="shared" si="123"/>
        <v>3</v>
      </c>
      <c r="R303" s="7">
        <f t="shared" si="127"/>
        <v>14</v>
      </c>
    </row>
    <row r="304" spans="1:18" x14ac:dyDescent="0.3">
      <c r="A304" s="8">
        <v>2000</v>
      </c>
      <c r="B304" s="44">
        <f t="shared" si="114"/>
        <v>280849847</v>
      </c>
      <c r="C304" s="8">
        <f t="shared" si="115"/>
        <v>435</v>
      </c>
      <c r="D304" s="10">
        <f t="shared" si="125"/>
        <v>645632</v>
      </c>
      <c r="E304" s="41">
        <f t="shared" si="126"/>
        <v>2.2988511722422268E-3</v>
      </c>
      <c r="F304" s="45" t="s">
        <v>136</v>
      </c>
      <c r="G304" s="31">
        <v>1808344</v>
      </c>
      <c r="H304">
        <v>3</v>
      </c>
      <c r="I304" s="2">
        <f t="shared" si="118"/>
        <v>602781</v>
      </c>
      <c r="J304" s="34">
        <f t="shared" si="119"/>
        <v>0.3333331490026234</v>
      </c>
      <c r="K304" s="6">
        <f t="shared" si="116"/>
        <v>1.7581707993595595E-3</v>
      </c>
      <c r="L304" s="8">
        <f t="shared" si="120"/>
        <v>569</v>
      </c>
      <c r="M304" s="38">
        <f t="shared" si="117"/>
        <v>569</v>
      </c>
      <c r="N304" s="10">
        <f t="shared" si="124"/>
        <v>4</v>
      </c>
      <c r="O304">
        <f t="shared" si="121"/>
        <v>452086</v>
      </c>
      <c r="P304" s="3">
        <f t="shared" si="122"/>
        <v>0.25</v>
      </c>
      <c r="Q304">
        <f t="shared" si="123"/>
        <v>1</v>
      </c>
      <c r="R304" s="7">
        <f t="shared" si="127"/>
        <v>6</v>
      </c>
    </row>
    <row r="305" spans="1:18" x14ac:dyDescent="0.3">
      <c r="A305" s="8">
        <v>2000</v>
      </c>
      <c r="B305" s="44">
        <f t="shared" si="114"/>
        <v>280849847</v>
      </c>
      <c r="C305" s="8">
        <f t="shared" si="115"/>
        <v>435</v>
      </c>
      <c r="D305" s="10">
        <f t="shared" si="125"/>
        <v>645632</v>
      </c>
      <c r="E305" s="41">
        <f t="shared" si="126"/>
        <v>2.2988511722422268E-3</v>
      </c>
      <c r="F305" s="45" t="s">
        <v>137</v>
      </c>
      <c r="G305" s="31">
        <v>5363675</v>
      </c>
      <c r="H305">
        <v>8</v>
      </c>
      <c r="I305" s="2">
        <f t="shared" si="118"/>
        <v>670459</v>
      </c>
      <c r="J305" s="34">
        <f t="shared" si="119"/>
        <v>0.12499993008524939</v>
      </c>
      <c r="K305" s="6">
        <f t="shared" si="116"/>
        <v>1.7581707993595595E-3</v>
      </c>
      <c r="L305" s="8">
        <f t="shared" si="120"/>
        <v>569</v>
      </c>
      <c r="M305" s="38">
        <f t="shared" si="117"/>
        <v>569</v>
      </c>
      <c r="N305" s="10">
        <f t="shared" si="124"/>
        <v>11</v>
      </c>
      <c r="O305">
        <f t="shared" si="121"/>
        <v>487607</v>
      </c>
      <c r="P305" s="3">
        <f t="shared" si="122"/>
        <v>9.0909124807151812E-2</v>
      </c>
      <c r="Q305">
        <f t="shared" si="123"/>
        <v>3</v>
      </c>
      <c r="R305" s="7">
        <f t="shared" si="127"/>
        <v>13</v>
      </c>
    </row>
    <row r="306" spans="1:18" x14ac:dyDescent="0.3">
      <c r="A306" s="8">
        <v>2000</v>
      </c>
      <c r="B306" s="44">
        <f t="shared" si="114"/>
        <v>280849847</v>
      </c>
      <c r="C306" s="8">
        <f t="shared" si="115"/>
        <v>435</v>
      </c>
      <c r="D306" s="10">
        <f t="shared" si="125"/>
        <v>645632</v>
      </c>
      <c r="E306" s="41">
        <f t="shared" si="126"/>
        <v>2.2988511722422268E-3</v>
      </c>
      <c r="F306" s="45" t="s">
        <v>138</v>
      </c>
      <c r="G306" s="31">
        <v>493782</v>
      </c>
      <c r="H306">
        <v>1</v>
      </c>
      <c r="I306" s="2">
        <f t="shared" si="118"/>
        <v>493782</v>
      </c>
      <c r="J306" s="34">
        <f t="shared" si="119"/>
        <v>1</v>
      </c>
      <c r="K306" s="6">
        <f t="shared" si="116"/>
        <v>1.7581707993595595E-3</v>
      </c>
      <c r="L306" s="8">
        <f t="shared" si="120"/>
        <v>569</v>
      </c>
      <c r="M306" s="38">
        <f t="shared" si="117"/>
        <v>569</v>
      </c>
      <c r="N306" s="10">
        <f t="shared" si="124"/>
        <v>1</v>
      </c>
      <c r="O306">
        <f t="shared" si="121"/>
        <v>493782</v>
      </c>
      <c r="P306" s="3">
        <f t="shared" si="122"/>
        <v>1</v>
      </c>
      <c r="Q306">
        <f t="shared" si="123"/>
        <v>0</v>
      </c>
      <c r="R306" s="7">
        <f t="shared" si="127"/>
        <v>3</v>
      </c>
    </row>
    <row r="307" spans="1:18" x14ac:dyDescent="0.3">
      <c r="A307" s="8">
        <v>2000</v>
      </c>
      <c r="B307" s="44">
        <f t="shared" si="114"/>
        <v>280849847</v>
      </c>
      <c r="C307" s="8">
        <f t="shared" si="115"/>
        <v>435</v>
      </c>
      <c r="D307" s="10">
        <f t="shared" si="125"/>
        <v>645632</v>
      </c>
      <c r="E307" s="41">
        <f t="shared" si="126"/>
        <v>2.2988511722422268E-3</v>
      </c>
      <c r="F307" s="22" t="s">
        <v>139</v>
      </c>
      <c r="G307" s="31">
        <v>572059</v>
      </c>
      <c r="H307">
        <v>0</v>
      </c>
      <c r="I307" s="2">
        <f t="shared" si="118"/>
        <v>0</v>
      </c>
      <c r="J307" s="34">
        <f t="shared" si="119"/>
        <v>0</v>
      </c>
      <c r="K307" s="6">
        <f t="shared" si="116"/>
        <v>1.7581707993595595E-3</v>
      </c>
      <c r="L307" s="8">
        <f t="shared" si="120"/>
        <v>569</v>
      </c>
      <c r="M307" s="38">
        <f t="shared" si="117"/>
        <v>569</v>
      </c>
      <c r="N307" s="10">
        <v>0</v>
      </c>
      <c r="O307">
        <f t="shared" si="121"/>
        <v>0</v>
      </c>
      <c r="P307" s="3">
        <f t="shared" si="122"/>
        <v>0</v>
      </c>
      <c r="Q307">
        <f t="shared" si="123"/>
        <v>0</v>
      </c>
      <c r="R307" s="7">
        <f t="shared" si="127"/>
        <v>3</v>
      </c>
    </row>
    <row r="308" spans="1:18" x14ac:dyDescent="0.3">
      <c r="A308" s="8">
        <v>2010</v>
      </c>
      <c r="B308" s="44">
        <f>SUM($G$308:$G$357)</f>
        <v>308143815</v>
      </c>
      <c r="C308" s="8">
        <f>SUM($H$308:$H$358)</f>
        <v>435</v>
      </c>
      <c r="D308" s="10">
        <f t="shared" si="125"/>
        <v>708377</v>
      </c>
      <c r="E308" s="41">
        <f t="shared" si="126"/>
        <v>2.2988519175697231E-3</v>
      </c>
      <c r="F308" s="45" t="s">
        <v>89</v>
      </c>
      <c r="G308" s="31">
        <v>4779736</v>
      </c>
      <c r="H308">
        <v>7</v>
      </c>
      <c r="I308" s="2">
        <f t="shared" si="118"/>
        <v>682819</v>
      </c>
      <c r="J308" s="34">
        <f t="shared" si="119"/>
        <v>0.14285705319289602</v>
      </c>
      <c r="K308" s="6">
        <f>(MIN($G$308:$G$357)/B308)</f>
        <v>1.8291004802416689E-3</v>
      </c>
      <c r="L308" s="8">
        <f t="shared" si="120"/>
        <v>547</v>
      </c>
      <c r="M308" s="38">
        <f>SUM($N$308:$N$358)</f>
        <v>545</v>
      </c>
      <c r="N308" s="10">
        <f t="shared" si="124"/>
        <v>8</v>
      </c>
      <c r="O308">
        <f t="shared" si="121"/>
        <v>597467</v>
      </c>
      <c r="P308" s="3">
        <f t="shared" si="122"/>
        <v>0.125</v>
      </c>
      <c r="Q308">
        <f t="shared" si="123"/>
        <v>1</v>
      </c>
      <c r="R308" s="7">
        <f t="shared" si="127"/>
        <v>10</v>
      </c>
    </row>
    <row r="309" spans="1:18" x14ac:dyDescent="0.3">
      <c r="A309" s="8">
        <v>2010</v>
      </c>
      <c r="B309" s="44">
        <f t="shared" ref="B309:B358" si="128">SUM($G$308:$G$357)</f>
        <v>308143815</v>
      </c>
      <c r="C309" s="8">
        <f t="shared" ref="C309:C358" si="129">SUM($H$308:$H$358)</f>
        <v>435</v>
      </c>
      <c r="D309" s="10">
        <f t="shared" si="125"/>
        <v>708377</v>
      </c>
      <c r="E309" s="41">
        <f t="shared" si="126"/>
        <v>2.2988519175697231E-3</v>
      </c>
      <c r="F309" s="45" t="s">
        <v>90</v>
      </c>
      <c r="G309" s="31">
        <v>710231</v>
      </c>
      <c r="H309">
        <v>1</v>
      </c>
      <c r="I309" s="2">
        <f t="shared" si="118"/>
        <v>710231</v>
      </c>
      <c r="J309" s="34">
        <f t="shared" si="119"/>
        <v>1</v>
      </c>
      <c r="K309" s="6">
        <f t="shared" ref="K309:K358" si="130">(MIN($G$308:$G$357)/B309)</f>
        <v>1.8291004802416689E-3</v>
      </c>
      <c r="L309" s="8">
        <f t="shared" si="120"/>
        <v>547</v>
      </c>
      <c r="M309" s="38">
        <f t="shared" ref="M309:M358" si="131">SUM($N$308:$N$358)</f>
        <v>545</v>
      </c>
      <c r="N309" s="10">
        <f t="shared" si="124"/>
        <v>1</v>
      </c>
      <c r="O309">
        <f t="shared" si="121"/>
        <v>710231</v>
      </c>
      <c r="P309" s="3">
        <f t="shared" si="122"/>
        <v>1</v>
      </c>
      <c r="Q309">
        <f t="shared" si="123"/>
        <v>0</v>
      </c>
      <c r="R309" s="7">
        <f t="shared" si="127"/>
        <v>3</v>
      </c>
    </row>
    <row r="310" spans="1:18" x14ac:dyDescent="0.3">
      <c r="A310" s="8">
        <v>2010</v>
      </c>
      <c r="B310" s="44">
        <f t="shared" si="128"/>
        <v>308143815</v>
      </c>
      <c r="C310" s="8">
        <f t="shared" si="129"/>
        <v>435</v>
      </c>
      <c r="D310" s="10">
        <f t="shared" si="125"/>
        <v>708377</v>
      </c>
      <c r="E310" s="41">
        <f t="shared" si="126"/>
        <v>2.2988519175697231E-3</v>
      </c>
      <c r="F310" s="45" t="s">
        <v>91</v>
      </c>
      <c r="G310" s="31">
        <v>6392017</v>
      </c>
      <c r="H310">
        <v>9</v>
      </c>
      <c r="I310" s="2">
        <f t="shared" si="118"/>
        <v>710224</v>
      </c>
      <c r="J310" s="34">
        <f t="shared" si="119"/>
        <v>0.11111109372831768</v>
      </c>
      <c r="K310" s="6">
        <f t="shared" si="130"/>
        <v>1.8291004802416689E-3</v>
      </c>
      <c r="L310" s="8">
        <f t="shared" si="120"/>
        <v>547</v>
      </c>
      <c r="M310" s="38">
        <f t="shared" si="131"/>
        <v>545</v>
      </c>
      <c r="N310" s="10">
        <f t="shared" si="124"/>
        <v>11</v>
      </c>
      <c r="O310">
        <f t="shared" si="121"/>
        <v>581092</v>
      </c>
      <c r="P310" s="3">
        <f t="shared" si="122"/>
        <v>9.0909019797663235E-2</v>
      </c>
      <c r="Q310">
        <f t="shared" si="123"/>
        <v>2</v>
      </c>
      <c r="R310" s="7">
        <f t="shared" si="127"/>
        <v>13</v>
      </c>
    </row>
    <row r="311" spans="1:18" x14ac:dyDescent="0.3">
      <c r="A311" s="8">
        <v>2010</v>
      </c>
      <c r="B311" s="44">
        <f t="shared" si="128"/>
        <v>308143815</v>
      </c>
      <c r="C311" s="8">
        <f t="shared" si="129"/>
        <v>435</v>
      </c>
      <c r="D311" s="10">
        <f t="shared" si="125"/>
        <v>708377</v>
      </c>
      <c r="E311" s="41">
        <f t="shared" si="126"/>
        <v>2.2988519175697231E-3</v>
      </c>
      <c r="F311" s="45" t="s">
        <v>92</v>
      </c>
      <c r="G311" s="31">
        <v>2915918</v>
      </c>
      <c r="H311">
        <v>4</v>
      </c>
      <c r="I311" s="2">
        <f t="shared" si="118"/>
        <v>728980</v>
      </c>
      <c r="J311" s="34">
        <f t="shared" si="119"/>
        <v>0.25000017147258602</v>
      </c>
      <c r="K311" s="6">
        <f t="shared" si="130"/>
        <v>1.8291004802416689E-3</v>
      </c>
      <c r="L311" s="8">
        <f t="shared" si="120"/>
        <v>547</v>
      </c>
      <c r="M311" s="38">
        <f t="shared" si="131"/>
        <v>545</v>
      </c>
      <c r="N311" s="10">
        <f t="shared" si="124"/>
        <v>5</v>
      </c>
      <c r="O311">
        <f t="shared" si="121"/>
        <v>583184</v>
      </c>
      <c r="P311" s="3">
        <f t="shared" si="122"/>
        <v>0.2000001371780688</v>
      </c>
      <c r="Q311">
        <f t="shared" si="123"/>
        <v>1</v>
      </c>
      <c r="R311" s="7">
        <f t="shared" si="127"/>
        <v>7</v>
      </c>
    </row>
    <row r="312" spans="1:18" x14ac:dyDescent="0.3">
      <c r="A312" s="8">
        <v>2010</v>
      </c>
      <c r="B312" s="44">
        <f t="shared" si="128"/>
        <v>308143815</v>
      </c>
      <c r="C312" s="8">
        <f t="shared" si="129"/>
        <v>435</v>
      </c>
      <c r="D312" s="10">
        <f t="shared" si="125"/>
        <v>708377</v>
      </c>
      <c r="E312" s="41">
        <f t="shared" si="126"/>
        <v>2.2988519175697231E-3</v>
      </c>
      <c r="F312" s="45" t="s">
        <v>93</v>
      </c>
      <c r="G312" s="31">
        <v>37253956</v>
      </c>
      <c r="H312">
        <v>53</v>
      </c>
      <c r="I312" s="2">
        <f t="shared" si="118"/>
        <v>702905</v>
      </c>
      <c r="J312" s="34">
        <f t="shared" si="119"/>
        <v>1.8867929086510974E-2</v>
      </c>
      <c r="K312" s="6">
        <f t="shared" si="130"/>
        <v>1.8291004802416689E-3</v>
      </c>
      <c r="L312" s="8">
        <f t="shared" si="120"/>
        <v>547</v>
      </c>
      <c r="M312" s="38">
        <f t="shared" si="131"/>
        <v>545</v>
      </c>
      <c r="N312" s="10">
        <f t="shared" si="124"/>
        <v>66</v>
      </c>
      <c r="O312">
        <f t="shared" si="121"/>
        <v>564454</v>
      </c>
      <c r="P312" s="3">
        <f t="shared" si="122"/>
        <v>1.5151518405186285E-2</v>
      </c>
      <c r="Q312">
        <f t="shared" si="123"/>
        <v>13</v>
      </c>
      <c r="R312" s="7">
        <f t="shared" si="127"/>
        <v>68</v>
      </c>
    </row>
    <row r="313" spans="1:18" x14ac:dyDescent="0.3">
      <c r="A313" s="8">
        <v>2010</v>
      </c>
      <c r="B313" s="44">
        <f t="shared" si="128"/>
        <v>308143815</v>
      </c>
      <c r="C313" s="8">
        <f t="shared" si="129"/>
        <v>435</v>
      </c>
      <c r="D313" s="10">
        <f t="shared" si="125"/>
        <v>708377</v>
      </c>
      <c r="E313" s="41">
        <f t="shared" si="126"/>
        <v>2.2988519175697231E-3</v>
      </c>
      <c r="F313" s="45" t="s">
        <v>95</v>
      </c>
      <c r="G313" s="31">
        <v>5029196</v>
      </c>
      <c r="H313">
        <v>7</v>
      </c>
      <c r="I313" s="2">
        <f t="shared" si="118"/>
        <v>718457</v>
      </c>
      <c r="J313" s="34">
        <f t="shared" si="119"/>
        <v>0.14285722807383128</v>
      </c>
      <c r="K313" s="6">
        <f t="shared" si="130"/>
        <v>1.8291004802416689E-3</v>
      </c>
      <c r="L313" s="8">
        <f t="shared" si="120"/>
        <v>547</v>
      </c>
      <c r="M313" s="38">
        <f t="shared" si="131"/>
        <v>545</v>
      </c>
      <c r="N313" s="10">
        <f t="shared" si="124"/>
        <v>9</v>
      </c>
      <c r="O313">
        <f t="shared" si="121"/>
        <v>558800</v>
      </c>
      <c r="P313" s="3">
        <f t="shared" si="122"/>
        <v>0.11111119948397319</v>
      </c>
      <c r="Q313">
        <f t="shared" si="123"/>
        <v>2</v>
      </c>
      <c r="R313" s="7">
        <f t="shared" si="127"/>
        <v>11</v>
      </c>
    </row>
    <row r="314" spans="1:18" x14ac:dyDescent="0.3">
      <c r="A314" s="8">
        <v>2010</v>
      </c>
      <c r="B314" s="44">
        <f t="shared" si="128"/>
        <v>308143815</v>
      </c>
      <c r="C314" s="8">
        <f t="shared" si="129"/>
        <v>435</v>
      </c>
      <c r="D314" s="10">
        <f t="shared" si="125"/>
        <v>708377</v>
      </c>
      <c r="E314" s="41">
        <f t="shared" si="126"/>
        <v>2.2988519175697231E-3</v>
      </c>
      <c r="F314" s="45" t="s">
        <v>94</v>
      </c>
      <c r="G314" s="31">
        <v>3574097</v>
      </c>
      <c r="H314">
        <v>5</v>
      </c>
      <c r="I314" s="2">
        <f t="shared" si="118"/>
        <v>714819</v>
      </c>
      <c r="J314" s="34">
        <f t="shared" si="119"/>
        <v>0.19999988808361943</v>
      </c>
      <c r="K314" s="6">
        <f t="shared" si="130"/>
        <v>1.8291004802416689E-3</v>
      </c>
      <c r="L314" s="8">
        <f t="shared" si="120"/>
        <v>547</v>
      </c>
      <c r="M314" s="38">
        <f t="shared" si="131"/>
        <v>545</v>
      </c>
      <c r="N314" s="10">
        <f t="shared" si="124"/>
        <v>6</v>
      </c>
      <c r="O314">
        <f t="shared" si="121"/>
        <v>595683</v>
      </c>
      <c r="P314" s="3">
        <f t="shared" si="122"/>
        <v>0.16666671329849189</v>
      </c>
      <c r="Q314">
        <f t="shared" si="123"/>
        <v>1</v>
      </c>
      <c r="R314" s="7">
        <f t="shared" si="127"/>
        <v>8</v>
      </c>
    </row>
    <row r="315" spans="1:18" x14ac:dyDescent="0.3">
      <c r="A315" s="8">
        <v>2010</v>
      </c>
      <c r="B315" s="44">
        <f t="shared" si="128"/>
        <v>308143815</v>
      </c>
      <c r="C315" s="8">
        <f t="shared" si="129"/>
        <v>435</v>
      </c>
      <c r="D315" s="10">
        <f t="shared" si="125"/>
        <v>708377</v>
      </c>
      <c r="E315" s="41">
        <f t="shared" si="126"/>
        <v>2.2988519175697231E-3</v>
      </c>
      <c r="F315" s="45" t="s">
        <v>96</v>
      </c>
      <c r="G315" s="31">
        <v>897934</v>
      </c>
      <c r="H315">
        <v>1</v>
      </c>
      <c r="I315" s="2">
        <f t="shared" si="118"/>
        <v>897934</v>
      </c>
      <c r="J315" s="34">
        <f t="shared" si="119"/>
        <v>1</v>
      </c>
      <c r="K315" s="6">
        <f t="shared" si="130"/>
        <v>1.8291004802416689E-3</v>
      </c>
      <c r="L315" s="8">
        <f t="shared" si="120"/>
        <v>547</v>
      </c>
      <c r="M315" s="38">
        <f t="shared" si="131"/>
        <v>545</v>
      </c>
      <c r="N315" s="10">
        <f t="shared" si="124"/>
        <v>2</v>
      </c>
      <c r="O315">
        <f t="shared" si="121"/>
        <v>448967</v>
      </c>
      <c r="P315" s="3">
        <f t="shared" si="122"/>
        <v>0.5</v>
      </c>
      <c r="Q315">
        <f t="shared" si="123"/>
        <v>1</v>
      </c>
      <c r="R315" s="7">
        <f t="shared" si="127"/>
        <v>4</v>
      </c>
    </row>
    <row r="316" spans="1:18" x14ac:dyDescent="0.3">
      <c r="A316" s="8">
        <v>2010</v>
      </c>
      <c r="B316" s="44">
        <f t="shared" si="128"/>
        <v>308143815</v>
      </c>
      <c r="C316" s="8">
        <f t="shared" si="129"/>
        <v>435</v>
      </c>
      <c r="D316" s="10">
        <f t="shared" si="125"/>
        <v>708377</v>
      </c>
      <c r="E316" s="41">
        <f t="shared" si="126"/>
        <v>2.2988519175697231E-3</v>
      </c>
      <c r="F316" s="45" t="s">
        <v>97</v>
      </c>
      <c r="G316" s="31">
        <v>18801310</v>
      </c>
      <c r="H316">
        <v>27</v>
      </c>
      <c r="I316" s="2">
        <f t="shared" si="118"/>
        <v>696345</v>
      </c>
      <c r="J316" s="34">
        <f t="shared" si="119"/>
        <v>3.7037046886626519E-2</v>
      </c>
      <c r="K316" s="6">
        <f t="shared" si="130"/>
        <v>1.8291004802416689E-3</v>
      </c>
      <c r="L316" s="8">
        <f t="shared" si="120"/>
        <v>547</v>
      </c>
      <c r="M316" s="38">
        <f t="shared" si="131"/>
        <v>545</v>
      </c>
      <c r="N316" s="10">
        <f t="shared" si="124"/>
        <v>33</v>
      </c>
      <c r="O316">
        <f t="shared" si="121"/>
        <v>569737</v>
      </c>
      <c r="P316" s="3">
        <f t="shared" si="122"/>
        <v>3.0303048032291367E-2</v>
      </c>
      <c r="Q316">
        <f t="shared" si="123"/>
        <v>6</v>
      </c>
      <c r="R316" s="7">
        <f t="shared" si="127"/>
        <v>35</v>
      </c>
    </row>
    <row r="317" spans="1:18" x14ac:dyDescent="0.3">
      <c r="A317" s="8">
        <v>2010</v>
      </c>
      <c r="B317" s="44">
        <f t="shared" si="128"/>
        <v>308143815</v>
      </c>
      <c r="C317" s="8">
        <f t="shared" si="129"/>
        <v>435</v>
      </c>
      <c r="D317" s="10">
        <f t="shared" si="125"/>
        <v>708377</v>
      </c>
      <c r="E317" s="41">
        <f t="shared" si="126"/>
        <v>2.2988519175697231E-3</v>
      </c>
      <c r="F317" s="45" t="s">
        <v>98</v>
      </c>
      <c r="G317" s="31">
        <v>9687653</v>
      </c>
      <c r="H317">
        <v>14</v>
      </c>
      <c r="I317" s="2">
        <f t="shared" si="118"/>
        <v>691975</v>
      </c>
      <c r="J317" s="34">
        <f t="shared" si="119"/>
        <v>7.142854930910511E-2</v>
      </c>
      <c r="K317" s="6">
        <f t="shared" si="130"/>
        <v>1.8291004802416689E-3</v>
      </c>
      <c r="L317" s="8">
        <f t="shared" si="120"/>
        <v>547</v>
      </c>
      <c r="M317" s="38">
        <f t="shared" si="131"/>
        <v>545</v>
      </c>
      <c r="N317" s="10">
        <f t="shared" si="124"/>
        <v>17</v>
      </c>
      <c r="O317">
        <f t="shared" si="121"/>
        <v>569862</v>
      </c>
      <c r="P317" s="3">
        <f t="shared" si="122"/>
        <v>5.8823535483775072E-2</v>
      </c>
      <c r="Q317">
        <f t="shared" si="123"/>
        <v>3</v>
      </c>
      <c r="R317" s="7">
        <f t="shared" si="127"/>
        <v>19</v>
      </c>
    </row>
    <row r="318" spans="1:18" x14ac:dyDescent="0.3">
      <c r="A318" s="8">
        <v>2010</v>
      </c>
      <c r="B318" s="44">
        <f t="shared" si="128"/>
        <v>308143815</v>
      </c>
      <c r="C318" s="8">
        <f t="shared" si="129"/>
        <v>435</v>
      </c>
      <c r="D318" s="10">
        <f t="shared" si="125"/>
        <v>708377</v>
      </c>
      <c r="E318" s="41">
        <f t="shared" si="126"/>
        <v>2.2988519175697231E-3</v>
      </c>
      <c r="F318" s="45" t="s">
        <v>99</v>
      </c>
      <c r="G318" s="31">
        <v>1360301</v>
      </c>
      <c r="H318">
        <v>2</v>
      </c>
      <c r="I318" s="2">
        <f t="shared" si="118"/>
        <v>680151</v>
      </c>
      <c r="J318" s="34">
        <f t="shared" si="119"/>
        <v>0.50000036756570787</v>
      </c>
      <c r="K318" s="6">
        <f t="shared" si="130"/>
        <v>1.8291004802416689E-3</v>
      </c>
      <c r="L318" s="8">
        <f t="shared" si="120"/>
        <v>547</v>
      </c>
      <c r="M318" s="38">
        <f t="shared" si="131"/>
        <v>545</v>
      </c>
      <c r="N318" s="10">
        <f t="shared" si="124"/>
        <v>2</v>
      </c>
      <c r="O318">
        <f t="shared" si="121"/>
        <v>680151</v>
      </c>
      <c r="P318" s="3">
        <f t="shared" si="122"/>
        <v>0.50000036756570787</v>
      </c>
      <c r="Q318">
        <f t="shared" si="123"/>
        <v>0</v>
      </c>
      <c r="R318" s="7">
        <f t="shared" si="127"/>
        <v>4</v>
      </c>
    </row>
    <row r="319" spans="1:18" x14ac:dyDescent="0.3">
      <c r="A319" s="8">
        <v>2010</v>
      </c>
      <c r="B319" s="44">
        <f t="shared" si="128"/>
        <v>308143815</v>
      </c>
      <c r="C319" s="8">
        <f t="shared" si="129"/>
        <v>435</v>
      </c>
      <c r="D319" s="10">
        <f t="shared" si="125"/>
        <v>708377</v>
      </c>
      <c r="E319" s="41">
        <f t="shared" si="126"/>
        <v>2.2988519175697231E-3</v>
      </c>
      <c r="F319" s="45" t="s">
        <v>100</v>
      </c>
      <c r="G319" s="31">
        <v>1567582</v>
      </c>
      <c r="H319">
        <v>2</v>
      </c>
      <c r="I319" s="2">
        <f t="shared" si="118"/>
        <v>783791</v>
      </c>
      <c r="J319" s="34">
        <f t="shared" si="119"/>
        <v>0.5</v>
      </c>
      <c r="K319" s="6">
        <f t="shared" si="130"/>
        <v>1.8291004802416689E-3</v>
      </c>
      <c r="L319" s="8">
        <f t="shared" si="120"/>
        <v>547</v>
      </c>
      <c r="M319" s="38">
        <f t="shared" si="131"/>
        <v>545</v>
      </c>
      <c r="N319" s="10">
        <f t="shared" si="124"/>
        <v>3</v>
      </c>
      <c r="O319">
        <f t="shared" si="121"/>
        <v>522527</v>
      </c>
      <c r="P319" s="3">
        <f t="shared" si="122"/>
        <v>0.33333312069161292</v>
      </c>
      <c r="Q319">
        <f t="shared" si="123"/>
        <v>1</v>
      </c>
      <c r="R319" s="7">
        <f t="shared" si="127"/>
        <v>5</v>
      </c>
    </row>
    <row r="320" spans="1:18" x14ac:dyDescent="0.3">
      <c r="A320" s="8">
        <v>2010</v>
      </c>
      <c r="B320" s="44">
        <f t="shared" si="128"/>
        <v>308143815</v>
      </c>
      <c r="C320" s="8">
        <f t="shared" si="129"/>
        <v>435</v>
      </c>
      <c r="D320" s="10">
        <f t="shared" si="125"/>
        <v>708377</v>
      </c>
      <c r="E320" s="41">
        <f t="shared" si="126"/>
        <v>2.2988519175697231E-3</v>
      </c>
      <c r="F320" s="45" t="s">
        <v>101</v>
      </c>
      <c r="G320" s="31">
        <v>12830632</v>
      </c>
      <c r="H320">
        <v>18</v>
      </c>
      <c r="I320" s="2">
        <f t="shared" si="118"/>
        <v>712813</v>
      </c>
      <c r="J320" s="34">
        <f t="shared" si="119"/>
        <v>5.555556421538705E-2</v>
      </c>
      <c r="K320" s="6">
        <f t="shared" si="130"/>
        <v>1.8291004802416689E-3</v>
      </c>
      <c r="L320" s="8">
        <f t="shared" si="120"/>
        <v>547</v>
      </c>
      <c r="M320" s="38">
        <f t="shared" si="131"/>
        <v>545</v>
      </c>
      <c r="N320" s="10">
        <f t="shared" si="124"/>
        <v>23</v>
      </c>
      <c r="O320">
        <f t="shared" si="121"/>
        <v>557854</v>
      </c>
      <c r="P320" s="3">
        <f t="shared" si="122"/>
        <v>4.347829475586238E-2</v>
      </c>
      <c r="Q320">
        <f t="shared" si="123"/>
        <v>5</v>
      </c>
      <c r="R320" s="7">
        <f t="shared" si="127"/>
        <v>25</v>
      </c>
    </row>
    <row r="321" spans="1:18" x14ac:dyDescent="0.3">
      <c r="A321" s="8">
        <v>2010</v>
      </c>
      <c r="B321" s="44">
        <f t="shared" si="128"/>
        <v>308143815</v>
      </c>
      <c r="C321" s="8">
        <f t="shared" si="129"/>
        <v>435</v>
      </c>
      <c r="D321" s="10">
        <f t="shared" si="125"/>
        <v>708377</v>
      </c>
      <c r="E321" s="41">
        <f t="shared" si="126"/>
        <v>2.2988519175697231E-3</v>
      </c>
      <c r="F321" s="45" t="s">
        <v>102</v>
      </c>
      <c r="G321" s="31">
        <v>6483802</v>
      </c>
      <c r="H321">
        <v>9</v>
      </c>
      <c r="I321" s="2">
        <f t="shared" si="118"/>
        <v>720422</v>
      </c>
      <c r="J321" s="34">
        <f t="shared" si="119"/>
        <v>0.1111110425642239</v>
      </c>
      <c r="K321" s="6">
        <f t="shared" si="130"/>
        <v>1.8291004802416689E-3</v>
      </c>
      <c r="L321" s="8">
        <f t="shared" si="120"/>
        <v>547</v>
      </c>
      <c r="M321" s="38">
        <f t="shared" si="131"/>
        <v>545</v>
      </c>
      <c r="N321" s="10">
        <f t="shared" si="124"/>
        <v>12</v>
      </c>
      <c r="O321">
        <f t="shared" si="121"/>
        <v>540317</v>
      </c>
      <c r="P321" s="3">
        <f t="shared" si="122"/>
        <v>8.3333359038416044E-2</v>
      </c>
      <c r="Q321">
        <f t="shared" si="123"/>
        <v>3</v>
      </c>
      <c r="R321" s="7">
        <f t="shared" si="127"/>
        <v>14</v>
      </c>
    </row>
    <row r="322" spans="1:18" x14ac:dyDescent="0.3">
      <c r="A322" s="8">
        <v>2010</v>
      </c>
      <c r="B322" s="44">
        <f t="shared" si="128"/>
        <v>308143815</v>
      </c>
      <c r="C322" s="8">
        <f t="shared" si="129"/>
        <v>435</v>
      </c>
      <c r="D322" s="10">
        <f t="shared" si="125"/>
        <v>708377</v>
      </c>
      <c r="E322" s="41">
        <f t="shared" si="126"/>
        <v>2.2988519175697231E-3</v>
      </c>
      <c r="F322" s="45" t="s">
        <v>103</v>
      </c>
      <c r="G322" s="31">
        <v>3046355</v>
      </c>
      <c r="H322">
        <v>4</v>
      </c>
      <c r="I322" s="2">
        <f t="shared" si="118"/>
        <v>761589</v>
      </c>
      <c r="J322" s="34">
        <f t="shared" si="119"/>
        <v>0.25000008206528784</v>
      </c>
      <c r="K322" s="6">
        <f t="shared" si="130"/>
        <v>1.8291004802416689E-3</v>
      </c>
      <c r="L322" s="8">
        <f t="shared" si="120"/>
        <v>547</v>
      </c>
      <c r="M322" s="38">
        <f t="shared" si="131"/>
        <v>545</v>
      </c>
      <c r="N322" s="10">
        <f t="shared" si="124"/>
        <v>5</v>
      </c>
      <c r="O322">
        <f t="shared" si="121"/>
        <v>609271</v>
      </c>
      <c r="P322" s="3">
        <f t="shared" si="122"/>
        <v>0.2</v>
      </c>
      <c r="Q322">
        <f t="shared" si="123"/>
        <v>1</v>
      </c>
      <c r="R322" s="7">
        <f t="shared" si="127"/>
        <v>7</v>
      </c>
    </row>
    <row r="323" spans="1:18" x14ac:dyDescent="0.3">
      <c r="A323" s="8">
        <v>2010</v>
      </c>
      <c r="B323" s="44">
        <f t="shared" si="128"/>
        <v>308143815</v>
      </c>
      <c r="C323" s="8">
        <f t="shared" si="129"/>
        <v>435</v>
      </c>
      <c r="D323" s="10">
        <f t="shared" si="125"/>
        <v>708377</v>
      </c>
      <c r="E323" s="41">
        <f t="shared" si="126"/>
        <v>2.2988519175697231E-3</v>
      </c>
      <c r="F323" s="45" t="s">
        <v>104</v>
      </c>
      <c r="G323" s="31">
        <v>2853118</v>
      </c>
      <c r="H323">
        <v>4</v>
      </c>
      <c r="I323" s="2">
        <f t="shared" si="118"/>
        <v>713280</v>
      </c>
      <c r="J323" s="34">
        <f t="shared" si="119"/>
        <v>0.25000017524687029</v>
      </c>
      <c r="K323" s="6">
        <f t="shared" si="130"/>
        <v>1.8291004802416689E-3</v>
      </c>
      <c r="L323" s="8">
        <f t="shared" si="120"/>
        <v>547</v>
      </c>
      <c r="M323" s="38">
        <f t="shared" si="131"/>
        <v>545</v>
      </c>
      <c r="N323" s="10">
        <f t="shared" si="124"/>
        <v>5</v>
      </c>
      <c r="O323">
        <f t="shared" si="121"/>
        <v>570624</v>
      </c>
      <c r="P323" s="3">
        <f t="shared" si="122"/>
        <v>0.20000014019749621</v>
      </c>
      <c r="Q323">
        <f t="shared" si="123"/>
        <v>1</v>
      </c>
      <c r="R323" s="7">
        <f t="shared" si="127"/>
        <v>7</v>
      </c>
    </row>
    <row r="324" spans="1:18" x14ac:dyDescent="0.3">
      <c r="A324" s="8">
        <v>2010</v>
      </c>
      <c r="B324" s="44">
        <f t="shared" si="128"/>
        <v>308143815</v>
      </c>
      <c r="C324" s="8">
        <f t="shared" si="129"/>
        <v>435</v>
      </c>
      <c r="D324" s="10">
        <f t="shared" si="125"/>
        <v>708377</v>
      </c>
      <c r="E324" s="41">
        <f t="shared" si="126"/>
        <v>2.2988519175697231E-3</v>
      </c>
      <c r="F324" s="45" t="s">
        <v>105</v>
      </c>
      <c r="G324" s="31">
        <v>4339367</v>
      </c>
      <c r="H324">
        <v>6</v>
      </c>
      <c r="I324" s="2">
        <f t="shared" si="118"/>
        <v>723228</v>
      </c>
      <c r="J324" s="34">
        <f t="shared" si="119"/>
        <v>0.16666670507472633</v>
      </c>
      <c r="K324" s="6">
        <f t="shared" si="130"/>
        <v>1.8291004802416689E-3</v>
      </c>
      <c r="L324" s="8">
        <f t="shared" si="120"/>
        <v>547</v>
      </c>
      <c r="M324" s="38">
        <f t="shared" si="131"/>
        <v>545</v>
      </c>
      <c r="N324" s="10">
        <f t="shared" si="124"/>
        <v>8</v>
      </c>
      <c r="O324">
        <f t="shared" si="121"/>
        <v>542421</v>
      </c>
      <c r="P324" s="3">
        <f t="shared" si="122"/>
        <v>0.12500002880604474</v>
      </c>
      <c r="Q324">
        <f t="shared" si="123"/>
        <v>2</v>
      </c>
      <c r="R324" s="7">
        <f t="shared" si="127"/>
        <v>10</v>
      </c>
    </row>
    <row r="325" spans="1:18" x14ac:dyDescent="0.3">
      <c r="A325" s="8">
        <v>2010</v>
      </c>
      <c r="B325" s="44">
        <f t="shared" si="128"/>
        <v>308143815</v>
      </c>
      <c r="C325" s="8">
        <f t="shared" si="129"/>
        <v>435</v>
      </c>
      <c r="D325" s="10">
        <f t="shared" si="125"/>
        <v>708377</v>
      </c>
      <c r="E325" s="41">
        <f t="shared" si="126"/>
        <v>2.2988519175697231E-3</v>
      </c>
      <c r="F325" s="45" t="s">
        <v>106</v>
      </c>
      <c r="G325" s="31">
        <v>4533372</v>
      </c>
      <c r="H325">
        <v>6</v>
      </c>
      <c r="I325" s="2">
        <f t="shared" si="118"/>
        <v>755562</v>
      </c>
      <c r="J325" s="34">
        <f t="shared" si="119"/>
        <v>0.16666666666666666</v>
      </c>
      <c r="K325" s="6">
        <f t="shared" si="130"/>
        <v>1.8291004802416689E-3</v>
      </c>
      <c r="L325" s="8">
        <f t="shared" si="120"/>
        <v>547</v>
      </c>
      <c r="M325" s="38">
        <f t="shared" si="131"/>
        <v>545</v>
      </c>
      <c r="N325" s="10">
        <f t="shared" si="124"/>
        <v>8</v>
      </c>
      <c r="O325">
        <f t="shared" si="121"/>
        <v>566672</v>
      </c>
      <c r="P325" s="3">
        <f t="shared" si="122"/>
        <v>0.12500011029317692</v>
      </c>
      <c r="Q325">
        <f t="shared" si="123"/>
        <v>2</v>
      </c>
      <c r="R325" s="7">
        <f t="shared" si="127"/>
        <v>10</v>
      </c>
    </row>
    <row r="326" spans="1:18" x14ac:dyDescent="0.3">
      <c r="A326" s="8">
        <v>2010</v>
      </c>
      <c r="B326" s="44">
        <f t="shared" si="128"/>
        <v>308143815</v>
      </c>
      <c r="C326" s="8">
        <f t="shared" si="129"/>
        <v>435</v>
      </c>
      <c r="D326" s="10">
        <f t="shared" si="125"/>
        <v>708377</v>
      </c>
      <c r="E326" s="41">
        <f t="shared" si="126"/>
        <v>2.2988519175697231E-3</v>
      </c>
      <c r="F326" s="45" t="s">
        <v>107</v>
      </c>
      <c r="G326" s="31">
        <v>1328361</v>
      </c>
      <c r="H326">
        <v>2</v>
      </c>
      <c r="I326" s="2">
        <f t="shared" si="118"/>
        <v>664181</v>
      </c>
      <c r="J326" s="34">
        <f t="shared" si="119"/>
        <v>0.50000037640370354</v>
      </c>
      <c r="K326" s="6">
        <f t="shared" si="130"/>
        <v>1.8291004802416689E-3</v>
      </c>
      <c r="L326" s="8">
        <f t="shared" si="120"/>
        <v>547</v>
      </c>
      <c r="M326" s="38">
        <f t="shared" si="131"/>
        <v>545</v>
      </c>
      <c r="N326" s="10">
        <f t="shared" si="124"/>
        <v>2</v>
      </c>
      <c r="O326">
        <f t="shared" si="121"/>
        <v>664181</v>
      </c>
      <c r="P326" s="3">
        <f t="shared" si="122"/>
        <v>0.50000037640370354</v>
      </c>
      <c r="Q326">
        <f t="shared" si="123"/>
        <v>0</v>
      </c>
      <c r="R326" s="7">
        <f t="shared" si="127"/>
        <v>4</v>
      </c>
    </row>
    <row r="327" spans="1:18" x14ac:dyDescent="0.3">
      <c r="A327" s="8">
        <v>2010</v>
      </c>
      <c r="B327" s="44">
        <f t="shared" si="128"/>
        <v>308143815</v>
      </c>
      <c r="C327" s="8">
        <f t="shared" si="129"/>
        <v>435</v>
      </c>
      <c r="D327" s="10">
        <f t="shared" si="125"/>
        <v>708377</v>
      </c>
      <c r="E327" s="41">
        <f t="shared" si="126"/>
        <v>2.2988519175697231E-3</v>
      </c>
      <c r="F327" s="45" t="s">
        <v>108</v>
      </c>
      <c r="G327" s="31">
        <v>5773552</v>
      </c>
      <c r="H327">
        <v>8</v>
      </c>
      <c r="I327" s="2">
        <f t="shared" si="118"/>
        <v>721694</v>
      </c>
      <c r="J327" s="34">
        <f t="shared" si="119"/>
        <v>0.125</v>
      </c>
      <c r="K327" s="6">
        <f t="shared" si="130"/>
        <v>1.8291004802416689E-3</v>
      </c>
      <c r="L327" s="8">
        <f t="shared" si="120"/>
        <v>547</v>
      </c>
      <c r="M327" s="38">
        <f t="shared" si="131"/>
        <v>545</v>
      </c>
      <c r="N327" s="10">
        <f t="shared" si="124"/>
        <v>10</v>
      </c>
      <c r="O327">
        <f t="shared" si="121"/>
        <v>577355</v>
      </c>
      <c r="P327" s="3">
        <f t="shared" si="122"/>
        <v>9.9999965359279699E-2</v>
      </c>
      <c r="Q327">
        <f t="shared" si="123"/>
        <v>2</v>
      </c>
      <c r="R327" s="7">
        <f t="shared" si="127"/>
        <v>12</v>
      </c>
    </row>
    <row r="328" spans="1:18" x14ac:dyDescent="0.3">
      <c r="A328" s="8">
        <v>2010</v>
      </c>
      <c r="B328" s="44">
        <f t="shared" si="128"/>
        <v>308143815</v>
      </c>
      <c r="C328" s="8">
        <f t="shared" si="129"/>
        <v>435</v>
      </c>
      <c r="D328" s="10">
        <f t="shared" si="125"/>
        <v>708377</v>
      </c>
      <c r="E328" s="41">
        <f t="shared" si="126"/>
        <v>2.2988519175697231E-3</v>
      </c>
      <c r="F328" s="45" t="s">
        <v>109</v>
      </c>
      <c r="G328" s="31">
        <v>6547629</v>
      </c>
      <c r="H328">
        <v>9</v>
      </c>
      <c r="I328" s="2">
        <f t="shared" si="118"/>
        <v>727514</v>
      </c>
      <c r="J328" s="34">
        <f t="shared" si="119"/>
        <v>0.11111106020209759</v>
      </c>
      <c r="K328" s="6">
        <f t="shared" si="130"/>
        <v>1.8291004802416689E-3</v>
      </c>
      <c r="L328" s="8">
        <f t="shared" si="120"/>
        <v>547</v>
      </c>
      <c r="M328" s="38">
        <f t="shared" si="131"/>
        <v>545</v>
      </c>
      <c r="N328" s="10">
        <f t="shared" si="124"/>
        <v>12</v>
      </c>
      <c r="O328">
        <f t="shared" si="121"/>
        <v>545636</v>
      </c>
      <c r="P328" s="3">
        <f t="shared" si="122"/>
        <v>8.3333371515093485E-2</v>
      </c>
      <c r="Q328">
        <f t="shared" si="123"/>
        <v>3</v>
      </c>
      <c r="R328" s="7">
        <f t="shared" si="127"/>
        <v>14</v>
      </c>
    </row>
    <row r="329" spans="1:18" x14ac:dyDescent="0.3">
      <c r="A329" s="8">
        <v>2010</v>
      </c>
      <c r="B329" s="44">
        <f t="shared" si="128"/>
        <v>308143815</v>
      </c>
      <c r="C329" s="8">
        <f t="shared" si="129"/>
        <v>435</v>
      </c>
      <c r="D329" s="10">
        <f t="shared" si="125"/>
        <v>708377</v>
      </c>
      <c r="E329" s="41">
        <f t="shared" si="126"/>
        <v>2.2988519175697231E-3</v>
      </c>
      <c r="F329" s="45" t="s">
        <v>110</v>
      </c>
      <c r="G329" s="31">
        <v>9883640</v>
      </c>
      <c r="H329">
        <v>14</v>
      </c>
      <c r="I329" s="2">
        <f t="shared" si="118"/>
        <v>705974</v>
      </c>
      <c r="J329" s="34">
        <f t="shared" si="119"/>
        <v>7.1428542520771701E-2</v>
      </c>
      <c r="K329" s="6">
        <f>(MIN($G$308:$G$357)/B329)</f>
        <v>1.8291004802416689E-3</v>
      </c>
      <c r="L329" s="8">
        <f t="shared" si="120"/>
        <v>547</v>
      </c>
      <c r="M329" s="38">
        <f t="shared" si="131"/>
        <v>545</v>
      </c>
      <c r="N329" s="10">
        <f t="shared" si="124"/>
        <v>18</v>
      </c>
      <c r="O329">
        <f t="shared" si="121"/>
        <v>549091</v>
      </c>
      <c r="P329" s="3">
        <f t="shared" si="122"/>
        <v>5.5555544313633437E-2</v>
      </c>
      <c r="Q329">
        <f t="shared" si="123"/>
        <v>4</v>
      </c>
      <c r="R329" s="7">
        <f t="shared" si="127"/>
        <v>20</v>
      </c>
    </row>
    <row r="330" spans="1:18" x14ac:dyDescent="0.3">
      <c r="A330" s="8">
        <v>2010</v>
      </c>
      <c r="B330" s="44">
        <f t="shared" si="128"/>
        <v>308143815</v>
      </c>
      <c r="C330" s="8">
        <f t="shared" si="129"/>
        <v>435</v>
      </c>
      <c r="D330" s="10">
        <f t="shared" si="125"/>
        <v>708377</v>
      </c>
      <c r="E330" s="41">
        <f t="shared" si="126"/>
        <v>2.2988519175697231E-3</v>
      </c>
      <c r="F330" s="45" t="s">
        <v>111</v>
      </c>
      <c r="G330" s="31">
        <v>5303925</v>
      </c>
      <c r="H330">
        <v>8</v>
      </c>
      <c r="I330" s="2">
        <f t="shared" si="118"/>
        <v>662991</v>
      </c>
      <c r="J330" s="34">
        <f t="shared" si="119"/>
        <v>0.12500007070235722</v>
      </c>
      <c r="K330" s="6">
        <f t="shared" si="130"/>
        <v>1.8291004802416689E-3</v>
      </c>
      <c r="L330" s="8">
        <f t="shared" si="120"/>
        <v>547</v>
      </c>
      <c r="M330" s="38">
        <f t="shared" si="131"/>
        <v>545</v>
      </c>
      <c r="N330" s="10">
        <f t="shared" si="124"/>
        <v>9</v>
      </c>
      <c r="O330">
        <f t="shared" si="121"/>
        <v>589325</v>
      </c>
      <c r="P330" s="3">
        <f t="shared" si="122"/>
        <v>0.1111111111111111</v>
      </c>
      <c r="Q330">
        <f t="shared" si="123"/>
        <v>1</v>
      </c>
      <c r="R330" s="7">
        <f t="shared" si="127"/>
        <v>11</v>
      </c>
    </row>
    <row r="331" spans="1:18" x14ac:dyDescent="0.3">
      <c r="A331" s="8">
        <v>2010</v>
      </c>
      <c r="B331" s="44">
        <f t="shared" si="128"/>
        <v>308143815</v>
      </c>
      <c r="C331" s="8">
        <f t="shared" si="129"/>
        <v>435</v>
      </c>
      <c r="D331" s="10">
        <f t="shared" si="125"/>
        <v>708377</v>
      </c>
      <c r="E331" s="41">
        <f t="shared" si="126"/>
        <v>2.2988519175697231E-3</v>
      </c>
      <c r="F331" s="45" t="s">
        <v>112</v>
      </c>
      <c r="G331" s="31">
        <v>2967297</v>
      </c>
      <c r="H331">
        <v>4</v>
      </c>
      <c r="I331" s="2">
        <f t="shared" si="118"/>
        <v>741824</v>
      </c>
      <c r="J331" s="34">
        <f t="shared" si="119"/>
        <v>0.24999991574823821</v>
      </c>
      <c r="K331" s="6">
        <f t="shared" si="130"/>
        <v>1.8291004802416689E-3</v>
      </c>
      <c r="L331" s="8">
        <f t="shared" si="120"/>
        <v>547</v>
      </c>
      <c r="M331" s="38">
        <f t="shared" si="131"/>
        <v>545</v>
      </c>
      <c r="N331" s="10">
        <f t="shared" si="124"/>
        <v>5</v>
      </c>
      <c r="O331">
        <f t="shared" si="121"/>
        <v>593459</v>
      </c>
      <c r="P331" s="3">
        <f t="shared" si="122"/>
        <v>0.19999986519718113</v>
      </c>
      <c r="Q331">
        <f t="shared" si="123"/>
        <v>1</v>
      </c>
      <c r="R331" s="7">
        <f t="shared" si="127"/>
        <v>7</v>
      </c>
    </row>
    <row r="332" spans="1:18" x14ac:dyDescent="0.3">
      <c r="A332" s="8">
        <v>2010</v>
      </c>
      <c r="B332" s="44">
        <f t="shared" si="128"/>
        <v>308143815</v>
      </c>
      <c r="C332" s="8">
        <f t="shared" si="129"/>
        <v>435</v>
      </c>
      <c r="D332" s="10">
        <f t="shared" si="125"/>
        <v>708377</v>
      </c>
      <c r="E332" s="41">
        <f t="shared" si="126"/>
        <v>2.2988519175697231E-3</v>
      </c>
      <c r="F332" s="45" t="s">
        <v>113</v>
      </c>
      <c r="G332" s="31">
        <v>5988927</v>
      </c>
      <c r="H332">
        <v>8</v>
      </c>
      <c r="I332" s="2">
        <f t="shared" si="118"/>
        <v>748616</v>
      </c>
      <c r="J332" s="34">
        <f t="shared" si="119"/>
        <v>0.12500002087185233</v>
      </c>
      <c r="K332" s="6">
        <f t="shared" si="130"/>
        <v>1.8291004802416689E-3</v>
      </c>
      <c r="L332" s="8">
        <f t="shared" si="120"/>
        <v>547</v>
      </c>
      <c r="M332" s="38">
        <f t="shared" si="131"/>
        <v>545</v>
      </c>
      <c r="N332" s="10">
        <f t="shared" si="124"/>
        <v>11</v>
      </c>
      <c r="O332">
        <f t="shared" si="121"/>
        <v>544448</v>
      </c>
      <c r="P332" s="3">
        <f t="shared" si="122"/>
        <v>9.0909106088619879E-2</v>
      </c>
      <c r="Q332">
        <f t="shared" si="123"/>
        <v>3</v>
      </c>
      <c r="R332" s="7">
        <f t="shared" si="127"/>
        <v>13</v>
      </c>
    </row>
    <row r="333" spans="1:18" x14ac:dyDescent="0.3">
      <c r="A333" s="8">
        <v>2010</v>
      </c>
      <c r="B333" s="44">
        <f t="shared" si="128"/>
        <v>308143815</v>
      </c>
      <c r="C333" s="8">
        <f t="shared" si="129"/>
        <v>435</v>
      </c>
      <c r="D333" s="10">
        <f t="shared" si="125"/>
        <v>708377</v>
      </c>
      <c r="E333" s="41">
        <f t="shared" si="126"/>
        <v>2.2988519175697231E-3</v>
      </c>
      <c r="F333" s="45" t="s">
        <v>114</v>
      </c>
      <c r="G333" s="31">
        <v>989415</v>
      </c>
      <c r="H333">
        <v>1</v>
      </c>
      <c r="I333" s="2">
        <f t="shared" ref="I333:I358" si="132">IFERROR(ROUND(G333/H333,0), 0)</f>
        <v>989415</v>
      </c>
      <c r="J333" s="34">
        <f t="shared" ref="J333:J358" si="133">I333/G333</f>
        <v>1</v>
      </c>
      <c r="K333" s="6">
        <f t="shared" si="130"/>
        <v>1.8291004802416689E-3</v>
      </c>
      <c r="L333" s="8">
        <f t="shared" ref="L333:L358" si="134">ROUND(B333/(K333*B333),0)</f>
        <v>547</v>
      </c>
      <c r="M333" s="38">
        <f t="shared" si="131"/>
        <v>545</v>
      </c>
      <c r="N333" s="10">
        <f t="shared" si="124"/>
        <v>2</v>
      </c>
      <c r="O333">
        <f t="shared" ref="O333:O358" si="135">IFERROR(ROUND(G333/N333,0),0)</f>
        <v>494708</v>
      </c>
      <c r="P333" s="3">
        <f t="shared" ref="P333:P358" si="136">O333/G333</f>
        <v>0.50000050534912044</v>
      </c>
      <c r="Q333">
        <f t="shared" ref="Q333:Q358" si="137">N333-H333</f>
        <v>1</v>
      </c>
      <c r="R333" s="7">
        <f t="shared" si="127"/>
        <v>4</v>
      </c>
    </row>
    <row r="334" spans="1:18" x14ac:dyDescent="0.3">
      <c r="A334" s="8">
        <v>2010</v>
      </c>
      <c r="B334" s="44">
        <f t="shared" si="128"/>
        <v>308143815</v>
      </c>
      <c r="C334" s="8">
        <f t="shared" si="129"/>
        <v>435</v>
      </c>
      <c r="D334" s="10">
        <f t="shared" si="125"/>
        <v>708377</v>
      </c>
      <c r="E334" s="41">
        <f t="shared" si="126"/>
        <v>2.2988519175697231E-3</v>
      </c>
      <c r="F334" s="45" t="s">
        <v>115</v>
      </c>
      <c r="G334" s="31">
        <v>1826341</v>
      </c>
      <c r="H334">
        <v>3</v>
      </c>
      <c r="I334" s="2">
        <f t="shared" si="132"/>
        <v>608780</v>
      </c>
      <c r="J334" s="34">
        <f t="shared" si="133"/>
        <v>0.33333315081904202</v>
      </c>
      <c r="K334" s="6">
        <f t="shared" si="130"/>
        <v>1.8291004802416689E-3</v>
      </c>
      <c r="L334" s="8">
        <f t="shared" si="134"/>
        <v>547</v>
      </c>
      <c r="M334" s="38">
        <f t="shared" si="131"/>
        <v>545</v>
      </c>
      <c r="N334" s="10">
        <f t="shared" ref="N334:N358" si="138">IF(ROUND((G334/B334)*L334,0) = 0, 1, ROUND((G334/B334)*L334,0))</f>
        <v>3</v>
      </c>
      <c r="O334">
        <f t="shared" si="135"/>
        <v>608780</v>
      </c>
      <c r="P334" s="3">
        <f t="shared" si="136"/>
        <v>0.33333315081904202</v>
      </c>
      <c r="Q334">
        <f t="shared" si="137"/>
        <v>0</v>
      </c>
      <c r="R334" s="7">
        <f t="shared" si="127"/>
        <v>5</v>
      </c>
    </row>
    <row r="335" spans="1:18" x14ac:dyDescent="0.3">
      <c r="A335" s="8">
        <v>2010</v>
      </c>
      <c r="B335" s="44">
        <f t="shared" si="128"/>
        <v>308143815</v>
      </c>
      <c r="C335" s="8">
        <f t="shared" si="129"/>
        <v>435</v>
      </c>
      <c r="D335" s="10">
        <f t="shared" si="125"/>
        <v>708377</v>
      </c>
      <c r="E335" s="41">
        <f t="shared" si="126"/>
        <v>2.2988519175697231E-3</v>
      </c>
      <c r="F335" s="45" t="s">
        <v>116</v>
      </c>
      <c r="G335" s="31">
        <v>2700551</v>
      </c>
      <c r="H335">
        <v>4</v>
      </c>
      <c r="I335" s="2">
        <f t="shared" si="132"/>
        <v>675138</v>
      </c>
      <c r="J335" s="34">
        <f t="shared" si="133"/>
        <v>0.25000009257370071</v>
      </c>
      <c r="K335" s="6">
        <f t="shared" si="130"/>
        <v>1.8291004802416689E-3</v>
      </c>
      <c r="L335" s="8">
        <f t="shared" si="134"/>
        <v>547</v>
      </c>
      <c r="M335" s="38">
        <f t="shared" si="131"/>
        <v>545</v>
      </c>
      <c r="N335" s="10">
        <f t="shared" si="138"/>
        <v>5</v>
      </c>
      <c r="O335">
        <f t="shared" si="135"/>
        <v>540110</v>
      </c>
      <c r="P335" s="3">
        <f t="shared" si="136"/>
        <v>0.19999992594103944</v>
      </c>
      <c r="Q335">
        <f t="shared" si="137"/>
        <v>1</v>
      </c>
      <c r="R335" s="7">
        <f t="shared" si="127"/>
        <v>7</v>
      </c>
    </row>
    <row r="336" spans="1:18" x14ac:dyDescent="0.3">
      <c r="A336" s="8">
        <v>2010</v>
      </c>
      <c r="B336" s="44">
        <f t="shared" si="128"/>
        <v>308143815</v>
      </c>
      <c r="C336" s="8">
        <f t="shared" si="129"/>
        <v>435</v>
      </c>
      <c r="D336" s="10">
        <f t="shared" si="125"/>
        <v>708377</v>
      </c>
      <c r="E336" s="41">
        <f t="shared" si="126"/>
        <v>2.2988519175697231E-3</v>
      </c>
      <c r="F336" s="45" t="s">
        <v>117</v>
      </c>
      <c r="G336" s="31">
        <v>1316470</v>
      </c>
      <c r="H336">
        <v>2</v>
      </c>
      <c r="I336" s="2">
        <f t="shared" si="132"/>
        <v>658235</v>
      </c>
      <c r="J336" s="34">
        <f t="shared" si="133"/>
        <v>0.5</v>
      </c>
      <c r="K336" s="6">
        <f t="shared" si="130"/>
        <v>1.8291004802416689E-3</v>
      </c>
      <c r="L336" s="8">
        <f t="shared" si="134"/>
        <v>547</v>
      </c>
      <c r="M336" s="38">
        <f t="shared" si="131"/>
        <v>545</v>
      </c>
      <c r="N336" s="10">
        <f t="shared" si="138"/>
        <v>2</v>
      </c>
      <c r="O336">
        <f t="shared" si="135"/>
        <v>658235</v>
      </c>
      <c r="P336" s="3">
        <f t="shared" si="136"/>
        <v>0.5</v>
      </c>
      <c r="Q336">
        <f t="shared" si="137"/>
        <v>0</v>
      </c>
      <c r="R336" s="7">
        <f t="shared" si="127"/>
        <v>4</v>
      </c>
    </row>
    <row r="337" spans="1:18" x14ac:dyDescent="0.3">
      <c r="A337" s="8">
        <v>2010</v>
      </c>
      <c r="B337" s="44">
        <f t="shared" si="128"/>
        <v>308143815</v>
      </c>
      <c r="C337" s="8">
        <f t="shared" si="129"/>
        <v>435</v>
      </c>
      <c r="D337" s="10">
        <f t="shared" si="125"/>
        <v>708377</v>
      </c>
      <c r="E337" s="41">
        <f t="shared" si="126"/>
        <v>2.2988519175697231E-3</v>
      </c>
      <c r="F337" s="45" t="s">
        <v>118</v>
      </c>
      <c r="G337" s="31">
        <v>8791894</v>
      </c>
      <c r="H337">
        <v>12</v>
      </c>
      <c r="I337" s="2">
        <f t="shared" si="132"/>
        <v>732658</v>
      </c>
      <c r="J337" s="34">
        <f t="shared" si="133"/>
        <v>8.3333352290189122E-2</v>
      </c>
      <c r="K337" s="6">
        <f t="shared" si="130"/>
        <v>1.8291004802416689E-3</v>
      </c>
      <c r="L337" s="8">
        <f t="shared" si="134"/>
        <v>547</v>
      </c>
      <c r="M337" s="38">
        <f t="shared" si="131"/>
        <v>545</v>
      </c>
      <c r="N337" s="10">
        <f t="shared" si="138"/>
        <v>16</v>
      </c>
      <c r="O337">
        <f t="shared" si="135"/>
        <v>549493</v>
      </c>
      <c r="P337" s="3">
        <f t="shared" si="136"/>
        <v>6.2499957347074475E-2</v>
      </c>
      <c r="Q337">
        <f t="shared" si="137"/>
        <v>4</v>
      </c>
      <c r="R337" s="7">
        <f t="shared" si="127"/>
        <v>18</v>
      </c>
    </row>
    <row r="338" spans="1:18" x14ac:dyDescent="0.3">
      <c r="A338" s="8">
        <v>2010</v>
      </c>
      <c r="B338" s="44">
        <f t="shared" si="128"/>
        <v>308143815</v>
      </c>
      <c r="C338" s="8">
        <f t="shared" si="129"/>
        <v>435</v>
      </c>
      <c r="D338" s="10">
        <f t="shared" si="125"/>
        <v>708377</v>
      </c>
      <c r="E338" s="41">
        <f t="shared" si="126"/>
        <v>2.2988519175697231E-3</v>
      </c>
      <c r="F338" s="45" t="s">
        <v>119</v>
      </c>
      <c r="G338" s="31">
        <v>2059179</v>
      </c>
      <c r="H338">
        <v>3</v>
      </c>
      <c r="I338" s="2">
        <f t="shared" si="132"/>
        <v>686393</v>
      </c>
      <c r="J338" s="34">
        <f t="shared" si="133"/>
        <v>0.33333333333333331</v>
      </c>
      <c r="K338" s="6">
        <f t="shared" si="130"/>
        <v>1.8291004802416689E-3</v>
      </c>
      <c r="L338" s="8">
        <f t="shared" si="134"/>
        <v>547</v>
      </c>
      <c r="M338" s="38">
        <f t="shared" si="131"/>
        <v>545</v>
      </c>
      <c r="N338" s="10">
        <f t="shared" si="138"/>
        <v>4</v>
      </c>
      <c r="O338">
        <f t="shared" si="135"/>
        <v>514795</v>
      </c>
      <c r="P338" s="3">
        <f t="shared" si="136"/>
        <v>0.25000012140760952</v>
      </c>
      <c r="Q338">
        <f t="shared" si="137"/>
        <v>1</v>
      </c>
      <c r="R338" s="7">
        <f t="shared" si="127"/>
        <v>6</v>
      </c>
    </row>
    <row r="339" spans="1:18" x14ac:dyDescent="0.3">
      <c r="A339" s="8">
        <v>2010</v>
      </c>
      <c r="B339" s="44">
        <f t="shared" si="128"/>
        <v>308143815</v>
      </c>
      <c r="C339" s="8">
        <f t="shared" si="129"/>
        <v>435</v>
      </c>
      <c r="D339" s="10">
        <f t="shared" si="125"/>
        <v>708377</v>
      </c>
      <c r="E339" s="41">
        <f t="shared" si="126"/>
        <v>2.2988519175697231E-3</v>
      </c>
      <c r="F339" s="45" t="s">
        <v>120</v>
      </c>
      <c r="G339" s="31">
        <v>19378102</v>
      </c>
      <c r="H339">
        <v>27</v>
      </c>
      <c r="I339" s="2">
        <f t="shared" si="132"/>
        <v>717707</v>
      </c>
      <c r="J339" s="34">
        <f t="shared" si="133"/>
        <v>3.703701219035796E-2</v>
      </c>
      <c r="K339" s="6">
        <f t="shared" si="130"/>
        <v>1.8291004802416689E-3</v>
      </c>
      <c r="L339" s="8">
        <f t="shared" si="134"/>
        <v>547</v>
      </c>
      <c r="M339" s="38">
        <f t="shared" si="131"/>
        <v>545</v>
      </c>
      <c r="N339" s="10">
        <f t="shared" si="138"/>
        <v>34</v>
      </c>
      <c r="O339">
        <f t="shared" si="135"/>
        <v>569944</v>
      </c>
      <c r="P339" s="3">
        <f t="shared" si="136"/>
        <v>2.9411755599180973E-2</v>
      </c>
      <c r="Q339">
        <f t="shared" si="137"/>
        <v>7</v>
      </c>
      <c r="R339" s="7">
        <f t="shared" si="127"/>
        <v>36</v>
      </c>
    </row>
    <row r="340" spans="1:18" x14ac:dyDescent="0.3">
      <c r="A340" s="8">
        <v>2010</v>
      </c>
      <c r="B340" s="44">
        <f t="shared" si="128"/>
        <v>308143815</v>
      </c>
      <c r="C340" s="8">
        <f t="shared" si="129"/>
        <v>435</v>
      </c>
      <c r="D340" s="10">
        <f t="shared" si="125"/>
        <v>708377</v>
      </c>
      <c r="E340" s="41">
        <f t="shared" si="126"/>
        <v>2.2988519175697231E-3</v>
      </c>
      <c r="F340" s="45" t="s">
        <v>121</v>
      </c>
      <c r="G340" s="31">
        <v>9535483</v>
      </c>
      <c r="H340">
        <v>13</v>
      </c>
      <c r="I340" s="2">
        <f t="shared" si="132"/>
        <v>733499</v>
      </c>
      <c r="J340" s="34">
        <f t="shared" si="133"/>
        <v>7.6923109191217684E-2</v>
      </c>
      <c r="K340" s="6">
        <f t="shared" si="130"/>
        <v>1.8291004802416689E-3</v>
      </c>
      <c r="L340" s="8">
        <f t="shared" si="134"/>
        <v>547</v>
      </c>
      <c r="M340" s="38">
        <f t="shared" si="131"/>
        <v>545</v>
      </c>
      <c r="N340" s="10">
        <f t="shared" si="138"/>
        <v>17</v>
      </c>
      <c r="O340">
        <f t="shared" si="135"/>
        <v>560911</v>
      </c>
      <c r="P340" s="3">
        <f t="shared" si="136"/>
        <v>5.882355408740176E-2</v>
      </c>
      <c r="Q340">
        <f t="shared" si="137"/>
        <v>4</v>
      </c>
      <c r="R340" s="7">
        <f t="shared" si="127"/>
        <v>19</v>
      </c>
    </row>
    <row r="341" spans="1:18" x14ac:dyDescent="0.3">
      <c r="A341" s="8">
        <v>2010</v>
      </c>
      <c r="B341" s="44">
        <f t="shared" si="128"/>
        <v>308143815</v>
      </c>
      <c r="C341" s="8">
        <f t="shared" si="129"/>
        <v>435</v>
      </c>
      <c r="D341" s="10">
        <f t="shared" si="125"/>
        <v>708377</v>
      </c>
      <c r="E341" s="41">
        <f t="shared" si="126"/>
        <v>2.2988519175697231E-3</v>
      </c>
      <c r="F341" s="45" t="s">
        <v>122</v>
      </c>
      <c r="G341" s="31">
        <v>672591</v>
      </c>
      <c r="H341">
        <v>1</v>
      </c>
      <c r="I341" s="2">
        <f t="shared" si="132"/>
        <v>672591</v>
      </c>
      <c r="J341" s="34">
        <f t="shared" si="133"/>
        <v>1</v>
      </c>
      <c r="K341" s="6">
        <f t="shared" si="130"/>
        <v>1.8291004802416689E-3</v>
      </c>
      <c r="L341" s="8">
        <f t="shared" si="134"/>
        <v>547</v>
      </c>
      <c r="M341" s="38">
        <f t="shared" si="131"/>
        <v>545</v>
      </c>
      <c r="N341" s="10">
        <f t="shared" si="138"/>
        <v>1</v>
      </c>
      <c r="O341">
        <f t="shared" si="135"/>
        <v>672591</v>
      </c>
      <c r="P341" s="3">
        <f t="shared" si="136"/>
        <v>1</v>
      </c>
      <c r="Q341">
        <f t="shared" si="137"/>
        <v>0</v>
      </c>
      <c r="R341" s="7">
        <f t="shared" si="127"/>
        <v>3</v>
      </c>
    </row>
    <row r="342" spans="1:18" x14ac:dyDescent="0.3">
      <c r="A342" s="8">
        <v>2010</v>
      </c>
      <c r="B342" s="44">
        <f t="shared" si="128"/>
        <v>308143815</v>
      </c>
      <c r="C342" s="8">
        <f t="shared" si="129"/>
        <v>435</v>
      </c>
      <c r="D342" s="10">
        <f t="shared" si="125"/>
        <v>708377</v>
      </c>
      <c r="E342" s="41">
        <f t="shared" si="126"/>
        <v>2.2988519175697231E-3</v>
      </c>
      <c r="F342" s="45" t="s">
        <v>123</v>
      </c>
      <c r="G342" s="31">
        <v>11536504</v>
      </c>
      <c r="H342">
        <v>16</v>
      </c>
      <c r="I342" s="2">
        <f t="shared" si="132"/>
        <v>721032</v>
      </c>
      <c r="J342" s="34">
        <f t="shared" si="133"/>
        <v>6.250004334068622E-2</v>
      </c>
      <c r="K342" s="6">
        <f t="shared" si="130"/>
        <v>1.8291004802416689E-3</v>
      </c>
      <c r="L342" s="8">
        <f t="shared" si="134"/>
        <v>547</v>
      </c>
      <c r="M342" s="38">
        <f t="shared" si="131"/>
        <v>545</v>
      </c>
      <c r="N342" s="10">
        <f t="shared" si="138"/>
        <v>20</v>
      </c>
      <c r="O342">
        <f t="shared" si="135"/>
        <v>576825</v>
      </c>
      <c r="P342" s="3">
        <f t="shared" si="136"/>
        <v>4.999998266372551E-2</v>
      </c>
      <c r="Q342">
        <f t="shared" si="137"/>
        <v>4</v>
      </c>
      <c r="R342" s="7">
        <f t="shared" si="127"/>
        <v>22</v>
      </c>
    </row>
    <row r="343" spans="1:18" x14ac:dyDescent="0.3">
      <c r="A343" s="8">
        <v>2010</v>
      </c>
      <c r="B343" s="44">
        <f t="shared" si="128"/>
        <v>308143815</v>
      </c>
      <c r="C343" s="8">
        <f t="shared" si="129"/>
        <v>435</v>
      </c>
      <c r="D343" s="10">
        <f t="shared" si="125"/>
        <v>708377</v>
      </c>
      <c r="E343" s="41">
        <f t="shared" si="126"/>
        <v>2.2988519175697231E-3</v>
      </c>
      <c r="F343" s="45" t="s">
        <v>124</v>
      </c>
      <c r="G343" s="31">
        <v>3751351</v>
      </c>
      <c r="H343">
        <v>5</v>
      </c>
      <c r="I343" s="2">
        <f t="shared" si="132"/>
        <v>750270</v>
      </c>
      <c r="J343" s="34">
        <f t="shared" si="133"/>
        <v>0.19999994668587398</v>
      </c>
      <c r="K343" s="6">
        <f t="shared" si="130"/>
        <v>1.8291004802416689E-3</v>
      </c>
      <c r="L343" s="8">
        <f t="shared" si="134"/>
        <v>547</v>
      </c>
      <c r="M343" s="38">
        <f t="shared" si="131"/>
        <v>545</v>
      </c>
      <c r="N343" s="10">
        <f t="shared" si="138"/>
        <v>7</v>
      </c>
      <c r="O343">
        <f t="shared" si="135"/>
        <v>535907</v>
      </c>
      <c r="P343" s="3">
        <f t="shared" si="136"/>
        <v>0.14285706669410567</v>
      </c>
      <c r="Q343">
        <f t="shared" si="137"/>
        <v>2</v>
      </c>
      <c r="R343" s="7">
        <f t="shared" si="127"/>
        <v>9</v>
      </c>
    </row>
    <row r="344" spans="1:18" x14ac:dyDescent="0.3">
      <c r="A344" s="8">
        <v>2010</v>
      </c>
      <c r="B344" s="44">
        <f t="shared" si="128"/>
        <v>308143815</v>
      </c>
      <c r="C344" s="8">
        <f t="shared" si="129"/>
        <v>435</v>
      </c>
      <c r="D344" s="10">
        <f t="shared" si="125"/>
        <v>708377</v>
      </c>
      <c r="E344" s="41">
        <f t="shared" si="126"/>
        <v>2.2988519175697231E-3</v>
      </c>
      <c r="F344" s="45" t="s">
        <v>125</v>
      </c>
      <c r="G344" s="31">
        <v>3831074</v>
      </c>
      <c r="H344">
        <v>5</v>
      </c>
      <c r="I344" s="2">
        <f t="shared" si="132"/>
        <v>766215</v>
      </c>
      <c r="J344" s="34">
        <f t="shared" si="133"/>
        <v>0.20000005220468203</v>
      </c>
      <c r="K344" s="6">
        <f t="shared" si="130"/>
        <v>1.8291004802416689E-3</v>
      </c>
      <c r="L344" s="8">
        <f t="shared" si="134"/>
        <v>547</v>
      </c>
      <c r="M344" s="38">
        <f t="shared" si="131"/>
        <v>545</v>
      </c>
      <c r="N344" s="10">
        <f t="shared" si="138"/>
        <v>7</v>
      </c>
      <c r="O344">
        <f t="shared" si="135"/>
        <v>547296</v>
      </c>
      <c r="P344" s="3">
        <f t="shared" si="136"/>
        <v>0.14285706827902567</v>
      </c>
      <c r="Q344">
        <f t="shared" si="137"/>
        <v>2</v>
      </c>
      <c r="R344" s="7">
        <f t="shared" si="127"/>
        <v>9</v>
      </c>
    </row>
    <row r="345" spans="1:18" x14ac:dyDescent="0.3">
      <c r="A345" s="8">
        <v>2010</v>
      </c>
      <c r="B345" s="44">
        <f t="shared" si="128"/>
        <v>308143815</v>
      </c>
      <c r="C345" s="8">
        <f t="shared" si="129"/>
        <v>435</v>
      </c>
      <c r="D345" s="10">
        <f t="shared" si="125"/>
        <v>708377</v>
      </c>
      <c r="E345" s="41">
        <f t="shared" si="126"/>
        <v>2.2988519175697231E-3</v>
      </c>
      <c r="F345" s="45" t="s">
        <v>126</v>
      </c>
      <c r="G345" s="31">
        <v>12702379</v>
      </c>
      <c r="H345">
        <v>18</v>
      </c>
      <c r="I345" s="2">
        <f t="shared" si="132"/>
        <v>705688</v>
      </c>
      <c r="J345" s="34">
        <f t="shared" si="133"/>
        <v>5.5555577423725112E-2</v>
      </c>
      <c r="K345" s="6">
        <f t="shared" si="130"/>
        <v>1.8291004802416689E-3</v>
      </c>
      <c r="L345" s="8">
        <f t="shared" si="134"/>
        <v>547</v>
      </c>
      <c r="M345" s="38">
        <f t="shared" si="131"/>
        <v>545</v>
      </c>
      <c r="N345" s="10">
        <f t="shared" si="138"/>
        <v>23</v>
      </c>
      <c r="O345">
        <f t="shared" si="135"/>
        <v>552277</v>
      </c>
      <c r="P345" s="3">
        <f t="shared" si="136"/>
        <v>4.3478233486813768E-2</v>
      </c>
      <c r="Q345">
        <f t="shared" si="137"/>
        <v>5</v>
      </c>
      <c r="R345" s="7">
        <f t="shared" si="127"/>
        <v>25</v>
      </c>
    </row>
    <row r="346" spans="1:18" x14ac:dyDescent="0.3">
      <c r="A346" s="8">
        <v>2010</v>
      </c>
      <c r="B346" s="44">
        <f t="shared" si="128"/>
        <v>308143815</v>
      </c>
      <c r="C346" s="8">
        <f t="shared" si="129"/>
        <v>435</v>
      </c>
      <c r="D346" s="10">
        <f t="shared" si="125"/>
        <v>708377</v>
      </c>
      <c r="E346" s="41">
        <f t="shared" si="126"/>
        <v>2.2988519175697231E-3</v>
      </c>
      <c r="F346" s="45" t="s">
        <v>127</v>
      </c>
      <c r="G346" s="31">
        <v>1052567</v>
      </c>
      <c r="H346">
        <v>2</v>
      </c>
      <c r="I346" s="2">
        <f t="shared" si="132"/>
        <v>526284</v>
      </c>
      <c r="J346" s="34">
        <f t="shared" si="133"/>
        <v>0.50000047502914302</v>
      </c>
      <c r="K346" s="6">
        <f>(MIN($G$308:$G$357)/B346)</f>
        <v>1.8291004802416689E-3</v>
      </c>
      <c r="L346" s="8">
        <f t="shared" si="134"/>
        <v>547</v>
      </c>
      <c r="M346" s="38">
        <f t="shared" si="131"/>
        <v>545</v>
      </c>
      <c r="N346" s="10">
        <f t="shared" si="138"/>
        <v>2</v>
      </c>
      <c r="O346">
        <f t="shared" si="135"/>
        <v>526284</v>
      </c>
      <c r="P346" s="3">
        <f t="shared" si="136"/>
        <v>0.50000047502914302</v>
      </c>
      <c r="Q346">
        <f t="shared" si="137"/>
        <v>0</v>
      </c>
      <c r="R346" s="7">
        <f t="shared" si="127"/>
        <v>4</v>
      </c>
    </row>
    <row r="347" spans="1:18" x14ac:dyDescent="0.3">
      <c r="A347" s="8">
        <v>2010</v>
      </c>
      <c r="B347" s="44">
        <f t="shared" si="128"/>
        <v>308143815</v>
      </c>
      <c r="C347" s="8">
        <f t="shared" si="129"/>
        <v>435</v>
      </c>
      <c r="D347" s="10">
        <f t="shared" ref="D347:D358" si="139">ROUND(B347/C347,0)</f>
        <v>708377</v>
      </c>
      <c r="E347" s="41">
        <f t="shared" ref="E347:E358" si="140">(D347/B347)</f>
        <v>2.2988519175697231E-3</v>
      </c>
      <c r="F347" s="45" t="s">
        <v>128</v>
      </c>
      <c r="G347" s="31">
        <v>4625364</v>
      </c>
      <c r="H347">
        <v>7</v>
      </c>
      <c r="I347" s="2">
        <f t="shared" si="132"/>
        <v>660766</v>
      </c>
      <c r="J347" s="34">
        <f t="shared" si="133"/>
        <v>0.14285708108594264</v>
      </c>
      <c r="K347" s="6">
        <f t="shared" si="130"/>
        <v>1.8291004802416689E-3</v>
      </c>
      <c r="L347" s="8">
        <f t="shared" si="134"/>
        <v>547</v>
      </c>
      <c r="M347" s="38">
        <f t="shared" si="131"/>
        <v>545</v>
      </c>
      <c r="N347" s="10">
        <f t="shared" si="138"/>
        <v>8</v>
      </c>
      <c r="O347">
        <f t="shared" si="135"/>
        <v>578171</v>
      </c>
      <c r="P347" s="3">
        <f t="shared" si="136"/>
        <v>0.12500010809960038</v>
      </c>
      <c r="Q347">
        <f t="shared" si="137"/>
        <v>1</v>
      </c>
      <c r="R347" s="7">
        <f t="shared" si="127"/>
        <v>10</v>
      </c>
    </row>
    <row r="348" spans="1:18" x14ac:dyDescent="0.3">
      <c r="A348" s="8">
        <v>2010</v>
      </c>
      <c r="B348" s="44">
        <f t="shared" si="128"/>
        <v>308143815</v>
      </c>
      <c r="C348" s="8">
        <f t="shared" si="129"/>
        <v>435</v>
      </c>
      <c r="D348" s="10">
        <f t="shared" si="139"/>
        <v>708377</v>
      </c>
      <c r="E348" s="41">
        <f t="shared" si="140"/>
        <v>2.2988519175697231E-3</v>
      </c>
      <c r="F348" s="45" t="s">
        <v>129</v>
      </c>
      <c r="G348" s="31">
        <v>814180</v>
      </c>
      <c r="H348">
        <v>1</v>
      </c>
      <c r="I348" s="2">
        <f t="shared" si="132"/>
        <v>814180</v>
      </c>
      <c r="J348" s="34">
        <f t="shared" si="133"/>
        <v>1</v>
      </c>
      <c r="K348" s="6">
        <f t="shared" si="130"/>
        <v>1.8291004802416689E-3</v>
      </c>
      <c r="L348" s="8">
        <f t="shared" si="134"/>
        <v>547</v>
      </c>
      <c r="M348" s="38">
        <f t="shared" si="131"/>
        <v>545</v>
      </c>
      <c r="N348" s="10">
        <f t="shared" si="138"/>
        <v>1</v>
      </c>
      <c r="O348">
        <f t="shared" si="135"/>
        <v>814180</v>
      </c>
      <c r="P348" s="3">
        <f t="shared" si="136"/>
        <v>1</v>
      </c>
      <c r="Q348">
        <f t="shared" si="137"/>
        <v>0</v>
      </c>
      <c r="R348" s="7">
        <f t="shared" si="127"/>
        <v>3</v>
      </c>
    </row>
    <row r="349" spans="1:18" x14ac:dyDescent="0.3">
      <c r="A349" s="8">
        <v>2010</v>
      </c>
      <c r="B349" s="44">
        <f t="shared" si="128"/>
        <v>308143815</v>
      </c>
      <c r="C349" s="8">
        <f t="shared" si="129"/>
        <v>435</v>
      </c>
      <c r="D349" s="10">
        <f t="shared" si="139"/>
        <v>708377</v>
      </c>
      <c r="E349" s="41">
        <f t="shared" si="140"/>
        <v>2.2988519175697231E-3</v>
      </c>
      <c r="F349" s="45" t="s">
        <v>130</v>
      </c>
      <c r="G349" s="31">
        <v>6346105</v>
      </c>
      <c r="H349">
        <v>9</v>
      </c>
      <c r="I349" s="2">
        <f t="shared" si="132"/>
        <v>705123</v>
      </c>
      <c r="J349" s="34">
        <f t="shared" si="133"/>
        <v>0.11111114612821565</v>
      </c>
      <c r="K349" s="6">
        <f t="shared" si="130"/>
        <v>1.8291004802416689E-3</v>
      </c>
      <c r="L349" s="8">
        <f t="shared" si="134"/>
        <v>547</v>
      </c>
      <c r="M349" s="38">
        <f t="shared" si="131"/>
        <v>545</v>
      </c>
      <c r="N349" s="10">
        <f t="shared" si="138"/>
        <v>11</v>
      </c>
      <c r="O349">
        <f t="shared" si="135"/>
        <v>576919</v>
      </c>
      <c r="P349" s="3">
        <f t="shared" si="136"/>
        <v>9.090914820980743E-2</v>
      </c>
      <c r="Q349">
        <f t="shared" si="137"/>
        <v>2</v>
      </c>
      <c r="R349" s="7">
        <f t="shared" si="127"/>
        <v>13</v>
      </c>
    </row>
    <row r="350" spans="1:18" x14ac:dyDescent="0.3">
      <c r="A350" s="8">
        <v>2010</v>
      </c>
      <c r="B350" s="44">
        <f t="shared" si="128"/>
        <v>308143815</v>
      </c>
      <c r="C350" s="8">
        <f t="shared" si="129"/>
        <v>435</v>
      </c>
      <c r="D350" s="10">
        <f t="shared" si="139"/>
        <v>708377</v>
      </c>
      <c r="E350" s="41">
        <f t="shared" si="140"/>
        <v>2.2988519175697231E-3</v>
      </c>
      <c r="F350" s="45" t="s">
        <v>131</v>
      </c>
      <c r="G350" s="31">
        <v>25145561</v>
      </c>
      <c r="H350">
        <v>36</v>
      </c>
      <c r="I350" s="2">
        <f t="shared" si="132"/>
        <v>698488</v>
      </c>
      <c r="J350" s="34">
        <f t="shared" si="133"/>
        <v>2.7777785510532057E-2</v>
      </c>
      <c r="K350" s="6">
        <f t="shared" si="130"/>
        <v>1.8291004802416689E-3</v>
      </c>
      <c r="L350" s="8">
        <f t="shared" si="134"/>
        <v>547</v>
      </c>
      <c r="M350" s="38">
        <f t="shared" si="131"/>
        <v>545</v>
      </c>
      <c r="N350" s="10">
        <f t="shared" si="138"/>
        <v>45</v>
      </c>
      <c r="O350">
        <f t="shared" si="135"/>
        <v>558790</v>
      </c>
      <c r="P350" s="3">
        <f t="shared" si="136"/>
        <v>2.2222212501045412E-2</v>
      </c>
      <c r="Q350">
        <f t="shared" si="137"/>
        <v>9</v>
      </c>
      <c r="R350" s="7">
        <f t="shared" si="127"/>
        <v>47</v>
      </c>
    </row>
    <row r="351" spans="1:18" x14ac:dyDescent="0.3">
      <c r="A351" s="8">
        <v>2010</v>
      </c>
      <c r="B351" s="44">
        <f t="shared" si="128"/>
        <v>308143815</v>
      </c>
      <c r="C351" s="8">
        <f t="shared" si="129"/>
        <v>435</v>
      </c>
      <c r="D351" s="10">
        <f t="shared" si="139"/>
        <v>708377</v>
      </c>
      <c r="E351" s="41">
        <f t="shared" si="140"/>
        <v>2.2988519175697231E-3</v>
      </c>
      <c r="F351" s="45" t="s">
        <v>132</v>
      </c>
      <c r="G351" s="31">
        <v>2763885</v>
      </c>
      <c r="H351">
        <v>4</v>
      </c>
      <c r="I351" s="2">
        <f t="shared" si="132"/>
        <v>690971</v>
      </c>
      <c r="J351" s="34">
        <f t="shared" si="133"/>
        <v>0.24999990954761142</v>
      </c>
      <c r="K351" s="6">
        <f t="shared" si="130"/>
        <v>1.8291004802416689E-3</v>
      </c>
      <c r="L351" s="8">
        <f t="shared" si="134"/>
        <v>547</v>
      </c>
      <c r="M351" s="38">
        <f t="shared" si="131"/>
        <v>545</v>
      </c>
      <c r="N351" s="10">
        <f t="shared" si="138"/>
        <v>5</v>
      </c>
      <c r="O351">
        <f t="shared" si="135"/>
        <v>552777</v>
      </c>
      <c r="P351" s="3">
        <f t="shared" si="136"/>
        <v>0.2</v>
      </c>
      <c r="Q351">
        <f t="shared" si="137"/>
        <v>1</v>
      </c>
      <c r="R351" s="7">
        <f t="shared" si="127"/>
        <v>7</v>
      </c>
    </row>
    <row r="352" spans="1:18" x14ac:dyDescent="0.3">
      <c r="A352" s="8">
        <v>2010</v>
      </c>
      <c r="B352" s="44">
        <f t="shared" si="128"/>
        <v>308143815</v>
      </c>
      <c r="C352" s="8">
        <f t="shared" si="129"/>
        <v>435</v>
      </c>
      <c r="D352" s="10">
        <f t="shared" si="139"/>
        <v>708377</v>
      </c>
      <c r="E352" s="41">
        <f t="shared" si="140"/>
        <v>2.2988519175697231E-3</v>
      </c>
      <c r="F352" s="45" t="s">
        <v>133</v>
      </c>
      <c r="G352" s="31">
        <v>625741</v>
      </c>
      <c r="H352">
        <v>1</v>
      </c>
      <c r="I352" s="2">
        <f t="shared" si="132"/>
        <v>625741</v>
      </c>
      <c r="J352" s="34">
        <f t="shared" si="133"/>
        <v>1</v>
      </c>
      <c r="K352" s="6">
        <f t="shared" si="130"/>
        <v>1.8291004802416689E-3</v>
      </c>
      <c r="L352" s="8">
        <f t="shared" si="134"/>
        <v>547</v>
      </c>
      <c r="M352" s="38">
        <f t="shared" si="131"/>
        <v>545</v>
      </c>
      <c r="N352" s="10">
        <f t="shared" si="138"/>
        <v>1</v>
      </c>
      <c r="O352">
        <f t="shared" si="135"/>
        <v>625741</v>
      </c>
      <c r="P352" s="3">
        <f t="shared" si="136"/>
        <v>1</v>
      </c>
      <c r="Q352">
        <f t="shared" si="137"/>
        <v>0</v>
      </c>
      <c r="R352" s="7">
        <f t="shared" si="127"/>
        <v>3</v>
      </c>
    </row>
    <row r="353" spans="1:18" x14ac:dyDescent="0.3">
      <c r="A353" s="8">
        <v>2010</v>
      </c>
      <c r="B353" s="44">
        <f t="shared" si="128"/>
        <v>308143815</v>
      </c>
      <c r="C353" s="8">
        <f t="shared" si="129"/>
        <v>435</v>
      </c>
      <c r="D353" s="10">
        <f t="shared" si="139"/>
        <v>708377</v>
      </c>
      <c r="E353" s="41">
        <f t="shared" si="140"/>
        <v>2.2988519175697231E-3</v>
      </c>
      <c r="F353" s="45" t="s">
        <v>134</v>
      </c>
      <c r="G353" s="31">
        <v>8001024</v>
      </c>
      <c r="H353">
        <v>11</v>
      </c>
      <c r="I353" s="2">
        <f t="shared" si="132"/>
        <v>727366</v>
      </c>
      <c r="J353" s="34">
        <f t="shared" si="133"/>
        <v>9.0909113633454913E-2</v>
      </c>
      <c r="K353" s="6">
        <f t="shared" si="130"/>
        <v>1.8291004802416689E-3</v>
      </c>
      <c r="L353" s="8">
        <f t="shared" si="134"/>
        <v>547</v>
      </c>
      <c r="M353" s="38">
        <f t="shared" si="131"/>
        <v>545</v>
      </c>
      <c r="N353" s="10">
        <f t="shared" si="138"/>
        <v>14</v>
      </c>
      <c r="O353">
        <f t="shared" si="135"/>
        <v>571502</v>
      </c>
      <c r="P353" s="3">
        <f t="shared" si="136"/>
        <v>7.1428607138286304E-2</v>
      </c>
      <c r="Q353">
        <f t="shared" si="137"/>
        <v>3</v>
      </c>
      <c r="R353" s="7">
        <f t="shared" si="127"/>
        <v>16</v>
      </c>
    </row>
    <row r="354" spans="1:18" x14ac:dyDescent="0.3">
      <c r="A354" s="8">
        <v>2010</v>
      </c>
      <c r="B354" s="44">
        <f t="shared" si="128"/>
        <v>308143815</v>
      </c>
      <c r="C354" s="8">
        <f t="shared" si="129"/>
        <v>435</v>
      </c>
      <c r="D354" s="10">
        <f t="shared" si="139"/>
        <v>708377</v>
      </c>
      <c r="E354" s="41">
        <f t="shared" si="140"/>
        <v>2.2988519175697231E-3</v>
      </c>
      <c r="F354" s="45" t="s">
        <v>135</v>
      </c>
      <c r="G354" s="31">
        <v>6724540</v>
      </c>
      <c r="H354">
        <v>10</v>
      </c>
      <c r="I354" s="2">
        <f t="shared" si="132"/>
        <v>672454</v>
      </c>
      <c r="J354" s="34">
        <f t="shared" si="133"/>
        <v>0.1</v>
      </c>
      <c r="K354" s="6">
        <f t="shared" si="130"/>
        <v>1.8291004802416689E-3</v>
      </c>
      <c r="L354" s="8">
        <f t="shared" si="134"/>
        <v>547</v>
      </c>
      <c r="M354" s="38">
        <f t="shared" si="131"/>
        <v>545</v>
      </c>
      <c r="N354" s="10">
        <f t="shared" si="138"/>
        <v>12</v>
      </c>
      <c r="O354">
        <f t="shared" si="135"/>
        <v>560378</v>
      </c>
      <c r="P354" s="3">
        <f t="shared" si="136"/>
        <v>8.3333283763647778E-2</v>
      </c>
      <c r="Q354">
        <f t="shared" si="137"/>
        <v>2</v>
      </c>
      <c r="R354" s="7">
        <f t="shared" si="127"/>
        <v>14</v>
      </c>
    </row>
    <row r="355" spans="1:18" x14ac:dyDescent="0.3">
      <c r="A355" s="8">
        <v>2010</v>
      </c>
      <c r="B355" s="44">
        <f t="shared" si="128"/>
        <v>308143815</v>
      </c>
      <c r="C355" s="8">
        <f t="shared" si="129"/>
        <v>435</v>
      </c>
      <c r="D355" s="10">
        <f t="shared" si="139"/>
        <v>708377</v>
      </c>
      <c r="E355" s="41">
        <f t="shared" si="140"/>
        <v>2.2988519175697231E-3</v>
      </c>
      <c r="F355" s="45" t="s">
        <v>136</v>
      </c>
      <c r="G355" s="31">
        <v>1852994</v>
      </c>
      <c r="H355">
        <v>3</v>
      </c>
      <c r="I355" s="2">
        <f t="shared" si="132"/>
        <v>617665</v>
      </c>
      <c r="J355" s="34">
        <f t="shared" si="133"/>
        <v>0.33333351322238497</v>
      </c>
      <c r="K355" s="6">
        <f t="shared" si="130"/>
        <v>1.8291004802416689E-3</v>
      </c>
      <c r="L355" s="8">
        <f t="shared" si="134"/>
        <v>547</v>
      </c>
      <c r="M355" s="38">
        <f t="shared" si="131"/>
        <v>545</v>
      </c>
      <c r="N355" s="10">
        <f t="shared" si="138"/>
        <v>3</v>
      </c>
      <c r="O355">
        <f t="shared" si="135"/>
        <v>617665</v>
      </c>
      <c r="P355" s="3">
        <f t="shared" si="136"/>
        <v>0.33333351322238497</v>
      </c>
      <c r="Q355">
        <f t="shared" si="137"/>
        <v>0</v>
      </c>
      <c r="R355" s="7">
        <f t="shared" si="127"/>
        <v>5</v>
      </c>
    </row>
    <row r="356" spans="1:18" x14ac:dyDescent="0.3">
      <c r="A356" s="8">
        <v>2010</v>
      </c>
      <c r="B356" s="44">
        <f t="shared" si="128"/>
        <v>308143815</v>
      </c>
      <c r="C356" s="8">
        <f t="shared" si="129"/>
        <v>435</v>
      </c>
      <c r="D356" s="10">
        <f t="shared" si="139"/>
        <v>708377</v>
      </c>
      <c r="E356" s="41">
        <f t="shared" si="140"/>
        <v>2.2988519175697231E-3</v>
      </c>
      <c r="F356" s="45" t="s">
        <v>137</v>
      </c>
      <c r="G356" s="31">
        <v>5686986</v>
      </c>
      <c r="H356">
        <v>8</v>
      </c>
      <c r="I356" s="2">
        <f t="shared" si="132"/>
        <v>710873</v>
      </c>
      <c r="J356" s="34">
        <f t="shared" si="133"/>
        <v>0.12499995603998322</v>
      </c>
      <c r="K356" s="6">
        <f t="shared" si="130"/>
        <v>1.8291004802416689E-3</v>
      </c>
      <c r="L356" s="8">
        <f t="shared" si="134"/>
        <v>547</v>
      </c>
      <c r="M356" s="38">
        <f t="shared" si="131"/>
        <v>545</v>
      </c>
      <c r="N356" s="10">
        <f t="shared" si="138"/>
        <v>10</v>
      </c>
      <c r="O356">
        <f t="shared" si="135"/>
        <v>568699</v>
      </c>
      <c r="P356" s="3">
        <f t="shared" si="136"/>
        <v>0.10000007033602686</v>
      </c>
      <c r="Q356">
        <f t="shared" si="137"/>
        <v>2</v>
      </c>
      <c r="R356" s="7">
        <f t="shared" si="127"/>
        <v>12</v>
      </c>
    </row>
    <row r="357" spans="1:18" x14ac:dyDescent="0.3">
      <c r="A357" s="8">
        <v>2010</v>
      </c>
      <c r="B357" s="44">
        <f t="shared" si="128"/>
        <v>308143815</v>
      </c>
      <c r="C357" s="8">
        <f t="shared" si="129"/>
        <v>435</v>
      </c>
      <c r="D357" s="10">
        <f t="shared" si="139"/>
        <v>708377</v>
      </c>
      <c r="E357" s="41">
        <f t="shared" si="140"/>
        <v>2.2988519175697231E-3</v>
      </c>
      <c r="F357" s="45" t="s">
        <v>138</v>
      </c>
      <c r="G357" s="31">
        <v>563626</v>
      </c>
      <c r="H357">
        <v>1</v>
      </c>
      <c r="I357" s="2">
        <f t="shared" si="132"/>
        <v>563626</v>
      </c>
      <c r="J357" s="34">
        <f t="shared" si="133"/>
        <v>1</v>
      </c>
      <c r="K357" s="6">
        <f t="shared" si="130"/>
        <v>1.8291004802416689E-3</v>
      </c>
      <c r="L357" s="8">
        <f t="shared" si="134"/>
        <v>547</v>
      </c>
      <c r="M357" s="38">
        <f t="shared" si="131"/>
        <v>545</v>
      </c>
      <c r="N357" s="10">
        <f t="shared" si="138"/>
        <v>1</v>
      </c>
      <c r="O357">
        <f t="shared" si="135"/>
        <v>563626</v>
      </c>
      <c r="P357" s="3">
        <f t="shared" si="136"/>
        <v>1</v>
      </c>
      <c r="Q357">
        <f t="shared" si="137"/>
        <v>0</v>
      </c>
      <c r="R357" s="7">
        <f t="shared" si="127"/>
        <v>3</v>
      </c>
    </row>
    <row r="358" spans="1:18" x14ac:dyDescent="0.3">
      <c r="A358" s="8">
        <v>2010</v>
      </c>
      <c r="B358" s="44">
        <f t="shared" si="128"/>
        <v>308143815</v>
      </c>
      <c r="C358" s="8">
        <f t="shared" si="129"/>
        <v>435</v>
      </c>
      <c r="D358" s="10">
        <f t="shared" si="139"/>
        <v>708377</v>
      </c>
      <c r="E358" s="41">
        <f t="shared" si="140"/>
        <v>2.2988519175697231E-3</v>
      </c>
      <c r="F358" s="22" t="s">
        <v>139</v>
      </c>
      <c r="G358" s="31">
        <v>601723</v>
      </c>
      <c r="H358">
        <v>0</v>
      </c>
      <c r="I358" s="2">
        <f t="shared" si="132"/>
        <v>0</v>
      </c>
      <c r="J358" s="34">
        <f t="shared" si="133"/>
        <v>0</v>
      </c>
      <c r="K358" s="6">
        <f t="shared" si="130"/>
        <v>1.8291004802416689E-3</v>
      </c>
      <c r="L358" s="8">
        <f t="shared" si="134"/>
        <v>547</v>
      </c>
      <c r="M358" s="38">
        <f t="shared" si="131"/>
        <v>545</v>
      </c>
      <c r="N358" s="10">
        <v>0</v>
      </c>
      <c r="O358">
        <f t="shared" si="135"/>
        <v>0</v>
      </c>
      <c r="P358" s="3">
        <f t="shared" si="136"/>
        <v>0</v>
      </c>
      <c r="Q358">
        <f t="shared" si="137"/>
        <v>0</v>
      </c>
      <c r="R358" s="7">
        <f t="shared" si="127"/>
        <v>3</v>
      </c>
    </row>
  </sheetData>
  <autoFilter ref="A1:R5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workbookViewId="0">
      <selection activeCell="I35" sqref="I35"/>
    </sheetView>
  </sheetViews>
  <sheetFormatPr defaultRowHeight="14.4" x14ac:dyDescent="0.3"/>
  <cols>
    <col min="1" max="1" width="14.5546875" bestFit="1" customWidth="1"/>
    <col min="2" max="2" width="9.6640625" style="7" bestFit="1" customWidth="1"/>
    <col min="3" max="3" width="7.5546875" bestFit="1" customWidth="1"/>
    <col min="4" max="4" width="4.77734375" style="11" bestFit="1" customWidth="1"/>
    <col min="5" max="5" width="4.33203125" style="13" bestFit="1" customWidth="1"/>
    <col min="6" max="6" width="4.77734375" style="11" bestFit="1" customWidth="1"/>
    <col min="7" max="7" width="4.21875" style="12" bestFit="1" customWidth="1"/>
    <col min="10" max="11" width="4" bestFit="1" customWidth="1"/>
    <col min="12" max="12" width="7" bestFit="1" customWidth="1"/>
  </cols>
  <sheetData>
    <row r="1" spans="1:8" s="14" customFormat="1" x14ac:dyDescent="0.3">
      <c r="A1" s="14" t="s">
        <v>1</v>
      </c>
      <c r="B1" s="15" t="s">
        <v>55</v>
      </c>
      <c r="C1" s="14" t="s">
        <v>54</v>
      </c>
      <c r="D1" s="16" t="s">
        <v>56</v>
      </c>
      <c r="E1" s="17" t="s">
        <v>57</v>
      </c>
      <c r="F1" s="16" t="s">
        <v>58</v>
      </c>
      <c r="G1" s="17" t="s">
        <v>59</v>
      </c>
      <c r="H1" s="18" t="s">
        <v>0</v>
      </c>
    </row>
    <row r="2" spans="1:8" x14ac:dyDescent="0.3">
      <c r="A2" s="9" t="s">
        <v>3</v>
      </c>
      <c r="B2" s="7">
        <f>RawData!H2+2</f>
        <v>9</v>
      </c>
      <c r="C2">
        <f>RawData!R2</f>
        <v>10</v>
      </c>
      <c r="D2" s="11">
        <v>9</v>
      </c>
      <c r="E2" s="13">
        <v>0</v>
      </c>
      <c r="F2" s="11">
        <f>IF(B2=D2, C2, D2)</f>
        <v>10</v>
      </c>
      <c r="G2" s="12">
        <f t="shared" ref="G2:G22" si="0">IF(B2=E2, C2, E2)</f>
        <v>0</v>
      </c>
      <c r="H2">
        <v>2020</v>
      </c>
    </row>
    <row r="3" spans="1:8" x14ac:dyDescent="0.3">
      <c r="A3" s="9" t="s">
        <v>4</v>
      </c>
      <c r="B3" s="7">
        <f>RawData!H3+2</f>
        <v>3</v>
      </c>
      <c r="C3">
        <f>RawData!R3</f>
        <v>3</v>
      </c>
      <c r="D3" s="11">
        <v>3</v>
      </c>
      <c r="E3" s="13">
        <v>0</v>
      </c>
      <c r="F3" s="11">
        <f>IF(B3=D3, C3, D3)</f>
        <v>3</v>
      </c>
      <c r="G3" s="12">
        <f t="shared" si="0"/>
        <v>0</v>
      </c>
      <c r="H3">
        <v>2020</v>
      </c>
    </row>
    <row r="4" spans="1:8" x14ac:dyDescent="0.3">
      <c r="A4" s="9" t="s">
        <v>5</v>
      </c>
      <c r="B4" s="7">
        <f>RawData!H4+2</f>
        <v>11</v>
      </c>
      <c r="C4">
        <f>RawData!R4</f>
        <v>15</v>
      </c>
      <c r="D4" s="11">
        <v>0</v>
      </c>
      <c r="E4" s="13">
        <v>11</v>
      </c>
      <c r="F4" s="11">
        <f>IF(B4=D4, C4, D4)</f>
        <v>0</v>
      </c>
      <c r="G4" s="12">
        <f t="shared" si="0"/>
        <v>15</v>
      </c>
      <c r="H4">
        <v>2020</v>
      </c>
    </row>
    <row r="5" spans="1:8" x14ac:dyDescent="0.3">
      <c r="A5" s="9" t="s">
        <v>6</v>
      </c>
      <c r="B5" s="7">
        <f>RawData!H5+2</f>
        <v>6</v>
      </c>
      <c r="C5">
        <f>RawData!R5</f>
        <v>7</v>
      </c>
      <c r="D5" s="11">
        <v>6</v>
      </c>
      <c r="E5" s="13">
        <v>0</v>
      </c>
      <c r="F5" s="11">
        <f t="shared" ref="F5:F9" si="1">IF(B5=D5, C5, D5)</f>
        <v>7</v>
      </c>
      <c r="G5" s="12">
        <f t="shared" si="0"/>
        <v>0</v>
      </c>
      <c r="H5">
        <v>2020</v>
      </c>
    </row>
    <row r="6" spans="1:8" x14ac:dyDescent="0.3">
      <c r="A6" s="9" t="s">
        <v>7</v>
      </c>
      <c r="B6" s="7">
        <f>RawData!H6+2</f>
        <v>55</v>
      </c>
      <c r="C6">
        <f>RawData!R6</f>
        <v>70</v>
      </c>
      <c r="D6" s="11">
        <v>0</v>
      </c>
      <c r="E6" s="13">
        <v>55</v>
      </c>
      <c r="F6" s="11">
        <f t="shared" si="1"/>
        <v>0</v>
      </c>
      <c r="G6" s="12">
        <f t="shared" si="0"/>
        <v>70</v>
      </c>
      <c r="H6">
        <v>2020</v>
      </c>
    </row>
    <row r="7" spans="1:8" x14ac:dyDescent="0.3">
      <c r="A7" s="9" t="s">
        <v>8</v>
      </c>
      <c r="B7" s="7">
        <f>RawData!H7+2</f>
        <v>9</v>
      </c>
      <c r="C7">
        <f>RawData!R7</f>
        <v>12</v>
      </c>
      <c r="D7" s="11">
        <v>0</v>
      </c>
      <c r="E7" s="13">
        <v>9</v>
      </c>
      <c r="F7" s="11">
        <f t="shared" si="1"/>
        <v>0</v>
      </c>
      <c r="G7" s="12">
        <f t="shared" si="0"/>
        <v>12</v>
      </c>
      <c r="H7">
        <v>2020</v>
      </c>
    </row>
    <row r="8" spans="1:8" x14ac:dyDescent="0.3">
      <c r="A8" s="9" t="s">
        <v>9</v>
      </c>
      <c r="B8" s="7">
        <f>RawData!H8+2</f>
        <v>7</v>
      </c>
      <c r="C8">
        <f>RawData!R8</f>
        <v>8</v>
      </c>
      <c r="D8" s="11">
        <v>0</v>
      </c>
      <c r="E8" s="13">
        <v>7</v>
      </c>
      <c r="F8" s="11">
        <f t="shared" si="1"/>
        <v>0</v>
      </c>
      <c r="G8" s="12">
        <f t="shared" si="0"/>
        <v>8</v>
      </c>
      <c r="H8">
        <v>2020</v>
      </c>
    </row>
    <row r="9" spans="1:8" x14ac:dyDescent="0.3">
      <c r="A9" s="9" t="s">
        <v>10</v>
      </c>
      <c r="B9" s="7">
        <f>RawData!H9+2</f>
        <v>3</v>
      </c>
      <c r="C9">
        <f>RawData!R9</f>
        <v>4</v>
      </c>
      <c r="D9" s="11">
        <v>0</v>
      </c>
      <c r="E9" s="13">
        <v>3</v>
      </c>
      <c r="F9" s="11">
        <f t="shared" si="1"/>
        <v>0</v>
      </c>
      <c r="G9" s="12">
        <f t="shared" si="0"/>
        <v>4</v>
      </c>
      <c r="H9">
        <v>2020</v>
      </c>
    </row>
    <row r="10" spans="1:8" x14ac:dyDescent="0.3">
      <c r="A10" s="9" t="s">
        <v>11</v>
      </c>
      <c r="B10" s="7">
        <f>RawData!H10+2</f>
        <v>29</v>
      </c>
      <c r="C10">
        <f>RawData!R10</f>
        <v>39</v>
      </c>
      <c r="D10" s="11">
        <v>29</v>
      </c>
      <c r="E10" s="13">
        <v>0</v>
      </c>
      <c r="F10" s="11">
        <f t="shared" ref="F10:F26" si="2">IF(B10=D10, C10, D10)</f>
        <v>39</v>
      </c>
      <c r="G10" s="12">
        <f t="shared" si="0"/>
        <v>0</v>
      </c>
      <c r="H10">
        <v>2020</v>
      </c>
    </row>
    <row r="11" spans="1:8" x14ac:dyDescent="0.3">
      <c r="A11" s="9" t="s">
        <v>12</v>
      </c>
      <c r="B11" s="7">
        <f>RawData!H11+2</f>
        <v>16</v>
      </c>
      <c r="C11">
        <f>RawData!R11</f>
        <v>20</v>
      </c>
      <c r="D11" s="11">
        <v>0</v>
      </c>
      <c r="E11" s="13">
        <v>16</v>
      </c>
      <c r="F11" s="11">
        <f t="shared" si="2"/>
        <v>0</v>
      </c>
      <c r="G11" s="12">
        <f t="shared" si="0"/>
        <v>20</v>
      </c>
      <c r="H11">
        <v>2020</v>
      </c>
    </row>
    <row r="12" spans="1:8" x14ac:dyDescent="0.3">
      <c r="A12" s="9" t="s">
        <v>13</v>
      </c>
      <c r="B12" s="7">
        <f>RawData!H12+2</f>
        <v>4</v>
      </c>
      <c r="C12">
        <f>RawData!R12</f>
        <v>4</v>
      </c>
      <c r="D12" s="11">
        <v>0</v>
      </c>
      <c r="E12" s="13">
        <v>4</v>
      </c>
      <c r="F12" s="11">
        <f t="shared" si="2"/>
        <v>0</v>
      </c>
      <c r="G12" s="12">
        <f t="shared" si="0"/>
        <v>4</v>
      </c>
      <c r="H12">
        <v>2020</v>
      </c>
    </row>
    <row r="13" spans="1:8" x14ac:dyDescent="0.3">
      <c r="A13" s="9" t="s">
        <v>14</v>
      </c>
      <c r="B13" s="7">
        <f>RawData!H13+2</f>
        <v>4</v>
      </c>
      <c r="C13">
        <f>RawData!R13</f>
        <v>5</v>
      </c>
      <c r="D13" s="11">
        <v>4</v>
      </c>
      <c r="E13" s="13">
        <v>0</v>
      </c>
      <c r="F13" s="11">
        <f t="shared" si="2"/>
        <v>5</v>
      </c>
      <c r="G13" s="12">
        <f t="shared" si="0"/>
        <v>0</v>
      </c>
      <c r="H13">
        <v>2020</v>
      </c>
    </row>
    <row r="14" spans="1:8" x14ac:dyDescent="0.3">
      <c r="A14" s="9" t="s">
        <v>15</v>
      </c>
      <c r="B14" s="7">
        <f>RawData!H14+2</f>
        <v>20</v>
      </c>
      <c r="C14">
        <f>RawData!R14</f>
        <v>24</v>
      </c>
      <c r="D14" s="11">
        <v>0</v>
      </c>
      <c r="E14" s="13">
        <v>20</v>
      </c>
      <c r="F14" s="11">
        <f t="shared" si="2"/>
        <v>0</v>
      </c>
      <c r="G14" s="12">
        <f t="shared" si="0"/>
        <v>24</v>
      </c>
      <c r="H14">
        <v>2020</v>
      </c>
    </row>
    <row r="15" spans="1:8" x14ac:dyDescent="0.3">
      <c r="A15" s="9" t="s">
        <v>16</v>
      </c>
      <c r="B15" s="7">
        <f>RawData!H15+2</f>
        <v>11</v>
      </c>
      <c r="C15">
        <f>RawData!R15</f>
        <v>14</v>
      </c>
      <c r="D15" s="11">
        <v>11</v>
      </c>
      <c r="E15" s="13">
        <v>0</v>
      </c>
      <c r="F15" s="11">
        <f t="shared" si="2"/>
        <v>14</v>
      </c>
      <c r="G15" s="12">
        <f t="shared" si="0"/>
        <v>0</v>
      </c>
      <c r="H15">
        <v>2020</v>
      </c>
    </row>
    <row r="16" spans="1:8" x14ac:dyDescent="0.3">
      <c r="A16" s="9" t="s">
        <v>17</v>
      </c>
      <c r="B16" s="7">
        <f>RawData!H16+2</f>
        <v>6</v>
      </c>
      <c r="C16">
        <f>RawData!R16</f>
        <v>7</v>
      </c>
      <c r="D16" s="11">
        <v>6</v>
      </c>
      <c r="E16" s="13">
        <v>0</v>
      </c>
      <c r="F16" s="11">
        <f t="shared" si="2"/>
        <v>7</v>
      </c>
      <c r="G16" s="12">
        <f t="shared" si="0"/>
        <v>0</v>
      </c>
      <c r="H16">
        <v>2020</v>
      </c>
    </row>
    <row r="17" spans="1:8" x14ac:dyDescent="0.3">
      <c r="A17" s="9" t="s">
        <v>18</v>
      </c>
      <c r="B17" s="7">
        <f>RawData!H17+2</f>
        <v>6</v>
      </c>
      <c r="C17">
        <f>RawData!R17</f>
        <v>7</v>
      </c>
      <c r="D17" s="11">
        <v>6</v>
      </c>
      <c r="E17" s="13">
        <v>0</v>
      </c>
      <c r="F17" s="11">
        <f t="shared" si="2"/>
        <v>7</v>
      </c>
      <c r="G17" s="12">
        <f t="shared" si="0"/>
        <v>0</v>
      </c>
      <c r="H17">
        <v>2020</v>
      </c>
    </row>
    <row r="18" spans="1:8" x14ac:dyDescent="0.3">
      <c r="A18" s="9" t="s">
        <v>19</v>
      </c>
      <c r="B18" s="7">
        <f>RawData!H18+2</f>
        <v>8</v>
      </c>
      <c r="C18">
        <f>RawData!R18</f>
        <v>10</v>
      </c>
      <c r="D18" s="11">
        <v>8</v>
      </c>
      <c r="E18" s="13">
        <v>0</v>
      </c>
      <c r="F18" s="11">
        <f t="shared" si="2"/>
        <v>10</v>
      </c>
      <c r="G18" s="12">
        <f t="shared" si="0"/>
        <v>0</v>
      </c>
      <c r="H18">
        <v>2020</v>
      </c>
    </row>
    <row r="19" spans="1:8" x14ac:dyDescent="0.3">
      <c r="A19" s="9" t="s">
        <v>20</v>
      </c>
      <c r="B19" s="7">
        <f>RawData!H19+2</f>
        <v>8</v>
      </c>
      <c r="C19">
        <f>RawData!R19</f>
        <v>10</v>
      </c>
      <c r="D19" s="11">
        <v>8</v>
      </c>
      <c r="E19" s="13">
        <v>0</v>
      </c>
      <c r="F19" s="11">
        <f t="shared" si="2"/>
        <v>10</v>
      </c>
      <c r="G19" s="12">
        <f t="shared" si="0"/>
        <v>0</v>
      </c>
      <c r="H19">
        <v>2020</v>
      </c>
    </row>
    <row r="20" spans="1:8" x14ac:dyDescent="0.3">
      <c r="A20" s="9" t="s">
        <v>21</v>
      </c>
      <c r="B20" s="7">
        <f>RawData!H20+2</f>
        <v>4</v>
      </c>
      <c r="C20">
        <f>RawData!R20</f>
        <v>4</v>
      </c>
      <c r="D20" s="11">
        <v>1</v>
      </c>
      <c r="E20" s="13">
        <v>3</v>
      </c>
      <c r="F20" s="11">
        <f t="shared" si="2"/>
        <v>1</v>
      </c>
      <c r="G20" s="12">
        <f t="shared" si="0"/>
        <v>3</v>
      </c>
      <c r="H20">
        <v>2020</v>
      </c>
    </row>
    <row r="21" spans="1:8" x14ac:dyDescent="0.3">
      <c r="A21" s="9" t="s">
        <v>22</v>
      </c>
      <c r="B21" s="7">
        <f>RawData!H21+2</f>
        <v>10</v>
      </c>
      <c r="C21">
        <f>RawData!R21</f>
        <v>12</v>
      </c>
      <c r="D21" s="11">
        <v>0</v>
      </c>
      <c r="E21" s="13">
        <v>10</v>
      </c>
      <c r="F21" s="11">
        <f t="shared" si="2"/>
        <v>0</v>
      </c>
      <c r="G21" s="12">
        <f t="shared" si="0"/>
        <v>12</v>
      </c>
      <c r="H21">
        <v>2020</v>
      </c>
    </row>
    <row r="22" spans="1:8" x14ac:dyDescent="0.3">
      <c r="A22" s="9" t="s">
        <v>23</v>
      </c>
      <c r="B22" s="7">
        <f>RawData!H22+2</f>
        <v>11</v>
      </c>
      <c r="C22">
        <f>RawData!R22</f>
        <v>14</v>
      </c>
      <c r="D22" s="11">
        <v>0</v>
      </c>
      <c r="E22" s="13">
        <v>11</v>
      </c>
      <c r="F22" s="11">
        <f t="shared" si="2"/>
        <v>0</v>
      </c>
      <c r="G22" s="12">
        <f t="shared" si="0"/>
        <v>14</v>
      </c>
      <c r="H22">
        <v>2020</v>
      </c>
    </row>
    <row r="23" spans="1:8" x14ac:dyDescent="0.3">
      <c r="A23" s="9" t="s">
        <v>24</v>
      </c>
      <c r="B23" s="7">
        <f>RawData!H23+2</f>
        <v>16</v>
      </c>
      <c r="C23">
        <f>RawData!R23</f>
        <v>19</v>
      </c>
      <c r="D23" s="11">
        <v>0</v>
      </c>
      <c r="E23" s="13">
        <v>16</v>
      </c>
      <c r="F23" s="11">
        <f t="shared" si="2"/>
        <v>0</v>
      </c>
      <c r="G23" s="12">
        <f>IF(B23=E23, C23, E23)</f>
        <v>19</v>
      </c>
      <c r="H23">
        <v>2020</v>
      </c>
    </row>
    <row r="24" spans="1:8" x14ac:dyDescent="0.3">
      <c r="A24" s="9" t="s">
        <v>25</v>
      </c>
      <c r="B24" s="7">
        <f>RawData!H24+2</f>
        <v>10</v>
      </c>
      <c r="C24">
        <f>RawData!R24</f>
        <v>12</v>
      </c>
      <c r="D24" s="11">
        <v>0</v>
      </c>
      <c r="E24" s="13">
        <v>10</v>
      </c>
      <c r="F24" s="11">
        <f t="shared" si="2"/>
        <v>0</v>
      </c>
      <c r="G24" s="12">
        <f t="shared" ref="G24:G51" si="3">IF(B24=E24, C24, E24)</f>
        <v>12</v>
      </c>
      <c r="H24">
        <v>2020</v>
      </c>
    </row>
    <row r="25" spans="1:8" x14ac:dyDescent="0.3">
      <c r="A25" s="9" t="s">
        <v>26</v>
      </c>
      <c r="B25" s="7">
        <f>RawData!H25+2</f>
        <v>6</v>
      </c>
      <c r="C25">
        <f>RawData!R25</f>
        <v>7</v>
      </c>
      <c r="D25" s="11">
        <v>6</v>
      </c>
      <c r="E25" s="13">
        <v>0</v>
      </c>
      <c r="F25" s="11">
        <f t="shared" si="2"/>
        <v>7</v>
      </c>
      <c r="G25" s="12">
        <f t="shared" si="3"/>
        <v>0</v>
      </c>
      <c r="H25">
        <v>2020</v>
      </c>
    </row>
    <row r="26" spans="1:8" x14ac:dyDescent="0.3">
      <c r="A26" s="9" t="s">
        <v>27</v>
      </c>
      <c r="B26" s="7">
        <f>RawData!H26+2</f>
        <v>10</v>
      </c>
      <c r="C26">
        <f>RawData!R26</f>
        <v>13</v>
      </c>
      <c r="D26" s="11">
        <v>10</v>
      </c>
      <c r="E26" s="13">
        <v>0</v>
      </c>
      <c r="F26" s="11">
        <f t="shared" si="2"/>
        <v>13</v>
      </c>
      <c r="G26" s="12">
        <f t="shared" si="3"/>
        <v>0</v>
      </c>
      <c r="H26">
        <v>2020</v>
      </c>
    </row>
    <row r="27" spans="1:8" x14ac:dyDescent="0.3">
      <c r="A27" s="9" t="s">
        <v>28</v>
      </c>
      <c r="B27" s="7">
        <f>RawData!H27+2</f>
        <v>3</v>
      </c>
      <c r="C27">
        <f>RawData!R27</f>
        <v>4</v>
      </c>
      <c r="D27" s="11">
        <v>3</v>
      </c>
      <c r="E27" s="13">
        <v>0</v>
      </c>
      <c r="F27" s="11">
        <f>IF(B27=D27, C27, D27)</f>
        <v>4</v>
      </c>
      <c r="G27" s="12">
        <f t="shared" si="3"/>
        <v>0</v>
      </c>
      <c r="H27">
        <v>2020</v>
      </c>
    </row>
    <row r="28" spans="1:8" x14ac:dyDescent="0.3">
      <c r="A28" s="9" t="s">
        <v>29</v>
      </c>
      <c r="B28" s="7">
        <f>RawData!H28+2</f>
        <v>5</v>
      </c>
      <c r="C28">
        <f>RawData!R28</f>
        <v>5</v>
      </c>
      <c r="D28" s="11">
        <v>4</v>
      </c>
      <c r="E28" s="13">
        <v>1</v>
      </c>
      <c r="F28" s="11">
        <f>IF(B28=D28, C28, D28)</f>
        <v>4</v>
      </c>
      <c r="G28" s="12">
        <f t="shared" si="3"/>
        <v>1</v>
      </c>
      <c r="H28">
        <v>2020</v>
      </c>
    </row>
    <row r="29" spans="1:8" x14ac:dyDescent="0.3">
      <c r="A29" s="9" t="s">
        <v>30</v>
      </c>
      <c r="B29" s="7">
        <f>RawData!H29+2</f>
        <v>6</v>
      </c>
      <c r="C29">
        <f>RawData!R29</f>
        <v>7</v>
      </c>
      <c r="D29" s="11">
        <v>0</v>
      </c>
      <c r="E29" s="13">
        <v>6</v>
      </c>
      <c r="F29" s="11">
        <f>IF(B29=D29, C29, D29)</f>
        <v>0</v>
      </c>
      <c r="G29" s="12">
        <f t="shared" si="3"/>
        <v>7</v>
      </c>
      <c r="H29">
        <v>2020</v>
      </c>
    </row>
    <row r="30" spans="1:8" x14ac:dyDescent="0.3">
      <c r="A30" s="9" t="s">
        <v>31</v>
      </c>
      <c r="B30" s="7">
        <f>RawData!H30+2</f>
        <v>4</v>
      </c>
      <c r="C30">
        <f>RawData!R30</f>
        <v>4</v>
      </c>
      <c r="D30" s="11">
        <v>0</v>
      </c>
      <c r="E30" s="13">
        <v>4</v>
      </c>
      <c r="F30" s="11">
        <f t="shared" ref="F30:F45" si="4">IF(B30=D30, C30, D30)</f>
        <v>0</v>
      </c>
      <c r="G30" s="12">
        <f t="shared" si="3"/>
        <v>4</v>
      </c>
      <c r="H30">
        <v>2020</v>
      </c>
    </row>
    <row r="31" spans="1:8" x14ac:dyDescent="0.3">
      <c r="A31" s="9" t="s">
        <v>32</v>
      </c>
      <c r="B31" s="7">
        <f>RawData!H31+2</f>
        <v>14</v>
      </c>
      <c r="C31">
        <f>RawData!R31</f>
        <v>17</v>
      </c>
      <c r="D31" s="11">
        <v>0</v>
      </c>
      <c r="E31" s="13">
        <v>14</v>
      </c>
      <c r="F31" s="11">
        <f t="shared" si="4"/>
        <v>0</v>
      </c>
      <c r="G31" s="12">
        <f t="shared" si="3"/>
        <v>17</v>
      </c>
      <c r="H31">
        <v>2020</v>
      </c>
    </row>
    <row r="32" spans="1:8" x14ac:dyDescent="0.3">
      <c r="A32" s="9" t="s">
        <v>33</v>
      </c>
      <c r="B32" s="7">
        <f>RawData!H32+2</f>
        <v>5</v>
      </c>
      <c r="C32">
        <f>RawData!R32</f>
        <v>6</v>
      </c>
      <c r="D32" s="11">
        <v>0</v>
      </c>
      <c r="E32" s="13">
        <v>5</v>
      </c>
      <c r="F32" s="11">
        <f t="shared" si="4"/>
        <v>0</v>
      </c>
      <c r="G32" s="12">
        <f t="shared" si="3"/>
        <v>6</v>
      </c>
      <c r="H32">
        <v>2020</v>
      </c>
    </row>
    <row r="33" spans="1:8" x14ac:dyDescent="0.3">
      <c r="A33" s="9" t="s">
        <v>34</v>
      </c>
      <c r="B33" s="7">
        <f>RawData!H33+2</f>
        <v>29</v>
      </c>
      <c r="C33">
        <f>RawData!R33</f>
        <v>36</v>
      </c>
      <c r="D33" s="11">
        <v>0</v>
      </c>
      <c r="E33" s="13">
        <v>29</v>
      </c>
      <c r="F33" s="11">
        <f t="shared" si="4"/>
        <v>0</v>
      </c>
      <c r="G33" s="12">
        <f t="shared" si="3"/>
        <v>36</v>
      </c>
      <c r="H33">
        <v>2020</v>
      </c>
    </row>
    <row r="34" spans="1:8" x14ac:dyDescent="0.3">
      <c r="A34" s="9" t="s">
        <v>35</v>
      </c>
      <c r="B34" s="7">
        <f>RawData!H34+2</f>
        <v>15</v>
      </c>
      <c r="C34">
        <f>RawData!R34</f>
        <v>20</v>
      </c>
      <c r="D34" s="11">
        <v>15</v>
      </c>
      <c r="E34" s="13">
        <v>0</v>
      </c>
      <c r="F34" s="11">
        <f t="shared" si="4"/>
        <v>20</v>
      </c>
      <c r="G34" s="12">
        <f t="shared" si="3"/>
        <v>0</v>
      </c>
      <c r="H34">
        <v>2020</v>
      </c>
    </row>
    <row r="35" spans="1:8" x14ac:dyDescent="0.3">
      <c r="A35" s="9" t="s">
        <v>36</v>
      </c>
      <c r="B35" s="7">
        <f>RawData!H35+2</f>
        <v>3</v>
      </c>
      <c r="C35">
        <f>RawData!R35</f>
        <v>3</v>
      </c>
      <c r="D35" s="11">
        <v>3</v>
      </c>
      <c r="E35" s="13">
        <v>0</v>
      </c>
      <c r="F35" s="11">
        <f t="shared" si="4"/>
        <v>3</v>
      </c>
      <c r="G35" s="12">
        <f t="shared" si="3"/>
        <v>0</v>
      </c>
      <c r="H35">
        <v>2020</v>
      </c>
    </row>
    <row r="36" spans="1:8" x14ac:dyDescent="0.3">
      <c r="A36" s="9" t="s">
        <v>37</v>
      </c>
      <c r="B36" s="7">
        <f>RawData!H36+2</f>
        <v>18</v>
      </c>
      <c r="C36">
        <f>RawData!R36</f>
        <v>22</v>
      </c>
      <c r="D36" s="11">
        <v>18</v>
      </c>
      <c r="E36" s="13">
        <v>0</v>
      </c>
      <c r="F36" s="11">
        <f t="shared" si="4"/>
        <v>22</v>
      </c>
      <c r="G36" s="12">
        <f t="shared" si="3"/>
        <v>0</v>
      </c>
      <c r="H36">
        <v>2020</v>
      </c>
    </row>
    <row r="37" spans="1:8" x14ac:dyDescent="0.3">
      <c r="A37" s="9" t="s">
        <v>38</v>
      </c>
      <c r="B37" s="7">
        <f>RawData!H37+2</f>
        <v>7</v>
      </c>
      <c r="C37">
        <f>RawData!R37</f>
        <v>9</v>
      </c>
      <c r="D37" s="11">
        <v>7</v>
      </c>
      <c r="E37" s="13">
        <v>0</v>
      </c>
      <c r="F37" s="11">
        <f t="shared" si="4"/>
        <v>9</v>
      </c>
      <c r="G37" s="12">
        <f t="shared" si="3"/>
        <v>0</v>
      </c>
      <c r="H37">
        <v>2020</v>
      </c>
    </row>
    <row r="38" spans="1:8" x14ac:dyDescent="0.3">
      <c r="A38" s="9" t="s">
        <v>39</v>
      </c>
      <c r="B38" s="7">
        <f>RawData!H38+2</f>
        <v>7</v>
      </c>
      <c r="C38">
        <f>RawData!R38</f>
        <v>9</v>
      </c>
      <c r="D38" s="11">
        <v>0</v>
      </c>
      <c r="E38" s="13">
        <v>7</v>
      </c>
      <c r="F38" s="11">
        <f t="shared" si="4"/>
        <v>0</v>
      </c>
      <c r="G38" s="12">
        <f>IF(B38=E38, C38, E38)</f>
        <v>9</v>
      </c>
      <c r="H38">
        <v>2020</v>
      </c>
    </row>
    <row r="39" spans="1:8" x14ac:dyDescent="0.3">
      <c r="A39" s="9" t="s">
        <v>40</v>
      </c>
      <c r="B39" s="7">
        <f>RawData!H39+2</f>
        <v>20</v>
      </c>
      <c r="C39">
        <f>RawData!R39</f>
        <v>24</v>
      </c>
      <c r="D39" s="11">
        <v>0</v>
      </c>
      <c r="E39" s="13">
        <v>20</v>
      </c>
      <c r="F39" s="11">
        <f t="shared" si="4"/>
        <v>0</v>
      </c>
      <c r="G39" s="12">
        <f t="shared" si="3"/>
        <v>24</v>
      </c>
      <c r="H39">
        <v>2020</v>
      </c>
    </row>
    <row r="40" spans="1:8" x14ac:dyDescent="0.3">
      <c r="A40" s="9" t="s">
        <v>41</v>
      </c>
      <c r="B40" s="7">
        <f>RawData!H40+2</f>
        <v>4</v>
      </c>
      <c r="C40">
        <f>RawData!R40</f>
        <v>4</v>
      </c>
      <c r="D40" s="11">
        <v>0</v>
      </c>
      <c r="E40" s="13">
        <v>4</v>
      </c>
      <c r="F40" s="11">
        <f t="shared" si="4"/>
        <v>0</v>
      </c>
      <c r="G40" s="12">
        <f t="shared" si="3"/>
        <v>4</v>
      </c>
      <c r="H40">
        <v>2020</v>
      </c>
    </row>
    <row r="41" spans="1:8" x14ac:dyDescent="0.3">
      <c r="A41" s="9" t="s">
        <v>42</v>
      </c>
      <c r="B41" s="7">
        <f>RawData!H41+2</f>
        <v>9</v>
      </c>
      <c r="C41">
        <f>RawData!R41</f>
        <v>11</v>
      </c>
      <c r="D41" s="11">
        <v>9</v>
      </c>
      <c r="E41" s="13">
        <v>0</v>
      </c>
      <c r="F41" s="11">
        <f t="shared" si="4"/>
        <v>11</v>
      </c>
      <c r="G41" s="12">
        <f t="shared" si="3"/>
        <v>0</v>
      </c>
      <c r="H41">
        <v>2020</v>
      </c>
    </row>
    <row r="42" spans="1:8" x14ac:dyDescent="0.3">
      <c r="A42" s="9" t="s">
        <v>43</v>
      </c>
      <c r="B42" s="7">
        <f>RawData!H42+2</f>
        <v>3</v>
      </c>
      <c r="C42">
        <f>RawData!R42</f>
        <v>4</v>
      </c>
      <c r="D42" s="11">
        <v>3</v>
      </c>
      <c r="E42" s="13">
        <v>0</v>
      </c>
      <c r="F42" s="11">
        <f t="shared" si="4"/>
        <v>4</v>
      </c>
      <c r="G42" s="12">
        <f t="shared" si="3"/>
        <v>0</v>
      </c>
      <c r="H42">
        <v>2020</v>
      </c>
    </row>
    <row r="43" spans="1:8" x14ac:dyDescent="0.3">
      <c r="A43" s="9" t="s">
        <v>44</v>
      </c>
      <c r="B43" s="7">
        <f>RawData!H43+2</f>
        <v>11</v>
      </c>
      <c r="C43">
        <f>RawData!R43</f>
        <v>14</v>
      </c>
      <c r="D43" s="11">
        <v>11</v>
      </c>
      <c r="E43" s="13">
        <v>0</v>
      </c>
      <c r="F43" s="11">
        <f t="shared" si="4"/>
        <v>14</v>
      </c>
      <c r="G43" s="12">
        <f t="shared" si="3"/>
        <v>0</v>
      </c>
      <c r="H43">
        <v>2020</v>
      </c>
    </row>
    <row r="44" spans="1:8" x14ac:dyDescent="0.3">
      <c r="A44" s="9" t="s">
        <v>45</v>
      </c>
      <c r="B44" s="7">
        <f>RawData!H44+2</f>
        <v>38</v>
      </c>
      <c r="C44">
        <f>RawData!R44</f>
        <v>52</v>
      </c>
      <c r="D44" s="11">
        <v>38</v>
      </c>
      <c r="E44" s="13">
        <v>0</v>
      </c>
      <c r="F44" s="11">
        <f t="shared" si="4"/>
        <v>52</v>
      </c>
      <c r="G44" s="12">
        <f t="shared" si="3"/>
        <v>0</v>
      </c>
      <c r="H44">
        <v>2020</v>
      </c>
    </row>
    <row r="45" spans="1:8" x14ac:dyDescent="0.3">
      <c r="A45" s="9" t="s">
        <v>46</v>
      </c>
      <c r="B45" s="7">
        <f>RawData!H45+2</f>
        <v>6</v>
      </c>
      <c r="C45">
        <f>RawData!R45</f>
        <v>8</v>
      </c>
      <c r="D45" s="11">
        <v>6</v>
      </c>
      <c r="E45" s="13">
        <v>0</v>
      </c>
      <c r="F45" s="11">
        <f t="shared" si="4"/>
        <v>8</v>
      </c>
      <c r="G45" s="12">
        <f t="shared" si="3"/>
        <v>0</v>
      </c>
      <c r="H45">
        <v>2020</v>
      </c>
    </row>
    <row r="46" spans="1:8" x14ac:dyDescent="0.3">
      <c r="A46" s="9" t="s">
        <v>47</v>
      </c>
      <c r="B46" s="7">
        <f>RawData!H46+2</f>
        <v>3</v>
      </c>
      <c r="C46">
        <f>RawData!R46</f>
        <v>3</v>
      </c>
      <c r="D46" s="11">
        <v>0</v>
      </c>
      <c r="E46" s="13">
        <v>3</v>
      </c>
      <c r="F46" s="11">
        <f>IF(B46=D46, C46, D46)</f>
        <v>0</v>
      </c>
      <c r="G46" s="12">
        <f t="shared" si="3"/>
        <v>3</v>
      </c>
      <c r="H46">
        <v>2020</v>
      </c>
    </row>
    <row r="47" spans="1:8" x14ac:dyDescent="0.3">
      <c r="A47" s="9" t="s">
        <v>48</v>
      </c>
      <c r="B47" s="7">
        <f>RawData!H47+2</f>
        <v>13</v>
      </c>
      <c r="C47">
        <f>RawData!R47</f>
        <v>17</v>
      </c>
      <c r="D47" s="11">
        <v>0</v>
      </c>
      <c r="E47" s="13">
        <v>13</v>
      </c>
      <c r="F47" s="11">
        <f>IF(B47=D47, C47, D47)</f>
        <v>0</v>
      </c>
      <c r="G47" s="12">
        <f t="shared" si="3"/>
        <v>17</v>
      </c>
      <c r="H47">
        <v>2020</v>
      </c>
    </row>
    <row r="48" spans="1:8" x14ac:dyDescent="0.3">
      <c r="A48" s="9" t="s">
        <v>49</v>
      </c>
      <c r="B48" s="7">
        <f>RawData!H48+2</f>
        <v>12</v>
      </c>
      <c r="C48">
        <f>RawData!R48</f>
        <v>15</v>
      </c>
      <c r="D48" s="11">
        <v>0</v>
      </c>
      <c r="E48" s="13">
        <v>12</v>
      </c>
      <c r="F48" s="11">
        <f>IF(B48=D48, C48, D48)</f>
        <v>0</v>
      </c>
      <c r="G48" s="12">
        <f t="shared" si="3"/>
        <v>15</v>
      </c>
      <c r="H48">
        <v>2020</v>
      </c>
    </row>
    <row r="49" spans="1:8" x14ac:dyDescent="0.3">
      <c r="A49" s="9" t="s">
        <v>50</v>
      </c>
      <c r="B49" s="7">
        <f>RawData!H49+2</f>
        <v>5</v>
      </c>
      <c r="C49">
        <f>RawData!R49</f>
        <v>5</v>
      </c>
      <c r="D49" s="11">
        <v>5</v>
      </c>
      <c r="E49" s="13">
        <v>0</v>
      </c>
      <c r="F49" s="11">
        <f t="shared" ref="F49:F51" si="5">IF(B49=D49, C49, D49)</f>
        <v>5</v>
      </c>
      <c r="G49" s="12">
        <f t="shared" si="3"/>
        <v>0</v>
      </c>
      <c r="H49">
        <v>2020</v>
      </c>
    </row>
    <row r="50" spans="1:8" x14ac:dyDescent="0.3">
      <c r="A50" s="9" t="s">
        <v>51</v>
      </c>
      <c r="B50" s="7">
        <f>RawData!H50+2</f>
        <v>10</v>
      </c>
      <c r="C50">
        <f>RawData!R50</f>
        <v>12</v>
      </c>
      <c r="D50" s="11">
        <v>0</v>
      </c>
      <c r="E50" s="13">
        <v>10</v>
      </c>
      <c r="F50" s="11">
        <f t="shared" si="5"/>
        <v>0</v>
      </c>
      <c r="G50" s="12">
        <f t="shared" si="3"/>
        <v>12</v>
      </c>
      <c r="H50">
        <v>2020</v>
      </c>
    </row>
    <row r="51" spans="1:8" x14ac:dyDescent="0.3">
      <c r="A51" s="9" t="s">
        <v>52</v>
      </c>
      <c r="B51" s="7">
        <f>RawData!H51+2</f>
        <v>3</v>
      </c>
      <c r="C51">
        <f>RawData!R51</f>
        <v>3</v>
      </c>
      <c r="D51" s="11">
        <v>3</v>
      </c>
      <c r="E51" s="13">
        <v>0</v>
      </c>
      <c r="F51" s="11">
        <f t="shared" si="5"/>
        <v>3</v>
      </c>
      <c r="G51" s="12">
        <f t="shared" si="3"/>
        <v>0</v>
      </c>
      <c r="H51">
        <v>2020</v>
      </c>
    </row>
    <row r="52" spans="1:8" x14ac:dyDescent="0.3">
      <c r="A52" s="19" t="s">
        <v>62</v>
      </c>
      <c r="B52" s="7">
        <f>RawData!H52+2</f>
        <v>2</v>
      </c>
      <c r="C52">
        <f>RawData!R52</f>
        <v>3</v>
      </c>
      <c r="D52" s="11">
        <v>0</v>
      </c>
      <c r="E52" s="13">
        <v>3</v>
      </c>
      <c r="F52" s="11">
        <f t="shared" ref="F52" si="6">IF(B52=D52, C52, D52)</f>
        <v>0</v>
      </c>
      <c r="G52" s="12">
        <f t="shared" ref="G52" si="7">IF(B52=E52, C52, E52)</f>
        <v>3</v>
      </c>
      <c r="H52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"/>
  <sheetViews>
    <sheetView workbookViewId="0">
      <selection activeCell="D9" sqref="D9"/>
    </sheetView>
  </sheetViews>
  <sheetFormatPr defaultRowHeight="14.4" x14ac:dyDescent="0.3"/>
  <cols>
    <col min="1" max="1" width="13" customWidth="1"/>
    <col min="2" max="2" width="9.5546875" bestFit="1" customWidth="1"/>
    <col min="3" max="3" width="7.77734375" bestFit="1" customWidth="1"/>
    <col min="4" max="4" width="10.21875" bestFit="1" customWidth="1"/>
    <col min="9" max="9" width="12.33203125" bestFit="1" customWidth="1"/>
    <col min="10" max="13" width="11.33203125" bestFit="1" customWidth="1"/>
  </cols>
  <sheetData>
    <row r="1" spans="1:13" x14ac:dyDescent="0.3">
      <c r="B1" t="s">
        <v>64</v>
      </c>
      <c r="C1" t="s">
        <v>65</v>
      </c>
      <c r="D1" t="s">
        <v>74</v>
      </c>
      <c r="E1" t="s">
        <v>69</v>
      </c>
      <c r="F1" t="s">
        <v>67</v>
      </c>
      <c r="G1" t="s">
        <v>66</v>
      </c>
      <c r="H1" t="s">
        <v>68</v>
      </c>
      <c r="I1" t="s">
        <v>75</v>
      </c>
      <c r="J1" t="s">
        <v>71</v>
      </c>
      <c r="K1" t="s">
        <v>72</v>
      </c>
      <c r="L1" t="s">
        <v>70</v>
      </c>
      <c r="M1" t="s">
        <v>73</v>
      </c>
    </row>
    <row r="2" spans="1:13" x14ac:dyDescent="0.3">
      <c r="A2" t="s">
        <v>60</v>
      </c>
      <c r="B2" s="21">
        <f>RawData!C2</f>
        <v>435</v>
      </c>
      <c r="C2" s="21">
        <f>ProposalVisuals!B2+103</f>
        <v>538</v>
      </c>
      <c r="D2" s="3">
        <f>RawData!E2</f>
        <v>2.2988505747126436E-3</v>
      </c>
      <c r="E2" s="20">
        <f>_xlfn.QUARTILE.EXC(RawData!J2:J51,1)</f>
        <v>9.7727235191899908E-2</v>
      </c>
      <c r="F2" s="3">
        <f>MEDIAN(RawData!J2:J51)</f>
        <v>0.16666664801415262</v>
      </c>
      <c r="G2" s="3">
        <f>AVERAGE(RawData!J2:J51)</f>
        <v>0.30189408244073596</v>
      </c>
      <c r="H2" s="20">
        <f>_xlfn.QUARTILE.EXC(RawData!J2:J51,3)</f>
        <v>0.37500012923850606</v>
      </c>
      <c r="I2" s="21">
        <f>RawData!D2</f>
        <v>752951.2045977012</v>
      </c>
      <c r="J2" s="25">
        <f>ROUND(_xlfn.QUARTILE.EXC(RawData!I2:I51,1),0)</f>
        <v>710401</v>
      </c>
      <c r="K2" s="24">
        <f>ROUND(MEDIAN(RawData!I2:I51),0)</f>
        <v>746769</v>
      </c>
      <c r="L2" s="24">
        <f>ROUND(AVERAGE(RawData!I2:I51),0)</f>
        <v>751338</v>
      </c>
      <c r="M2" s="25">
        <f>ROUND(_xlfn.QUARTILE.EXC(RawData!I2:I51,3),0)</f>
        <v>789425</v>
      </c>
    </row>
    <row r="3" spans="1:13" x14ac:dyDescent="0.3">
      <c r="A3" t="s">
        <v>61</v>
      </c>
      <c r="B3">
        <f>RawData!M2</f>
        <v>564</v>
      </c>
      <c r="C3" s="21">
        <f>ProposalVisuals!B3+103</f>
        <v>667</v>
      </c>
      <c r="D3" s="3">
        <f>RawData!K2</f>
        <v>1.7670208263774348E-3</v>
      </c>
      <c r="E3" s="3">
        <f>_xlfn.QUARTILE.EXC(RawData!P2:P51,1)</f>
        <v>7.4358954370065899E-2</v>
      </c>
      <c r="F3" s="3">
        <f>MEDIAN(RawData!P2:P51)</f>
        <v>0.12499997326379786</v>
      </c>
      <c r="G3" s="3">
        <f>AVERAGE(RawData!P2:P51)</f>
        <v>0.2457047377657518</v>
      </c>
      <c r="H3" s="3">
        <f>_xlfn.QUARTILE.EXC(RawData!P2:P51,3)</f>
        <v>0.33333323691534994</v>
      </c>
      <c r="I3" s="23">
        <f>MIN(RawData!G:G)</f>
        <v>224094</v>
      </c>
      <c r="J3" s="24">
        <f>ROUND(_xlfn.QUARTILE.EXC(RawData!O2:O51,1),0)</f>
        <v>568097</v>
      </c>
      <c r="K3" s="24">
        <f>ROUND(MEDIAN(RawData!O2:O51),0)</f>
        <v>582076</v>
      </c>
      <c r="L3" s="24">
        <f>ROUND(AVERAGE(RawData!O2:O51),0)</f>
        <v>589458</v>
      </c>
      <c r="M3" s="24">
        <f>ROUND(_xlfn.QUARTILE.EXC(RawData!O2:O51,3),0)</f>
        <v>602791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2020EC</vt:lpstr>
      <vt:lpstr>ProposalVisuals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Alexandria Nichols</dc:creator>
  <cp:lastModifiedBy>Alexandria Nichols</cp:lastModifiedBy>
  <dcterms:created xsi:type="dcterms:W3CDTF">2020-12-05T18:13:39Z</dcterms:created>
  <dcterms:modified xsi:type="dcterms:W3CDTF">2020-12-13T19:45:07Z</dcterms:modified>
</cp:coreProperties>
</file>