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nic\Desktop\EC\raw_data\"/>
    </mc:Choice>
  </mc:AlternateContent>
  <xr:revisionPtr revIDLastSave="0" documentId="13_ncr:1_{CC21AFE7-1071-4C94-ACFE-E0C84EE3E6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wData" sheetId="1" r:id="rId1"/>
    <sheet name="2020EC" sheetId="2" r:id="rId2"/>
    <sheet name="ProposalVisuals" sheetId="3" r:id="rId3"/>
  </sheets>
  <definedNames>
    <definedName name="_xlnm._FilterDatabase" localSheetId="0" hidden="1">RawData!$A$1:$R$52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2" i="1"/>
  <c r="N30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2" i="1"/>
  <c r="L2" i="1" s="1"/>
  <c r="C257" i="1" l="1"/>
  <c r="C254" i="1"/>
  <c r="B308" i="1"/>
  <c r="D308" i="1" s="1"/>
  <c r="B257" i="1"/>
  <c r="Q256" i="1"/>
  <c r="Q307" i="1"/>
  <c r="Q358" i="1"/>
  <c r="O256" i="1"/>
  <c r="O307" i="1"/>
  <c r="O358" i="1"/>
  <c r="B206" i="1"/>
  <c r="B309" i="1"/>
  <c r="D309" i="1" s="1"/>
  <c r="B310" i="1"/>
  <c r="B311" i="1"/>
  <c r="B312" i="1"/>
  <c r="B313" i="1"/>
  <c r="B314" i="1"/>
  <c r="B315" i="1"/>
  <c r="B316" i="1"/>
  <c r="D316" i="1" s="1"/>
  <c r="B317" i="1"/>
  <c r="Q317" i="1" s="1"/>
  <c r="B318" i="1"/>
  <c r="B319" i="1"/>
  <c r="B320" i="1"/>
  <c r="D320" i="1" s="1"/>
  <c r="B321" i="1"/>
  <c r="D321" i="1" s="1"/>
  <c r="B322" i="1"/>
  <c r="B323" i="1"/>
  <c r="B324" i="1"/>
  <c r="D324" i="1" s="1"/>
  <c r="B325" i="1"/>
  <c r="Q325" i="1" s="1"/>
  <c r="B326" i="1"/>
  <c r="D326" i="1" s="1"/>
  <c r="B327" i="1"/>
  <c r="B328" i="1"/>
  <c r="D328" i="1" s="1"/>
  <c r="B329" i="1"/>
  <c r="B330" i="1"/>
  <c r="B331" i="1"/>
  <c r="D331" i="1" s="1"/>
  <c r="B332" i="1"/>
  <c r="D332" i="1" s="1"/>
  <c r="B333" i="1"/>
  <c r="D333" i="1" s="1"/>
  <c r="B334" i="1"/>
  <c r="D334" i="1" s="1"/>
  <c r="B335" i="1"/>
  <c r="B336" i="1"/>
  <c r="B337" i="1"/>
  <c r="B338" i="1"/>
  <c r="B339" i="1"/>
  <c r="B340" i="1"/>
  <c r="D340" i="1" s="1"/>
  <c r="B341" i="1"/>
  <c r="B342" i="1"/>
  <c r="D342" i="1" s="1"/>
  <c r="B343" i="1"/>
  <c r="B344" i="1"/>
  <c r="B345" i="1"/>
  <c r="B346" i="1"/>
  <c r="B347" i="1"/>
  <c r="B348" i="1"/>
  <c r="D348" i="1" s="1"/>
  <c r="B349" i="1"/>
  <c r="B350" i="1"/>
  <c r="B351" i="1"/>
  <c r="B352" i="1"/>
  <c r="D352" i="1" s="1"/>
  <c r="B353" i="1"/>
  <c r="B354" i="1"/>
  <c r="B355" i="1"/>
  <c r="D355" i="1" s="1"/>
  <c r="B356" i="1"/>
  <c r="D356" i="1" s="1"/>
  <c r="B357" i="1"/>
  <c r="B358" i="1"/>
  <c r="D358" i="1" s="1"/>
  <c r="B258" i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B271" i="1"/>
  <c r="B272" i="1"/>
  <c r="B273" i="1"/>
  <c r="D273" i="1" s="1"/>
  <c r="B274" i="1"/>
  <c r="B275" i="1"/>
  <c r="D275" i="1" s="1"/>
  <c r="B276" i="1"/>
  <c r="D276" i="1" s="1"/>
  <c r="B277" i="1"/>
  <c r="D277" i="1" s="1"/>
  <c r="B278" i="1"/>
  <c r="B279" i="1"/>
  <c r="B280" i="1"/>
  <c r="B281" i="1"/>
  <c r="D281" i="1" s="1"/>
  <c r="B282" i="1"/>
  <c r="B283" i="1"/>
  <c r="D283" i="1" s="1"/>
  <c r="B284" i="1"/>
  <c r="D284" i="1" s="1"/>
  <c r="B285" i="1"/>
  <c r="D285" i="1" s="1"/>
  <c r="B286" i="1"/>
  <c r="D286" i="1" s="1"/>
  <c r="B287" i="1"/>
  <c r="B288" i="1"/>
  <c r="B289" i="1"/>
  <c r="D289" i="1" s="1"/>
  <c r="B290" i="1"/>
  <c r="B291" i="1"/>
  <c r="D291" i="1" s="1"/>
  <c r="B292" i="1"/>
  <c r="D292" i="1" s="1"/>
  <c r="B293" i="1"/>
  <c r="D293" i="1" s="1"/>
  <c r="B294" i="1"/>
  <c r="B295" i="1"/>
  <c r="B296" i="1"/>
  <c r="B297" i="1"/>
  <c r="B298" i="1"/>
  <c r="B299" i="1"/>
  <c r="D299" i="1" s="1"/>
  <c r="B300" i="1"/>
  <c r="D300" i="1" s="1"/>
  <c r="B301" i="1"/>
  <c r="D301" i="1" s="1"/>
  <c r="B302" i="1"/>
  <c r="B303" i="1"/>
  <c r="B304" i="1"/>
  <c r="B305" i="1"/>
  <c r="B306" i="1"/>
  <c r="B307" i="1"/>
  <c r="D307" i="1" s="1"/>
  <c r="B207" i="1"/>
  <c r="D207" i="1" s="1"/>
  <c r="B208" i="1"/>
  <c r="D208" i="1" s="1"/>
  <c r="B209" i="1"/>
  <c r="B210" i="1"/>
  <c r="B211" i="1"/>
  <c r="B212" i="1"/>
  <c r="D212" i="1" s="1"/>
  <c r="B213" i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B220" i="1"/>
  <c r="D220" i="1" s="1"/>
  <c r="B221" i="1"/>
  <c r="B222" i="1"/>
  <c r="D222" i="1" s="1"/>
  <c r="B223" i="1"/>
  <c r="D223" i="1" s="1"/>
  <c r="B224" i="1"/>
  <c r="D224" i="1" s="1"/>
  <c r="B225" i="1"/>
  <c r="D225" i="1" s="1"/>
  <c r="B226" i="1"/>
  <c r="B227" i="1"/>
  <c r="B228" i="1"/>
  <c r="B229" i="1"/>
  <c r="B230" i="1"/>
  <c r="D230" i="1" s="1"/>
  <c r="B231" i="1"/>
  <c r="D231" i="1" s="1"/>
  <c r="B232" i="1"/>
  <c r="D232" i="1" s="1"/>
  <c r="B233" i="1"/>
  <c r="D233" i="1" s="1"/>
  <c r="B234" i="1"/>
  <c r="B235" i="1"/>
  <c r="B236" i="1"/>
  <c r="B237" i="1"/>
  <c r="B238" i="1"/>
  <c r="D238" i="1" s="1"/>
  <c r="B239" i="1"/>
  <c r="D239" i="1" s="1"/>
  <c r="B240" i="1"/>
  <c r="D240" i="1" s="1"/>
  <c r="B241" i="1"/>
  <c r="D241" i="1" s="1"/>
  <c r="B242" i="1"/>
  <c r="B243" i="1"/>
  <c r="D243" i="1" s="1"/>
  <c r="B244" i="1"/>
  <c r="D244" i="1" s="1"/>
  <c r="B245" i="1"/>
  <c r="B246" i="1"/>
  <c r="D246" i="1" s="1"/>
  <c r="B247" i="1"/>
  <c r="D247" i="1" s="1"/>
  <c r="B248" i="1"/>
  <c r="D248" i="1" s="1"/>
  <c r="B249" i="1"/>
  <c r="D249" i="1" s="1"/>
  <c r="B250" i="1"/>
  <c r="B251" i="1"/>
  <c r="D251" i="1" s="1"/>
  <c r="B252" i="1"/>
  <c r="B253" i="1"/>
  <c r="B254" i="1"/>
  <c r="D254" i="1" s="1"/>
  <c r="B255" i="1"/>
  <c r="D255" i="1" s="1"/>
  <c r="B256" i="1"/>
  <c r="D256" i="1" s="1"/>
  <c r="B205" i="1"/>
  <c r="D264" i="1"/>
  <c r="D272" i="1"/>
  <c r="D318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69" i="1"/>
  <c r="B170" i="1"/>
  <c r="B171" i="1"/>
  <c r="B172" i="1"/>
  <c r="B173" i="1"/>
  <c r="B174" i="1"/>
  <c r="B175" i="1"/>
  <c r="B176" i="1"/>
  <c r="B177" i="1"/>
  <c r="B178" i="1"/>
  <c r="B179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55" i="1"/>
  <c r="B154" i="1"/>
  <c r="I146" i="1"/>
  <c r="I145" i="1"/>
  <c r="D341" i="1" l="1"/>
  <c r="D329" i="1"/>
  <c r="D317" i="1"/>
  <c r="D350" i="1"/>
  <c r="D343" i="1"/>
  <c r="D335" i="1"/>
  <c r="D357" i="1"/>
  <c r="D327" i="1"/>
  <c r="Q343" i="1"/>
  <c r="D325" i="1"/>
  <c r="D345" i="1"/>
  <c r="D311" i="1"/>
  <c r="D314" i="1"/>
  <c r="D313" i="1"/>
  <c r="D353" i="1"/>
  <c r="D338" i="1"/>
  <c r="D322" i="1"/>
  <c r="D351" i="1"/>
  <c r="D337" i="1"/>
  <c r="D354" i="1"/>
  <c r="D323" i="1"/>
  <c r="Q357" i="1"/>
  <c r="Q349" i="1"/>
  <c r="Q333" i="1"/>
  <c r="D349" i="1"/>
  <c r="D319" i="1"/>
  <c r="Q341" i="1"/>
  <c r="D339" i="1"/>
  <c r="D330" i="1"/>
  <c r="D312" i="1"/>
  <c r="Q344" i="1"/>
  <c r="Q336" i="1"/>
  <c r="Q308" i="1"/>
  <c r="Q356" i="1"/>
  <c r="O348" i="1"/>
  <c r="R315" i="1"/>
  <c r="Q328" i="1"/>
  <c r="Q312" i="1"/>
  <c r="Q355" i="1"/>
  <c r="D346" i="1"/>
  <c r="D310" i="1"/>
  <c r="R314" i="1"/>
  <c r="D336" i="1"/>
  <c r="O323" i="1"/>
  <c r="R326" i="1"/>
  <c r="R339" i="1"/>
  <c r="D347" i="1"/>
  <c r="D344" i="1"/>
  <c r="R350" i="1"/>
  <c r="R322" i="1"/>
  <c r="D315" i="1"/>
  <c r="D305" i="1"/>
  <c r="O262" i="1"/>
  <c r="D303" i="1"/>
  <c r="D294" i="1"/>
  <c r="D278" i="1"/>
  <c r="D304" i="1"/>
  <c r="D270" i="1"/>
  <c r="D302" i="1"/>
  <c r="D280" i="1"/>
  <c r="O286" i="1"/>
  <c r="D296" i="1"/>
  <c r="Q294" i="1"/>
  <c r="D295" i="1"/>
  <c r="Q284" i="1"/>
  <c r="D306" i="1"/>
  <c r="D288" i="1"/>
  <c r="R302" i="1"/>
  <c r="Q278" i="1"/>
  <c r="Q300" i="1"/>
  <c r="Q268" i="1"/>
  <c r="O292" i="1"/>
  <c r="D279" i="1"/>
  <c r="D290" i="1"/>
  <c r="Q301" i="1"/>
  <c r="Q277" i="1"/>
  <c r="Q269" i="1"/>
  <c r="D258" i="1"/>
  <c r="D274" i="1"/>
  <c r="O298" i="1"/>
  <c r="D287" i="1"/>
  <c r="Q291" i="1"/>
  <c r="O283" i="1"/>
  <c r="O259" i="1"/>
  <c r="D298" i="1"/>
  <c r="D271" i="1"/>
  <c r="O306" i="1"/>
  <c r="O274" i="1"/>
  <c r="Q282" i="1"/>
  <c r="Q266" i="1"/>
  <c r="D297" i="1"/>
  <c r="D282" i="1"/>
  <c r="Q271" i="1"/>
  <c r="R289" i="1"/>
  <c r="Q281" i="1"/>
  <c r="Q273" i="1"/>
  <c r="R265" i="1"/>
  <c r="O212" i="1"/>
  <c r="O207" i="1"/>
  <c r="D211" i="1"/>
  <c r="D228" i="1"/>
  <c r="R254" i="1"/>
  <c r="D209" i="1"/>
  <c r="R246" i="1"/>
  <c r="R230" i="1"/>
  <c r="R220" i="1"/>
  <c r="D227" i="1"/>
  <c r="R247" i="1"/>
  <c r="D219" i="1"/>
  <c r="R223" i="1"/>
  <c r="R252" i="1"/>
  <c r="R222" i="1"/>
  <c r="R239" i="1"/>
  <c r="R238" i="1"/>
  <c r="R255" i="1"/>
  <c r="R214" i="1"/>
  <c r="D235" i="1"/>
  <c r="R231" i="1"/>
  <c r="Q228" i="1"/>
  <c r="O228" i="1"/>
  <c r="O235" i="1"/>
  <c r="Q235" i="1"/>
  <c r="Q219" i="1"/>
  <c r="O219" i="1"/>
  <c r="D242" i="1"/>
  <c r="D226" i="1"/>
  <c r="D210" i="1"/>
  <c r="R211" i="1"/>
  <c r="D253" i="1"/>
  <c r="D252" i="1"/>
  <c r="D236" i="1"/>
  <c r="R227" i="1"/>
  <c r="R209" i="1"/>
  <c r="R242" i="1"/>
  <c r="D237" i="1"/>
  <c r="D250" i="1"/>
  <c r="D234" i="1"/>
  <c r="R249" i="1"/>
  <c r="D221" i="1"/>
  <c r="D245" i="1"/>
  <c r="D229" i="1"/>
  <c r="D213" i="1"/>
  <c r="D257" i="1"/>
  <c r="Q353" i="1"/>
  <c r="O353" i="1"/>
  <c r="Q351" i="1"/>
  <c r="O351" i="1"/>
  <c r="Q354" i="1"/>
  <c r="O354" i="1"/>
  <c r="O346" i="1"/>
  <c r="Q346" i="1"/>
  <c r="Q335" i="1"/>
  <c r="O335" i="1"/>
  <c r="Q330" i="1"/>
  <c r="O330" i="1"/>
  <c r="O345" i="1"/>
  <c r="Q345" i="1"/>
  <c r="O337" i="1"/>
  <c r="Q337" i="1"/>
  <c r="Q329" i="1"/>
  <c r="O329" i="1"/>
  <c r="O338" i="1"/>
  <c r="Q338" i="1"/>
  <c r="Q319" i="1"/>
  <c r="O319" i="1"/>
  <c r="Q327" i="1"/>
  <c r="O327" i="1"/>
  <c r="Q311" i="1"/>
  <c r="O311" i="1"/>
  <c r="O313" i="1"/>
  <c r="Q313" i="1"/>
  <c r="O318" i="1"/>
  <c r="Q318" i="1"/>
  <c r="Q310" i="1"/>
  <c r="O310" i="1"/>
  <c r="Q304" i="1"/>
  <c r="O304" i="1"/>
  <c r="Q296" i="1"/>
  <c r="O296" i="1"/>
  <c r="Q288" i="1"/>
  <c r="O288" i="1"/>
  <c r="Q280" i="1"/>
  <c r="O280" i="1"/>
  <c r="Q272" i="1"/>
  <c r="O272" i="1"/>
  <c r="Q264" i="1"/>
  <c r="O264" i="1"/>
  <c r="Q305" i="1"/>
  <c r="O305" i="1"/>
  <c r="O297" i="1"/>
  <c r="Q297" i="1"/>
  <c r="Q257" i="1"/>
  <c r="O257" i="1"/>
  <c r="O325" i="1"/>
  <c r="O317" i="1"/>
  <c r="R206" i="1"/>
  <c r="D206" i="1"/>
  <c r="O143" i="1"/>
  <c r="Q143" i="1"/>
  <c r="R143" i="1"/>
  <c r="O147" i="1"/>
  <c r="Q147" i="1"/>
  <c r="R147" i="1"/>
  <c r="O150" i="1"/>
  <c r="Q150" i="1"/>
  <c r="R150" i="1"/>
  <c r="O146" i="1"/>
  <c r="Q146" i="1"/>
  <c r="R146" i="1"/>
  <c r="O151" i="1"/>
  <c r="R151" i="1"/>
  <c r="Q151" i="1"/>
  <c r="O142" i="1"/>
  <c r="Q142" i="1"/>
  <c r="R142" i="1"/>
  <c r="O149" i="1"/>
  <c r="R149" i="1"/>
  <c r="Q149" i="1"/>
  <c r="O145" i="1"/>
  <c r="Q145" i="1"/>
  <c r="R145" i="1"/>
  <c r="O141" i="1"/>
  <c r="Q141" i="1"/>
  <c r="R141" i="1"/>
  <c r="O153" i="1"/>
  <c r="Q153" i="1"/>
  <c r="R153" i="1"/>
  <c r="O152" i="1"/>
  <c r="Q152" i="1"/>
  <c r="R152" i="1"/>
  <c r="O148" i="1"/>
  <c r="Q148" i="1"/>
  <c r="R148" i="1"/>
  <c r="O144" i="1"/>
  <c r="Q144" i="1"/>
  <c r="R144" i="1"/>
  <c r="O140" i="1"/>
  <c r="Q140" i="1"/>
  <c r="R140" i="1"/>
  <c r="O136" i="1"/>
  <c r="Q136" i="1"/>
  <c r="R136" i="1"/>
  <c r="O132" i="1"/>
  <c r="Q132" i="1"/>
  <c r="R132" i="1"/>
  <c r="O139" i="1"/>
  <c r="Q139" i="1"/>
  <c r="R139" i="1"/>
  <c r="O135" i="1"/>
  <c r="Q135" i="1"/>
  <c r="R135" i="1"/>
  <c r="O131" i="1"/>
  <c r="Q131" i="1"/>
  <c r="R131" i="1"/>
  <c r="O127" i="1"/>
  <c r="Q127" i="1"/>
  <c r="R127" i="1"/>
  <c r="O128" i="1"/>
  <c r="Q128" i="1"/>
  <c r="R128" i="1"/>
  <c r="O138" i="1"/>
  <c r="Q138" i="1"/>
  <c r="R138" i="1"/>
  <c r="O134" i="1"/>
  <c r="Q134" i="1"/>
  <c r="R134" i="1"/>
  <c r="O130" i="1"/>
  <c r="Q130" i="1"/>
  <c r="R130" i="1"/>
  <c r="O126" i="1"/>
  <c r="Q126" i="1"/>
  <c r="R126" i="1"/>
  <c r="O124" i="1"/>
  <c r="Q124" i="1"/>
  <c r="R124" i="1"/>
  <c r="O137" i="1"/>
  <c r="Q137" i="1"/>
  <c r="R137" i="1"/>
  <c r="O133" i="1"/>
  <c r="Q133" i="1"/>
  <c r="R133" i="1"/>
  <c r="O129" i="1"/>
  <c r="Q129" i="1"/>
  <c r="R129" i="1"/>
  <c r="O125" i="1"/>
  <c r="Q125" i="1"/>
  <c r="R125" i="1"/>
  <c r="O105" i="1"/>
  <c r="Q105" i="1"/>
  <c r="R105" i="1"/>
  <c r="O119" i="1"/>
  <c r="R119" i="1"/>
  <c r="Q119" i="1"/>
  <c r="O111" i="1"/>
  <c r="Q111" i="1"/>
  <c r="R111" i="1"/>
  <c r="R121" i="1"/>
  <c r="O121" i="1"/>
  <c r="Q121" i="1"/>
  <c r="O112" i="1"/>
  <c r="R112" i="1"/>
  <c r="Q112" i="1"/>
  <c r="R118" i="1"/>
  <c r="O118" i="1"/>
  <c r="Q118" i="1"/>
  <c r="O110" i="1"/>
  <c r="R110" i="1"/>
  <c r="Q110" i="1"/>
  <c r="O120" i="1"/>
  <c r="Q120" i="1"/>
  <c r="R120" i="1"/>
  <c r="O117" i="1"/>
  <c r="Q117" i="1"/>
  <c r="R117" i="1"/>
  <c r="O109" i="1"/>
  <c r="Q109" i="1"/>
  <c r="R109" i="1"/>
  <c r="R113" i="1"/>
  <c r="O113" i="1"/>
  <c r="Q113" i="1"/>
  <c r="O108" i="1"/>
  <c r="R108" i="1"/>
  <c r="Q108" i="1"/>
  <c r="R115" i="1"/>
  <c r="O115" i="1"/>
  <c r="Q115" i="1"/>
  <c r="O107" i="1"/>
  <c r="Q107" i="1"/>
  <c r="R107" i="1"/>
  <c r="O116" i="1"/>
  <c r="R116" i="1"/>
  <c r="Q116" i="1"/>
  <c r="R123" i="1"/>
  <c r="O123" i="1"/>
  <c r="Q123" i="1"/>
  <c r="O122" i="1"/>
  <c r="R122" i="1"/>
  <c r="Q122" i="1"/>
  <c r="O114" i="1"/>
  <c r="Q114" i="1"/>
  <c r="R114" i="1"/>
  <c r="O106" i="1"/>
  <c r="R106" i="1"/>
  <c r="Q106" i="1"/>
  <c r="R157" i="1"/>
  <c r="O160" i="1"/>
  <c r="O162" i="1"/>
  <c r="R166" i="1"/>
  <c r="O168" i="1"/>
  <c r="O170" i="1"/>
  <c r="R173" i="1"/>
  <c r="O176" i="1"/>
  <c r="O177" i="1"/>
  <c r="O178" i="1"/>
  <c r="R181" i="1"/>
  <c r="O186" i="1"/>
  <c r="R188" i="1"/>
  <c r="R189" i="1"/>
  <c r="O190" i="1"/>
  <c r="Q192" i="1"/>
  <c r="O198" i="1"/>
  <c r="R199" i="1"/>
  <c r="O200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I205" i="1"/>
  <c r="R205" i="1"/>
  <c r="I2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R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R197" i="1"/>
  <c r="I198" i="1"/>
  <c r="I199" i="1"/>
  <c r="I200" i="1"/>
  <c r="I201" i="1"/>
  <c r="I202" i="1"/>
  <c r="I203" i="1"/>
  <c r="B105" i="1"/>
  <c r="D105" i="1" s="1"/>
  <c r="B106" i="1"/>
  <c r="B107" i="1"/>
  <c r="B108" i="1"/>
  <c r="B109" i="1"/>
  <c r="B110" i="1"/>
  <c r="B111" i="1"/>
  <c r="B112" i="1"/>
  <c r="B113" i="1"/>
  <c r="D113" i="1" s="1"/>
  <c r="B114" i="1"/>
  <c r="B115" i="1"/>
  <c r="D115" i="1" s="1"/>
  <c r="B116" i="1"/>
  <c r="D116" i="1" s="1"/>
  <c r="B117" i="1"/>
  <c r="D117" i="1" s="1"/>
  <c r="B118" i="1"/>
  <c r="B119" i="1"/>
  <c r="D119" i="1" s="1"/>
  <c r="B120" i="1"/>
  <c r="B121" i="1"/>
  <c r="D121" i="1" s="1"/>
  <c r="B122" i="1"/>
  <c r="D122" i="1" s="1"/>
  <c r="B123" i="1"/>
  <c r="B124" i="1"/>
  <c r="B125" i="1"/>
  <c r="B126" i="1"/>
  <c r="D126" i="1" s="1"/>
  <c r="B127" i="1"/>
  <c r="B128" i="1"/>
  <c r="B129" i="1"/>
  <c r="B130" i="1"/>
  <c r="D130" i="1" s="1"/>
  <c r="B131" i="1"/>
  <c r="B132" i="1"/>
  <c r="B133" i="1"/>
  <c r="B134" i="1"/>
  <c r="B135" i="1"/>
  <c r="B136" i="1"/>
  <c r="D136" i="1" s="1"/>
  <c r="B137" i="1"/>
  <c r="B138" i="1"/>
  <c r="B139" i="1"/>
  <c r="B140" i="1"/>
  <c r="D140" i="1" s="1"/>
  <c r="B141" i="1"/>
  <c r="B142" i="1"/>
  <c r="D142" i="1" s="1"/>
  <c r="B143" i="1"/>
  <c r="B144" i="1"/>
  <c r="D144" i="1" s="1"/>
  <c r="B145" i="1"/>
  <c r="B146" i="1"/>
  <c r="B147" i="1"/>
  <c r="B148" i="1"/>
  <c r="D148" i="1" s="1"/>
  <c r="B149" i="1"/>
  <c r="D149" i="1" s="1"/>
  <c r="B150" i="1"/>
  <c r="B151" i="1"/>
  <c r="D151" i="1" s="1"/>
  <c r="B152" i="1"/>
  <c r="B153" i="1"/>
  <c r="D154" i="1"/>
  <c r="B104" i="1"/>
  <c r="D104" i="1" s="1"/>
  <c r="B103" i="1"/>
  <c r="I104" i="1"/>
  <c r="I105" i="1"/>
  <c r="R154" i="1"/>
  <c r="R219" i="1"/>
  <c r="R228" i="1"/>
  <c r="R235" i="1"/>
  <c r="R256" i="1"/>
  <c r="R257" i="1"/>
  <c r="R264" i="1"/>
  <c r="R272" i="1"/>
  <c r="R280" i="1"/>
  <c r="R288" i="1"/>
  <c r="R296" i="1"/>
  <c r="R297" i="1"/>
  <c r="R304" i="1"/>
  <c r="R305" i="1"/>
  <c r="R307" i="1"/>
  <c r="R310" i="1"/>
  <c r="R311" i="1"/>
  <c r="R313" i="1"/>
  <c r="R317" i="1"/>
  <c r="R318" i="1"/>
  <c r="R319" i="1"/>
  <c r="R325" i="1"/>
  <c r="R327" i="1"/>
  <c r="R329" i="1"/>
  <c r="R330" i="1"/>
  <c r="R335" i="1"/>
  <c r="R337" i="1"/>
  <c r="R338" i="1"/>
  <c r="R345" i="1"/>
  <c r="R346" i="1"/>
  <c r="R351" i="1"/>
  <c r="R353" i="1"/>
  <c r="R354" i="1"/>
  <c r="R358" i="1"/>
  <c r="R103" i="1"/>
  <c r="R52" i="1"/>
  <c r="Q103" i="1"/>
  <c r="O103" i="1"/>
  <c r="O52" i="1"/>
  <c r="Q98" i="1"/>
  <c r="Q81" i="1"/>
  <c r="O82" i="1"/>
  <c r="R84" i="1"/>
  <c r="R90" i="1"/>
  <c r="R92" i="1"/>
  <c r="O58" i="1"/>
  <c r="O60" i="1"/>
  <c r="O64" i="1"/>
  <c r="R65" i="1"/>
  <c r="O66" i="1"/>
  <c r="O68" i="1"/>
  <c r="O69" i="1"/>
  <c r="Q73" i="1"/>
  <c r="O74" i="1"/>
  <c r="R76" i="1"/>
  <c r="O56" i="1"/>
  <c r="O57" i="1"/>
  <c r="D93" i="1"/>
  <c r="D94" i="1"/>
  <c r="D95" i="1"/>
  <c r="D96" i="1"/>
  <c r="D97" i="1"/>
  <c r="D98" i="1"/>
  <c r="D99" i="1"/>
  <c r="D100" i="1"/>
  <c r="D101" i="1"/>
  <c r="D102" i="1"/>
  <c r="D103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54" i="1"/>
  <c r="D53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54" i="1"/>
  <c r="B55" i="1"/>
  <c r="B56" i="1"/>
  <c r="B57" i="1"/>
  <c r="B58" i="1"/>
  <c r="B59" i="1"/>
  <c r="B60" i="1"/>
  <c r="B61" i="1"/>
  <c r="B62" i="1"/>
  <c r="B63" i="1"/>
  <c r="B53" i="1"/>
  <c r="B5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72" i="1"/>
  <c r="I73" i="1"/>
  <c r="I74" i="1"/>
  <c r="I75" i="1"/>
  <c r="I76" i="1"/>
  <c r="I77" i="1"/>
  <c r="I78" i="1"/>
  <c r="I79" i="1"/>
  <c r="I80" i="1"/>
  <c r="I81" i="1"/>
  <c r="I82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54" i="1"/>
  <c r="I53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08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06" i="1"/>
  <c r="C244" i="1"/>
  <c r="C245" i="1"/>
  <c r="C246" i="1"/>
  <c r="C247" i="1"/>
  <c r="C248" i="1"/>
  <c r="C249" i="1"/>
  <c r="C250" i="1"/>
  <c r="C251" i="1"/>
  <c r="C252" i="1"/>
  <c r="C253" i="1"/>
  <c r="C255" i="1"/>
  <c r="C25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55" i="1"/>
  <c r="C197" i="1"/>
  <c r="C198" i="1"/>
  <c r="C199" i="1"/>
  <c r="C200" i="1"/>
  <c r="C201" i="1"/>
  <c r="C202" i="1"/>
  <c r="C203" i="1"/>
  <c r="C204" i="1"/>
  <c r="C20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04" i="1"/>
  <c r="C149" i="1"/>
  <c r="C150" i="1"/>
  <c r="C151" i="1"/>
  <c r="C152" i="1"/>
  <c r="C153" i="1"/>
  <c r="C154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03" i="1"/>
  <c r="C100" i="1"/>
  <c r="C101" i="1"/>
  <c r="C102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3" i="1"/>
  <c r="C5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R61" i="1" l="1"/>
  <c r="O61" i="1"/>
  <c r="Q54" i="1"/>
  <c r="O54" i="1"/>
  <c r="R54" i="1"/>
  <c r="O72" i="1"/>
  <c r="Q72" i="1"/>
  <c r="R87" i="1"/>
  <c r="O87" i="1"/>
  <c r="Q87" i="1"/>
  <c r="R79" i="1"/>
  <c r="O79" i="1"/>
  <c r="Q79" i="1"/>
  <c r="R95" i="1"/>
  <c r="O95" i="1"/>
  <c r="Q95" i="1"/>
  <c r="R68" i="1"/>
  <c r="O71" i="1"/>
  <c r="R71" i="1"/>
  <c r="Q71" i="1"/>
  <c r="O63" i="1"/>
  <c r="R63" i="1"/>
  <c r="Q63" i="1"/>
  <c r="R94" i="1"/>
  <c r="O94" i="1"/>
  <c r="Q94" i="1"/>
  <c r="Q86" i="1"/>
  <c r="R86" i="1"/>
  <c r="O86" i="1"/>
  <c r="R78" i="1"/>
  <c r="O78" i="1"/>
  <c r="Q78" i="1"/>
  <c r="R67" i="1"/>
  <c r="O67" i="1"/>
  <c r="Q67" i="1"/>
  <c r="Q91" i="1"/>
  <c r="O91" i="1"/>
  <c r="R91" i="1"/>
  <c r="O83" i="1"/>
  <c r="Q83" i="1"/>
  <c r="R83" i="1"/>
  <c r="R101" i="1"/>
  <c r="Q101" i="1"/>
  <c r="O101" i="1"/>
  <c r="R77" i="1"/>
  <c r="O77" i="1"/>
  <c r="Q77" i="1"/>
  <c r="Q68" i="1"/>
  <c r="R60" i="1"/>
  <c r="O62" i="1"/>
  <c r="R62" i="1"/>
  <c r="Q62" i="1"/>
  <c r="O75" i="1"/>
  <c r="R75" i="1"/>
  <c r="Q75" i="1"/>
  <c r="Q82" i="1"/>
  <c r="R82" i="1"/>
  <c r="R100" i="1"/>
  <c r="Q100" i="1"/>
  <c r="O100" i="1"/>
  <c r="Q60" i="1"/>
  <c r="R97" i="1"/>
  <c r="O97" i="1"/>
  <c r="Q97" i="1"/>
  <c r="O55" i="1"/>
  <c r="R55" i="1"/>
  <c r="Q55" i="1"/>
  <c r="O102" i="1"/>
  <c r="Q102" i="1"/>
  <c r="O76" i="1"/>
  <c r="Q76" i="1"/>
  <c r="Q74" i="1"/>
  <c r="R74" i="1"/>
  <c r="R89" i="1"/>
  <c r="O89" i="1"/>
  <c r="R81" i="1"/>
  <c r="O81" i="1"/>
  <c r="Q99" i="1"/>
  <c r="R99" i="1"/>
  <c r="O99" i="1"/>
  <c r="O59" i="1"/>
  <c r="Q59" i="1"/>
  <c r="R59" i="1"/>
  <c r="R69" i="1"/>
  <c r="Q69" i="1"/>
  <c r="O90" i="1"/>
  <c r="Q89" i="1"/>
  <c r="O93" i="1"/>
  <c r="R93" i="1"/>
  <c r="Q93" i="1"/>
  <c r="O70" i="1"/>
  <c r="R70" i="1"/>
  <c r="Q70" i="1"/>
  <c r="R85" i="1"/>
  <c r="O85" i="1"/>
  <c r="Q85" i="1"/>
  <c r="O73" i="1"/>
  <c r="R73" i="1"/>
  <c r="O96" i="1"/>
  <c r="R96" i="1"/>
  <c r="Q96" i="1"/>
  <c r="R88" i="1"/>
  <c r="O88" i="1"/>
  <c r="Q88" i="1"/>
  <c r="O80" i="1"/>
  <c r="R80" i="1"/>
  <c r="Q80" i="1"/>
  <c r="O98" i="1"/>
  <c r="R98" i="1"/>
  <c r="Q90" i="1"/>
  <c r="Q58" i="1"/>
  <c r="R58" i="1"/>
  <c r="Q65" i="1"/>
  <c r="Q57" i="1"/>
  <c r="R57" i="1"/>
  <c r="O65" i="1"/>
  <c r="Q64" i="1"/>
  <c r="Q56" i="1"/>
  <c r="R72" i="1"/>
  <c r="R64" i="1"/>
  <c r="R56" i="1"/>
  <c r="Q84" i="1"/>
  <c r="O84" i="1"/>
  <c r="Q92" i="1"/>
  <c r="Q66" i="1"/>
  <c r="R66" i="1"/>
  <c r="O92" i="1"/>
  <c r="Q61" i="1"/>
  <c r="R357" i="1"/>
  <c r="R333" i="1"/>
  <c r="Q315" i="1"/>
  <c r="Q322" i="1"/>
  <c r="O315" i="1"/>
  <c r="R348" i="1"/>
  <c r="O344" i="1"/>
  <c r="R344" i="1"/>
  <c r="R356" i="1"/>
  <c r="R343" i="1"/>
  <c r="R323" i="1"/>
  <c r="O343" i="1"/>
  <c r="O356" i="1"/>
  <c r="R355" i="1"/>
  <c r="O333" i="1"/>
  <c r="R312" i="1"/>
  <c r="R336" i="1"/>
  <c r="O312" i="1"/>
  <c r="O331" i="1"/>
  <c r="R331" i="1"/>
  <c r="Q331" i="1"/>
  <c r="Q332" i="1"/>
  <c r="R332" i="1"/>
  <c r="O332" i="1"/>
  <c r="Q309" i="1"/>
  <c r="O309" i="1"/>
  <c r="R309" i="1"/>
  <c r="Q314" i="1"/>
  <c r="R308" i="1"/>
  <c r="O357" i="1"/>
  <c r="O322" i="1"/>
  <c r="O314" i="1"/>
  <c r="O336" i="1"/>
  <c r="Q348" i="1"/>
  <c r="O349" i="1"/>
  <c r="R341" i="1"/>
  <c r="R349" i="1"/>
  <c r="O316" i="1"/>
  <c r="R316" i="1"/>
  <c r="Q316" i="1"/>
  <c r="R324" i="1"/>
  <c r="O324" i="1"/>
  <c r="Q324" i="1"/>
  <c r="O342" i="1"/>
  <c r="Q342" i="1"/>
  <c r="R342" i="1"/>
  <c r="Q321" i="1"/>
  <c r="O321" i="1"/>
  <c r="R321" i="1"/>
  <c r="Q352" i="1"/>
  <c r="O352" i="1"/>
  <c r="R352" i="1"/>
  <c r="Q334" i="1"/>
  <c r="O334" i="1"/>
  <c r="R334" i="1"/>
  <c r="R347" i="1"/>
  <c r="O347" i="1"/>
  <c r="Q347" i="1"/>
  <c r="Q320" i="1"/>
  <c r="O320" i="1"/>
  <c r="R320" i="1"/>
  <c r="R328" i="1"/>
  <c r="O308" i="1"/>
  <c r="Q326" i="1"/>
  <c r="Q323" i="1"/>
  <c r="O328" i="1"/>
  <c r="O339" i="1"/>
  <c r="O350" i="1"/>
  <c r="Q350" i="1"/>
  <c r="O326" i="1"/>
  <c r="Q339" i="1"/>
  <c r="O355" i="1"/>
  <c r="O341" i="1"/>
  <c r="O340" i="1"/>
  <c r="Q340" i="1"/>
  <c r="R340" i="1"/>
  <c r="M309" i="1"/>
  <c r="M317" i="1"/>
  <c r="M325" i="1"/>
  <c r="M333" i="1"/>
  <c r="M341" i="1"/>
  <c r="M349" i="1"/>
  <c r="M357" i="1"/>
  <c r="M310" i="1"/>
  <c r="M318" i="1"/>
  <c r="M326" i="1"/>
  <c r="M334" i="1"/>
  <c r="M342" i="1"/>
  <c r="M350" i="1"/>
  <c r="M358" i="1"/>
  <c r="M311" i="1"/>
  <c r="M319" i="1"/>
  <c r="M327" i="1"/>
  <c r="M335" i="1"/>
  <c r="M343" i="1"/>
  <c r="M351" i="1"/>
  <c r="M308" i="1"/>
  <c r="M312" i="1"/>
  <c r="M320" i="1"/>
  <c r="M328" i="1"/>
  <c r="M336" i="1"/>
  <c r="M344" i="1"/>
  <c r="M352" i="1"/>
  <c r="M313" i="1"/>
  <c r="M321" i="1"/>
  <c r="M329" i="1"/>
  <c r="M337" i="1"/>
  <c r="M345" i="1"/>
  <c r="M353" i="1"/>
  <c r="M314" i="1"/>
  <c r="M322" i="1"/>
  <c r="M330" i="1"/>
  <c r="M338" i="1"/>
  <c r="M346" i="1"/>
  <c r="M354" i="1"/>
  <c r="M323" i="1"/>
  <c r="M315" i="1"/>
  <c r="M331" i="1"/>
  <c r="M339" i="1"/>
  <c r="M347" i="1"/>
  <c r="M355" i="1"/>
  <c r="M316" i="1"/>
  <c r="M324" i="1"/>
  <c r="M332" i="1"/>
  <c r="M340" i="1"/>
  <c r="M348" i="1"/>
  <c r="M356" i="1"/>
  <c r="R300" i="1"/>
  <c r="R262" i="1"/>
  <c r="Q262" i="1"/>
  <c r="O284" i="1"/>
  <c r="R278" i="1"/>
  <c r="O300" i="1"/>
  <c r="Q306" i="1"/>
  <c r="R284" i="1"/>
  <c r="O278" i="1"/>
  <c r="Q259" i="1"/>
  <c r="R268" i="1"/>
  <c r="R259" i="1"/>
  <c r="Q261" i="1"/>
  <c r="R261" i="1"/>
  <c r="O268" i="1"/>
  <c r="R301" i="1"/>
  <c r="R274" i="1"/>
  <c r="R273" i="1"/>
  <c r="R291" i="1"/>
  <c r="O289" i="1"/>
  <c r="Q274" i="1"/>
  <c r="R294" i="1"/>
  <c r="Q295" i="1"/>
  <c r="R295" i="1"/>
  <c r="R269" i="1"/>
  <c r="Q286" i="1"/>
  <c r="R286" i="1"/>
  <c r="O294" i="1"/>
  <c r="R298" i="1"/>
  <c r="Q298" i="1"/>
  <c r="Q289" i="1"/>
  <c r="O273" i="1"/>
  <c r="O270" i="1"/>
  <c r="Q270" i="1"/>
  <c r="R270" i="1"/>
  <c r="R258" i="1"/>
  <c r="Q258" i="1"/>
  <c r="O258" i="1"/>
  <c r="Q285" i="1"/>
  <c r="R285" i="1"/>
  <c r="O285" i="1"/>
  <c r="R276" i="1"/>
  <c r="O276" i="1"/>
  <c r="Q276" i="1"/>
  <c r="R306" i="1"/>
  <c r="O269" i="1"/>
  <c r="R277" i="1"/>
  <c r="R266" i="1"/>
  <c r="O277" i="1"/>
  <c r="O291" i="1"/>
  <c r="O295" i="1"/>
  <c r="O281" i="1"/>
  <c r="M278" i="1"/>
  <c r="O267" i="1"/>
  <c r="Q267" i="1"/>
  <c r="R267" i="1"/>
  <c r="M262" i="1"/>
  <c r="O290" i="1"/>
  <c r="Q290" i="1"/>
  <c r="R290" i="1"/>
  <c r="Q275" i="1"/>
  <c r="O275" i="1"/>
  <c r="R275" i="1"/>
  <c r="Q293" i="1"/>
  <c r="R293" i="1"/>
  <c r="O293" i="1"/>
  <c r="Q303" i="1"/>
  <c r="R303" i="1"/>
  <c r="O303" i="1"/>
  <c r="O263" i="1"/>
  <c r="M273" i="1"/>
  <c r="M298" i="1"/>
  <c r="M264" i="1"/>
  <c r="R263" i="1"/>
  <c r="Q263" i="1"/>
  <c r="M266" i="1"/>
  <c r="M289" i="1"/>
  <c r="M296" i="1"/>
  <c r="M279" i="1"/>
  <c r="M280" i="1"/>
  <c r="M286" i="1"/>
  <c r="M293" i="1"/>
  <c r="M276" i="1"/>
  <c r="M283" i="1"/>
  <c r="O299" i="1"/>
  <c r="Q299" i="1"/>
  <c r="R299" i="1"/>
  <c r="Q279" i="1"/>
  <c r="R279" i="1"/>
  <c r="O279" i="1"/>
  <c r="Q287" i="1"/>
  <c r="O287" i="1"/>
  <c r="R287" i="1"/>
  <c r="R292" i="1"/>
  <c r="R260" i="1"/>
  <c r="Q283" i="1"/>
  <c r="Q292" i="1"/>
  <c r="M271" i="1"/>
  <c r="M288" i="1"/>
  <c r="M281" i="1"/>
  <c r="M258" i="1"/>
  <c r="M291" i="1"/>
  <c r="M284" i="1"/>
  <c r="M301" i="1"/>
  <c r="M294" i="1"/>
  <c r="O301" i="1"/>
  <c r="Q265" i="1"/>
  <c r="M299" i="1"/>
  <c r="M292" i="1"/>
  <c r="M302" i="1"/>
  <c r="M263" i="1"/>
  <c r="R283" i="1"/>
  <c r="R282" i="1"/>
  <c r="O265" i="1"/>
  <c r="M287" i="1"/>
  <c r="M304" i="1"/>
  <c r="M297" i="1"/>
  <c r="M274" i="1"/>
  <c r="M307" i="1"/>
  <c r="M300" i="1"/>
  <c r="R281" i="1"/>
  <c r="O266" i="1"/>
  <c r="Q260" i="1"/>
  <c r="M295" i="1"/>
  <c r="M305" i="1"/>
  <c r="M282" i="1"/>
  <c r="M257" i="1"/>
  <c r="M261" i="1"/>
  <c r="O261" i="1"/>
  <c r="O271" i="1"/>
  <c r="O260" i="1"/>
  <c r="M303" i="1"/>
  <c r="M290" i="1"/>
  <c r="O302" i="1"/>
  <c r="Q302" i="1"/>
  <c r="M259" i="1"/>
  <c r="M269" i="1"/>
  <c r="R271" i="1"/>
  <c r="O282" i="1"/>
  <c r="M267" i="1"/>
  <c r="M260" i="1"/>
  <c r="M277" i="1"/>
  <c r="M270" i="1"/>
  <c r="M272" i="1"/>
  <c r="M265" i="1"/>
  <c r="M306" i="1"/>
  <c r="M275" i="1"/>
  <c r="M268" i="1"/>
  <c r="M285" i="1"/>
  <c r="Q252" i="1"/>
  <c r="Q212" i="1"/>
  <c r="R212" i="1"/>
  <c r="R207" i="1"/>
  <c r="O252" i="1"/>
  <c r="O244" i="1"/>
  <c r="Q244" i="1"/>
  <c r="R244" i="1"/>
  <c r="R236" i="1"/>
  <c r="Q236" i="1"/>
  <c r="O236" i="1"/>
  <c r="Q229" i="1"/>
  <c r="R229" i="1"/>
  <c r="Q207" i="1"/>
  <c r="Q232" i="1"/>
  <c r="O232" i="1"/>
  <c r="R232" i="1"/>
  <c r="Q221" i="1"/>
  <c r="R221" i="1"/>
  <c r="O221" i="1"/>
  <c r="Q240" i="1"/>
  <c r="O240" i="1"/>
  <c r="R240" i="1"/>
  <c r="Q250" i="1"/>
  <c r="O250" i="1"/>
  <c r="R250" i="1"/>
  <c r="Q248" i="1"/>
  <c r="O248" i="1"/>
  <c r="R248" i="1"/>
  <c r="O226" i="1"/>
  <c r="Q226" i="1"/>
  <c r="R226" i="1"/>
  <c r="Q213" i="1"/>
  <c r="O213" i="1"/>
  <c r="R213" i="1"/>
  <c r="Q245" i="1"/>
  <c r="O245" i="1"/>
  <c r="R245" i="1"/>
  <c r="Q215" i="1"/>
  <c r="O215" i="1"/>
  <c r="R215" i="1"/>
  <c r="O243" i="1"/>
  <c r="Q243" i="1"/>
  <c r="R243" i="1"/>
  <c r="Q237" i="1"/>
  <c r="R237" i="1"/>
  <c r="O237" i="1"/>
  <c r="O234" i="1"/>
  <c r="Q234" i="1"/>
  <c r="R234" i="1"/>
  <c r="Q253" i="1"/>
  <c r="O253" i="1"/>
  <c r="R253" i="1"/>
  <c r="Q210" i="1"/>
  <c r="O210" i="1"/>
  <c r="R210" i="1"/>
  <c r="Q208" i="1"/>
  <c r="O208" i="1"/>
  <c r="R208" i="1"/>
  <c r="Q251" i="1"/>
  <c r="O251" i="1"/>
  <c r="R251" i="1"/>
  <c r="Q216" i="1"/>
  <c r="O216" i="1"/>
  <c r="R216" i="1"/>
  <c r="Q218" i="1"/>
  <c r="O218" i="1"/>
  <c r="R218" i="1"/>
  <c r="Q224" i="1"/>
  <c r="O224" i="1"/>
  <c r="R224" i="1"/>
  <c r="Q217" i="1"/>
  <c r="O217" i="1"/>
  <c r="O229" i="1"/>
  <c r="Q227" i="1"/>
  <c r="O227" i="1"/>
  <c r="O214" i="1"/>
  <c r="Q214" i="1"/>
  <c r="Q222" i="1"/>
  <c r="O222" i="1"/>
  <c r="Q223" i="1"/>
  <c r="O223" i="1"/>
  <c r="Q241" i="1"/>
  <c r="O241" i="1"/>
  <c r="Q230" i="1"/>
  <c r="O230" i="1"/>
  <c r="Q249" i="1"/>
  <c r="O249" i="1"/>
  <c r="Q231" i="1"/>
  <c r="O231" i="1"/>
  <c r="Q233" i="1"/>
  <c r="O233" i="1"/>
  <c r="Q238" i="1"/>
  <c r="O238" i="1"/>
  <c r="Q239" i="1"/>
  <c r="O239" i="1"/>
  <c r="Q242" i="1"/>
  <c r="O242" i="1"/>
  <c r="Q211" i="1"/>
  <c r="O211" i="1"/>
  <c r="M209" i="1"/>
  <c r="M217" i="1"/>
  <c r="M225" i="1"/>
  <c r="M233" i="1"/>
  <c r="M241" i="1"/>
  <c r="M249" i="1"/>
  <c r="M206" i="1"/>
  <c r="M210" i="1"/>
  <c r="M218" i="1"/>
  <c r="M226" i="1"/>
  <c r="M234" i="1"/>
  <c r="M242" i="1"/>
  <c r="M250" i="1"/>
  <c r="M211" i="1"/>
  <c r="M219" i="1"/>
  <c r="M227" i="1"/>
  <c r="M235" i="1"/>
  <c r="M243" i="1"/>
  <c r="M251" i="1"/>
  <c r="M212" i="1"/>
  <c r="M220" i="1"/>
  <c r="M228" i="1"/>
  <c r="M236" i="1"/>
  <c r="M244" i="1"/>
  <c r="M252" i="1"/>
  <c r="M213" i="1"/>
  <c r="M221" i="1"/>
  <c r="M229" i="1"/>
  <c r="M237" i="1"/>
  <c r="M245" i="1"/>
  <c r="M253" i="1"/>
  <c r="M214" i="1"/>
  <c r="M222" i="1"/>
  <c r="M230" i="1"/>
  <c r="M238" i="1"/>
  <c r="M246" i="1"/>
  <c r="M254" i="1"/>
  <c r="M215" i="1"/>
  <c r="M223" i="1"/>
  <c r="M231" i="1"/>
  <c r="M239" i="1"/>
  <c r="M247" i="1"/>
  <c r="M255" i="1"/>
  <c r="M207" i="1"/>
  <c r="M208" i="1"/>
  <c r="M216" i="1"/>
  <c r="M224" i="1"/>
  <c r="M232" i="1"/>
  <c r="M240" i="1"/>
  <c r="M248" i="1"/>
  <c r="M256" i="1"/>
  <c r="O246" i="1"/>
  <c r="Q246" i="1"/>
  <c r="O225" i="1"/>
  <c r="Q225" i="1"/>
  <c r="O247" i="1"/>
  <c r="Q247" i="1"/>
  <c r="Q220" i="1"/>
  <c r="O220" i="1"/>
  <c r="R241" i="1"/>
  <c r="R233" i="1"/>
  <c r="R225" i="1"/>
  <c r="R217" i="1"/>
  <c r="O254" i="1"/>
  <c r="Q254" i="1"/>
  <c r="O255" i="1"/>
  <c r="Q255" i="1"/>
  <c r="Q209" i="1"/>
  <c r="O209" i="1"/>
  <c r="Q206" i="1"/>
  <c r="O206" i="1"/>
  <c r="M156" i="1"/>
  <c r="O184" i="1"/>
  <c r="R184" i="1"/>
  <c r="O185" i="1"/>
  <c r="R185" i="1"/>
  <c r="Q184" i="1"/>
  <c r="O193" i="1"/>
  <c r="R193" i="1"/>
  <c r="Q193" i="1"/>
  <c r="O201" i="1"/>
  <c r="Q201" i="1"/>
  <c r="O169" i="1"/>
  <c r="R169" i="1"/>
  <c r="O161" i="1"/>
  <c r="R161" i="1"/>
  <c r="Q161" i="1"/>
  <c r="M195" i="1"/>
  <c r="M181" i="1"/>
  <c r="M170" i="1"/>
  <c r="M205" i="1"/>
  <c r="M194" i="1"/>
  <c r="M180" i="1"/>
  <c r="M166" i="1"/>
  <c r="M204" i="1"/>
  <c r="M190" i="1"/>
  <c r="M179" i="1"/>
  <c r="M165" i="1"/>
  <c r="M203" i="1"/>
  <c r="M189" i="1"/>
  <c r="M178" i="1"/>
  <c r="M164" i="1"/>
  <c r="R200" i="1"/>
  <c r="M202" i="1"/>
  <c r="M188" i="1"/>
  <c r="M174" i="1"/>
  <c r="M198" i="1"/>
  <c r="M187" i="1"/>
  <c r="M173" i="1"/>
  <c r="M197" i="1"/>
  <c r="M186" i="1"/>
  <c r="M172" i="1"/>
  <c r="R192" i="1"/>
  <c r="O192" i="1"/>
  <c r="M196" i="1"/>
  <c r="M182" i="1"/>
  <c r="M171" i="1"/>
  <c r="M163" i="1"/>
  <c r="M162" i="1"/>
  <c r="M201" i="1"/>
  <c r="M193" i="1"/>
  <c r="M185" i="1"/>
  <c r="M177" i="1"/>
  <c r="M169" i="1"/>
  <c r="M161" i="1"/>
  <c r="M155" i="1"/>
  <c r="M200" i="1"/>
  <c r="M192" i="1"/>
  <c r="M184" i="1"/>
  <c r="M176" i="1"/>
  <c r="M168" i="1"/>
  <c r="M160" i="1"/>
  <c r="Q169" i="1"/>
  <c r="M199" i="1"/>
  <c r="M191" i="1"/>
  <c r="M183" i="1"/>
  <c r="M175" i="1"/>
  <c r="M167" i="1"/>
  <c r="M159" i="1"/>
  <c r="M158" i="1"/>
  <c r="M157" i="1"/>
  <c r="D111" i="1"/>
  <c r="D135" i="1"/>
  <c r="D123" i="1"/>
  <c r="D107" i="1"/>
  <c r="D139" i="1"/>
  <c r="D143" i="1"/>
  <c r="D131" i="1"/>
  <c r="D141" i="1"/>
  <c r="D127" i="1"/>
  <c r="D109" i="1"/>
  <c r="D125" i="1"/>
  <c r="D134" i="1"/>
  <c r="D150" i="1"/>
  <c r="D133" i="1"/>
  <c r="D118" i="1"/>
  <c r="D120" i="1"/>
  <c r="D152" i="1"/>
  <c r="D147" i="1"/>
  <c r="D138" i="1"/>
  <c r="D129" i="1"/>
  <c r="D124" i="1"/>
  <c r="D106" i="1"/>
  <c r="Q154" i="1"/>
  <c r="D128" i="1"/>
  <c r="D110" i="1"/>
  <c r="D146" i="1"/>
  <c r="D137" i="1"/>
  <c r="D132" i="1"/>
  <c r="D114" i="1"/>
  <c r="D145" i="1"/>
  <c r="D108" i="1"/>
  <c r="D112" i="1"/>
  <c r="D153" i="1"/>
  <c r="Q179" i="1"/>
  <c r="R179" i="1"/>
  <c r="Q171" i="1"/>
  <c r="O171" i="1"/>
  <c r="R171" i="1"/>
  <c r="Q163" i="1"/>
  <c r="R163" i="1"/>
  <c r="O163" i="1"/>
  <c r="Q202" i="1"/>
  <c r="R202" i="1"/>
  <c r="O202" i="1"/>
  <c r="R203" i="1"/>
  <c r="O203" i="1"/>
  <c r="Q203" i="1"/>
  <c r="R177" i="1"/>
  <c r="R160" i="1"/>
  <c r="Q185" i="1"/>
  <c r="Q200" i="1"/>
  <c r="R168" i="1"/>
  <c r="Q177" i="1"/>
  <c r="Q160" i="1"/>
  <c r="Q155" i="1"/>
  <c r="R155" i="1"/>
  <c r="Q205" i="1"/>
  <c r="O205" i="1"/>
  <c r="Q204" i="1"/>
  <c r="O204" i="1"/>
  <c r="R204" i="1"/>
  <c r="O196" i="1"/>
  <c r="R196" i="1"/>
  <c r="Q196" i="1"/>
  <c r="O164" i="1"/>
  <c r="Q164" i="1"/>
  <c r="R164" i="1"/>
  <c r="Q187" i="1"/>
  <c r="O187" i="1"/>
  <c r="R187" i="1"/>
  <c r="O158" i="1"/>
  <c r="Q158" i="1"/>
  <c r="R158" i="1"/>
  <c r="O156" i="1"/>
  <c r="Q156" i="1"/>
  <c r="R156" i="1"/>
  <c r="Q195" i="1"/>
  <c r="O195" i="1"/>
  <c r="R195" i="1"/>
  <c r="O182" i="1"/>
  <c r="R182" i="1"/>
  <c r="Q182" i="1"/>
  <c r="O180" i="1"/>
  <c r="Q180" i="1"/>
  <c r="R180" i="1"/>
  <c r="O174" i="1"/>
  <c r="Q174" i="1"/>
  <c r="R198" i="1"/>
  <c r="R183" i="1"/>
  <c r="O183" i="1"/>
  <c r="Q183" i="1"/>
  <c r="O166" i="1"/>
  <c r="Q166" i="1"/>
  <c r="R176" i="1"/>
  <c r="O181" i="1"/>
  <c r="Q181" i="1"/>
  <c r="O179" i="1"/>
  <c r="O199" i="1"/>
  <c r="Q199" i="1"/>
  <c r="O188" i="1"/>
  <c r="Q188" i="1"/>
  <c r="R174" i="1"/>
  <c r="R191" i="1"/>
  <c r="O191" i="1"/>
  <c r="Q191" i="1"/>
  <c r="Q194" i="1"/>
  <c r="R194" i="1"/>
  <c r="O172" i="1"/>
  <c r="Q172" i="1"/>
  <c r="O189" i="1"/>
  <c r="Q189" i="1"/>
  <c r="Q178" i="1"/>
  <c r="R178" i="1"/>
  <c r="R175" i="1"/>
  <c r="O175" i="1"/>
  <c r="Q175" i="1"/>
  <c r="O173" i="1"/>
  <c r="Q173" i="1"/>
  <c r="R172" i="1"/>
  <c r="Q198" i="1"/>
  <c r="O197" i="1"/>
  <c r="Q197" i="1"/>
  <c r="R167" i="1"/>
  <c r="O167" i="1"/>
  <c r="Q167" i="1"/>
  <c r="O165" i="1"/>
  <c r="Q165" i="1"/>
  <c r="R201" i="1"/>
  <c r="O194" i="1"/>
  <c r="Q190" i="1"/>
  <c r="Q186" i="1"/>
  <c r="R186" i="1"/>
  <c r="Q176" i="1"/>
  <c r="Q170" i="1"/>
  <c r="R170" i="1"/>
  <c r="R159" i="1"/>
  <c r="O159" i="1"/>
  <c r="Q159" i="1"/>
  <c r="O157" i="1"/>
  <c r="Q157" i="1"/>
  <c r="O155" i="1"/>
  <c r="O154" i="1"/>
  <c r="R190" i="1"/>
  <c r="Q168" i="1"/>
  <c r="Q162" i="1"/>
  <c r="R162" i="1"/>
  <c r="R102" i="1"/>
  <c r="M82" i="1"/>
  <c r="I3" i="3"/>
  <c r="B2" i="3"/>
  <c r="C2" i="3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I2" i="1"/>
  <c r="M2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B52" i="2"/>
  <c r="F52" i="2" s="1"/>
  <c r="B45" i="2"/>
  <c r="G45" i="2" s="1"/>
  <c r="B46" i="2"/>
  <c r="F46" i="2" s="1"/>
  <c r="B47" i="2"/>
  <c r="F47" i="2" s="1"/>
  <c r="B48" i="2"/>
  <c r="F48" i="2" s="1"/>
  <c r="B49" i="2"/>
  <c r="G49" i="2" s="1"/>
  <c r="B50" i="2"/>
  <c r="F50" i="2" s="1"/>
  <c r="B51" i="2"/>
  <c r="G51" i="2" s="1"/>
  <c r="B25" i="2"/>
  <c r="G25" i="2" s="1"/>
  <c r="B26" i="2"/>
  <c r="G26" i="2" s="1"/>
  <c r="B27" i="2"/>
  <c r="G27" i="2" s="1"/>
  <c r="B28" i="2"/>
  <c r="F28" i="2" s="1"/>
  <c r="B29" i="2"/>
  <c r="F29" i="2" s="1"/>
  <c r="B30" i="2"/>
  <c r="F30" i="2" s="1"/>
  <c r="B31" i="2"/>
  <c r="F31" i="2" s="1"/>
  <c r="B32" i="2"/>
  <c r="F32" i="2" s="1"/>
  <c r="B33" i="2"/>
  <c r="F33" i="2" s="1"/>
  <c r="B34" i="2"/>
  <c r="G34" i="2" s="1"/>
  <c r="B35" i="2"/>
  <c r="G35" i="2" s="1"/>
  <c r="B36" i="2"/>
  <c r="G36" i="2" s="1"/>
  <c r="B37" i="2"/>
  <c r="G37" i="2" s="1"/>
  <c r="B38" i="2"/>
  <c r="F38" i="2" s="1"/>
  <c r="B39" i="2"/>
  <c r="F39" i="2" s="1"/>
  <c r="B40" i="2"/>
  <c r="F40" i="2" s="1"/>
  <c r="B41" i="2"/>
  <c r="G41" i="2" s="1"/>
  <c r="B42" i="2"/>
  <c r="G42" i="2" s="1"/>
  <c r="B43" i="2"/>
  <c r="G43" i="2" s="1"/>
  <c r="B44" i="2"/>
  <c r="G44" i="2" s="1"/>
  <c r="B3" i="2"/>
  <c r="G3" i="2" s="1"/>
  <c r="B4" i="2"/>
  <c r="F4" i="2" s="1"/>
  <c r="B5" i="2"/>
  <c r="G5" i="2" s="1"/>
  <c r="B6" i="2"/>
  <c r="F6" i="2" s="1"/>
  <c r="B7" i="2"/>
  <c r="F7" i="2" s="1"/>
  <c r="B8" i="2"/>
  <c r="F8" i="2" s="1"/>
  <c r="B9" i="2"/>
  <c r="F9" i="2" s="1"/>
  <c r="B10" i="2"/>
  <c r="G10" i="2" s="1"/>
  <c r="B11" i="2"/>
  <c r="F11" i="2" s="1"/>
  <c r="B12" i="2"/>
  <c r="F12" i="2" s="1"/>
  <c r="B13" i="2"/>
  <c r="G13" i="2" s="1"/>
  <c r="B14" i="2"/>
  <c r="F14" i="2" s="1"/>
  <c r="B15" i="2"/>
  <c r="G15" i="2" s="1"/>
  <c r="B16" i="2"/>
  <c r="G16" i="2" s="1"/>
  <c r="B17" i="2"/>
  <c r="G17" i="2" s="1"/>
  <c r="B18" i="2"/>
  <c r="G18" i="2" s="1"/>
  <c r="B19" i="2"/>
  <c r="G19" i="2" s="1"/>
  <c r="B20" i="2"/>
  <c r="F20" i="2" s="1"/>
  <c r="B21" i="2"/>
  <c r="F21" i="2" s="1"/>
  <c r="B22" i="2"/>
  <c r="F22" i="2" s="1"/>
  <c r="B23" i="2"/>
  <c r="F23" i="2" s="1"/>
  <c r="B24" i="2"/>
  <c r="F24" i="2" s="1"/>
  <c r="B2" i="2"/>
  <c r="G2" i="2" s="1"/>
  <c r="R4" i="1"/>
  <c r="D8" i="1"/>
  <c r="O46" i="1"/>
  <c r="D6" i="1"/>
  <c r="D50" i="1"/>
  <c r="D14" i="1"/>
  <c r="D2" i="1"/>
  <c r="D2" i="3" s="1"/>
  <c r="D38" i="1"/>
  <c r="D7" i="1"/>
  <c r="M89" i="1" l="1"/>
  <c r="M100" i="1"/>
  <c r="M74" i="1"/>
  <c r="M72" i="1"/>
  <c r="M68" i="1"/>
  <c r="M80" i="1"/>
  <c r="M58" i="1"/>
  <c r="M66" i="1"/>
  <c r="M88" i="1"/>
  <c r="M92" i="1"/>
  <c r="R104" i="1"/>
  <c r="M143" i="1"/>
  <c r="M151" i="1"/>
  <c r="M125" i="1"/>
  <c r="M133" i="1"/>
  <c r="M123" i="1"/>
  <c r="M112" i="1"/>
  <c r="M122" i="1"/>
  <c r="M147" i="1"/>
  <c r="M129" i="1"/>
  <c r="M108" i="1"/>
  <c r="M148" i="1"/>
  <c r="M130" i="1"/>
  <c r="M139" i="1"/>
  <c r="M150" i="1"/>
  <c r="M120" i="1"/>
  <c r="M144" i="1"/>
  <c r="M152" i="1"/>
  <c r="M126" i="1"/>
  <c r="M134" i="1"/>
  <c r="M105" i="1"/>
  <c r="M113" i="1"/>
  <c r="M118" i="1"/>
  <c r="M141" i="1"/>
  <c r="M115" i="1"/>
  <c r="M132" i="1"/>
  <c r="M121" i="1"/>
  <c r="M145" i="1"/>
  <c r="M153" i="1"/>
  <c r="M127" i="1"/>
  <c r="M135" i="1"/>
  <c r="M106" i="1"/>
  <c r="M114" i="1"/>
  <c r="M138" i="1"/>
  <c r="M142" i="1"/>
  <c r="M124" i="1"/>
  <c r="M111" i="1"/>
  <c r="M146" i="1"/>
  <c r="M128" i="1"/>
  <c r="M136" i="1"/>
  <c r="M107" i="1"/>
  <c r="M116" i="1"/>
  <c r="M137" i="1"/>
  <c r="M117" i="1"/>
  <c r="M140" i="1"/>
  <c r="M109" i="1"/>
  <c r="M149" i="1"/>
  <c r="M110" i="1"/>
  <c r="M131" i="1"/>
  <c r="M119" i="1"/>
  <c r="M73" i="1"/>
  <c r="Q53" i="1"/>
  <c r="M94" i="1"/>
  <c r="M71" i="1"/>
  <c r="M85" i="1"/>
  <c r="M59" i="1"/>
  <c r="M53" i="1"/>
  <c r="M101" i="1"/>
  <c r="R53" i="1"/>
  <c r="M83" i="1"/>
  <c r="M95" i="1"/>
  <c r="M75" i="1"/>
  <c r="M86" i="1"/>
  <c r="M61" i="1"/>
  <c r="M64" i="1"/>
  <c r="M56" i="1"/>
  <c r="M96" i="1"/>
  <c r="M76" i="1"/>
  <c r="M87" i="1"/>
  <c r="M62" i="1"/>
  <c r="M78" i="1"/>
  <c r="M79" i="1"/>
  <c r="M97" i="1"/>
  <c r="M77" i="1"/>
  <c r="M91" i="1"/>
  <c r="M63" i="1"/>
  <c r="O53" i="1"/>
  <c r="M54" i="1"/>
  <c r="M102" i="1"/>
  <c r="M55" i="1"/>
  <c r="M65" i="1"/>
  <c r="M103" i="1"/>
  <c r="M67" i="1"/>
  <c r="M84" i="1"/>
  <c r="M57" i="1"/>
  <c r="M70" i="1"/>
  <c r="M69" i="1"/>
  <c r="M93" i="1"/>
  <c r="M99" i="1"/>
  <c r="M90" i="1"/>
  <c r="M98" i="1"/>
  <c r="M81" i="1"/>
  <c r="M60" i="1"/>
  <c r="Q104" i="1"/>
  <c r="O104" i="1"/>
  <c r="M104" i="1"/>
  <c r="M154" i="1"/>
  <c r="H2" i="3"/>
  <c r="F2" i="3"/>
  <c r="R45" i="1"/>
  <c r="D12" i="1"/>
  <c r="E2" i="3"/>
  <c r="J2" i="3"/>
  <c r="D43" i="1"/>
  <c r="O29" i="1"/>
  <c r="R19" i="1"/>
  <c r="C19" i="2" s="1"/>
  <c r="F19" i="2" s="1"/>
  <c r="K2" i="3"/>
  <c r="L2" i="3"/>
  <c r="D3" i="1"/>
  <c r="G2" i="3"/>
  <c r="I2" i="3"/>
  <c r="D52" i="1"/>
  <c r="D47" i="1"/>
  <c r="R6" i="1"/>
  <c r="R20" i="1"/>
  <c r="C20" i="2" s="1"/>
  <c r="O51" i="1"/>
  <c r="O3" i="1"/>
  <c r="R3" i="1"/>
  <c r="O11" i="1"/>
  <c r="R11" i="1"/>
  <c r="O10" i="1"/>
  <c r="R10" i="1"/>
  <c r="O25" i="1"/>
  <c r="R25" i="1"/>
  <c r="O30" i="1"/>
  <c r="R30" i="1"/>
  <c r="O50" i="1"/>
  <c r="R50" i="1"/>
  <c r="D40" i="1"/>
  <c r="R46" i="1"/>
  <c r="C46" i="2" s="1"/>
  <c r="G46" i="2" s="1"/>
  <c r="O4" i="1"/>
  <c r="G28" i="2"/>
  <c r="G20" i="2"/>
  <c r="Q46" i="1"/>
  <c r="Q11" i="1"/>
  <c r="D35" i="1"/>
  <c r="D23" i="1"/>
  <c r="D25" i="1"/>
  <c r="R7" i="1"/>
  <c r="D29" i="1"/>
  <c r="D34" i="1"/>
  <c r="D19" i="1"/>
  <c r="D4" i="1"/>
  <c r="D39" i="1"/>
  <c r="D41" i="1"/>
  <c r="D51" i="1"/>
  <c r="D42" i="1"/>
  <c r="D46" i="1"/>
  <c r="D22" i="1"/>
  <c r="D45" i="1"/>
  <c r="D9" i="1"/>
  <c r="D30" i="1"/>
  <c r="D31" i="1"/>
  <c r="D27" i="1"/>
  <c r="D49" i="1"/>
  <c r="D10" i="1"/>
  <c r="D13" i="1"/>
  <c r="D11" i="1"/>
  <c r="D32" i="1"/>
  <c r="D33" i="1"/>
  <c r="D18" i="1"/>
  <c r="D28" i="1"/>
  <c r="D16" i="1"/>
  <c r="D17" i="1"/>
  <c r="D15" i="1"/>
  <c r="D26" i="1"/>
  <c r="D44" i="1"/>
  <c r="D20" i="1"/>
  <c r="D48" i="1"/>
  <c r="D37" i="1"/>
  <c r="D24" i="1"/>
  <c r="D36" i="1"/>
  <c r="D5" i="1"/>
  <c r="D21" i="1"/>
  <c r="O45" i="1" l="1"/>
  <c r="O19" i="1"/>
  <c r="R29" i="1"/>
  <c r="C29" i="2" s="1"/>
  <c r="G29" i="2" s="1"/>
  <c r="Q19" i="1"/>
  <c r="R18" i="1"/>
  <c r="C18" i="2" s="1"/>
  <c r="F18" i="2" s="1"/>
  <c r="O18" i="1"/>
  <c r="R51" i="1"/>
  <c r="C51" i="2" s="1"/>
  <c r="F51" i="2" s="1"/>
  <c r="O6" i="1"/>
  <c r="D3" i="3"/>
  <c r="M7" i="1"/>
  <c r="O20" i="1"/>
  <c r="Q20" i="1"/>
  <c r="O12" i="1"/>
  <c r="R12" i="1"/>
  <c r="C12" i="2" s="1"/>
  <c r="G12" i="2" s="1"/>
  <c r="O22" i="1"/>
  <c r="R22" i="1"/>
  <c r="C22" i="2" s="1"/>
  <c r="G22" i="2" s="1"/>
  <c r="O14" i="1"/>
  <c r="R14" i="1"/>
  <c r="C14" i="2" s="1"/>
  <c r="G14" i="2" s="1"/>
  <c r="R8" i="1"/>
  <c r="C8" i="2" s="1"/>
  <c r="G8" i="2" s="1"/>
  <c r="O8" i="1"/>
  <c r="R9" i="1"/>
  <c r="C9" i="2" s="1"/>
  <c r="G9" i="2" s="1"/>
  <c r="O9" i="1"/>
  <c r="R17" i="1"/>
  <c r="C17" i="2" s="1"/>
  <c r="F17" i="2" s="1"/>
  <c r="O17" i="1"/>
  <c r="O7" i="1"/>
  <c r="O5" i="1"/>
  <c r="R5" i="1"/>
  <c r="C5" i="2" s="1"/>
  <c r="F5" i="2" s="1"/>
  <c r="R16" i="1"/>
  <c r="C16" i="2" s="1"/>
  <c r="F16" i="2" s="1"/>
  <c r="O16" i="1"/>
  <c r="O13" i="1"/>
  <c r="R13" i="1"/>
  <c r="C13" i="2" s="1"/>
  <c r="F13" i="2" s="1"/>
  <c r="O21" i="1"/>
  <c r="R21" i="1"/>
  <c r="C21" i="2" s="1"/>
  <c r="G21" i="2" s="1"/>
  <c r="R15" i="1"/>
  <c r="C15" i="2" s="1"/>
  <c r="F15" i="2" s="1"/>
  <c r="O15" i="1"/>
  <c r="O27" i="1"/>
  <c r="R27" i="1"/>
  <c r="C27" i="2" s="1"/>
  <c r="F27" i="2" s="1"/>
  <c r="O28" i="1"/>
  <c r="R28" i="1"/>
  <c r="C28" i="2" s="1"/>
  <c r="O26" i="1"/>
  <c r="R26" i="1"/>
  <c r="C26" i="2" s="1"/>
  <c r="F26" i="2" s="1"/>
  <c r="O24" i="1"/>
  <c r="R24" i="1"/>
  <c r="C24" i="2" s="1"/>
  <c r="G24" i="2" s="1"/>
  <c r="R23" i="1"/>
  <c r="C23" i="2" s="1"/>
  <c r="G23" i="2" s="1"/>
  <c r="O23" i="1"/>
  <c r="O31" i="1"/>
  <c r="R31" i="1"/>
  <c r="C31" i="2" s="1"/>
  <c r="G31" i="2" s="1"/>
  <c r="O49" i="1"/>
  <c r="R49" i="1"/>
  <c r="C49" i="2" s="1"/>
  <c r="F49" i="2" s="1"/>
  <c r="O43" i="1"/>
  <c r="R43" i="1"/>
  <c r="C43" i="2" s="1"/>
  <c r="F43" i="2" s="1"/>
  <c r="O44" i="1"/>
  <c r="R44" i="1"/>
  <c r="C44" i="2" s="1"/>
  <c r="F44" i="2" s="1"/>
  <c r="O39" i="1"/>
  <c r="R39" i="1"/>
  <c r="C39" i="2" s="1"/>
  <c r="G39" i="2" s="1"/>
  <c r="O47" i="1"/>
  <c r="R47" i="1"/>
  <c r="C47" i="2" s="1"/>
  <c r="G47" i="2" s="1"/>
  <c r="O48" i="1"/>
  <c r="R48" i="1"/>
  <c r="C48" i="2" s="1"/>
  <c r="G48" i="2" s="1"/>
  <c r="O32" i="1"/>
  <c r="R32" i="1"/>
  <c r="C32" i="2" s="1"/>
  <c r="G32" i="2" s="1"/>
  <c r="O36" i="1"/>
  <c r="R36" i="1"/>
  <c r="C36" i="2" s="1"/>
  <c r="F36" i="2" s="1"/>
  <c r="O40" i="1"/>
  <c r="R40" i="1"/>
  <c r="C40" i="2" s="1"/>
  <c r="G40" i="2" s="1"/>
  <c r="O35" i="1"/>
  <c r="R35" i="1"/>
  <c r="C35" i="2" s="1"/>
  <c r="F35" i="2" s="1"/>
  <c r="O41" i="1"/>
  <c r="R41" i="1"/>
  <c r="C41" i="2" s="1"/>
  <c r="F41" i="2" s="1"/>
  <c r="O38" i="1"/>
  <c r="R38" i="1"/>
  <c r="C38" i="2" s="1"/>
  <c r="G38" i="2" s="1"/>
  <c r="O37" i="1"/>
  <c r="R37" i="1"/>
  <c r="C37" i="2" s="1"/>
  <c r="F37" i="2" s="1"/>
  <c r="O34" i="1"/>
  <c r="R34" i="1"/>
  <c r="C34" i="2" s="1"/>
  <c r="F34" i="2" s="1"/>
  <c r="O33" i="1"/>
  <c r="R33" i="1"/>
  <c r="C33" i="2" s="1"/>
  <c r="G33" i="2" s="1"/>
  <c r="O42" i="1"/>
  <c r="R42" i="1"/>
  <c r="C42" i="2" s="1"/>
  <c r="F42" i="2" s="1"/>
  <c r="C11" i="2"/>
  <c r="G11" i="2" s="1"/>
  <c r="Q18" i="1"/>
  <c r="Q32" i="1"/>
  <c r="Q8" i="1"/>
  <c r="Q26" i="1"/>
  <c r="C6" i="2"/>
  <c r="G6" i="2" s="1"/>
  <c r="Q6" i="1"/>
  <c r="Q49" i="1"/>
  <c r="Q21" i="1"/>
  <c r="Q28" i="1"/>
  <c r="Q33" i="1"/>
  <c r="Q36" i="1"/>
  <c r="Q51" i="1"/>
  <c r="Q27" i="1"/>
  <c r="Q41" i="1"/>
  <c r="Q44" i="1"/>
  <c r="Q48" i="1"/>
  <c r="C45" i="2"/>
  <c r="F45" i="2" s="1"/>
  <c r="Q45" i="1"/>
  <c r="Q43" i="1"/>
  <c r="Q39" i="1"/>
  <c r="Q3" i="1"/>
  <c r="Q25" i="1"/>
  <c r="C25" i="2"/>
  <c r="F25" i="2" s="1"/>
  <c r="Q14" i="1"/>
  <c r="C7" i="2"/>
  <c r="G7" i="2" s="1"/>
  <c r="Q7" i="1"/>
  <c r="Q22" i="1"/>
  <c r="Q9" i="1"/>
  <c r="Q17" i="1"/>
  <c r="C50" i="2"/>
  <c r="G50" i="2" s="1"/>
  <c r="Q50" i="1"/>
  <c r="Q15" i="1"/>
  <c r="Q42" i="1"/>
  <c r="Q40" i="1"/>
  <c r="Q38" i="1"/>
  <c r="Q23" i="1"/>
  <c r="Q29" i="1"/>
  <c r="C30" i="2"/>
  <c r="G30" i="2" s="1"/>
  <c r="Q30" i="1"/>
  <c r="Q4" i="1"/>
  <c r="C4" i="2"/>
  <c r="G4" i="2" s="1"/>
  <c r="Q5" i="1"/>
  <c r="Q47" i="1"/>
  <c r="Q35" i="1"/>
  <c r="Q31" i="1"/>
  <c r="Q37" i="1"/>
  <c r="Q34" i="1"/>
  <c r="Q12" i="1"/>
  <c r="Q16" i="1"/>
  <c r="Q52" i="1"/>
  <c r="Q13" i="1"/>
  <c r="Q24" i="1"/>
  <c r="C10" i="2"/>
  <c r="F10" i="2" s="1"/>
  <c r="Q10" i="1"/>
  <c r="M18" i="1" l="1"/>
  <c r="M16" i="1"/>
  <c r="M24" i="1"/>
  <c r="M21" i="1"/>
  <c r="M10" i="1"/>
  <c r="M8" i="1"/>
  <c r="M14" i="1"/>
  <c r="M45" i="1"/>
  <c r="M51" i="1"/>
  <c r="M41" i="1"/>
  <c r="M2" i="1"/>
  <c r="B3" i="3" s="1"/>
  <c r="C3" i="3" s="1"/>
  <c r="M23" i="1"/>
  <c r="M6" i="1"/>
  <c r="M33" i="1"/>
  <c r="M30" i="1"/>
  <c r="M19" i="1"/>
  <c r="M17" i="1"/>
  <c r="M15" i="1"/>
  <c r="M12" i="1"/>
  <c r="M22" i="1"/>
  <c r="M11" i="1"/>
  <c r="M9" i="1"/>
  <c r="R2" i="1"/>
  <c r="C2" i="2" s="1"/>
  <c r="F2" i="2" s="1"/>
  <c r="M52" i="1"/>
  <c r="M46" i="1"/>
  <c r="M44" i="1"/>
  <c r="M42" i="1"/>
  <c r="M40" i="1"/>
  <c r="M20" i="1"/>
  <c r="M39" i="1"/>
  <c r="M31" i="1"/>
  <c r="M32" i="1"/>
  <c r="M13" i="1"/>
  <c r="M4" i="1"/>
  <c r="M3" i="1"/>
  <c r="M43" i="1"/>
  <c r="M34" i="1"/>
  <c r="M25" i="1"/>
  <c r="M48" i="1"/>
  <c r="M5" i="1"/>
  <c r="M37" i="1"/>
  <c r="M36" i="1"/>
  <c r="M35" i="1"/>
  <c r="M26" i="1"/>
  <c r="M49" i="1"/>
  <c r="M38" i="1"/>
  <c r="M29" i="1"/>
  <c r="M28" i="1"/>
  <c r="M27" i="1"/>
  <c r="M50" i="1"/>
  <c r="M47" i="1"/>
  <c r="Q2" i="1"/>
  <c r="O2" i="1"/>
  <c r="J3" i="3" s="1"/>
  <c r="C3" i="2"/>
  <c r="F3" i="2" s="1"/>
  <c r="C52" i="2"/>
  <c r="G52" i="2" s="1"/>
  <c r="L3" i="3" l="1"/>
  <c r="M3" i="3"/>
  <c r="F3" i="3"/>
  <c r="K3" i="3"/>
  <c r="H3" i="3" l="1"/>
  <c r="E3" i="3"/>
  <c r="G3" i="3"/>
</calcChain>
</file>

<file path=xl/sharedStrings.xml><?xml version="1.0" encoding="utf-8"?>
<sst xmlns="http://schemas.openxmlformats.org/spreadsheetml/2006/main" count="448" uniqueCount="140">
  <si>
    <t>Year</t>
  </si>
  <si>
    <t>State</t>
  </si>
  <si>
    <t>Reps</t>
  </si>
  <si>
    <r>
      <t>.</t>
    </r>
    <r>
      <rPr>
        <sz val="11"/>
        <color theme="1"/>
        <rFont val="Calibri"/>
        <family val="2"/>
        <scheme val="minor"/>
      </rPr>
      <t>Alabama</t>
    </r>
  </si>
  <si>
    <r>
      <t>.</t>
    </r>
    <r>
      <rPr>
        <sz val="11"/>
        <color theme="1"/>
        <rFont val="Calibri"/>
        <family val="2"/>
        <scheme val="minor"/>
      </rPr>
      <t>Alaska</t>
    </r>
  </si>
  <si>
    <r>
      <t>.</t>
    </r>
    <r>
      <rPr>
        <sz val="11"/>
        <color theme="1"/>
        <rFont val="Calibri"/>
        <family val="2"/>
        <scheme val="minor"/>
      </rPr>
      <t>Arizona</t>
    </r>
  </si>
  <si>
    <r>
      <t>.</t>
    </r>
    <r>
      <rPr>
        <sz val="11"/>
        <color theme="1"/>
        <rFont val="Calibri"/>
        <family val="2"/>
        <scheme val="minor"/>
      </rPr>
      <t>Arkansas</t>
    </r>
  </si>
  <si>
    <r>
      <t>.</t>
    </r>
    <r>
      <rPr>
        <sz val="11"/>
        <color theme="1"/>
        <rFont val="Calibri"/>
        <family val="2"/>
        <scheme val="minor"/>
      </rPr>
      <t>California</t>
    </r>
  </si>
  <si>
    <r>
      <t>.</t>
    </r>
    <r>
      <rPr>
        <sz val="11"/>
        <color theme="1"/>
        <rFont val="Calibri"/>
        <family val="2"/>
        <scheme val="minor"/>
      </rPr>
      <t>Colorado</t>
    </r>
  </si>
  <si>
    <r>
      <t>.</t>
    </r>
    <r>
      <rPr>
        <sz val="11"/>
        <color theme="1"/>
        <rFont val="Calibri"/>
        <family val="2"/>
        <scheme val="minor"/>
      </rPr>
      <t>Connecticut</t>
    </r>
  </si>
  <si>
    <r>
      <t>.</t>
    </r>
    <r>
      <rPr>
        <sz val="11"/>
        <color theme="1"/>
        <rFont val="Calibri"/>
        <family val="2"/>
        <scheme val="minor"/>
      </rPr>
      <t>Delaware</t>
    </r>
  </si>
  <si>
    <r>
      <t>.</t>
    </r>
    <r>
      <rPr>
        <sz val="11"/>
        <color theme="1"/>
        <rFont val="Calibri"/>
        <family val="2"/>
        <scheme val="minor"/>
      </rPr>
      <t>Florida</t>
    </r>
  </si>
  <si>
    <r>
      <t>.</t>
    </r>
    <r>
      <rPr>
        <sz val="11"/>
        <color theme="1"/>
        <rFont val="Calibri"/>
        <family val="2"/>
        <scheme val="minor"/>
      </rPr>
      <t>Georgia</t>
    </r>
  </si>
  <si>
    <r>
      <t>.</t>
    </r>
    <r>
      <rPr>
        <sz val="11"/>
        <color theme="1"/>
        <rFont val="Calibri"/>
        <family val="2"/>
        <scheme val="minor"/>
      </rPr>
      <t>Hawaii</t>
    </r>
  </si>
  <si>
    <r>
      <t>.</t>
    </r>
    <r>
      <rPr>
        <sz val="11"/>
        <color theme="1"/>
        <rFont val="Calibri"/>
        <family val="2"/>
        <scheme val="minor"/>
      </rPr>
      <t>Idaho</t>
    </r>
  </si>
  <si>
    <r>
      <t>.</t>
    </r>
    <r>
      <rPr>
        <sz val="11"/>
        <color theme="1"/>
        <rFont val="Calibri"/>
        <family val="2"/>
        <scheme val="minor"/>
      </rPr>
      <t>Illinois</t>
    </r>
  </si>
  <si>
    <r>
      <t>.</t>
    </r>
    <r>
      <rPr>
        <sz val="11"/>
        <color theme="1"/>
        <rFont val="Calibri"/>
        <family val="2"/>
        <scheme val="minor"/>
      </rPr>
      <t>Indiana</t>
    </r>
  </si>
  <si>
    <r>
      <t>.</t>
    </r>
    <r>
      <rPr>
        <sz val="11"/>
        <color theme="1"/>
        <rFont val="Calibri"/>
        <family val="2"/>
        <scheme val="minor"/>
      </rPr>
      <t>Iowa</t>
    </r>
  </si>
  <si>
    <r>
      <t>.</t>
    </r>
    <r>
      <rPr>
        <sz val="11"/>
        <color theme="1"/>
        <rFont val="Calibri"/>
        <family val="2"/>
        <scheme val="minor"/>
      </rPr>
      <t>Kansas</t>
    </r>
  </si>
  <si>
    <r>
      <t>.</t>
    </r>
    <r>
      <rPr>
        <sz val="11"/>
        <color theme="1"/>
        <rFont val="Calibri"/>
        <family val="2"/>
        <scheme val="minor"/>
      </rPr>
      <t>Kentucky</t>
    </r>
  </si>
  <si>
    <r>
      <t>.</t>
    </r>
    <r>
      <rPr>
        <sz val="11"/>
        <color theme="1"/>
        <rFont val="Calibri"/>
        <family val="2"/>
        <scheme val="minor"/>
      </rPr>
      <t>Louisiana</t>
    </r>
  </si>
  <si>
    <r>
      <t>.</t>
    </r>
    <r>
      <rPr>
        <sz val="11"/>
        <color theme="1"/>
        <rFont val="Calibri"/>
        <family val="2"/>
        <scheme val="minor"/>
      </rPr>
      <t>Maine</t>
    </r>
  </si>
  <si>
    <r>
      <t>.</t>
    </r>
    <r>
      <rPr>
        <sz val="11"/>
        <color theme="1"/>
        <rFont val="Calibri"/>
        <family val="2"/>
        <scheme val="minor"/>
      </rPr>
      <t>Maryland</t>
    </r>
  </si>
  <si>
    <r>
      <t>.</t>
    </r>
    <r>
      <rPr>
        <sz val="11"/>
        <color theme="1"/>
        <rFont val="Calibri"/>
        <family val="2"/>
        <scheme val="minor"/>
      </rPr>
      <t>Massachusetts</t>
    </r>
  </si>
  <si>
    <r>
      <t>.</t>
    </r>
    <r>
      <rPr>
        <sz val="11"/>
        <color theme="1"/>
        <rFont val="Calibri"/>
        <family val="2"/>
        <scheme val="minor"/>
      </rPr>
      <t>Michigan</t>
    </r>
  </si>
  <si>
    <r>
      <t>.</t>
    </r>
    <r>
      <rPr>
        <sz val="11"/>
        <color theme="1"/>
        <rFont val="Calibri"/>
        <family val="2"/>
        <scheme val="minor"/>
      </rPr>
      <t>Minnesota</t>
    </r>
  </si>
  <si>
    <r>
      <t>.</t>
    </r>
    <r>
      <rPr>
        <sz val="11"/>
        <color theme="1"/>
        <rFont val="Calibri"/>
        <family val="2"/>
        <scheme val="minor"/>
      </rPr>
      <t>Mississippi</t>
    </r>
  </si>
  <si>
    <r>
      <t>.</t>
    </r>
    <r>
      <rPr>
        <sz val="11"/>
        <color theme="1"/>
        <rFont val="Calibri"/>
        <family val="2"/>
        <scheme val="minor"/>
      </rPr>
      <t>Missouri</t>
    </r>
  </si>
  <si>
    <r>
      <t>.</t>
    </r>
    <r>
      <rPr>
        <sz val="11"/>
        <color theme="1"/>
        <rFont val="Calibri"/>
        <family val="2"/>
        <scheme val="minor"/>
      </rPr>
      <t>Montana</t>
    </r>
  </si>
  <si>
    <r>
      <t>.</t>
    </r>
    <r>
      <rPr>
        <sz val="11"/>
        <color theme="1"/>
        <rFont val="Calibri"/>
        <family val="2"/>
        <scheme val="minor"/>
      </rPr>
      <t>Nebraska</t>
    </r>
  </si>
  <si>
    <r>
      <t>.</t>
    </r>
    <r>
      <rPr>
        <sz val="11"/>
        <color theme="1"/>
        <rFont val="Calibri"/>
        <family val="2"/>
        <scheme val="minor"/>
      </rPr>
      <t>Nevada</t>
    </r>
  </si>
  <si>
    <r>
      <t>.</t>
    </r>
    <r>
      <rPr>
        <sz val="11"/>
        <color theme="1"/>
        <rFont val="Calibri"/>
        <family val="2"/>
        <scheme val="minor"/>
      </rPr>
      <t>New Hampshire</t>
    </r>
  </si>
  <si>
    <r>
      <t>.</t>
    </r>
    <r>
      <rPr>
        <sz val="11"/>
        <color theme="1"/>
        <rFont val="Calibri"/>
        <family val="2"/>
        <scheme val="minor"/>
      </rPr>
      <t>New Jersey</t>
    </r>
  </si>
  <si>
    <r>
      <t>.</t>
    </r>
    <r>
      <rPr>
        <sz val="11"/>
        <color theme="1"/>
        <rFont val="Calibri"/>
        <family val="2"/>
        <scheme val="minor"/>
      </rPr>
      <t>New Mexico</t>
    </r>
  </si>
  <si>
    <r>
      <t>.</t>
    </r>
    <r>
      <rPr>
        <sz val="11"/>
        <color theme="1"/>
        <rFont val="Calibri"/>
        <family val="2"/>
        <scheme val="minor"/>
      </rPr>
      <t>New York</t>
    </r>
  </si>
  <si>
    <r>
      <t>.</t>
    </r>
    <r>
      <rPr>
        <sz val="11"/>
        <color theme="1"/>
        <rFont val="Calibri"/>
        <family val="2"/>
        <scheme val="minor"/>
      </rPr>
      <t>North Carolina</t>
    </r>
  </si>
  <si>
    <r>
      <t>.</t>
    </r>
    <r>
      <rPr>
        <sz val="11"/>
        <color theme="1"/>
        <rFont val="Calibri"/>
        <family val="2"/>
        <scheme val="minor"/>
      </rPr>
      <t>North Dakota</t>
    </r>
  </si>
  <si>
    <r>
      <t>.</t>
    </r>
    <r>
      <rPr>
        <sz val="11"/>
        <color theme="1"/>
        <rFont val="Calibri"/>
        <family val="2"/>
        <scheme val="minor"/>
      </rPr>
      <t>Ohio</t>
    </r>
  </si>
  <si>
    <r>
      <t>.</t>
    </r>
    <r>
      <rPr>
        <sz val="11"/>
        <color theme="1"/>
        <rFont val="Calibri"/>
        <family val="2"/>
        <scheme val="minor"/>
      </rPr>
      <t>Oklahoma</t>
    </r>
  </si>
  <si>
    <r>
      <t>.</t>
    </r>
    <r>
      <rPr>
        <sz val="11"/>
        <color theme="1"/>
        <rFont val="Calibri"/>
        <family val="2"/>
        <scheme val="minor"/>
      </rPr>
      <t>Oregon</t>
    </r>
  </si>
  <si>
    <r>
      <t>.</t>
    </r>
    <r>
      <rPr>
        <sz val="11"/>
        <color theme="1"/>
        <rFont val="Calibri"/>
        <family val="2"/>
        <scheme val="minor"/>
      </rPr>
      <t>Pennsylvania</t>
    </r>
  </si>
  <si>
    <r>
      <t>.</t>
    </r>
    <r>
      <rPr>
        <sz val="11"/>
        <color theme="1"/>
        <rFont val="Calibri"/>
        <family val="2"/>
        <scheme val="minor"/>
      </rPr>
      <t>Rhode Island</t>
    </r>
  </si>
  <si>
    <r>
      <t>.</t>
    </r>
    <r>
      <rPr>
        <sz val="11"/>
        <color theme="1"/>
        <rFont val="Calibri"/>
        <family val="2"/>
        <scheme val="minor"/>
      </rPr>
      <t>South Carolina</t>
    </r>
  </si>
  <si>
    <r>
      <t>.</t>
    </r>
    <r>
      <rPr>
        <sz val="11"/>
        <color theme="1"/>
        <rFont val="Calibri"/>
        <family val="2"/>
        <scheme val="minor"/>
      </rPr>
      <t>South Dakota</t>
    </r>
  </si>
  <si>
    <r>
      <t>.</t>
    </r>
    <r>
      <rPr>
        <sz val="11"/>
        <color theme="1"/>
        <rFont val="Calibri"/>
        <family val="2"/>
        <scheme val="minor"/>
      </rPr>
      <t>Tennessee</t>
    </r>
  </si>
  <si>
    <r>
      <t>.</t>
    </r>
    <r>
      <rPr>
        <sz val="11"/>
        <color theme="1"/>
        <rFont val="Calibri"/>
        <family val="2"/>
        <scheme val="minor"/>
      </rPr>
      <t>Texas</t>
    </r>
  </si>
  <si>
    <r>
      <t>.</t>
    </r>
    <r>
      <rPr>
        <sz val="11"/>
        <color theme="1"/>
        <rFont val="Calibri"/>
        <family val="2"/>
        <scheme val="minor"/>
      </rPr>
      <t>Utah</t>
    </r>
  </si>
  <si>
    <r>
      <t>.</t>
    </r>
    <r>
      <rPr>
        <sz val="11"/>
        <color theme="1"/>
        <rFont val="Calibri"/>
        <family val="2"/>
        <scheme val="minor"/>
      </rPr>
      <t>Vermont</t>
    </r>
  </si>
  <si>
    <r>
      <t>.</t>
    </r>
    <r>
      <rPr>
        <sz val="11"/>
        <color theme="1"/>
        <rFont val="Calibri"/>
        <family val="2"/>
        <scheme val="minor"/>
      </rPr>
      <t>Virginia</t>
    </r>
  </si>
  <si>
    <r>
      <t>.</t>
    </r>
    <r>
      <rPr>
        <sz val="11"/>
        <color theme="1"/>
        <rFont val="Calibri"/>
        <family val="2"/>
        <scheme val="minor"/>
      </rPr>
      <t>Washington</t>
    </r>
  </si>
  <si>
    <r>
      <t>.</t>
    </r>
    <r>
      <rPr>
        <sz val="11"/>
        <color theme="1"/>
        <rFont val="Calibri"/>
        <family val="2"/>
        <scheme val="minor"/>
      </rPr>
      <t>West Virginia</t>
    </r>
  </si>
  <si>
    <r>
      <t>.</t>
    </r>
    <r>
      <rPr>
        <sz val="11"/>
        <color theme="1"/>
        <rFont val="Calibri"/>
        <family val="2"/>
        <scheme val="minor"/>
      </rPr>
      <t>Wisconsin</t>
    </r>
  </si>
  <si>
    <r>
      <t>.</t>
    </r>
    <r>
      <rPr>
        <sz val="11"/>
        <color theme="1"/>
        <rFont val="Calibri"/>
        <family val="2"/>
        <scheme val="minor"/>
      </rPr>
      <t>Wyoming</t>
    </r>
  </si>
  <si>
    <t>TotReps</t>
  </si>
  <si>
    <t>Prop EC</t>
  </si>
  <si>
    <t>Current EC</t>
  </si>
  <si>
    <t>DT C</t>
  </si>
  <si>
    <t>JB C</t>
  </si>
  <si>
    <t>DT P</t>
  </si>
  <si>
    <t>JB P</t>
  </si>
  <si>
    <t>Current</t>
  </si>
  <si>
    <t>Proposed</t>
  </si>
  <si>
    <r>
      <rPr>
        <sz val="11"/>
        <color theme="0"/>
        <rFont val="Calibri"/>
        <family val="2"/>
        <scheme val="minor"/>
      </rPr>
      <t>.</t>
    </r>
    <r>
      <rPr>
        <sz val="11"/>
        <rFont val="Calibri"/>
        <family val="2"/>
        <scheme val="minor"/>
      </rPr>
      <t>Washington DC</t>
    </r>
  </si>
  <si>
    <t>Natl%</t>
  </si>
  <si>
    <t>Total Reps</t>
  </si>
  <si>
    <t>Total EC</t>
  </si>
  <si>
    <t>Avg St%</t>
  </si>
  <si>
    <t>IQ2 St%</t>
  </si>
  <si>
    <t>IQ3 St%</t>
  </si>
  <si>
    <t>IQ1 St%</t>
  </si>
  <si>
    <t>Avg Pop/Rep</t>
  </si>
  <si>
    <t>IQ1 Pop/Rep</t>
  </si>
  <si>
    <t>IQ2 Pop/Rep</t>
  </si>
  <si>
    <t>IQ3 Pop/Rep</t>
  </si>
  <si>
    <t>Base Natl%</t>
  </si>
  <si>
    <t>Base Pop/Rep</t>
  </si>
  <si>
    <t>TotalPop_woDC</t>
  </si>
  <si>
    <t>NatlPopPerRep</t>
  </si>
  <si>
    <t>StatePop</t>
  </si>
  <si>
    <t>RepPerPop</t>
  </si>
  <si>
    <t>%ofPop</t>
  </si>
  <si>
    <t>PropNatl%</t>
  </si>
  <si>
    <t>1PropNatlReps</t>
  </si>
  <si>
    <t>2PropNatlReps</t>
  </si>
  <si>
    <t>PropStReps</t>
  </si>
  <si>
    <t>PropRepPerPop</t>
  </si>
  <si>
    <t>PropSt%</t>
  </si>
  <si>
    <t>PropFlip</t>
  </si>
  <si>
    <t>PropEC</t>
  </si>
  <si>
    <t>Alabama</t>
  </si>
  <si>
    <t>Alaska</t>
  </si>
  <si>
    <t>Arizona</t>
  </si>
  <si>
    <t>Arkansas</t>
  </si>
  <si>
    <t>California</t>
  </si>
  <si>
    <t>Connecticut</t>
  </si>
  <si>
    <t>Colorado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</si>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</sst>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878F"/>
        <bgColor indexed="64"/>
      </patternFill>
    </fill>
    <fill>
      <patternFill patternType="solid">
        <fgColor rgb="FFB5C1F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10" fontId="0" fillId="0" borderId="0" xfId="0" applyNumberFormat="1"/>
    <xf numFmtId="3" fontId="0" fillId="0" borderId="0" xfId="0" applyNumberFormat="1" applyFont="1"/>
    <xf numFmtId="0" fontId="0" fillId="0" borderId="1" xfId="0" applyBorder="1"/>
    <xf numFmtId="0" fontId="0" fillId="0" borderId="0" xfId="0" applyFill="1" applyBorder="1"/>
    <xf numFmtId="0" fontId="4" fillId="0" borderId="1" xfId="0" applyFont="1" applyBorder="1" applyProtection="1">
      <protection locked="0"/>
    </xf>
    <xf numFmtId="0" fontId="0" fillId="0" borderId="0" xfId="0" applyBorder="1"/>
    <xf numFmtId="0" fontId="0" fillId="2" borderId="1" xfId="0" applyFill="1" applyBorder="1"/>
    <xf numFmtId="0" fontId="0" fillId="3" borderId="0" xfId="0" applyFill="1" applyBorder="1"/>
    <xf numFmtId="0" fontId="0" fillId="3" borderId="0" xfId="0" applyFill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3" borderId="2" xfId="0" applyFont="1" applyFill="1" applyBorder="1"/>
    <xf numFmtId="0" fontId="2" fillId="0" borderId="0" xfId="0" applyFont="1" applyBorder="1"/>
    <xf numFmtId="0" fontId="5" fillId="0" borderId="1" xfId="0" applyFont="1" applyFill="1" applyBorder="1" applyProtection="1">
      <protection locked="0"/>
    </xf>
    <xf numFmtId="10" fontId="0" fillId="0" borderId="0" xfId="1" applyNumberFormat="1" applyFont="1"/>
    <xf numFmtId="3" fontId="0" fillId="0" borderId="0" xfId="0" applyNumberFormat="1"/>
    <xf numFmtId="0" fontId="5" fillId="0" borderId="1" xfId="0" applyFont="1" applyBorder="1" applyProtection="1">
      <protection locked="0"/>
    </xf>
    <xf numFmtId="1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0" fillId="0" borderId="4" xfId="0" applyBorder="1"/>
    <xf numFmtId="0" fontId="0" fillId="0" borderId="4" xfId="0" applyFont="1" applyBorder="1"/>
    <xf numFmtId="0" fontId="0" fillId="0" borderId="5" xfId="0" applyBorder="1"/>
    <xf numFmtId="3" fontId="0" fillId="0" borderId="2" xfId="0" applyNumberFormat="1" applyFont="1" applyBorder="1"/>
    <xf numFmtId="41" fontId="0" fillId="0" borderId="0" xfId="2" applyNumberFormat="1" applyFont="1" applyBorder="1"/>
    <xf numFmtId="41" fontId="0" fillId="0" borderId="0" xfId="2" applyNumberFormat="1" applyFont="1" applyBorder="1" applyAlignment="1" applyProtection="1">
      <alignment horizontal="right"/>
      <protection locked="0"/>
    </xf>
    <xf numFmtId="41" fontId="0" fillId="0" borderId="4" xfId="2" applyNumberFormat="1" applyFont="1" applyBorder="1"/>
    <xf numFmtId="0" fontId="0" fillId="0" borderId="2" xfId="0" applyBorder="1"/>
    <xf numFmtId="41" fontId="0" fillId="0" borderId="4" xfId="0" applyNumberFormat="1" applyBorder="1"/>
    <xf numFmtId="41" fontId="0" fillId="0" borderId="0" xfId="0" applyNumberFormat="1" applyBorder="1"/>
    <xf numFmtId="0" fontId="0" fillId="0" borderId="6" xfId="0" applyBorder="1"/>
    <xf numFmtId="41" fontId="0" fillId="0" borderId="0" xfId="0" applyNumberFormat="1"/>
    <xf numFmtId="0" fontId="0" fillId="0" borderId="1" xfId="0" applyFont="1" applyBorder="1" applyProtection="1">
      <protection locked="0"/>
    </xf>
    <xf numFmtId="0" fontId="0" fillId="0" borderId="0" xfId="0" applyNumberFormat="1" applyFont="1"/>
    <xf numFmtId="0" fontId="0" fillId="0" borderId="0" xfId="0" applyNumberFormat="1" applyFill="1" applyBorder="1"/>
    <xf numFmtId="0" fontId="0" fillId="0" borderId="1" xfId="0" applyNumberFormat="1" applyBorder="1"/>
    <xf numFmtId="43" fontId="0" fillId="0" borderId="0" xfId="1" applyNumberFormat="1" applyFont="1"/>
    <xf numFmtId="4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6666"/>
      <color rgb="FFCC5050"/>
      <color rgb="FFFFFF1D"/>
      <color rgb="FFD2DD41"/>
      <color rgb="FFB5C1FD"/>
      <color rgb="FFFD87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8"/>
  <sheetViews>
    <sheetView tabSelected="1" topLeftCell="A53" workbookViewId="0">
      <selection activeCell="H62" sqref="H62"/>
    </sheetView>
  </sheetViews>
  <sheetFormatPr defaultRowHeight="14.4" x14ac:dyDescent="0.3"/>
  <cols>
    <col min="1" max="1" width="6.88671875" bestFit="1" customWidth="1"/>
    <col min="2" max="2" width="16.5546875" bestFit="1" customWidth="1"/>
    <col min="3" max="3" width="9.88671875" bestFit="1" customWidth="1"/>
    <col min="4" max="4" width="14.109375" bestFit="1" customWidth="1"/>
    <col min="5" max="5" width="8.109375" style="22" bestFit="1" customWidth="1"/>
    <col min="6" max="6" width="14.5546875" bestFit="1" customWidth="1"/>
    <col min="7" max="7" width="11.6640625" style="28" bestFit="1" customWidth="1"/>
    <col min="8" max="8" width="7.109375" bestFit="1" customWidth="1"/>
    <col min="9" max="9" width="10.21875" bestFit="1" customWidth="1"/>
    <col min="10" max="10" width="10.44140625" style="22" bestFit="1" customWidth="1"/>
    <col min="11" max="11" width="12.33203125" style="39" bestFit="1" customWidth="1"/>
    <col min="12" max="12" width="16.33203125" bestFit="1" customWidth="1"/>
    <col min="13" max="13" width="15.5546875" bestFit="1" customWidth="1"/>
    <col min="14" max="14" width="13.33203125" bestFit="1" customWidth="1"/>
    <col min="15" max="15" width="16" bestFit="1" customWidth="1"/>
    <col min="16" max="16" width="10" style="22" bestFit="1" customWidth="1"/>
    <col min="17" max="17" width="10.21875" bestFit="1" customWidth="1"/>
    <col min="18" max="18" width="9.5546875" style="5" bestFit="1" customWidth="1"/>
  </cols>
  <sheetData>
    <row r="1" spans="1:18" x14ac:dyDescent="0.3">
      <c r="A1" s="1" t="s">
        <v>0</v>
      </c>
      <c r="B1" s="1" t="s">
        <v>76</v>
      </c>
      <c r="C1" s="1" t="s">
        <v>53</v>
      </c>
      <c r="D1" s="1" t="s">
        <v>77</v>
      </c>
      <c r="E1" s="37" t="s">
        <v>63</v>
      </c>
      <c r="F1" s="1" t="s">
        <v>1</v>
      </c>
      <c r="G1" s="28" t="s">
        <v>78</v>
      </c>
      <c r="H1" s="1" t="s">
        <v>2</v>
      </c>
      <c r="I1" s="1" t="s">
        <v>79</v>
      </c>
      <c r="J1" s="37" t="s">
        <v>80</v>
      </c>
      <c r="K1" s="39" t="s">
        <v>81</v>
      </c>
      <c r="L1" s="6" t="s">
        <v>82</v>
      </c>
      <c r="M1" s="6" t="s">
        <v>83</v>
      </c>
      <c r="N1" s="6" t="s">
        <v>84</v>
      </c>
      <c r="O1" s="6" t="s">
        <v>85</v>
      </c>
      <c r="P1" s="38" t="s">
        <v>86</v>
      </c>
      <c r="Q1" s="6" t="s">
        <v>87</v>
      </c>
      <c r="R1" s="5" t="s">
        <v>88</v>
      </c>
    </row>
    <row r="2" spans="1:18" x14ac:dyDescent="0.3">
      <c r="A2" s="1">
        <v>2019</v>
      </c>
      <c r="B2" s="4">
        <f t="shared" ref="B2:B4" si="0">SUM($G$2:$G$51)</f>
        <v>327533774</v>
      </c>
      <c r="C2" s="4">
        <f t="shared" ref="C2:C20" si="1">SUM($H$2:$H$52)</f>
        <v>435</v>
      </c>
      <c r="D2" s="4">
        <f t="shared" ref="D2:D33" si="2">B2/C2</f>
        <v>752951.2045977012</v>
      </c>
      <c r="E2" s="37">
        <f>(D2/B2)*100</f>
        <v>0.22988505747126436</v>
      </c>
      <c r="F2" s="36" t="s">
        <v>89</v>
      </c>
      <c r="G2" s="29">
        <v>4903185</v>
      </c>
      <c r="H2" s="1">
        <v>7</v>
      </c>
      <c r="I2" s="1">
        <f t="shared" ref="I2:I49" si="3">IFERROR(ROUND(G2/H2,0), 0)</f>
        <v>700455</v>
      </c>
      <c r="J2" s="40">
        <f>I2/G2*100</f>
        <v>14.285714285714285</v>
      </c>
      <c r="K2" s="39">
        <f>(MIN($G$2:$G$51)/B2)*100</f>
        <v>0.17670208263774348</v>
      </c>
      <c r="L2">
        <f>ROUND(B2/((K2/100)*B2),0)</f>
        <v>566</v>
      </c>
      <c r="M2">
        <f>SUM($N$2:$N$52)</f>
        <v>564</v>
      </c>
      <c r="N2">
        <f>IF(ROUND((G2/B2)*(B2/((K2/100)*B2)),0) = 0, 1, ROUND((G2/B2)*(B2/((K2/100)*B2)),0))</f>
        <v>8</v>
      </c>
      <c r="O2">
        <f t="shared" ref="O2:O33" si="4">ROUND(G2/N2,0)</f>
        <v>612898</v>
      </c>
      <c r="P2" s="41">
        <f>O2/G2*100</f>
        <v>12.499997450636679</v>
      </c>
      <c r="Q2">
        <f t="shared" ref="Q2:Q33" si="5">N2-H2</f>
        <v>1</v>
      </c>
      <c r="R2" s="5">
        <f t="shared" ref="R2:R33" si="6">IF(H2=0,3,N2+2)</f>
        <v>10</v>
      </c>
    </row>
    <row r="3" spans="1:18" x14ac:dyDescent="0.3">
      <c r="A3" s="1">
        <v>2019</v>
      </c>
      <c r="B3" s="4">
        <f t="shared" si="0"/>
        <v>327533774</v>
      </c>
      <c r="C3" s="4">
        <f t="shared" si="1"/>
        <v>435</v>
      </c>
      <c r="D3" s="4">
        <f t="shared" si="2"/>
        <v>752951.2045977012</v>
      </c>
      <c r="E3" s="37">
        <f t="shared" ref="E3:E66" si="7">(D3/B3)*100</f>
        <v>0.22988505747126436</v>
      </c>
      <c r="F3" s="36" t="s">
        <v>90</v>
      </c>
      <c r="G3" s="29">
        <v>731545</v>
      </c>
      <c r="H3" s="1">
        <v>1</v>
      </c>
      <c r="I3" s="1">
        <f t="shared" si="3"/>
        <v>731545</v>
      </c>
      <c r="J3" s="40">
        <f t="shared" ref="J3:J66" si="8">I3/G3*100</f>
        <v>100</v>
      </c>
      <c r="K3" s="39">
        <f t="shared" ref="K3:K66" si="9">(MIN($G$2:$G$51)/B3)*100</f>
        <v>0.17670208263774348</v>
      </c>
      <c r="L3">
        <f t="shared" ref="L3:L66" si="10">ROUND(B3/((K3/100)*B3),0)</f>
        <v>566</v>
      </c>
      <c r="M3">
        <f t="shared" ref="M3:M51" si="11">SUM($N$2:$N$52)</f>
        <v>564</v>
      </c>
      <c r="N3">
        <f t="shared" ref="N3:N66" si="12">IF(ROUND((G3/B3)*(B3/((K3/100)*B3)),0) = 0, 1, ROUND((G3/B3)*(B3/((K3/100)*B3)),0))</f>
        <v>1</v>
      </c>
      <c r="O3">
        <f t="shared" si="4"/>
        <v>731545</v>
      </c>
      <c r="P3" s="41">
        <f t="shared" ref="P3:P66" si="13">O3/G3*100</f>
        <v>100</v>
      </c>
      <c r="Q3">
        <f t="shared" si="5"/>
        <v>0</v>
      </c>
      <c r="R3" s="5">
        <f t="shared" si="6"/>
        <v>3</v>
      </c>
    </row>
    <row r="4" spans="1:18" x14ac:dyDescent="0.3">
      <c r="A4" s="1">
        <v>2019</v>
      </c>
      <c r="B4" s="4">
        <f t="shared" si="0"/>
        <v>327533774</v>
      </c>
      <c r="C4" s="4">
        <f t="shared" si="1"/>
        <v>435</v>
      </c>
      <c r="D4" s="4">
        <f t="shared" si="2"/>
        <v>752951.2045977012</v>
      </c>
      <c r="E4" s="37">
        <f t="shared" si="7"/>
        <v>0.22988505747126436</v>
      </c>
      <c r="F4" s="36" t="s">
        <v>91</v>
      </c>
      <c r="G4" s="29">
        <v>7278717</v>
      </c>
      <c r="H4" s="1">
        <v>9</v>
      </c>
      <c r="I4" s="1">
        <f t="shared" si="3"/>
        <v>808746</v>
      </c>
      <c r="J4" s="40">
        <f t="shared" si="8"/>
        <v>11.111106531549447</v>
      </c>
      <c r="K4" s="39">
        <f t="shared" si="9"/>
        <v>0.17670208263774348</v>
      </c>
      <c r="L4">
        <f t="shared" si="10"/>
        <v>566</v>
      </c>
      <c r="M4">
        <f t="shared" si="11"/>
        <v>564</v>
      </c>
      <c r="N4">
        <f t="shared" si="12"/>
        <v>13</v>
      </c>
      <c r="O4">
        <f t="shared" si="4"/>
        <v>559901</v>
      </c>
      <c r="P4" s="41">
        <f t="shared" si="13"/>
        <v>7.6923034650200037</v>
      </c>
      <c r="Q4">
        <f t="shared" si="5"/>
        <v>4</v>
      </c>
      <c r="R4" s="5">
        <f t="shared" si="6"/>
        <v>15</v>
      </c>
    </row>
    <row r="5" spans="1:18" x14ac:dyDescent="0.3">
      <c r="A5" s="1">
        <v>2019</v>
      </c>
      <c r="B5" s="4">
        <f t="shared" ref="B5:B22" si="14">SUM($G$2:$G$51)</f>
        <v>327533774</v>
      </c>
      <c r="C5" s="4">
        <f t="shared" si="1"/>
        <v>435</v>
      </c>
      <c r="D5" s="4">
        <f t="shared" si="2"/>
        <v>752951.2045977012</v>
      </c>
      <c r="E5" s="37">
        <f t="shared" si="7"/>
        <v>0.22988505747126436</v>
      </c>
      <c r="F5" s="36" t="s">
        <v>92</v>
      </c>
      <c r="G5" s="29">
        <v>3017804</v>
      </c>
      <c r="H5" s="2">
        <v>4</v>
      </c>
      <c r="I5" s="1">
        <f t="shared" si="3"/>
        <v>754451</v>
      </c>
      <c r="J5" s="40">
        <f t="shared" si="8"/>
        <v>25</v>
      </c>
      <c r="K5" s="39">
        <f t="shared" si="9"/>
        <v>0.17670208263774348</v>
      </c>
      <c r="L5">
        <f t="shared" si="10"/>
        <v>566</v>
      </c>
      <c r="M5">
        <f t="shared" si="11"/>
        <v>564</v>
      </c>
      <c r="N5">
        <f t="shared" si="12"/>
        <v>5</v>
      </c>
      <c r="O5">
        <f t="shared" si="4"/>
        <v>603561</v>
      </c>
      <c r="P5" s="41">
        <f t="shared" si="13"/>
        <v>20.00000662733564</v>
      </c>
      <c r="Q5">
        <f t="shared" si="5"/>
        <v>1</v>
      </c>
      <c r="R5" s="5">
        <f t="shared" si="6"/>
        <v>7</v>
      </c>
    </row>
    <row r="6" spans="1:18" x14ac:dyDescent="0.3">
      <c r="A6" s="1">
        <v>2019</v>
      </c>
      <c r="B6" s="4">
        <f t="shared" si="14"/>
        <v>327533774</v>
      </c>
      <c r="C6" s="4">
        <f t="shared" si="1"/>
        <v>435</v>
      </c>
      <c r="D6" s="4">
        <f t="shared" si="2"/>
        <v>752951.2045977012</v>
      </c>
      <c r="E6" s="37">
        <f t="shared" si="7"/>
        <v>0.22988505747126436</v>
      </c>
      <c r="F6" s="36" t="s">
        <v>93</v>
      </c>
      <c r="G6" s="29">
        <v>39512223</v>
      </c>
      <c r="H6" s="2">
        <v>53</v>
      </c>
      <c r="I6" s="1">
        <f t="shared" si="3"/>
        <v>745514</v>
      </c>
      <c r="J6" s="40">
        <f t="shared" si="8"/>
        <v>1.8867933601204874</v>
      </c>
      <c r="K6" s="39">
        <f t="shared" si="9"/>
        <v>0.17670208263774348</v>
      </c>
      <c r="L6">
        <f t="shared" si="10"/>
        <v>566</v>
      </c>
      <c r="M6">
        <f t="shared" si="11"/>
        <v>564</v>
      </c>
      <c r="N6">
        <f t="shared" si="12"/>
        <v>68</v>
      </c>
      <c r="O6">
        <f t="shared" si="4"/>
        <v>581062</v>
      </c>
      <c r="P6" s="41">
        <f t="shared" si="13"/>
        <v>1.4705879747641635</v>
      </c>
      <c r="Q6">
        <f t="shared" si="5"/>
        <v>15</v>
      </c>
      <c r="R6" s="5">
        <f t="shared" si="6"/>
        <v>70</v>
      </c>
    </row>
    <row r="7" spans="1:18" x14ac:dyDescent="0.3">
      <c r="A7" s="1">
        <v>2019</v>
      </c>
      <c r="B7" s="4">
        <f t="shared" si="14"/>
        <v>327533774</v>
      </c>
      <c r="C7" s="4">
        <f t="shared" si="1"/>
        <v>435</v>
      </c>
      <c r="D7" s="4">
        <f t="shared" si="2"/>
        <v>752951.2045977012</v>
      </c>
      <c r="E7" s="37">
        <f t="shared" si="7"/>
        <v>0.22988505747126436</v>
      </c>
      <c r="F7" s="36" t="s">
        <v>95</v>
      </c>
      <c r="G7" s="29">
        <v>5758736</v>
      </c>
      <c r="H7" s="2">
        <v>7</v>
      </c>
      <c r="I7" s="1">
        <f t="shared" si="3"/>
        <v>822677</v>
      </c>
      <c r="J7" s="40">
        <f t="shared" si="8"/>
        <v>14.285721727823605</v>
      </c>
      <c r="K7" s="39">
        <f t="shared" si="9"/>
        <v>0.17670208263774348</v>
      </c>
      <c r="L7">
        <f t="shared" si="10"/>
        <v>566</v>
      </c>
      <c r="M7">
        <f t="shared" si="11"/>
        <v>564</v>
      </c>
      <c r="N7">
        <f t="shared" si="12"/>
        <v>10</v>
      </c>
      <c r="O7">
        <f t="shared" si="4"/>
        <v>575874</v>
      </c>
      <c r="P7" s="41">
        <f t="shared" si="13"/>
        <v>10.0000069459687</v>
      </c>
      <c r="Q7">
        <f t="shared" si="5"/>
        <v>3</v>
      </c>
      <c r="R7" s="5">
        <f t="shared" si="6"/>
        <v>12</v>
      </c>
    </row>
    <row r="8" spans="1:18" x14ac:dyDescent="0.3">
      <c r="A8" s="1">
        <v>2019</v>
      </c>
      <c r="B8" s="4">
        <f t="shared" si="14"/>
        <v>327533774</v>
      </c>
      <c r="C8" s="4">
        <f t="shared" si="1"/>
        <v>435</v>
      </c>
      <c r="D8" s="4">
        <f t="shared" si="2"/>
        <v>752951.2045977012</v>
      </c>
      <c r="E8" s="37">
        <f t="shared" si="7"/>
        <v>0.22988505747126436</v>
      </c>
      <c r="F8" s="36" t="s">
        <v>94</v>
      </c>
      <c r="G8" s="29">
        <v>3565287</v>
      </c>
      <c r="H8" s="2">
        <v>5</v>
      </c>
      <c r="I8" s="1">
        <f t="shared" si="3"/>
        <v>713057</v>
      </c>
      <c r="J8" s="40">
        <f t="shared" si="8"/>
        <v>19.999988780706854</v>
      </c>
      <c r="K8" s="39">
        <f t="shared" si="9"/>
        <v>0.17670208263774348</v>
      </c>
      <c r="L8">
        <f t="shared" si="10"/>
        <v>566</v>
      </c>
      <c r="M8">
        <f t="shared" si="11"/>
        <v>564</v>
      </c>
      <c r="N8">
        <f t="shared" si="12"/>
        <v>6</v>
      </c>
      <c r="O8">
        <f t="shared" si="4"/>
        <v>594215</v>
      </c>
      <c r="P8" s="41">
        <f t="shared" si="13"/>
        <v>16.666680690783096</v>
      </c>
      <c r="Q8">
        <f t="shared" si="5"/>
        <v>1</v>
      </c>
      <c r="R8" s="5">
        <f t="shared" si="6"/>
        <v>8</v>
      </c>
    </row>
    <row r="9" spans="1:18" x14ac:dyDescent="0.3">
      <c r="A9" s="1">
        <v>2019</v>
      </c>
      <c r="B9" s="4">
        <f t="shared" si="14"/>
        <v>327533774</v>
      </c>
      <c r="C9" s="4">
        <f t="shared" si="1"/>
        <v>435</v>
      </c>
      <c r="D9" s="4">
        <f t="shared" si="2"/>
        <v>752951.2045977012</v>
      </c>
      <c r="E9" s="37">
        <f t="shared" si="7"/>
        <v>0.22988505747126436</v>
      </c>
      <c r="F9" s="36" t="s">
        <v>96</v>
      </c>
      <c r="G9" s="29">
        <v>973764</v>
      </c>
      <c r="H9" s="2">
        <v>1</v>
      </c>
      <c r="I9" s="1">
        <f t="shared" si="3"/>
        <v>973764</v>
      </c>
      <c r="J9" s="40">
        <f t="shared" si="8"/>
        <v>100</v>
      </c>
      <c r="K9" s="39">
        <f t="shared" si="9"/>
        <v>0.17670208263774348</v>
      </c>
      <c r="L9">
        <f t="shared" si="10"/>
        <v>566</v>
      </c>
      <c r="M9">
        <f t="shared" si="11"/>
        <v>564</v>
      </c>
      <c r="N9">
        <f t="shared" si="12"/>
        <v>2</v>
      </c>
      <c r="O9">
        <f t="shared" si="4"/>
        <v>486882</v>
      </c>
      <c r="P9" s="41">
        <f t="shared" si="13"/>
        <v>50</v>
      </c>
      <c r="Q9">
        <f t="shared" si="5"/>
        <v>1</v>
      </c>
      <c r="R9" s="5">
        <f t="shared" si="6"/>
        <v>4</v>
      </c>
    </row>
    <row r="10" spans="1:18" x14ac:dyDescent="0.3">
      <c r="A10" s="1">
        <v>2019</v>
      </c>
      <c r="B10" s="4">
        <f t="shared" si="14"/>
        <v>327533774</v>
      </c>
      <c r="C10" s="4">
        <f t="shared" si="1"/>
        <v>435</v>
      </c>
      <c r="D10" s="4">
        <f t="shared" si="2"/>
        <v>752951.2045977012</v>
      </c>
      <c r="E10" s="37">
        <f t="shared" si="7"/>
        <v>0.22988505747126436</v>
      </c>
      <c r="F10" s="36" t="s">
        <v>97</v>
      </c>
      <c r="G10" s="29">
        <v>21477737</v>
      </c>
      <c r="H10" s="2">
        <v>27</v>
      </c>
      <c r="I10" s="1">
        <f t="shared" si="3"/>
        <v>795472</v>
      </c>
      <c r="J10" s="40">
        <f t="shared" si="8"/>
        <v>3.7037049108106688</v>
      </c>
      <c r="K10" s="39">
        <f t="shared" si="9"/>
        <v>0.17670208263774348</v>
      </c>
      <c r="L10">
        <f t="shared" si="10"/>
        <v>566</v>
      </c>
      <c r="M10">
        <f t="shared" si="11"/>
        <v>564</v>
      </c>
      <c r="N10">
        <f t="shared" si="12"/>
        <v>37</v>
      </c>
      <c r="O10">
        <f t="shared" si="4"/>
        <v>580479</v>
      </c>
      <c r="P10" s="41">
        <f t="shared" si="13"/>
        <v>2.7027009409790241</v>
      </c>
      <c r="Q10">
        <f t="shared" si="5"/>
        <v>10</v>
      </c>
      <c r="R10" s="5">
        <f t="shared" si="6"/>
        <v>39</v>
      </c>
    </row>
    <row r="11" spans="1:18" x14ac:dyDescent="0.3">
      <c r="A11" s="1">
        <v>2019</v>
      </c>
      <c r="B11" s="4">
        <f t="shared" si="14"/>
        <v>327533774</v>
      </c>
      <c r="C11" s="4">
        <f t="shared" si="1"/>
        <v>435</v>
      </c>
      <c r="D11" s="4">
        <f t="shared" si="2"/>
        <v>752951.2045977012</v>
      </c>
      <c r="E11" s="37">
        <f t="shared" si="7"/>
        <v>0.22988505747126436</v>
      </c>
      <c r="F11" s="36" t="s">
        <v>98</v>
      </c>
      <c r="G11" s="29">
        <v>10617423</v>
      </c>
      <c r="H11" s="2">
        <v>14</v>
      </c>
      <c r="I11" s="1">
        <f t="shared" si="3"/>
        <v>758387</v>
      </c>
      <c r="J11" s="40">
        <f t="shared" si="8"/>
        <v>7.1428537791138211</v>
      </c>
      <c r="K11" s="39">
        <f t="shared" si="9"/>
        <v>0.17670208263774348</v>
      </c>
      <c r="L11">
        <f t="shared" si="10"/>
        <v>566</v>
      </c>
      <c r="M11">
        <f t="shared" si="11"/>
        <v>564</v>
      </c>
      <c r="N11">
        <f t="shared" si="12"/>
        <v>18</v>
      </c>
      <c r="O11">
        <f t="shared" si="4"/>
        <v>589857</v>
      </c>
      <c r="P11" s="41">
        <f t="shared" si="13"/>
        <v>5.5555571253024389</v>
      </c>
      <c r="Q11">
        <f t="shared" si="5"/>
        <v>4</v>
      </c>
      <c r="R11" s="5">
        <f t="shared" si="6"/>
        <v>20</v>
      </c>
    </row>
    <row r="12" spans="1:18" x14ac:dyDescent="0.3">
      <c r="A12" s="1">
        <v>2019</v>
      </c>
      <c r="B12" s="4">
        <f t="shared" si="14"/>
        <v>327533774</v>
      </c>
      <c r="C12" s="4">
        <f t="shared" si="1"/>
        <v>435</v>
      </c>
      <c r="D12" s="4">
        <f t="shared" si="2"/>
        <v>752951.2045977012</v>
      </c>
      <c r="E12" s="37">
        <f t="shared" si="7"/>
        <v>0.22988505747126436</v>
      </c>
      <c r="F12" s="36" t="s">
        <v>99</v>
      </c>
      <c r="G12" s="29">
        <v>1415872</v>
      </c>
      <c r="H12" s="2">
        <v>2</v>
      </c>
      <c r="I12" s="1">
        <f t="shared" si="3"/>
        <v>707936</v>
      </c>
      <c r="J12" s="40">
        <f t="shared" si="8"/>
        <v>50</v>
      </c>
      <c r="K12" s="39">
        <f t="shared" si="9"/>
        <v>0.17670208263774348</v>
      </c>
      <c r="L12">
        <f t="shared" si="10"/>
        <v>566</v>
      </c>
      <c r="M12">
        <f t="shared" si="11"/>
        <v>564</v>
      </c>
      <c r="N12">
        <f t="shared" si="12"/>
        <v>2</v>
      </c>
      <c r="O12">
        <f t="shared" si="4"/>
        <v>707936</v>
      </c>
      <c r="P12" s="41">
        <f t="shared" si="13"/>
        <v>50</v>
      </c>
      <c r="Q12">
        <f t="shared" si="5"/>
        <v>0</v>
      </c>
      <c r="R12" s="5">
        <f t="shared" si="6"/>
        <v>4</v>
      </c>
    </row>
    <row r="13" spans="1:18" x14ac:dyDescent="0.3">
      <c r="A13" s="1">
        <v>2019</v>
      </c>
      <c r="B13" s="4">
        <f t="shared" si="14"/>
        <v>327533774</v>
      </c>
      <c r="C13" s="4">
        <f t="shared" si="1"/>
        <v>435</v>
      </c>
      <c r="D13" s="4">
        <f t="shared" si="2"/>
        <v>752951.2045977012</v>
      </c>
      <c r="E13" s="37">
        <f t="shared" si="7"/>
        <v>0.22988505747126436</v>
      </c>
      <c r="F13" s="36" t="s">
        <v>100</v>
      </c>
      <c r="G13" s="29">
        <v>1787065</v>
      </c>
      <c r="H13" s="2">
        <v>2</v>
      </c>
      <c r="I13" s="1">
        <f t="shared" si="3"/>
        <v>893533</v>
      </c>
      <c r="J13" s="40">
        <f t="shared" si="8"/>
        <v>50.000027978836805</v>
      </c>
      <c r="K13" s="39">
        <f t="shared" si="9"/>
        <v>0.17670208263774348</v>
      </c>
      <c r="L13">
        <f t="shared" si="10"/>
        <v>566</v>
      </c>
      <c r="M13">
        <f t="shared" si="11"/>
        <v>564</v>
      </c>
      <c r="N13">
        <f t="shared" si="12"/>
        <v>3</v>
      </c>
      <c r="O13">
        <f t="shared" si="4"/>
        <v>595688</v>
      </c>
      <c r="P13" s="41">
        <f t="shared" si="13"/>
        <v>33.333314680775459</v>
      </c>
      <c r="Q13">
        <f t="shared" si="5"/>
        <v>1</v>
      </c>
      <c r="R13" s="5">
        <f t="shared" si="6"/>
        <v>5</v>
      </c>
    </row>
    <row r="14" spans="1:18" x14ac:dyDescent="0.3">
      <c r="A14" s="1">
        <v>2019</v>
      </c>
      <c r="B14" s="4">
        <f t="shared" si="14"/>
        <v>327533774</v>
      </c>
      <c r="C14" s="4">
        <f t="shared" si="1"/>
        <v>435</v>
      </c>
      <c r="D14" s="4">
        <f t="shared" si="2"/>
        <v>752951.2045977012</v>
      </c>
      <c r="E14" s="37">
        <f t="shared" si="7"/>
        <v>0.22988505747126436</v>
      </c>
      <c r="F14" s="36" t="s">
        <v>101</v>
      </c>
      <c r="G14" s="29">
        <v>12671821</v>
      </c>
      <c r="H14" s="2">
        <v>18</v>
      </c>
      <c r="I14" s="1">
        <f t="shared" si="3"/>
        <v>703990</v>
      </c>
      <c r="J14" s="40">
        <f t="shared" si="8"/>
        <v>5.555555117137466</v>
      </c>
      <c r="K14" s="39">
        <f t="shared" si="9"/>
        <v>0.17670208263774348</v>
      </c>
      <c r="L14">
        <f t="shared" si="10"/>
        <v>566</v>
      </c>
      <c r="M14">
        <f t="shared" si="11"/>
        <v>564</v>
      </c>
      <c r="N14">
        <f t="shared" si="12"/>
        <v>22</v>
      </c>
      <c r="O14">
        <f t="shared" si="4"/>
        <v>575992</v>
      </c>
      <c r="P14" s="41">
        <f t="shared" si="13"/>
        <v>4.5454556215716746</v>
      </c>
      <c r="Q14">
        <f t="shared" si="5"/>
        <v>4</v>
      </c>
      <c r="R14" s="5">
        <f t="shared" si="6"/>
        <v>24</v>
      </c>
    </row>
    <row r="15" spans="1:18" x14ac:dyDescent="0.3">
      <c r="A15" s="1">
        <v>2019</v>
      </c>
      <c r="B15" s="4">
        <f t="shared" si="14"/>
        <v>327533774</v>
      </c>
      <c r="C15" s="4">
        <f t="shared" si="1"/>
        <v>435</v>
      </c>
      <c r="D15" s="4">
        <f t="shared" si="2"/>
        <v>752951.2045977012</v>
      </c>
      <c r="E15" s="37">
        <f t="shared" si="7"/>
        <v>0.22988505747126436</v>
      </c>
      <c r="F15" s="36" t="s">
        <v>102</v>
      </c>
      <c r="G15" s="29">
        <v>6732219</v>
      </c>
      <c r="H15" s="2">
        <v>9</v>
      </c>
      <c r="I15" s="1">
        <f t="shared" si="3"/>
        <v>748024</v>
      </c>
      <c r="J15" s="40">
        <f t="shared" si="8"/>
        <v>11.111106159796643</v>
      </c>
      <c r="K15" s="39">
        <f t="shared" si="9"/>
        <v>0.17670208263774348</v>
      </c>
      <c r="L15">
        <f t="shared" si="10"/>
        <v>566</v>
      </c>
      <c r="M15">
        <f t="shared" si="11"/>
        <v>564</v>
      </c>
      <c r="N15">
        <f t="shared" si="12"/>
        <v>12</v>
      </c>
      <c r="O15">
        <f t="shared" si="4"/>
        <v>561018</v>
      </c>
      <c r="P15" s="41">
        <f t="shared" si="13"/>
        <v>8.3333296198474827</v>
      </c>
      <c r="Q15">
        <f t="shared" si="5"/>
        <v>3</v>
      </c>
      <c r="R15" s="5">
        <f t="shared" si="6"/>
        <v>14</v>
      </c>
    </row>
    <row r="16" spans="1:18" x14ac:dyDescent="0.3">
      <c r="A16" s="1">
        <v>2019</v>
      </c>
      <c r="B16" s="4">
        <f t="shared" si="14"/>
        <v>327533774</v>
      </c>
      <c r="C16" s="4">
        <f t="shared" si="1"/>
        <v>435</v>
      </c>
      <c r="D16" s="4">
        <f t="shared" si="2"/>
        <v>752951.2045977012</v>
      </c>
      <c r="E16" s="37">
        <f t="shared" si="7"/>
        <v>0.22988505747126436</v>
      </c>
      <c r="F16" s="36" t="s">
        <v>103</v>
      </c>
      <c r="G16" s="29">
        <v>3155070</v>
      </c>
      <c r="H16" s="2">
        <v>4</v>
      </c>
      <c r="I16" s="1">
        <f t="shared" si="3"/>
        <v>788768</v>
      </c>
      <c r="J16" s="40">
        <f t="shared" si="8"/>
        <v>25.000015847508926</v>
      </c>
      <c r="K16" s="39">
        <f t="shared" si="9"/>
        <v>0.17670208263774348</v>
      </c>
      <c r="L16">
        <f t="shared" si="10"/>
        <v>566</v>
      </c>
      <c r="M16">
        <f t="shared" si="11"/>
        <v>564</v>
      </c>
      <c r="N16">
        <f t="shared" si="12"/>
        <v>5</v>
      </c>
      <c r="O16">
        <f t="shared" si="4"/>
        <v>631014</v>
      </c>
      <c r="P16" s="41">
        <f t="shared" si="13"/>
        <v>20</v>
      </c>
      <c r="Q16">
        <f t="shared" si="5"/>
        <v>1</v>
      </c>
      <c r="R16" s="5">
        <f t="shared" si="6"/>
        <v>7</v>
      </c>
    </row>
    <row r="17" spans="1:18" x14ac:dyDescent="0.3">
      <c r="A17" s="1">
        <v>2019</v>
      </c>
      <c r="B17" s="4">
        <f t="shared" si="14"/>
        <v>327533774</v>
      </c>
      <c r="C17" s="4">
        <f t="shared" si="1"/>
        <v>435</v>
      </c>
      <c r="D17" s="4">
        <f t="shared" si="2"/>
        <v>752951.2045977012</v>
      </c>
      <c r="E17" s="37">
        <f t="shared" si="7"/>
        <v>0.22988505747126436</v>
      </c>
      <c r="F17" s="36" t="s">
        <v>104</v>
      </c>
      <c r="G17" s="29">
        <v>2913314</v>
      </c>
      <c r="H17" s="2">
        <v>4</v>
      </c>
      <c r="I17" s="1">
        <f t="shared" si="3"/>
        <v>728329</v>
      </c>
      <c r="J17" s="40">
        <f t="shared" si="8"/>
        <v>25.000017162585291</v>
      </c>
      <c r="K17" s="39">
        <f t="shared" si="9"/>
        <v>0.17670208263774348</v>
      </c>
      <c r="L17">
        <f t="shared" si="10"/>
        <v>566</v>
      </c>
      <c r="M17">
        <f t="shared" si="11"/>
        <v>564</v>
      </c>
      <c r="N17">
        <f t="shared" si="12"/>
        <v>5</v>
      </c>
      <c r="O17">
        <f t="shared" si="4"/>
        <v>582663</v>
      </c>
      <c r="P17" s="41">
        <f t="shared" si="13"/>
        <v>20.000006865034116</v>
      </c>
      <c r="Q17">
        <f t="shared" si="5"/>
        <v>1</v>
      </c>
      <c r="R17" s="5">
        <f t="shared" si="6"/>
        <v>7</v>
      </c>
    </row>
    <row r="18" spans="1:18" x14ac:dyDescent="0.3">
      <c r="A18" s="1">
        <v>2019</v>
      </c>
      <c r="B18" s="4">
        <f t="shared" si="14"/>
        <v>327533774</v>
      </c>
      <c r="C18" s="4">
        <f t="shared" si="1"/>
        <v>435</v>
      </c>
      <c r="D18" s="4">
        <f t="shared" si="2"/>
        <v>752951.2045977012</v>
      </c>
      <c r="E18" s="37">
        <f t="shared" si="7"/>
        <v>0.22988505747126436</v>
      </c>
      <c r="F18" s="36" t="s">
        <v>105</v>
      </c>
      <c r="G18" s="29">
        <v>4467673</v>
      </c>
      <c r="H18" s="2">
        <v>6</v>
      </c>
      <c r="I18" s="1">
        <f t="shared" si="3"/>
        <v>744612</v>
      </c>
      <c r="J18" s="40">
        <f t="shared" si="8"/>
        <v>16.66666293616386</v>
      </c>
      <c r="K18" s="39">
        <f t="shared" si="9"/>
        <v>0.17670208263774348</v>
      </c>
      <c r="L18">
        <f t="shared" si="10"/>
        <v>566</v>
      </c>
      <c r="M18">
        <f t="shared" si="11"/>
        <v>564</v>
      </c>
      <c r="N18">
        <f t="shared" si="12"/>
        <v>8</v>
      </c>
      <c r="O18">
        <f t="shared" si="4"/>
        <v>558459</v>
      </c>
      <c r="P18" s="41">
        <f t="shared" si="13"/>
        <v>12.499997202122895</v>
      </c>
      <c r="Q18">
        <f t="shared" si="5"/>
        <v>2</v>
      </c>
      <c r="R18" s="5">
        <f t="shared" si="6"/>
        <v>10</v>
      </c>
    </row>
    <row r="19" spans="1:18" x14ac:dyDescent="0.3">
      <c r="A19" s="1">
        <v>2019</v>
      </c>
      <c r="B19" s="4">
        <f t="shared" si="14"/>
        <v>327533774</v>
      </c>
      <c r="C19" s="4">
        <f t="shared" si="1"/>
        <v>435</v>
      </c>
      <c r="D19" s="4">
        <f t="shared" si="2"/>
        <v>752951.2045977012</v>
      </c>
      <c r="E19" s="37">
        <f t="shared" si="7"/>
        <v>0.22988505747126436</v>
      </c>
      <c r="F19" s="36" t="s">
        <v>106</v>
      </c>
      <c r="G19" s="29">
        <v>4648794</v>
      </c>
      <c r="H19" s="2">
        <v>6</v>
      </c>
      <c r="I19" s="1">
        <f t="shared" si="3"/>
        <v>774799</v>
      </c>
      <c r="J19" s="40">
        <f t="shared" si="8"/>
        <v>16.666666666666664</v>
      </c>
      <c r="K19" s="39">
        <f t="shared" si="9"/>
        <v>0.17670208263774348</v>
      </c>
      <c r="L19">
        <f t="shared" si="10"/>
        <v>566</v>
      </c>
      <c r="M19">
        <f t="shared" si="11"/>
        <v>564</v>
      </c>
      <c r="N19">
        <f t="shared" si="12"/>
        <v>8</v>
      </c>
      <c r="O19">
        <f t="shared" si="4"/>
        <v>581099</v>
      </c>
      <c r="P19" s="41">
        <f t="shared" si="13"/>
        <v>12.499994622261172</v>
      </c>
      <c r="Q19">
        <f t="shared" si="5"/>
        <v>2</v>
      </c>
      <c r="R19" s="5">
        <f t="shared" si="6"/>
        <v>10</v>
      </c>
    </row>
    <row r="20" spans="1:18" x14ac:dyDescent="0.3">
      <c r="A20" s="1">
        <v>2019</v>
      </c>
      <c r="B20" s="4">
        <f t="shared" si="14"/>
        <v>327533774</v>
      </c>
      <c r="C20" s="4">
        <f t="shared" si="1"/>
        <v>435</v>
      </c>
      <c r="D20" s="4">
        <f t="shared" si="2"/>
        <v>752951.2045977012</v>
      </c>
      <c r="E20" s="37">
        <f t="shared" si="7"/>
        <v>0.22988505747126436</v>
      </c>
      <c r="F20" s="36" t="s">
        <v>107</v>
      </c>
      <c r="G20" s="29">
        <v>1344212</v>
      </c>
      <c r="H20" s="2">
        <v>2</v>
      </c>
      <c r="I20" s="1">
        <f t="shared" si="3"/>
        <v>672106</v>
      </c>
      <c r="J20" s="40">
        <f t="shared" si="8"/>
        <v>50</v>
      </c>
      <c r="K20" s="39">
        <f t="shared" si="9"/>
        <v>0.17670208263774348</v>
      </c>
      <c r="L20">
        <f t="shared" si="10"/>
        <v>566</v>
      </c>
      <c r="M20">
        <f t="shared" si="11"/>
        <v>564</v>
      </c>
      <c r="N20">
        <f t="shared" si="12"/>
        <v>2</v>
      </c>
      <c r="O20">
        <f t="shared" si="4"/>
        <v>672106</v>
      </c>
      <c r="P20" s="41">
        <f t="shared" si="13"/>
        <v>50</v>
      </c>
      <c r="Q20">
        <f t="shared" si="5"/>
        <v>0</v>
      </c>
      <c r="R20" s="5">
        <f t="shared" si="6"/>
        <v>4</v>
      </c>
    </row>
    <row r="21" spans="1:18" x14ac:dyDescent="0.3">
      <c r="A21" s="1">
        <v>2019</v>
      </c>
      <c r="B21" s="4">
        <f t="shared" si="14"/>
        <v>327533774</v>
      </c>
      <c r="C21" s="4">
        <f t="shared" ref="C21:C43" si="15">SUM($H$2:$H$52)</f>
        <v>435</v>
      </c>
      <c r="D21" s="4">
        <f t="shared" si="2"/>
        <v>752951.2045977012</v>
      </c>
      <c r="E21" s="37">
        <f t="shared" si="7"/>
        <v>0.22988505747126436</v>
      </c>
      <c r="F21" s="36" t="s">
        <v>108</v>
      </c>
      <c r="G21" s="29">
        <v>6045680</v>
      </c>
      <c r="H21" s="2">
        <v>8</v>
      </c>
      <c r="I21" s="1">
        <f t="shared" si="3"/>
        <v>755710</v>
      </c>
      <c r="J21" s="40">
        <f t="shared" si="8"/>
        <v>12.5</v>
      </c>
      <c r="K21" s="39">
        <f t="shared" si="9"/>
        <v>0.17670208263774348</v>
      </c>
      <c r="L21">
        <f t="shared" si="10"/>
        <v>566</v>
      </c>
      <c r="M21">
        <f t="shared" si="11"/>
        <v>564</v>
      </c>
      <c r="N21">
        <f t="shared" si="12"/>
        <v>10</v>
      </c>
      <c r="O21">
        <f t="shared" si="4"/>
        <v>604568</v>
      </c>
      <c r="P21" s="41">
        <f t="shared" si="13"/>
        <v>10</v>
      </c>
      <c r="Q21">
        <f t="shared" si="5"/>
        <v>2</v>
      </c>
      <c r="R21" s="5">
        <f t="shared" si="6"/>
        <v>12</v>
      </c>
    </row>
    <row r="22" spans="1:18" x14ac:dyDescent="0.3">
      <c r="A22" s="1">
        <v>2019</v>
      </c>
      <c r="B22" s="4">
        <f t="shared" si="14"/>
        <v>327533774</v>
      </c>
      <c r="C22" s="4">
        <f t="shared" si="15"/>
        <v>435</v>
      </c>
      <c r="D22" s="4">
        <f t="shared" si="2"/>
        <v>752951.2045977012</v>
      </c>
      <c r="E22" s="37">
        <f t="shared" si="7"/>
        <v>0.22988505747126436</v>
      </c>
      <c r="F22" s="36" t="s">
        <v>109</v>
      </c>
      <c r="G22" s="29">
        <v>6892503</v>
      </c>
      <c r="H22" s="2">
        <v>9</v>
      </c>
      <c r="I22" s="1">
        <f t="shared" si="3"/>
        <v>765834</v>
      </c>
      <c r="J22" s="40">
        <f t="shared" si="8"/>
        <v>11.111115947283592</v>
      </c>
      <c r="K22" s="39">
        <f t="shared" si="9"/>
        <v>0.17670208263774348</v>
      </c>
      <c r="L22">
        <f t="shared" si="10"/>
        <v>566</v>
      </c>
      <c r="M22">
        <f t="shared" si="11"/>
        <v>564</v>
      </c>
      <c r="N22">
        <f t="shared" si="12"/>
        <v>12</v>
      </c>
      <c r="O22">
        <f t="shared" si="4"/>
        <v>574375</v>
      </c>
      <c r="P22" s="41">
        <f t="shared" si="13"/>
        <v>8.3333297062039726</v>
      </c>
      <c r="Q22">
        <f t="shared" si="5"/>
        <v>3</v>
      </c>
      <c r="R22" s="5">
        <f t="shared" si="6"/>
        <v>14</v>
      </c>
    </row>
    <row r="23" spans="1:18" x14ac:dyDescent="0.3">
      <c r="A23" s="1">
        <v>2019</v>
      </c>
      <c r="B23" s="4">
        <f t="shared" ref="B23:B38" si="16">SUM($G$2:$G$51)</f>
        <v>327533774</v>
      </c>
      <c r="C23" s="4">
        <f t="shared" si="15"/>
        <v>435</v>
      </c>
      <c r="D23" s="4">
        <f t="shared" si="2"/>
        <v>752951.2045977012</v>
      </c>
      <c r="E23" s="37">
        <f t="shared" si="7"/>
        <v>0.22988505747126436</v>
      </c>
      <c r="F23" s="36" t="s">
        <v>110</v>
      </c>
      <c r="G23" s="29">
        <v>9986857</v>
      </c>
      <c r="H23" s="2">
        <v>14</v>
      </c>
      <c r="I23" s="1">
        <f t="shared" si="3"/>
        <v>713347</v>
      </c>
      <c r="J23" s="40">
        <f t="shared" si="8"/>
        <v>7.1428578580828779</v>
      </c>
      <c r="K23" s="39">
        <f t="shared" si="9"/>
        <v>0.17670208263774348</v>
      </c>
      <c r="L23">
        <f t="shared" si="10"/>
        <v>566</v>
      </c>
      <c r="M23">
        <f t="shared" si="11"/>
        <v>564</v>
      </c>
      <c r="N23">
        <f t="shared" si="12"/>
        <v>17</v>
      </c>
      <c r="O23">
        <f t="shared" si="4"/>
        <v>587462</v>
      </c>
      <c r="P23" s="41">
        <f t="shared" si="13"/>
        <v>5.8823511741481829</v>
      </c>
      <c r="Q23">
        <f t="shared" si="5"/>
        <v>3</v>
      </c>
      <c r="R23" s="5">
        <f t="shared" si="6"/>
        <v>19</v>
      </c>
    </row>
    <row r="24" spans="1:18" x14ac:dyDescent="0.3">
      <c r="A24" s="1">
        <v>2019</v>
      </c>
      <c r="B24" s="4">
        <f t="shared" si="16"/>
        <v>327533774</v>
      </c>
      <c r="C24" s="4">
        <f t="shared" si="15"/>
        <v>435</v>
      </c>
      <c r="D24" s="4">
        <f t="shared" si="2"/>
        <v>752951.2045977012</v>
      </c>
      <c r="E24" s="37">
        <f t="shared" si="7"/>
        <v>0.22988505747126436</v>
      </c>
      <c r="F24" s="36" t="s">
        <v>111</v>
      </c>
      <c r="G24" s="29">
        <v>5639632</v>
      </c>
      <c r="H24" s="2">
        <v>8</v>
      </c>
      <c r="I24" s="1">
        <f t="shared" si="3"/>
        <v>704954</v>
      </c>
      <c r="J24" s="40">
        <f t="shared" si="8"/>
        <v>12.5</v>
      </c>
      <c r="K24" s="39">
        <f t="shared" si="9"/>
        <v>0.17670208263774348</v>
      </c>
      <c r="L24">
        <f t="shared" si="10"/>
        <v>566</v>
      </c>
      <c r="M24">
        <f t="shared" si="11"/>
        <v>564</v>
      </c>
      <c r="N24">
        <f t="shared" si="12"/>
        <v>10</v>
      </c>
      <c r="O24">
        <f t="shared" si="4"/>
        <v>563963</v>
      </c>
      <c r="P24" s="41">
        <f t="shared" si="13"/>
        <v>9.9999964536693167</v>
      </c>
      <c r="Q24">
        <f t="shared" si="5"/>
        <v>2</v>
      </c>
      <c r="R24" s="5">
        <f t="shared" si="6"/>
        <v>12</v>
      </c>
    </row>
    <row r="25" spans="1:18" x14ac:dyDescent="0.3">
      <c r="A25" s="1">
        <v>2019</v>
      </c>
      <c r="B25" s="4">
        <f t="shared" si="16"/>
        <v>327533774</v>
      </c>
      <c r="C25" s="4">
        <f t="shared" si="15"/>
        <v>435</v>
      </c>
      <c r="D25" s="4">
        <f t="shared" si="2"/>
        <v>752951.2045977012</v>
      </c>
      <c r="E25" s="37">
        <f t="shared" si="7"/>
        <v>0.22988505747126436</v>
      </c>
      <c r="F25" s="36" t="s">
        <v>112</v>
      </c>
      <c r="G25" s="29">
        <v>2976149</v>
      </c>
      <c r="H25" s="2">
        <v>4</v>
      </c>
      <c r="I25" s="1">
        <f t="shared" si="3"/>
        <v>744037</v>
      </c>
      <c r="J25" s="40">
        <f t="shared" si="8"/>
        <v>24.999991599882936</v>
      </c>
      <c r="K25" s="39">
        <f t="shared" si="9"/>
        <v>0.17670208263774348</v>
      </c>
      <c r="L25">
        <f t="shared" si="10"/>
        <v>566</v>
      </c>
      <c r="M25">
        <f t="shared" si="11"/>
        <v>564</v>
      </c>
      <c r="N25">
        <f t="shared" si="12"/>
        <v>5</v>
      </c>
      <c r="O25">
        <f t="shared" si="4"/>
        <v>595230</v>
      </c>
      <c r="P25" s="41">
        <f t="shared" si="13"/>
        <v>20.000006720093651</v>
      </c>
      <c r="Q25">
        <f t="shared" si="5"/>
        <v>1</v>
      </c>
      <c r="R25" s="5">
        <f t="shared" si="6"/>
        <v>7</v>
      </c>
    </row>
    <row r="26" spans="1:18" x14ac:dyDescent="0.3">
      <c r="A26" s="1">
        <v>2019</v>
      </c>
      <c r="B26" s="4">
        <f t="shared" si="16"/>
        <v>327533774</v>
      </c>
      <c r="C26" s="4">
        <f t="shared" si="15"/>
        <v>435</v>
      </c>
      <c r="D26" s="4">
        <f t="shared" si="2"/>
        <v>752951.2045977012</v>
      </c>
      <c r="E26" s="37">
        <f t="shared" si="7"/>
        <v>0.22988505747126436</v>
      </c>
      <c r="F26" s="36" t="s">
        <v>113</v>
      </c>
      <c r="G26" s="29">
        <v>6137428</v>
      </c>
      <c r="H26" s="2">
        <v>8</v>
      </c>
      <c r="I26" s="1">
        <f t="shared" si="3"/>
        <v>767179</v>
      </c>
      <c r="J26" s="40">
        <f t="shared" si="8"/>
        <v>12.50000814673508</v>
      </c>
      <c r="K26" s="39">
        <f t="shared" si="9"/>
        <v>0.17670208263774348</v>
      </c>
      <c r="L26">
        <f t="shared" si="10"/>
        <v>566</v>
      </c>
      <c r="M26">
        <f t="shared" si="11"/>
        <v>564</v>
      </c>
      <c r="N26">
        <f t="shared" si="12"/>
        <v>11</v>
      </c>
      <c r="O26">
        <f t="shared" si="4"/>
        <v>557948</v>
      </c>
      <c r="P26" s="41">
        <f t="shared" si="13"/>
        <v>9.0909090909090917</v>
      </c>
      <c r="Q26">
        <f t="shared" si="5"/>
        <v>3</v>
      </c>
      <c r="R26" s="5">
        <f t="shared" si="6"/>
        <v>13</v>
      </c>
    </row>
    <row r="27" spans="1:18" x14ac:dyDescent="0.3">
      <c r="A27" s="1">
        <v>2019</v>
      </c>
      <c r="B27" s="4">
        <f t="shared" si="16"/>
        <v>327533774</v>
      </c>
      <c r="C27" s="4">
        <f t="shared" si="15"/>
        <v>435</v>
      </c>
      <c r="D27" s="4">
        <f t="shared" si="2"/>
        <v>752951.2045977012</v>
      </c>
      <c r="E27" s="37">
        <f t="shared" si="7"/>
        <v>0.22988505747126436</v>
      </c>
      <c r="F27" s="36" t="s">
        <v>114</v>
      </c>
      <c r="G27" s="29">
        <v>1068778</v>
      </c>
      <c r="H27" s="2">
        <v>1</v>
      </c>
      <c r="I27" s="1">
        <f t="shared" si="3"/>
        <v>1068778</v>
      </c>
      <c r="J27" s="40">
        <f t="shared" si="8"/>
        <v>100</v>
      </c>
      <c r="K27" s="39">
        <f t="shared" si="9"/>
        <v>0.17670208263774348</v>
      </c>
      <c r="L27">
        <f t="shared" si="10"/>
        <v>566</v>
      </c>
      <c r="M27">
        <f t="shared" si="11"/>
        <v>564</v>
      </c>
      <c r="N27">
        <f t="shared" si="12"/>
        <v>2</v>
      </c>
      <c r="O27">
        <f t="shared" si="4"/>
        <v>534389</v>
      </c>
      <c r="P27" s="41">
        <f t="shared" si="13"/>
        <v>50</v>
      </c>
      <c r="Q27">
        <f t="shared" si="5"/>
        <v>1</v>
      </c>
      <c r="R27" s="5">
        <f t="shared" si="6"/>
        <v>4</v>
      </c>
    </row>
    <row r="28" spans="1:18" x14ac:dyDescent="0.3">
      <c r="A28" s="1">
        <v>2019</v>
      </c>
      <c r="B28" s="4">
        <f t="shared" si="16"/>
        <v>327533774</v>
      </c>
      <c r="C28" s="4">
        <f t="shared" si="15"/>
        <v>435</v>
      </c>
      <c r="D28" s="4">
        <f t="shared" si="2"/>
        <v>752951.2045977012</v>
      </c>
      <c r="E28" s="37">
        <f t="shared" si="7"/>
        <v>0.22988505747126436</v>
      </c>
      <c r="F28" s="36" t="s">
        <v>115</v>
      </c>
      <c r="G28" s="29">
        <v>1934408</v>
      </c>
      <c r="H28" s="2">
        <v>3</v>
      </c>
      <c r="I28" s="1">
        <f t="shared" si="3"/>
        <v>644803</v>
      </c>
      <c r="J28" s="40">
        <f t="shared" si="8"/>
        <v>33.33335056513414</v>
      </c>
      <c r="K28" s="39">
        <f t="shared" si="9"/>
        <v>0.17670208263774348</v>
      </c>
      <c r="L28">
        <f t="shared" si="10"/>
        <v>566</v>
      </c>
      <c r="M28">
        <f t="shared" si="11"/>
        <v>564</v>
      </c>
      <c r="N28">
        <f t="shared" si="12"/>
        <v>3</v>
      </c>
      <c r="O28">
        <f t="shared" si="4"/>
        <v>644803</v>
      </c>
      <c r="P28" s="41">
        <f t="shared" si="13"/>
        <v>33.33335056513414</v>
      </c>
      <c r="Q28">
        <f t="shared" si="5"/>
        <v>0</v>
      </c>
      <c r="R28" s="5">
        <f t="shared" si="6"/>
        <v>5</v>
      </c>
    </row>
    <row r="29" spans="1:18" x14ac:dyDescent="0.3">
      <c r="A29" s="1">
        <v>2019</v>
      </c>
      <c r="B29" s="4">
        <f t="shared" si="16"/>
        <v>327533774</v>
      </c>
      <c r="C29" s="4">
        <f t="shared" si="15"/>
        <v>435</v>
      </c>
      <c r="D29" s="4">
        <f t="shared" si="2"/>
        <v>752951.2045977012</v>
      </c>
      <c r="E29" s="37">
        <f t="shared" si="7"/>
        <v>0.22988505747126436</v>
      </c>
      <c r="F29" s="36" t="s">
        <v>116</v>
      </c>
      <c r="G29" s="29">
        <v>3080156</v>
      </c>
      <c r="H29" s="2">
        <v>4</v>
      </c>
      <c r="I29" s="1">
        <f t="shared" si="3"/>
        <v>770039</v>
      </c>
      <c r="J29" s="40">
        <f t="shared" si="8"/>
        <v>25</v>
      </c>
      <c r="K29" s="39">
        <f t="shared" si="9"/>
        <v>0.17670208263774348</v>
      </c>
      <c r="L29">
        <f t="shared" si="10"/>
        <v>566</v>
      </c>
      <c r="M29">
        <f t="shared" si="11"/>
        <v>564</v>
      </c>
      <c r="N29">
        <f t="shared" si="12"/>
        <v>5</v>
      </c>
      <c r="O29">
        <f t="shared" si="4"/>
        <v>616031</v>
      </c>
      <c r="P29" s="41">
        <f t="shared" si="13"/>
        <v>19.999993506822381</v>
      </c>
      <c r="Q29">
        <f t="shared" si="5"/>
        <v>1</v>
      </c>
      <c r="R29" s="5">
        <f t="shared" si="6"/>
        <v>7</v>
      </c>
    </row>
    <row r="30" spans="1:18" x14ac:dyDescent="0.3">
      <c r="A30" s="1">
        <v>2019</v>
      </c>
      <c r="B30" s="4">
        <f t="shared" si="16"/>
        <v>327533774</v>
      </c>
      <c r="C30" s="4">
        <f t="shared" si="15"/>
        <v>435</v>
      </c>
      <c r="D30" s="4">
        <f t="shared" si="2"/>
        <v>752951.2045977012</v>
      </c>
      <c r="E30" s="37">
        <f t="shared" si="7"/>
        <v>0.22988505747126436</v>
      </c>
      <c r="F30" s="36" t="s">
        <v>117</v>
      </c>
      <c r="G30" s="29">
        <v>1359711</v>
      </c>
      <c r="H30" s="2">
        <v>2</v>
      </c>
      <c r="I30" s="1">
        <f t="shared" si="3"/>
        <v>679856</v>
      </c>
      <c r="J30" s="40">
        <f t="shared" si="8"/>
        <v>50.000036772520041</v>
      </c>
      <c r="K30" s="39">
        <f t="shared" si="9"/>
        <v>0.17670208263774348</v>
      </c>
      <c r="L30">
        <f t="shared" si="10"/>
        <v>566</v>
      </c>
      <c r="M30">
        <f t="shared" si="11"/>
        <v>564</v>
      </c>
      <c r="N30">
        <f t="shared" si="12"/>
        <v>2</v>
      </c>
      <c r="O30">
        <f t="shared" si="4"/>
        <v>679856</v>
      </c>
      <c r="P30" s="41">
        <f t="shared" si="13"/>
        <v>50.000036772520041</v>
      </c>
      <c r="Q30">
        <f t="shared" si="5"/>
        <v>0</v>
      </c>
      <c r="R30" s="5">
        <f t="shared" si="6"/>
        <v>4</v>
      </c>
    </row>
    <row r="31" spans="1:18" x14ac:dyDescent="0.3">
      <c r="A31" s="1">
        <v>2019</v>
      </c>
      <c r="B31" s="4">
        <f t="shared" si="16"/>
        <v>327533774</v>
      </c>
      <c r="C31" s="4">
        <f t="shared" si="15"/>
        <v>435</v>
      </c>
      <c r="D31" s="4">
        <f t="shared" si="2"/>
        <v>752951.2045977012</v>
      </c>
      <c r="E31" s="37">
        <f t="shared" si="7"/>
        <v>0.22988505747126436</v>
      </c>
      <c r="F31" s="36" t="s">
        <v>118</v>
      </c>
      <c r="G31" s="29">
        <v>8882190</v>
      </c>
      <c r="H31" s="2">
        <v>12</v>
      </c>
      <c r="I31" s="1">
        <f t="shared" si="3"/>
        <v>740183</v>
      </c>
      <c r="J31" s="40">
        <f t="shared" si="8"/>
        <v>8.3333389625756702</v>
      </c>
      <c r="K31" s="39">
        <f t="shared" si="9"/>
        <v>0.17670208263774348</v>
      </c>
      <c r="L31">
        <f t="shared" si="10"/>
        <v>566</v>
      </c>
      <c r="M31">
        <f t="shared" si="11"/>
        <v>564</v>
      </c>
      <c r="N31">
        <f t="shared" si="12"/>
        <v>15</v>
      </c>
      <c r="O31">
        <f t="shared" si="4"/>
        <v>592146</v>
      </c>
      <c r="P31" s="41">
        <f t="shared" si="13"/>
        <v>6.666666666666667</v>
      </c>
      <c r="Q31">
        <f t="shared" si="5"/>
        <v>3</v>
      </c>
      <c r="R31" s="5">
        <f t="shared" si="6"/>
        <v>17</v>
      </c>
    </row>
    <row r="32" spans="1:18" x14ac:dyDescent="0.3">
      <c r="A32" s="1">
        <v>2019</v>
      </c>
      <c r="B32" s="4">
        <f t="shared" si="16"/>
        <v>327533774</v>
      </c>
      <c r="C32" s="4">
        <f t="shared" si="15"/>
        <v>435</v>
      </c>
      <c r="D32" s="4">
        <f t="shared" si="2"/>
        <v>752951.2045977012</v>
      </c>
      <c r="E32" s="37">
        <f t="shared" si="7"/>
        <v>0.22988505747126436</v>
      </c>
      <c r="F32" s="36" t="s">
        <v>119</v>
      </c>
      <c r="G32" s="29">
        <v>2096829</v>
      </c>
      <c r="H32" s="2">
        <v>3</v>
      </c>
      <c r="I32" s="1">
        <f t="shared" si="3"/>
        <v>698943</v>
      </c>
      <c r="J32" s="40">
        <f t="shared" si="8"/>
        <v>33.333333333333329</v>
      </c>
      <c r="K32" s="39">
        <f t="shared" si="9"/>
        <v>0.17670208263774348</v>
      </c>
      <c r="L32">
        <f t="shared" si="10"/>
        <v>566</v>
      </c>
      <c r="M32">
        <f t="shared" si="11"/>
        <v>564</v>
      </c>
      <c r="N32">
        <f t="shared" si="12"/>
        <v>4</v>
      </c>
      <c r="O32">
        <f t="shared" si="4"/>
        <v>524207</v>
      </c>
      <c r="P32" s="41">
        <f t="shared" si="13"/>
        <v>24.999988077234718</v>
      </c>
      <c r="Q32">
        <f t="shared" si="5"/>
        <v>1</v>
      </c>
      <c r="R32" s="5">
        <f t="shared" si="6"/>
        <v>6</v>
      </c>
    </row>
    <row r="33" spans="1:18" x14ac:dyDescent="0.3">
      <c r="A33" s="1">
        <v>2019</v>
      </c>
      <c r="B33" s="4">
        <f t="shared" si="16"/>
        <v>327533774</v>
      </c>
      <c r="C33" s="4">
        <f t="shared" si="15"/>
        <v>435</v>
      </c>
      <c r="D33" s="4">
        <f t="shared" si="2"/>
        <v>752951.2045977012</v>
      </c>
      <c r="E33" s="37">
        <f t="shared" si="7"/>
        <v>0.22988505747126436</v>
      </c>
      <c r="F33" s="36" t="s">
        <v>120</v>
      </c>
      <c r="G33" s="29">
        <v>19453561</v>
      </c>
      <c r="H33" s="2">
        <v>27</v>
      </c>
      <c r="I33" s="1">
        <f t="shared" si="3"/>
        <v>720502</v>
      </c>
      <c r="J33" s="40">
        <f t="shared" si="8"/>
        <v>3.7037023709952126</v>
      </c>
      <c r="K33" s="39">
        <f t="shared" si="9"/>
        <v>0.17670208263774348</v>
      </c>
      <c r="L33">
        <f t="shared" si="10"/>
        <v>566</v>
      </c>
      <c r="M33">
        <f t="shared" si="11"/>
        <v>564</v>
      </c>
      <c r="N33">
        <f t="shared" si="12"/>
        <v>34</v>
      </c>
      <c r="O33">
        <f t="shared" si="4"/>
        <v>572164</v>
      </c>
      <c r="P33" s="41">
        <f t="shared" si="13"/>
        <v>2.9411787384325163</v>
      </c>
      <c r="Q33">
        <f t="shared" si="5"/>
        <v>7</v>
      </c>
      <c r="R33" s="5">
        <f t="shared" si="6"/>
        <v>36</v>
      </c>
    </row>
    <row r="34" spans="1:18" x14ac:dyDescent="0.3">
      <c r="A34" s="1">
        <v>2019</v>
      </c>
      <c r="B34" s="4">
        <f t="shared" si="16"/>
        <v>327533774</v>
      </c>
      <c r="C34" s="4">
        <f t="shared" si="15"/>
        <v>435</v>
      </c>
      <c r="D34" s="4">
        <f t="shared" ref="D34:D52" si="17">B34/C34</f>
        <v>752951.2045977012</v>
      </c>
      <c r="E34" s="37">
        <f t="shared" si="7"/>
        <v>0.22988505747126436</v>
      </c>
      <c r="F34" s="36" t="s">
        <v>121</v>
      </c>
      <c r="G34" s="29">
        <v>10488084</v>
      </c>
      <c r="H34" s="2">
        <v>13</v>
      </c>
      <c r="I34" s="1">
        <f t="shared" si="3"/>
        <v>806776</v>
      </c>
      <c r="J34" s="40">
        <f t="shared" si="8"/>
        <v>7.6923106260399905</v>
      </c>
      <c r="K34" s="39">
        <f t="shared" si="9"/>
        <v>0.17670208263774348</v>
      </c>
      <c r="L34">
        <f t="shared" si="10"/>
        <v>566</v>
      </c>
      <c r="M34">
        <f t="shared" si="11"/>
        <v>564</v>
      </c>
      <c r="N34">
        <f t="shared" si="12"/>
        <v>18</v>
      </c>
      <c r="O34">
        <f t="shared" ref="O34:O51" si="18">ROUND(G34/N34,0)</f>
        <v>582671</v>
      </c>
      <c r="P34" s="41">
        <f t="shared" si="13"/>
        <v>5.555552377345566</v>
      </c>
      <c r="Q34">
        <f t="shared" ref="Q34:Q97" si="19">N34-H34</f>
        <v>5</v>
      </c>
      <c r="R34" s="5">
        <f t="shared" ref="R34:R51" si="20">IF(H34=0,3,N34+2)</f>
        <v>20</v>
      </c>
    </row>
    <row r="35" spans="1:18" x14ac:dyDescent="0.3">
      <c r="A35" s="1">
        <v>2019</v>
      </c>
      <c r="B35" s="4">
        <f t="shared" si="16"/>
        <v>327533774</v>
      </c>
      <c r="C35" s="4">
        <f t="shared" si="15"/>
        <v>435</v>
      </c>
      <c r="D35" s="4">
        <f t="shared" si="17"/>
        <v>752951.2045977012</v>
      </c>
      <c r="E35" s="37">
        <f t="shared" si="7"/>
        <v>0.22988505747126436</v>
      </c>
      <c r="F35" s="36" t="s">
        <v>122</v>
      </c>
      <c r="G35" s="29">
        <v>762062</v>
      </c>
      <c r="H35" s="2">
        <v>1</v>
      </c>
      <c r="I35" s="1">
        <f t="shared" si="3"/>
        <v>762062</v>
      </c>
      <c r="J35" s="40">
        <f t="shared" si="8"/>
        <v>100</v>
      </c>
      <c r="K35" s="39">
        <f t="shared" si="9"/>
        <v>0.17670208263774348</v>
      </c>
      <c r="L35">
        <f t="shared" si="10"/>
        <v>566</v>
      </c>
      <c r="M35">
        <f t="shared" si="11"/>
        <v>564</v>
      </c>
      <c r="N35">
        <f t="shared" si="12"/>
        <v>1</v>
      </c>
      <c r="O35">
        <f t="shared" si="18"/>
        <v>762062</v>
      </c>
      <c r="P35" s="41">
        <f t="shared" si="13"/>
        <v>100</v>
      </c>
      <c r="Q35">
        <f t="shared" si="19"/>
        <v>0</v>
      </c>
      <c r="R35" s="5">
        <f t="shared" si="20"/>
        <v>3</v>
      </c>
    </row>
    <row r="36" spans="1:18" x14ac:dyDescent="0.3">
      <c r="A36" s="1">
        <v>2019</v>
      </c>
      <c r="B36" s="4">
        <f t="shared" si="16"/>
        <v>327533774</v>
      </c>
      <c r="C36" s="4">
        <f t="shared" si="15"/>
        <v>435</v>
      </c>
      <c r="D36" s="4">
        <f t="shared" si="17"/>
        <v>752951.2045977012</v>
      </c>
      <c r="E36" s="37">
        <f t="shared" si="7"/>
        <v>0.22988505747126436</v>
      </c>
      <c r="F36" s="36" t="s">
        <v>123</v>
      </c>
      <c r="G36" s="29">
        <v>11689100</v>
      </c>
      <c r="H36" s="2">
        <v>16</v>
      </c>
      <c r="I36" s="1">
        <f t="shared" si="3"/>
        <v>730569</v>
      </c>
      <c r="J36" s="40">
        <f t="shared" si="8"/>
        <v>6.2500021387446427</v>
      </c>
      <c r="K36" s="39">
        <f t="shared" si="9"/>
        <v>0.17670208263774348</v>
      </c>
      <c r="L36">
        <f t="shared" si="10"/>
        <v>566</v>
      </c>
      <c r="M36">
        <f t="shared" si="11"/>
        <v>564</v>
      </c>
      <c r="N36">
        <f t="shared" si="12"/>
        <v>20</v>
      </c>
      <c r="O36">
        <f t="shared" si="18"/>
        <v>584455</v>
      </c>
      <c r="P36" s="41">
        <f t="shared" si="13"/>
        <v>5</v>
      </c>
      <c r="Q36">
        <f t="shared" si="19"/>
        <v>4</v>
      </c>
      <c r="R36" s="5">
        <f t="shared" si="20"/>
        <v>22</v>
      </c>
    </row>
    <row r="37" spans="1:18" x14ac:dyDescent="0.3">
      <c r="A37" s="1">
        <v>2019</v>
      </c>
      <c r="B37" s="4">
        <f t="shared" si="16"/>
        <v>327533774</v>
      </c>
      <c r="C37" s="4">
        <f t="shared" si="15"/>
        <v>435</v>
      </c>
      <c r="D37" s="4">
        <f t="shared" si="17"/>
        <v>752951.2045977012</v>
      </c>
      <c r="E37" s="37">
        <f t="shared" si="7"/>
        <v>0.22988505747126436</v>
      </c>
      <c r="F37" s="36" t="s">
        <v>124</v>
      </c>
      <c r="G37" s="29">
        <v>3956971</v>
      </c>
      <c r="H37" s="2">
        <v>5</v>
      </c>
      <c r="I37" s="1">
        <f t="shared" si="3"/>
        <v>791394</v>
      </c>
      <c r="J37" s="40">
        <f t="shared" si="8"/>
        <v>19.999994945628867</v>
      </c>
      <c r="K37" s="39">
        <f t="shared" si="9"/>
        <v>0.17670208263774348</v>
      </c>
      <c r="L37">
        <f t="shared" si="10"/>
        <v>566</v>
      </c>
      <c r="M37">
        <f t="shared" si="11"/>
        <v>564</v>
      </c>
      <c r="N37">
        <f t="shared" si="12"/>
        <v>7</v>
      </c>
      <c r="O37">
        <f t="shared" si="18"/>
        <v>565282</v>
      </c>
      <c r="P37" s="41">
        <f t="shared" si="13"/>
        <v>14.285725116509573</v>
      </c>
      <c r="Q37">
        <f t="shared" si="19"/>
        <v>2</v>
      </c>
      <c r="R37" s="5">
        <f t="shared" si="20"/>
        <v>9</v>
      </c>
    </row>
    <row r="38" spans="1:18" x14ac:dyDescent="0.3">
      <c r="A38" s="1">
        <v>2019</v>
      </c>
      <c r="B38" s="4">
        <f t="shared" si="16"/>
        <v>327533774</v>
      </c>
      <c r="C38" s="4">
        <f t="shared" si="15"/>
        <v>435</v>
      </c>
      <c r="D38" s="4">
        <f t="shared" si="17"/>
        <v>752951.2045977012</v>
      </c>
      <c r="E38" s="37">
        <f t="shared" si="7"/>
        <v>0.22988505747126436</v>
      </c>
      <c r="F38" s="36" t="s">
        <v>125</v>
      </c>
      <c r="G38" s="29">
        <v>4217737</v>
      </c>
      <c r="H38" s="2">
        <v>5</v>
      </c>
      <c r="I38" s="1">
        <f t="shared" si="3"/>
        <v>843547</v>
      </c>
      <c r="J38" s="40">
        <f t="shared" si="8"/>
        <v>19.999990516241294</v>
      </c>
      <c r="K38" s="39">
        <f t="shared" si="9"/>
        <v>0.17670208263774348</v>
      </c>
      <c r="L38">
        <f t="shared" si="10"/>
        <v>566</v>
      </c>
      <c r="M38">
        <f t="shared" si="11"/>
        <v>564</v>
      </c>
      <c r="N38">
        <f t="shared" si="12"/>
        <v>7</v>
      </c>
      <c r="O38">
        <f t="shared" si="18"/>
        <v>602534</v>
      </c>
      <c r="P38" s="41">
        <f t="shared" si="13"/>
        <v>14.285717672770968</v>
      </c>
      <c r="Q38">
        <f t="shared" si="19"/>
        <v>2</v>
      </c>
      <c r="R38" s="5">
        <f t="shared" si="20"/>
        <v>9</v>
      </c>
    </row>
    <row r="39" spans="1:18" x14ac:dyDescent="0.3">
      <c r="A39" s="1">
        <v>2019</v>
      </c>
      <c r="B39" s="4">
        <f t="shared" ref="B39:B51" si="21">SUM($G$2:$G$51)</f>
        <v>327533774</v>
      </c>
      <c r="C39" s="4">
        <f t="shared" si="15"/>
        <v>435</v>
      </c>
      <c r="D39" s="4">
        <f t="shared" si="17"/>
        <v>752951.2045977012</v>
      </c>
      <c r="E39" s="37">
        <f t="shared" si="7"/>
        <v>0.22988505747126436</v>
      </c>
      <c r="F39" s="36" t="s">
        <v>126</v>
      </c>
      <c r="G39" s="29">
        <v>12801989</v>
      </c>
      <c r="H39" s="2">
        <v>18</v>
      </c>
      <c r="I39" s="1">
        <f t="shared" si="3"/>
        <v>711222</v>
      </c>
      <c r="J39" s="40">
        <f t="shared" si="8"/>
        <v>5.5555585932779668</v>
      </c>
      <c r="K39" s="39">
        <f t="shared" si="9"/>
        <v>0.17670208263774348</v>
      </c>
      <c r="L39">
        <f t="shared" si="10"/>
        <v>566</v>
      </c>
      <c r="M39">
        <f t="shared" si="11"/>
        <v>564</v>
      </c>
      <c r="N39">
        <f t="shared" si="12"/>
        <v>22</v>
      </c>
      <c r="O39">
        <f t="shared" si="18"/>
        <v>581909</v>
      </c>
      <c r="P39" s="41">
        <f t="shared" si="13"/>
        <v>4.5454577409807175</v>
      </c>
      <c r="Q39">
        <f t="shared" si="19"/>
        <v>4</v>
      </c>
      <c r="R39" s="5">
        <f t="shared" si="20"/>
        <v>24</v>
      </c>
    </row>
    <row r="40" spans="1:18" x14ac:dyDescent="0.3">
      <c r="A40" s="1">
        <v>2019</v>
      </c>
      <c r="B40" s="4">
        <f t="shared" si="21"/>
        <v>327533774</v>
      </c>
      <c r="C40" s="4">
        <f t="shared" si="15"/>
        <v>435</v>
      </c>
      <c r="D40" s="4">
        <f t="shared" si="17"/>
        <v>752951.2045977012</v>
      </c>
      <c r="E40" s="37">
        <f t="shared" si="7"/>
        <v>0.22988505747126436</v>
      </c>
      <c r="F40" s="36" t="s">
        <v>127</v>
      </c>
      <c r="G40" s="29">
        <v>1059361</v>
      </c>
      <c r="H40" s="2">
        <v>2</v>
      </c>
      <c r="I40" s="1">
        <f t="shared" si="3"/>
        <v>529681</v>
      </c>
      <c r="J40" s="40">
        <f t="shared" si="8"/>
        <v>50.000047198263864</v>
      </c>
      <c r="K40" s="39">
        <f t="shared" si="9"/>
        <v>0.17670208263774348</v>
      </c>
      <c r="L40">
        <f t="shared" si="10"/>
        <v>566</v>
      </c>
      <c r="M40">
        <f t="shared" si="11"/>
        <v>564</v>
      </c>
      <c r="N40">
        <f t="shared" si="12"/>
        <v>2</v>
      </c>
      <c r="O40">
        <f t="shared" si="18"/>
        <v>529681</v>
      </c>
      <c r="P40" s="41">
        <f t="shared" si="13"/>
        <v>50.000047198263864</v>
      </c>
      <c r="Q40">
        <f t="shared" si="19"/>
        <v>0</v>
      </c>
      <c r="R40" s="5">
        <f t="shared" si="20"/>
        <v>4</v>
      </c>
    </row>
    <row r="41" spans="1:18" x14ac:dyDescent="0.3">
      <c r="A41" s="1">
        <v>2019</v>
      </c>
      <c r="B41" s="4">
        <f t="shared" si="21"/>
        <v>327533774</v>
      </c>
      <c r="C41" s="4">
        <f t="shared" si="15"/>
        <v>435</v>
      </c>
      <c r="D41" s="4">
        <f t="shared" si="17"/>
        <v>752951.2045977012</v>
      </c>
      <c r="E41" s="37">
        <f t="shared" si="7"/>
        <v>0.22988505747126436</v>
      </c>
      <c r="F41" s="36" t="s">
        <v>128</v>
      </c>
      <c r="G41" s="29">
        <v>5148714</v>
      </c>
      <c r="H41" s="2">
        <v>7</v>
      </c>
      <c r="I41" s="1">
        <f t="shared" si="3"/>
        <v>735531</v>
      </c>
      <c r="J41" s="40">
        <f t="shared" si="8"/>
        <v>14.285722609568136</v>
      </c>
      <c r="K41" s="39">
        <f t="shared" si="9"/>
        <v>0.17670208263774348</v>
      </c>
      <c r="L41">
        <f t="shared" si="10"/>
        <v>566</v>
      </c>
      <c r="M41">
        <f t="shared" si="11"/>
        <v>564</v>
      </c>
      <c r="N41">
        <f t="shared" si="12"/>
        <v>9</v>
      </c>
      <c r="O41">
        <f t="shared" si="18"/>
        <v>572079</v>
      </c>
      <c r="P41" s="41">
        <f t="shared" si="13"/>
        <v>11.11110463700256</v>
      </c>
      <c r="Q41">
        <f t="shared" si="19"/>
        <v>2</v>
      </c>
      <c r="R41" s="5">
        <f t="shared" si="20"/>
        <v>11</v>
      </c>
    </row>
    <row r="42" spans="1:18" x14ac:dyDescent="0.3">
      <c r="A42" s="1">
        <v>2019</v>
      </c>
      <c r="B42" s="4">
        <f t="shared" si="21"/>
        <v>327533774</v>
      </c>
      <c r="C42" s="4">
        <f t="shared" si="15"/>
        <v>435</v>
      </c>
      <c r="D42" s="4">
        <f t="shared" si="17"/>
        <v>752951.2045977012</v>
      </c>
      <c r="E42" s="37">
        <f t="shared" si="7"/>
        <v>0.22988505747126436</v>
      </c>
      <c r="F42" s="36" t="s">
        <v>129</v>
      </c>
      <c r="G42" s="29">
        <v>884659</v>
      </c>
      <c r="H42" s="2">
        <v>1</v>
      </c>
      <c r="I42" s="1">
        <f t="shared" si="3"/>
        <v>884659</v>
      </c>
      <c r="J42" s="40">
        <f t="shared" si="8"/>
        <v>100</v>
      </c>
      <c r="K42" s="39">
        <f t="shared" si="9"/>
        <v>0.17670208263774348</v>
      </c>
      <c r="L42">
        <f t="shared" si="10"/>
        <v>566</v>
      </c>
      <c r="M42">
        <f t="shared" si="11"/>
        <v>564</v>
      </c>
      <c r="N42">
        <f t="shared" si="12"/>
        <v>2</v>
      </c>
      <c r="O42">
        <f t="shared" si="18"/>
        <v>442330</v>
      </c>
      <c r="P42" s="41">
        <f t="shared" si="13"/>
        <v>50.000056518952498</v>
      </c>
      <c r="Q42">
        <f t="shared" si="19"/>
        <v>1</v>
      </c>
      <c r="R42" s="5">
        <f t="shared" si="20"/>
        <v>4</v>
      </c>
    </row>
    <row r="43" spans="1:18" x14ac:dyDescent="0.3">
      <c r="A43" s="1">
        <v>2019</v>
      </c>
      <c r="B43" s="4">
        <f t="shared" si="21"/>
        <v>327533774</v>
      </c>
      <c r="C43" s="4">
        <f t="shared" si="15"/>
        <v>435</v>
      </c>
      <c r="D43" s="4">
        <f t="shared" si="17"/>
        <v>752951.2045977012</v>
      </c>
      <c r="E43" s="37">
        <f t="shared" si="7"/>
        <v>0.22988505747126436</v>
      </c>
      <c r="F43" s="36" t="s">
        <v>130</v>
      </c>
      <c r="G43" s="29">
        <v>6829174</v>
      </c>
      <c r="H43" s="2">
        <v>9</v>
      </c>
      <c r="I43" s="1">
        <f t="shared" si="3"/>
        <v>758797</v>
      </c>
      <c r="J43" s="40">
        <f t="shared" si="8"/>
        <v>11.111109484104521</v>
      </c>
      <c r="K43" s="39">
        <f t="shared" si="9"/>
        <v>0.17670208263774348</v>
      </c>
      <c r="L43">
        <f t="shared" si="10"/>
        <v>566</v>
      </c>
      <c r="M43">
        <f t="shared" si="11"/>
        <v>564</v>
      </c>
      <c r="N43">
        <f t="shared" si="12"/>
        <v>12</v>
      </c>
      <c r="O43">
        <f t="shared" si="18"/>
        <v>569098</v>
      </c>
      <c r="P43" s="41">
        <f t="shared" si="13"/>
        <v>8.3333357738432206</v>
      </c>
      <c r="Q43">
        <f t="shared" si="19"/>
        <v>3</v>
      </c>
      <c r="R43" s="5">
        <f t="shared" si="20"/>
        <v>14</v>
      </c>
    </row>
    <row r="44" spans="1:18" x14ac:dyDescent="0.3">
      <c r="A44" s="1">
        <v>2019</v>
      </c>
      <c r="B44" s="4">
        <f t="shared" si="21"/>
        <v>327533774</v>
      </c>
      <c r="C44" s="4">
        <f t="shared" ref="C44:C51" si="22">SUM($H$2:$H$52)</f>
        <v>435</v>
      </c>
      <c r="D44" s="4">
        <f t="shared" si="17"/>
        <v>752951.2045977012</v>
      </c>
      <c r="E44" s="37">
        <f t="shared" si="7"/>
        <v>0.22988505747126436</v>
      </c>
      <c r="F44" s="36" t="s">
        <v>131</v>
      </c>
      <c r="G44" s="29">
        <v>28995881</v>
      </c>
      <c r="H44" s="2">
        <v>36</v>
      </c>
      <c r="I44" s="1">
        <f t="shared" si="3"/>
        <v>805441</v>
      </c>
      <c r="J44" s="40">
        <f t="shared" si="8"/>
        <v>2.7777772987825409</v>
      </c>
      <c r="K44" s="39">
        <f t="shared" si="9"/>
        <v>0.17670208263774348</v>
      </c>
      <c r="L44">
        <f t="shared" si="10"/>
        <v>566</v>
      </c>
      <c r="M44">
        <f>SUM($N$2:$N$52)</f>
        <v>564</v>
      </c>
      <c r="N44">
        <f t="shared" si="12"/>
        <v>50</v>
      </c>
      <c r="O44">
        <f t="shared" si="18"/>
        <v>579918</v>
      </c>
      <c r="P44" s="41">
        <f t="shared" si="13"/>
        <v>2.0000013105309682</v>
      </c>
      <c r="Q44">
        <f t="shared" si="19"/>
        <v>14</v>
      </c>
      <c r="R44" s="5">
        <f t="shared" si="20"/>
        <v>52</v>
      </c>
    </row>
    <row r="45" spans="1:18" x14ac:dyDescent="0.3">
      <c r="A45" s="1">
        <v>2019</v>
      </c>
      <c r="B45" s="4">
        <f t="shared" si="21"/>
        <v>327533774</v>
      </c>
      <c r="C45" s="4">
        <f t="shared" si="22"/>
        <v>435</v>
      </c>
      <c r="D45" s="4">
        <f t="shared" si="17"/>
        <v>752951.2045977012</v>
      </c>
      <c r="E45" s="37">
        <f t="shared" si="7"/>
        <v>0.22988505747126436</v>
      </c>
      <c r="F45" s="36" t="s">
        <v>132</v>
      </c>
      <c r="G45" s="29">
        <v>3205958</v>
      </c>
      <c r="H45" s="2">
        <v>4</v>
      </c>
      <c r="I45" s="1">
        <f t="shared" si="3"/>
        <v>801490</v>
      </c>
      <c r="J45" s="40">
        <f t="shared" si="8"/>
        <v>25.000015595962267</v>
      </c>
      <c r="K45" s="39">
        <f t="shared" si="9"/>
        <v>0.17670208263774348</v>
      </c>
      <c r="L45">
        <f t="shared" si="10"/>
        <v>566</v>
      </c>
      <c r="M45">
        <f t="shared" si="11"/>
        <v>564</v>
      </c>
      <c r="N45">
        <f t="shared" si="12"/>
        <v>6</v>
      </c>
      <c r="O45">
        <f t="shared" si="18"/>
        <v>534326</v>
      </c>
      <c r="P45" s="41">
        <f t="shared" si="13"/>
        <v>16.666656269358487</v>
      </c>
      <c r="Q45">
        <f t="shared" si="19"/>
        <v>2</v>
      </c>
      <c r="R45" s="5">
        <f t="shared" si="20"/>
        <v>8</v>
      </c>
    </row>
    <row r="46" spans="1:18" x14ac:dyDescent="0.3">
      <c r="A46" s="1">
        <v>2019</v>
      </c>
      <c r="B46" s="4">
        <f t="shared" si="21"/>
        <v>327533774</v>
      </c>
      <c r="C46" s="4">
        <f t="shared" si="22"/>
        <v>435</v>
      </c>
      <c r="D46" s="4">
        <f t="shared" si="17"/>
        <v>752951.2045977012</v>
      </c>
      <c r="E46" s="37">
        <f t="shared" si="7"/>
        <v>0.22988505747126436</v>
      </c>
      <c r="F46" s="36" t="s">
        <v>133</v>
      </c>
      <c r="G46" s="29">
        <v>623989</v>
      </c>
      <c r="H46" s="2">
        <v>1</v>
      </c>
      <c r="I46" s="1">
        <f t="shared" si="3"/>
        <v>623989</v>
      </c>
      <c r="J46" s="40">
        <f t="shared" si="8"/>
        <v>100</v>
      </c>
      <c r="K46" s="39">
        <f t="shared" si="9"/>
        <v>0.17670208263774348</v>
      </c>
      <c r="L46">
        <f t="shared" si="10"/>
        <v>566</v>
      </c>
      <c r="M46">
        <f t="shared" si="11"/>
        <v>564</v>
      </c>
      <c r="N46">
        <f t="shared" si="12"/>
        <v>1</v>
      </c>
      <c r="O46">
        <f t="shared" si="18"/>
        <v>623989</v>
      </c>
      <c r="P46" s="41">
        <f t="shared" si="13"/>
        <v>100</v>
      </c>
      <c r="Q46">
        <f t="shared" si="19"/>
        <v>0</v>
      </c>
      <c r="R46" s="5">
        <f t="shared" si="20"/>
        <v>3</v>
      </c>
    </row>
    <row r="47" spans="1:18" x14ac:dyDescent="0.3">
      <c r="A47" s="1">
        <v>2019</v>
      </c>
      <c r="B47" s="4">
        <f t="shared" si="21"/>
        <v>327533774</v>
      </c>
      <c r="C47" s="4">
        <f t="shared" si="22"/>
        <v>435</v>
      </c>
      <c r="D47" s="4">
        <f t="shared" si="17"/>
        <v>752951.2045977012</v>
      </c>
      <c r="E47" s="37">
        <f t="shared" si="7"/>
        <v>0.22988505747126436</v>
      </c>
      <c r="F47" s="36" t="s">
        <v>134</v>
      </c>
      <c r="G47" s="29">
        <v>8535519</v>
      </c>
      <c r="H47" s="2">
        <v>11</v>
      </c>
      <c r="I47" s="1">
        <f t="shared" si="3"/>
        <v>775956</v>
      </c>
      <c r="J47" s="40">
        <f t="shared" si="8"/>
        <v>9.0909058957047613</v>
      </c>
      <c r="K47" s="39">
        <f t="shared" si="9"/>
        <v>0.17670208263774348</v>
      </c>
      <c r="L47">
        <f t="shared" si="10"/>
        <v>566</v>
      </c>
      <c r="M47">
        <f t="shared" si="11"/>
        <v>564</v>
      </c>
      <c r="N47">
        <f t="shared" si="12"/>
        <v>15</v>
      </c>
      <c r="O47">
        <f t="shared" si="18"/>
        <v>569035</v>
      </c>
      <c r="P47" s="41">
        <f t="shared" si="13"/>
        <v>6.6666713529663513</v>
      </c>
      <c r="Q47">
        <f t="shared" si="19"/>
        <v>4</v>
      </c>
      <c r="R47" s="5">
        <f t="shared" si="20"/>
        <v>17</v>
      </c>
    </row>
    <row r="48" spans="1:18" x14ac:dyDescent="0.3">
      <c r="A48" s="1">
        <v>2019</v>
      </c>
      <c r="B48" s="4">
        <f t="shared" si="21"/>
        <v>327533774</v>
      </c>
      <c r="C48" s="4">
        <f t="shared" si="22"/>
        <v>435</v>
      </c>
      <c r="D48" s="4">
        <f t="shared" si="17"/>
        <v>752951.2045977012</v>
      </c>
      <c r="E48" s="37">
        <f t="shared" si="7"/>
        <v>0.22988505747126436</v>
      </c>
      <c r="F48" s="36" t="s">
        <v>135</v>
      </c>
      <c r="G48" s="29">
        <v>7614893</v>
      </c>
      <c r="H48" s="2">
        <v>10</v>
      </c>
      <c r="I48" s="1">
        <f t="shared" si="3"/>
        <v>761489</v>
      </c>
      <c r="J48" s="40">
        <f t="shared" si="8"/>
        <v>9.9999960603517337</v>
      </c>
      <c r="K48" s="39">
        <f t="shared" si="9"/>
        <v>0.17670208263774348</v>
      </c>
      <c r="L48">
        <f t="shared" si="10"/>
        <v>566</v>
      </c>
      <c r="M48">
        <f t="shared" si="11"/>
        <v>564</v>
      </c>
      <c r="N48">
        <f t="shared" si="12"/>
        <v>13</v>
      </c>
      <c r="O48">
        <f t="shared" si="18"/>
        <v>585761</v>
      </c>
      <c r="P48" s="41">
        <f t="shared" si="13"/>
        <v>7.6923076923076925</v>
      </c>
      <c r="Q48">
        <f t="shared" si="19"/>
        <v>3</v>
      </c>
      <c r="R48" s="5">
        <f t="shared" si="20"/>
        <v>15</v>
      </c>
    </row>
    <row r="49" spans="1:18" x14ac:dyDescent="0.3">
      <c r="A49" s="1">
        <v>2019</v>
      </c>
      <c r="B49" s="4">
        <f t="shared" si="21"/>
        <v>327533774</v>
      </c>
      <c r="C49" s="4">
        <f t="shared" si="22"/>
        <v>435</v>
      </c>
      <c r="D49" s="4">
        <f t="shared" si="17"/>
        <v>752951.2045977012</v>
      </c>
      <c r="E49" s="37">
        <f t="shared" si="7"/>
        <v>0.22988505747126436</v>
      </c>
      <c r="F49" s="36" t="s">
        <v>136</v>
      </c>
      <c r="G49" s="29">
        <v>1792147</v>
      </c>
      <c r="H49" s="2">
        <v>3</v>
      </c>
      <c r="I49" s="1">
        <f t="shared" si="3"/>
        <v>597382</v>
      </c>
      <c r="J49" s="40">
        <f t="shared" si="8"/>
        <v>33.333314733668615</v>
      </c>
      <c r="K49" s="39">
        <f t="shared" si="9"/>
        <v>0.17670208263774348</v>
      </c>
      <c r="L49">
        <f t="shared" si="10"/>
        <v>566</v>
      </c>
      <c r="M49">
        <f t="shared" si="11"/>
        <v>564</v>
      </c>
      <c r="N49">
        <f t="shared" si="12"/>
        <v>3</v>
      </c>
      <c r="O49">
        <f t="shared" si="18"/>
        <v>597382</v>
      </c>
      <c r="P49" s="41">
        <f t="shared" si="13"/>
        <v>33.333314733668615</v>
      </c>
      <c r="Q49">
        <f t="shared" si="19"/>
        <v>0</v>
      </c>
      <c r="R49" s="5">
        <f t="shared" si="20"/>
        <v>5</v>
      </c>
    </row>
    <row r="50" spans="1:18" x14ac:dyDescent="0.3">
      <c r="A50" s="1">
        <v>2019</v>
      </c>
      <c r="B50" s="4">
        <f t="shared" si="21"/>
        <v>327533774</v>
      </c>
      <c r="C50" s="4">
        <f t="shared" si="22"/>
        <v>435</v>
      </c>
      <c r="D50" s="4">
        <f t="shared" si="17"/>
        <v>752951.2045977012</v>
      </c>
      <c r="E50" s="37">
        <f t="shared" si="7"/>
        <v>0.22988505747126436</v>
      </c>
      <c r="F50" s="36" t="s">
        <v>137</v>
      </c>
      <c r="G50" s="29">
        <v>5822434</v>
      </c>
      <c r="H50" s="2">
        <v>8</v>
      </c>
      <c r="I50" s="1">
        <f t="shared" ref="I50:I51" si="23">IFERROR(ROUND(G50/H50,0), 0)</f>
        <v>727804</v>
      </c>
      <c r="J50" s="40">
        <f t="shared" si="8"/>
        <v>12.49999570626305</v>
      </c>
      <c r="K50" s="39">
        <f t="shared" si="9"/>
        <v>0.17670208263774348</v>
      </c>
      <c r="L50">
        <f t="shared" si="10"/>
        <v>566</v>
      </c>
      <c r="M50">
        <f t="shared" si="11"/>
        <v>564</v>
      </c>
      <c r="N50">
        <f t="shared" si="12"/>
        <v>10</v>
      </c>
      <c r="O50">
        <f t="shared" si="18"/>
        <v>582243</v>
      </c>
      <c r="P50" s="41">
        <f t="shared" si="13"/>
        <v>9.9999931300208811</v>
      </c>
      <c r="Q50">
        <f t="shared" si="19"/>
        <v>2</v>
      </c>
      <c r="R50" s="5">
        <f t="shared" si="20"/>
        <v>12</v>
      </c>
    </row>
    <row r="51" spans="1:18" x14ac:dyDescent="0.3">
      <c r="A51" s="1">
        <v>2019</v>
      </c>
      <c r="B51" s="4">
        <f t="shared" si="21"/>
        <v>327533774</v>
      </c>
      <c r="C51" s="4">
        <f t="shared" si="22"/>
        <v>435</v>
      </c>
      <c r="D51" s="4">
        <f t="shared" si="17"/>
        <v>752951.2045977012</v>
      </c>
      <c r="E51" s="37">
        <f t="shared" si="7"/>
        <v>0.22988505747126436</v>
      </c>
      <c r="F51" s="36" t="s">
        <v>138</v>
      </c>
      <c r="G51" s="29">
        <v>578759</v>
      </c>
      <c r="H51" s="2">
        <v>1</v>
      </c>
      <c r="I51" s="1">
        <f t="shared" si="23"/>
        <v>578759</v>
      </c>
      <c r="J51" s="40">
        <f t="shared" si="8"/>
        <v>100</v>
      </c>
      <c r="K51" s="39">
        <f t="shared" si="9"/>
        <v>0.17670208263774348</v>
      </c>
      <c r="L51">
        <f t="shared" si="10"/>
        <v>566</v>
      </c>
      <c r="M51">
        <f t="shared" si="11"/>
        <v>564</v>
      </c>
      <c r="N51">
        <f t="shared" si="12"/>
        <v>1</v>
      </c>
      <c r="O51">
        <f t="shared" si="18"/>
        <v>578759</v>
      </c>
      <c r="P51" s="41">
        <f t="shared" si="13"/>
        <v>100</v>
      </c>
      <c r="Q51">
        <f t="shared" si="19"/>
        <v>0</v>
      </c>
      <c r="R51" s="5">
        <f t="shared" si="20"/>
        <v>3</v>
      </c>
    </row>
    <row r="52" spans="1:18" x14ac:dyDescent="0.3">
      <c r="A52" s="1">
        <v>2019</v>
      </c>
      <c r="B52" s="4">
        <f>SUM($G$2:$G$51)</f>
        <v>327533774</v>
      </c>
      <c r="C52" s="27">
        <f>SUM($H$2:$H$52)</f>
        <v>435</v>
      </c>
      <c r="D52" s="4">
        <f t="shared" si="17"/>
        <v>752951.2045977012</v>
      </c>
      <c r="E52" s="37">
        <f t="shared" si="7"/>
        <v>0.22988505747126436</v>
      </c>
      <c r="F52" s="20" t="s">
        <v>139</v>
      </c>
      <c r="G52" s="29">
        <v>705749</v>
      </c>
      <c r="H52" s="2">
        <v>0</v>
      </c>
      <c r="I52" s="1">
        <f>IFERROR(ROUND(G52/H52,0), 0)</f>
        <v>0</v>
      </c>
      <c r="J52" s="40">
        <f t="shared" si="8"/>
        <v>0</v>
      </c>
      <c r="K52" s="39">
        <f t="shared" si="9"/>
        <v>0.17670208263774348</v>
      </c>
      <c r="L52">
        <f t="shared" si="10"/>
        <v>566</v>
      </c>
      <c r="M52" s="31">
        <f>SUM($N$2:$N$52)</f>
        <v>564</v>
      </c>
      <c r="N52">
        <v>0</v>
      </c>
      <c r="O52" s="31">
        <f>IFERROR(ROUND(G52/N52,0),0)</f>
        <v>0</v>
      </c>
      <c r="P52" s="41">
        <f t="shared" si="13"/>
        <v>0</v>
      </c>
      <c r="Q52" s="34">
        <f t="shared" si="19"/>
        <v>0</v>
      </c>
      <c r="R52" s="5">
        <f>IF(H52=0,3,N52+2)</f>
        <v>3</v>
      </c>
    </row>
    <row r="53" spans="1:18" x14ac:dyDescent="0.3">
      <c r="A53" s="24">
        <v>1960</v>
      </c>
      <c r="B53" s="32">
        <f>SUM($G$53:$G$102)</f>
        <v>177128448</v>
      </c>
      <c r="C53" s="8">
        <f>SUM($H$53:$H$103)</f>
        <v>435</v>
      </c>
      <c r="D53" s="24">
        <f>ROUND(B53/C53,0)</f>
        <v>407192</v>
      </c>
      <c r="E53" s="37">
        <f t="shared" si="7"/>
        <v>0.22988515091601774</v>
      </c>
      <c r="F53" s="36" t="s">
        <v>89</v>
      </c>
      <c r="G53" s="30">
        <v>3245806</v>
      </c>
      <c r="H53" s="24">
        <v>8</v>
      </c>
      <c r="I53" s="25">
        <f>IFERROR(ROUND(G53/H53,0), 0)</f>
        <v>405726</v>
      </c>
      <c r="J53" s="40">
        <f t="shared" si="8"/>
        <v>12.500007702247146</v>
      </c>
      <c r="K53" s="39">
        <f t="shared" si="9"/>
        <v>0.32674536842325858</v>
      </c>
      <c r="L53">
        <f t="shared" si="10"/>
        <v>306</v>
      </c>
      <c r="M53" s="8">
        <f>SUM($N$53:$N$103)</f>
        <v>307</v>
      </c>
      <c r="N53">
        <f t="shared" si="12"/>
        <v>6</v>
      </c>
      <c r="O53">
        <f t="shared" ref="O53:O103" si="24">IFERROR(ROUND(G53/N53,0),0)</f>
        <v>540968</v>
      </c>
      <c r="P53" s="41">
        <f t="shared" si="13"/>
        <v>16.666676936329527</v>
      </c>
      <c r="Q53">
        <f t="shared" si="19"/>
        <v>-2</v>
      </c>
      <c r="R53" s="26">
        <f>IF(H53=0,3,N53+2)</f>
        <v>8</v>
      </c>
    </row>
    <row r="54" spans="1:18" x14ac:dyDescent="0.3">
      <c r="A54" s="8">
        <v>1960</v>
      </c>
      <c r="B54" s="33">
        <f t="shared" ref="B54:B102" si="25">SUM($G$53:$G$102)</f>
        <v>177128448</v>
      </c>
      <c r="C54" s="8">
        <f t="shared" ref="C54:C102" si="26">SUM($H$53:$H$103)</f>
        <v>435</v>
      </c>
      <c r="D54" s="8">
        <f>ROUND(B54/C54,0)</f>
        <v>407192</v>
      </c>
      <c r="E54" s="37">
        <f t="shared" si="7"/>
        <v>0.22988515091601774</v>
      </c>
      <c r="F54" s="36" t="s">
        <v>90</v>
      </c>
      <c r="G54" s="28">
        <v>224094</v>
      </c>
      <c r="H54" s="6">
        <v>1</v>
      </c>
      <c r="I54" s="2">
        <f>IFERROR(ROUND(G54/H54,0), 0)</f>
        <v>224094</v>
      </c>
      <c r="J54" s="40">
        <f t="shared" si="8"/>
        <v>100</v>
      </c>
      <c r="K54" s="39">
        <f t="shared" si="9"/>
        <v>0.32674536842325858</v>
      </c>
      <c r="L54">
        <f t="shared" si="10"/>
        <v>306</v>
      </c>
      <c r="M54" s="8">
        <f t="shared" ref="M54:M103" si="27">SUM($N$53:$N$103)</f>
        <v>307</v>
      </c>
      <c r="N54">
        <f t="shared" si="12"/>
        <v>1</v>
      </c>
      <c r="O54">
        <f t="shared" si="24"/>
        <v>224094</v>
      </c>
      <c r="P54" s="41">
        <f t="shared" si="13"/>
        <v>100</v>
      </c>
      <c r="Q54">
        <f t="shared" si="19"/>
        <v>0</v>
      </c>
      <c r="R54" s="5">
        <f>IF(H54=0,3,N54+2)</f>
        <v>3</v>
      </c>
    </row>
    <row r="55" spans="1:18" x14ac:dyDescent="0.3">
      <c r="A55" s="8">
        <v>1960</v>
      </c>
      <c r="B55" s="33">
        <f t="shared" si="25"/>
        <v>177128448</v>
      </c>
      <c r="C55" s="8">
        <f t="shared" si="26"/>
        <v>435</v>
      </c>
      <c r="D55" s="8">
        <f t="shared" ref="D55:D105" si="28">ROUND(B55/C55,0)</f>
        <v>407192</v>
      </c>
      <c r="E55" s="37">
        <f t="shared" si="7"/>
        <v>0.22988515091601774</v>
      </c>
      <c r="F55" s="36" t="s">
        <v>91</v>
      </c>
      <c r="G55" s="28">
        <v>1288433</v>
      </c>
      <c r="H55" s="6">
        <v>3</v>
      </c>
      <c r="I55" s="2">
        <f t="shared" ref="I55:I71" si="29">IFERROR(ROUND(G55/H55,0), 0)</f>
        <v>429478</v>
      </c>
      <c r="J55" s="40">
        <f t="shared" si="8"/>
        <v>33.333359204553126</v>
      </c>
      <c r="K55" s="39">
        <f t="shared" si="9"/>
        <v>0.32674536842325858</v>
      </c>
      <c r="L55">
        <f t="shared" si="10"/>
        <v>306</v>
      </c>
      <c r="M55" s="8">
        <f t="shared" si="27"/>
        <v>307</v>
      </c>
      <c r="N55">
        <f t="shared" si="12"/>
        <v>2</v>
      </c>
      <c r="O55">
        <f t="shared" si="24"/>
        <v>644217</v>
      </c>
      <c r="P55" s="41">
        <f t="shared" si="13"/>
        <v>50.000038806829693</v>
      </c>
      <c r="Q55">
        <f t="shared" si="19"/>
        <v>-1</v>
      </c>
      <c r="R55" s="5">
        <f t="shared" ref="R55:R102" si="30">IF(H55=0,3,N55+2)</f>
        <v>4</v>
      </c>
    </row>
    <row r="56" spans="1:18" x14ac:dyDescent="0.3">
      <c r="A56" s="8">
        <v>1960</v>
      </c>
      <c r="B56" s="33">
        <f t="shared" si="25"/>
        <v>177128448</v>
      </c>
      <c r="C56" s="8">
        <f t="shared" si="26"/>
        <v>435</v>
      </c>
      <c r="D56" s="8">
        <f t="shared" si="28"/>
        <v>407192</v>
      </c>
      <c r="E56" s="37">
        <f t="shared" si="7"/>
        <v>0.22988515091601774</v>
      </c>
      <c r="F56" s="36" t="s">
        <v>92</v>
      </c>
      <c r="G56" s="28">
        <v>1771343</v>
      </c>
      <c r="H56" s="6">
        <v>4</v>
      </c>
      <c r="I56" s="2">
        <f t="shared" si="29"/>
        <v>442836</v>
      </c>
      <c r="J56" s="40">
        <f t="shared" si="8"/>
        <v>25.000014113584999</v>
      </c>
      <c r="K56" s="39">
        <f t="shared" si="9"/>
        <v>0.32674536842325858</v>
      </c>
      <c r="L56">
        <f t="shared" si="10"/>
        <v>306</v>
      </c>
      <c r="M56" s="8">
        <f t="shared" si="27"/>
        <v>307</v>
      </c>
      <c r="N56">
        <f t="shared" si="12"/>
        <v>3</v>
      </c>
      <c r="O56">
        <f t="shared" si="24"/>
        <v>590448</v>
      </c>
      <c r="P56" s="41">
        <f t="shared" si="13"/>
        <v>33.333352151446668</v>
      </c>
      <c r="Q56">
        <f t="shared" si="19"/>
        <v>-1</v>
      </c>
      <c r="R56" s="5">
        <f t="shared" si="30"/>
        <v>5</v>
      </c>
    </row>
    <row r="57" spans="1:18" x14ac:dyDescent="0.3">
      <c r="A57" s="8">
        <v>1960</v>
      </c>
      <c r="B57" s="33">
        <f t="shared" si="25"/>
        <v>177128448</v>
      </c>
      <c r="C57" s="8">
        <f t="shared" si="26"/>
        <v>435</v>
      </c>
      <c r="D57" s="8">
        <f t="shared" si="28"/>
        <v>407192</v>
      </c>
      <c r="E57" s="37">
        <f t="shared" si="7"/>
        <v>0.22988515091601774</v>
      </c>
      <c r="F57" s="36" t="s">
        <v>93</v>
      </c>
      <c r="G57" s="28">
        <v>15506974</v>
      </c>
      <c r="H57" s="6">
        <v>38</v>
      </c>
      <c r="I57" s="2">
        <f t="shared" si="29"/>
        <v>408078</v>
      </c>
      <c r="J57" s="40">
        <f t="shared" si="8"/>
        <v>2.6315772503391055</v>
      </c>
      <c r="K57" s="39">
        <f t="shared" si="9"/>
        <v>0.32674536842325858</v>
      </c>
      <c r="L57">
        <f t="shared" si="10"/>
        <v>306</v>
      </c>
      <c r="M57" s="8">
        <f t="shared" si="27"/>
        <v>307</v>
      </c>
      <c r="N57">
        <f t="shared" si="12"/>
        <v>27</v>
      </c>
      <c r="O57">
        <f t="shared" si="24"/>
        <v>574332</v>
      </c>
      <c r="P57" s="41">
        <f t="shared" si="13"/>
        <v>3.7037013152920748</v>
      </c>
      <c r="Q57">
        <f t="shared" si="19"/>
        <v>-11</v>
      </c>
      <c r="R57" s="5">
        <f t="shared" si="30"/>
        <v>29</v>
      </c>
    </row>
    <row r="58" spans="1:18" x14ac:dyDescent="0.3">
      <c r="A58" s="8">
        <v>1960</v>
      </c>
      <c r="B58" s="33">
        <f t="shared" si="25"/>
        <v>177128448</v>
      </c>
      <c r="C58" s="8">
        <f t="shared" si="26"/>
        <v>435</v>
      </c>
      <c r="D58" s="8">
        <f t="shared" si="28"/>
        <v>407192</v>
      </c>
      <c r="E58" s="37">
        <f t="shared" si="7"/>
        <v>0.22988515091601774</v>
      </c>
      <c r="F58" s="36" t="s">
        <v>95</v>
      </c>
      <c r="G58" s="28">
        <v>1743516</v>
      </c>
      <c r="H58" s="6">
        <v>4</v>
      </c>
      <c r="I58" s="2">
        <f t="shared" si="29"/>
        <v>435879</v>
      </c>
      <c r="J58" s="40">
        <f t="shared" si="8"/>
        <v>25</v>
      </c>
      <c r="K58" s="39">
        <f t="shared" si="9"/>
        <v>0.32674536842325858</v>
      </c>
      <c r="L58">
        <f t="shared" si="10"/>
        <v>306</v>
      </c>
      <c r="M58" s="8">
        <f t="shared" si="27"/>
        <v>307</v>
      </c>
      <c r="N58">
        <f t="shared" si="12"/>
        <v>3</v>
      </c>
      <c r="O58">
        <f t="shared" si="24"/>
        <v>581172</v>
      </c>
      <c r="P58" s="41">
        <f t="shared" si="13"/>
        <v>33.333333333333329</v>
      </c>
      <c r="Q58">
        <f t="shared" si="19"/>
        <v>-1</v>
      </c>
      <c r="R58" s="5">
        <f t="shared" si="30"/>
        <v>5</v>
      </c>
    </row>
    <row r="59" spans="1:18" x14ac:dyDescent="0.3">
      <c r="A59" s="8">
        <v>1960</v>
      </c>
      <c r="B59" s="33">
        <f t="shared" si="25"/>
        <v>177128448</v>
      </c>
      <c r="C59" s="8">
        <f t="shared" si="26"/>
        <v>435</v>
      </c>
      <c r="D59" s="8">
        <f t="shared" si="28"/>
        <v>407192</v>
      </c>
      <c r="E59" s="37">
        <f t="shared" si="7"/>
        <v>0.22988515091601774</v>
      </c>
      <c r="F59" s="36" t="s">
        <v>94</v>
      </c>
      <c r="G59" s="28">
        <v>2516799</v>
      </c>
      <c r="H59" s="6">
        <v>6</v>
      </c>
      <c r="I59" s="2">
        <f t="shared" si="29"/>
        <v>419467</v>
      </c>
      <c r="J59" s="40">
        <f t="shared" si="8"/>
        <v>16.666686533171699</v>
      </c>
      <c r="K59" s="39">
        <f t="shared" si="9"/>
        <v>0.32674536842325858</v>
      </c>
      <c r="L59">
        <f t="shared" si="10"/>
        <v>306</v>
      </c>
      <c r="M59" s="8">
        <f t="shared" si="27"/>
        <v>307</v>
      </c>
      <c r="N59">
        <f t="shared" si="12"/>
        <v>4</v>
      </c>
      <c r="O59">
        <f t="shared" si="24"/>
        <v>629200</v>
      </c>
      <c r="P59" s="41">
        <f t="shared" si="13"/>
        <v>25.000009933252514</v>
      </c>
      <c r="Q59">
        <f t="shared" si="19"/>
        <v>-2</v>
      </c>
      <c r="R59" s="5">
        <f t="shared" si="30"/>
        <v>6</v>
      </c>
    </row>
    <row r="60" spans="1:18" x14ac:dyDescent="0.3">
      <c r="A60" s="8">
        <v>1960</v>
      </c>
      <c r="B60" s="33">
        <f t="shared" si="25"/>
        <v>177128448</v>
      </c>
      <c r="C60" s="8">
        <f t="shared" si="26"/>
        <v>435</v>
      </c>
      <c r="D60" s="8">
        <f t="shared" si="28"/>
        <v>407192</v>
      </c>
      <c r="E60" s="37">
        <f t="shared" si="7"/>
        <v>0.22988515091601774</v>
      </c>
      <c r="F60" s="36" t="s">
        <v>96</v>
      </c>
      <c r="G60" s="28">
        <v>442891</v>
      </c>
      <c r="H60" s="6">
        <v>1</v>
      </c>
      <c r="I60" s="2">
        <f t="shared" si="29"/>
        <v>442891</v>
      </c>
      <c r="J60" s="40">
        <f t="shared" si="8"/>
        <v>100</v>
      </c>
      <c r="K60" s="39">
        <f t="shared" si="9"/>
        <v>0.32674536842325858</v>
      </c>
      <c r="L60">
        <f t="shared" si="10"/>
        <v>306</v>
      </c>
      <c r="M60" s="8">
        <f t="shared" si="27"/>
        <v>307</v>
      </c>
      <c r="N60">
        <f t="shared" si="12"/>
        <v>1</v>
      </c>
      <c r="O60">
        <f t="shared" si="24"/>
        <v>442891</v>
      </c>
      <c r="P60" s="41">
        <f t="shared" si="13"/>
        <v>100</v>
      </c>
      <c r="Q60">
        <f t="shared" si="19"/>
        <v>0</v>
      </c>
      <c r="R60" s="5">
        <f t="shared" si="30"/>
        <v>3</v>
      </c>
    </row>
    <row r="61" spans="1:18" x14ac:dyDescent="0.3">
      <c r="A61" s="8">
        <v>1960</v>
      </c>
      <c r="B61" s="33">
        <f t="shared" si="25"/>
        <v>177128448</v>
      </c>
      <c r="C61" s="8">
        <f t="shared" si="26"/>
        <v>435</v>
      </c>
      <c r="D61" s="8">
        <f t="shared" si="28"/>
        <v>407192</v>
      </c>
      <c r="E61" s="37">
        <f t="shared" si="7"/>
        <v>0.22988515091601774</v>
      </c>
      <c r="F61" s="36" t="s">
        <v>97</v>
      </c>
      <c r="G61" s="28">
        <v>4886016</v>
      </c>
      <c r="H61" s="6">
        <v>12</v>
      </c>
      <c r="I61" s="2">
        <f t="shared" si="29"/>
        <v>407168</v>
      </c>
      <c r="J61" s="40">
        <f t="shared" si="8"/>
        <v>8.3333333333333321</v>
      </c>
      <c r="K61" s="39">
        <f t="shared" si="9"/>
        <v>0.32674536842325858</v>
      </c>
      <c r="L61">
        <f t="shared" si="10"/>
        <v>306</v>
      </c>
      <c r="M61" s="8">
        <f t="shared" si="27"/>
        <v>307</v>
      </c>
      <c r="N61">
        <f t="shared" si="12"/>
        <v>8</v>
      </c>
      <c r="O61">
        <f t="shared" si="24"/>
        <v>610752</v>
      </c>
      <c r="P61" s="41">
        <f t="shared" si="13"/>
        <v>12.5</v>
      </c>
      <c r="Q61">
        <f t="shared" si="19"/>
        <v>-4</v>
      </c>
      <c r="R61" s="5">
        <f t="shared" si="30"/>
        <v>10</v>
      </c>
    </row>
    <row r="62" spans="1:18" x14ac:dyDescent="0.3">
      <c r="A62" s="8">
        <v>1960</v>
      </c>
      <c r="B62" s="33">
        <f t="shared" si="25"/>
        <v>177128448</v>
      </c>
      <c r="C62" s="8">
        <f t="shared" si="26"/>
        <v>435</v>
      </c>
      <c r="D62" s="8">
        <f t="shared" si="28"/>
        <v>407192</v>
      </c>
      <c r="E62" s="37">
        <f t="shared" si="7"/>
        <v>0.22988515091601774</v>
      </c>
      <c r="F62" s="36" t="s">
        <v>98</v>
      </c>
      <c r="G62" s="28">
        <v>3910817</v>
      </c>
      <c r="H62" s="6">
        <v>10</v>
      </c>
      <c r="I62" s="2">
        <f t="shared" si="29"/>
        <v>391082</v>
      </c>
      <c r="J62" s="40">
        <f t="shared" si="8"/>
        <v>10.000007671031398</v>
      </c>
      <c r="K62" s="39">
        <f t="shared" si="9"/>
        <v>0.32674536842325858</v>
      </c>
      <c r="L62">
        <f t="shared" si="10"/>
        <v>306</v>
      </c>
      <c r="M62" s="8">
        <f t="shared" si="27"/>
        <v>307</v>
      </c>
      <c r="N62">
        <f t="shared" si="12"/>
        <v>7</v>
      </c>
      <c r="O62">
        <f t="shared" si="24"/>
        <v>558688</v>
      </c>
      <c r="P62" s="41">
        <f t="shared" si="13"/>
        <v>14.285710632842191</v>
      </c>
      <c r="Q62">
        <f t="shared" si="19"/>
        <v>-3</v>
      </c>
      <c r="R62" s="5">
        <f t="shared" si="30"/>
        <v>9</v>
      </c>
    </row>
    <row r="63" spans="1:18" x14ac:dyDescent="0.3">
      <c r="A63" s="8">
        <v>1960</v>
      </c>
      <c r="B63" s="33">
        <f t="shared" si="25"/>
        <v>177128448</v>
      </c>
      <c r="C63" s="8">
        <f t="shared" si="26"/>
        <v>435</v>
      </c>
      <c r="D63" s="8">
        <f t="shared" si="28"/>
        <v>407192</v>
      </c>
      <c r="E63" s="37">
        <f t="shared" si="7"/>
        <v>0.22988515091601774</v>
      </c>
      <c r="F63" s="36" t="s">
        <v>99</v>
      </c>
      <c r="G63" s="28">
        <v>620346</v>
      </c>
      <c r="H63" s="6">
        <v>2</v>
      </c>
      <c r="I63" s="2">
        <f t="shared" si="29"/>
        <v>310173</v>
      </c>
      <c r="J63" s="40">
        <f t="shared" si="8"/>
        <v>50</v>
      </c>
      <c r="K63" s="39">
        <f t="shared" si="9"/>
        <v>0.32674536842325858</v>
      </c>
      <c r="L63">
        <f t="shared" si="10"/>
        <v>306</v>
      </c>
      <c r="M63" s="8">
        <f t="shared" si="27"/>
        <v>307</v>
      </c>
      <c r="N63">
        <f t="shared" si="12"/>
        <v>1</v>
      </c>
      <c r="O63">
        <f t="shared" si="24"/>
        <v>620346</v>
      </c>
      <c r="P63" s="41">
        <f t="shared" si="13"/>
        <v>100</v>
      </c>
      <c r="Q63">
        <f t="shared" si="19"/>
        <v>-1</v>
      </c>
      <c r="R63" s="5">
        <f t="shared" si="30"/>
        <v>3</v>
      </c>
    </row>
    <row r="64" spans="1:18" x14ac:dyDescent="0.3">
      <c r="A64" s="8">
        <v>1960</v>
      </c>
      <c r="B64" s="33">
        <f t="shared" si="25"/>
        <v>177128448</v>
      </c>
      <c r="C64" s="8">
        <f t="shared" si="26"/>
        <v>435</v>
      </c>
      <c r="D64" s="8">
        <f t="shared" si="28"/>
        <v>407192</v>
      </c>
      <c r="E64" s="37">
        <f t="shared" si="7"/>
        <v>0.22988515091601774</v>
      </c>
      <c r="F64" s="36" t="s">
        <v>100</v>
      </c>
      <c r="G64" s="28">
        <v>662856</v>
      </c>
      <c r="H64" s="6">
        <v>2</v>
      </c>
      <c r="I64" s="2">
        <f t="shared" si="29"/>
        <v>331428</v>
      </c>
      <c r="J64" s="40">
        <f t="shared" si="8"/>
        <v>50</v>
      </c>
      <c r="K64" s="39">
        <f t="shared" si="9"/>
        <v>0.32674536842325858</v>
      </c>
      <c r="L64">
        <f t="shared" si="10"/>
        <v>306</v>
      </c>
      <c r="M64" s="8">
        <f t="shared" si="27"/>
        <v>307</v>
      </c>
      <c r="N64">
        <f t="shared" si="12"/>
        <v>1</v>
      </c>
      <c r="O64">
        <f t="shared" si="24"/>
        <v>662856</v>
      </c>
      <c r="P64" s="41">
        <f t="shared" si="13"/>
        <v>100</v>
      </c>
      <c r="Q64">
        <f t="shared" si="19"/>
        <v>-1</v>
      </c>
      <c r="R64" s="5">
        <f t="shared" si="30"/>
        <v>3</v>
      </c>
    </row>
    <row r="65" spans="1:18" x14ac:dyDescent="0.3">
      <c r="A65" s="8">
        <v>1960</v>
      </c>
      <c r="B65" s="33">
        <f t="shared" si="25"/>
        <v>177128448</v>
      </c>
      <c r="C65" s="8">
        <f t="shared" si="26"/>
        <v>435</v>
      </c>
      <c r="D65" s="8">
        <f t="shared" si="28"/>
        <v>407192</v>
      </c>
      <c r="E65" s="37">
        <f t="shared" si="7"/>
        <v>0.22988515091601774</v>
      </c>
      <c r="F65" s="36" t="s">
        <v>101</v>
      </c>
      <c r="G65" s="28">
        <v>10005955</v>
      </c>
      <c r="H65" s="6">
        <v>24</v>
      </c>
      <c r="I65" s="2">
        <f t="shared" si="29"/>
        <v>416915</v>
      </c>
      <c r="J65" s="40">
        <f t="shared" si="8"/>
        <v>4.1666687487601131</v>
      </c>
      <c r="K65" s="39">
        <f t="shared" si="9"/>
        <v>0.32674536842325858</v>
      </c>
      <c r="L65">
        <f t="shared" si="10"/>
        <v>306</v>
      </c>
      <c r="M65" s="8">
        <f t="shared" si="27"/>
        <v>307</v>
      </c>
      <c r="N65">
        <f t="shared" si="12"/>
        <v>17</v>
      </c>
      <c r="O65">
        <f t="shared" si="24"/>
        <v>588586</v>
      </c>
      <c r="P65" s="41">
        <f t="shared" si="13"/>
        <v>5.8823570563729302</v>
      </c>
      <c r="Q65">
        <f t="shared" si="19"/>
        <v>-7</v>
      </c>
      <c r="R65" s="5">
        <f t="shared" si="30"/>
        <v>19</v>
      </c>
    </row>
    <row r="66" spans="1:18" x14ac:dyDescent="0.3">
      <c r="A66" s="8">
        <v>1960</v>
      </c>
      <c r="B66" s="33">
        <f t="shared" si="25"/>
        <v>177128448</v>
      </c>
      <c r="C66" s="8">
        <f t="shared" si="26"/>
        <v>435</v>
      </c>
      <c r="D66" s="8">
        <f t="shared" si="28"/>
        <v>407192</v>
      </c>
      <c r="E66" s="37">
        <f t="shared" si="7"/>
        <v>0.22988515091601774</v>
      </c>
      <c r="F66" s="36" t="s">
        <v>102</v>
      </c>
      <c r="G66" s="28">
        <v>4633395</v>
      </c>
      <c r="H66" s="6">
        <v>11</v>
      </c>
      <c r="I66" s="2">
        <f t="shared" si="29"/>
        <v>421218</v>
      </c>
      <c r="J66" s="40">
        <f t="shared" si="8"/>
        <v>9.0909149770308808</v>
      </c>
      <c r="K66" s="39">
        <f t="shared" si="9"/>
        <v>0.32674536842325858</v>
      </c>
      <c r="L66">
        <f t="shared" si="10"/>
        <v>306</v>
      </c>
      <c r="M66" s="8">
        <f t="shared" si="27"/>
        <v>307</v>
      </c>
      <c r="N66">
        <f t="shared" si="12"/>
        <v>8</v>
      </c>
      <c r="O66">
        <f t="shared" si="24"/>
        <v>579174</v>
      </c>
      <c r="P66" s="41">
        <f t="shared" si="13"/>
        <v>12.499991906582538</v>
      </c>
      <c r="Q66">
        <f t="shared" si="19"/>
        <v>-3</v>
      </c>
      <c r="R66" s="5">
        <f t="shared" si="30"/>
        <v>10</v>
      </c>
    </row>
    <row r="67" spans="1:18" x14ac:dyDescent="0.3">
      <c r="A67" s="8">
        <v>1960</v>
      </c>
      <c r="B67" s="33">
        <f t="shared" si="25"/>
        <v>177128448</v>
      </c>
      <c r="C67" s="8">
        <f t="shared" si="26"/>
        <v>435</v>
      </c>
      <c r="D67" s="8">
        <f t="shared" si="28"/>
        <v>407192</v>
      </c>
      <c r="E67" s="37">
        <f t="shared" ref="E67:E130" si="31">(D67/B67)*100</f>
        <v>0.22988515091601774</v>
      </c>
      <c r="F67" s="36" t="s">
        <v>103</v>
      </c>
      <c r="G67" s="28">
        <v>2742753</v>
      </c>
      <c r="H67" s="6">
        <v>7</v>
      </c>
      <c r="I67" s="2">
        <f t="shared" si="29"/>
        <v>391822</v>
      </c>
      <c r="J67" s="40">
        <f t="shared" ref="J67:J130" si="32">I67/G67*100</f>
        <v>14.285719494245381</v>
      </c>
      <c r="K67" s="39">
        <f t="shared" ref="K67:K130" si="33">(MIN($G$2:$G$51)/B67)*100</f>
        <v>0.32674536842325858</v>
      </c>
      <c r="L67">
        <f t="shared" ref="L67:L130" si="34">ROUND(B67/((K67/100)*B67),0)</f>
        <v>306</v>
      </c>
      <c r="M67" s="8">
        <f t="shared" si="27"/>
        <v>307</v>
      </c>
      <c r="N67">
        <f t="shared" ref="N67:N130" si="35">IF(ROUND((G67/B67)*(B67/((K67/100)*B67)),0) = 0, 1, ROUND((G67/B67)*(B67/((K67/100)*B67)),0))</f>
        <v>5</v>
      </c>
      <c r="O67">
        <f t="shared" si="24"/>
        <v>548551</v>
      </c>
      <c r="P67" s="41">
        <f t="shared" ref="P67:P130" si="36">O67/G67*100</f>
        <v>20.000014583887065</v>
      </c>
      <c r="Q67">
        <f t="shared" si="19"/>
        <v>-2</v>
      </c>
      <c r="R67" s="5">
        <f t="shared" si="30"/>
        <v>7</v>
      </c>
    </row>
    <row r="68" spans="1:18" x14ac:dyDescent="0.3">
      <c r="A68" s="8">
        <v>1960</v>
      </c>
      <c r="B68" s="33">
        <f t="shared" si="25"/>
        <v>177128448</v>
      </c>
      <c r="C68" s="8">
        <f t="shared" si="26"/>
        <v>435</v>
      </c>
      <c r="D68" s="8">
        <f t="shared" si="28"/>
        <v>407192</v>
      </c>
      <c r="E68" s="37">
        <f t="shared" si="31"/>
        <v>0.22988515091601774</v>
      </c>
      <c r="F68" s="36" t="s">
        <v>104</v>
      </c>
      <c r="G68" s="28">
        <v>2177822</v>
      </c>
      <c r="H68" s="6">
        <v>5</v>
      </c>
      <c r="I68" s="2">
        <f t="shared" si="29"/>
        <v>435564</v>
      </c>
      <c r="J68" s="40">
        <f t="shared" si="32"/>
        <v>19.999981633026024</v>
      </c>
      <c r="K68" s="39">
        <f t="shared" si="33"/>
        <v>0.32674536842325858</v>
      </c>
      <c r="L68">
        <f t="shared" si="34"/>
        <v>306</v>
      </c>
      <c r="M68" s="8">
        <f t="shared" si="27"/>
        <v>307</v>
      </c>
      <c r="N68">
        <f t="shared" si="35"/>
        <v>4</v>
      </c>
      <c r="O68">
        <f t="shared" si="24"/>
        <v>544456</v>
      </c>
      <c r="P68" s="41">
        <f t="shared" si="36"/>
        <v>25.000022958717473</v>
      </c>
      <c r="Q68">
        <f t="shared" si="19"/>
        <v>-1</v>
      </c>
      <c r="R68" s="5">
        <f t="shared" si="30"/>
        <v>6</v>
      </c>
    </row>
    <row r="69" spans="1:18" x14ac:dyDescent="0.3">
      <c r="A69" s="8">
        <v>1960</v>
      </c>
      <c r="B69" s="33">
        <f t="shared" si="25"/>
        <v>177128448</v>
      </c>
      <c r="C69" s="8">
        <f t="shared" si="26"/>
        <v>435</v>
      </c>
      <c r="D69" s="8">
        <f t="shared" si="28"/>
        <v>407192</v>
      </c>
      <c r="E69" s="37">
        <f t="shared" si="31"/>
        <v>0.22988515091601774</v>
      </c>
      <c r="F69" s="36" t="s">
        <v>105</v>
      </c>
      <c r="G69" s="28">
        <v>3015967</v>
      </c>
      <c r="H69" s="6">
        <v>7</v>
      </c>
      <c r="I69" s="2">
        <f t="shared" si="29"/>
        <v>430852</v>
      </c>
      <c r="J69" s="40">
        <f t="shared" si="32"/>
        <v>14.2857000756308</v>
      </c>
      <c r="K69" s="39">
        <f t="shared" si="33"/>
        <v>0.32674536842325858</v>
      </c>
      <c r="L69">
        <f t="shared" si="34"/>
        <v>306</v>
      </c>
      <c r="M69" s="8">
        <f t="shared" si="27"/>
        <v>307</v>
      </c>
      <c r="N69">
        <f t="shared" si="35"/>
        <v>5</v>
      </c>
      <c r="O69">
        <f t="shared" si="24"/>
        <v>603193</v>
      </c>
      <c r="P69" s="41">
        <f t="shared" si="36"/>
        <v>19.999986737255416</v>
      </c>
      <c r="Q69">
        <f t="shared" si="19"/>
        <v>-2</v>
      </c>
      <c r="R69" s="5">
        <f t="shared" si="30"/>
        <v>7</v>
      </c>
    </row>
    <row r="70" spans="1:18" x14ac:dyDescent="0.3">
      <c r="A70" s="8">
        <v>1960</v>
      </c>
      <c r="B70" s="33">
        <f t="shared" si="25"/>
        <v>177128448</v>
      </c>
      <c r="C70" s="8">
        <f t="shared" si="26"/>
        <v>435</v>
      </c>
      <c r="D70" s="8">
        <f t="shared" si="28"/>
        <v>407192</v>
      </c>
      <c r="E70" s="37">
        <f t="shared" si="31"/>
        <v>0.22988515091601774</v>
      </c>
      <c r="F70" s="36" t="s">
        <v>106</v>
      </c>
      <c r="G70" s="28">
        <v>3233859</v>
      </c>
      <c r="H70" s="6">
        <v>8</v>
      </c>
      <c r="I70" s="2">
        <f t="shared" si="29"/>
        <v>404232</v>
      </c>
      <c r="J70" s="40">
        <f t="shared" si="32"/>
        <v>12.499988403947111</v>
      </c>
      <c r="K70" s="39">
        <f t="shared" si="33"/>
        <v>0.32674536842325858</v>
      </c>
      <c r="L70">
        <f t="shared" si="34"/>
        <v>306</v>
      </c>
      <c r="M70" s="8">
        <f t="shared" si="27"/>
        <v>307</v>
      </c>
      <c r="N70">
        <f t="shared" si="35"/>
        <v>6</v>
      </c>
      <c r="O70">
        <f t="shared" si="24"/>
        <v>538977</v>
      </c>
      <c r="P70" s="41">
        <f t="shared" si="36"/>
        <v>16.666682128070519</v>
      </c>
      <c r="Q70">
        <f t="shared" si="19"/>
        <v>-2</v>
      </c>
      <c r="R70" s="5">
        <f t="shared" si="30"/>
        <v>8</v>
      </c>
    </row>
    <row r="71" spans="1:18" x14ac:dyDescent="0.3">
      <c r="A71" s="8">
        <v>1960</v>
      </c>
      <c r="B71" s="33">
        <f t="shared" si="25"/>
        <v>177128448</v>
      </c>
      <c r="C71" s="8">
        <f t="shared" si="26"/>
        <v>435</v>
      </c>
      <c r="D71" s="8">
        <f t="shared" si="28"/>
        <v>407192</v>
      </c>
      <c r="E71" s="37">
        <f t="shared" si="31"/>
        <v>0.22988515091601774</v>
      </c>
      <c r="F71" s="36" t="s">
        <v>107</v>
      </c>
      <c r="G71" s="28">
        <v>961976</v>
      </c>
      <c r="H71" s="6">
        <v>2</v>
      </c>
      <c r="I71" s="2">
        <f t="shared" si="29"/>
        <v>480988</v>
      </c>
      <c r="J71" s="40">
        <f t="shared" si="32"/>
        <v>50</v>
      </c>
      <c r="K71" s="39">
        <f t="shared" si="33"/>
        <v>0.32674536842325858</v>
      </c>
      <c r="L71">
        <f t="shared" si="34"/>
        <v>306</v>
      </c>
      <c r="M71" s="8">
        <f t="shared" si="27"/>
        <v>307</v>
      </c>
      <c r="N71">
        <f t="shared" si="35"/>
        <v>2</v>
      </c>
      <c r="O71">
        <f t="shared" si="24"/>
        <v>480988</v>
      </c>
      <c r="P71" s="41">
        <f t="shared" si="36"/>
        <v>50</v>
      </c>
      <c r="Q71">
        <f t="shared" si="19"/>
        <v>0</v>
      </c>
      <c r="R71" s="5">
        <f t="shared" si="30"/>
        <v>4</v>
      </c>
    </row>
    <row r="72" spans="1:18" x14ac:dyDescent="0.3">
      <c r="A72" s="8">
        <v>1960</v>
      </c>
      <c r="B72" s="33">
        <f t="shared" si="25"/>
        <v>177128448</v>
      </c>
      <c r="C72" s="8">
        <f t="shared" si="26"/>
        <v>435</v>
      </c>
      <c r="D72" s="8">
        <f t="shared" si="28"/>
        <v>407192</v>
      </c>
      <c r="E72" s="37">
        <f t="shared" si="31"/>
        <v>0.22988515091601774</v>
      </c>
      <c r="F72" s="36" t="s">
        <v>108</v>
      </c>
      <c r="G72" s="28">
        <v>3074860</v>
      </c>
      <c r="H72" s="6">
        <v>8</v>
      </c>
      <c r="I72" s="2">
        <f>IFERROR(ROUND(G72/H72,0), 0)</f>
        <v>384358</v>
      </c>
      <c r="J72" s="40">
        <f t="shared" si="32"/>
        <v>12.500016260902935</v>
      </c>
      <c r="K72" s="39">
        <f t="shared" si="33"/>
        <v>0.32674536842325858</v>
      </c>
      <c r="L72">
        <f t="shared" si="34"/>
        <v>306</v>
      </c>
      <c r="M72" s="8">
        <f t="shared" si="27"/>
        <v>307</v>
      </c>
      <c r="N72">
        <f t="shared" si="35"/>
        <v>5</v>
      </c>
      <c r="O72">
        <f t="shared" si="24"/>
        <v>614972</v>
      </c>
      <c r="P72" s="41">
        <f t="shared" si="36"/>
        <v>20</v>
      </c>
      <c r="Q72">
        <f t="shared" si="19"/>
        <v>-3</v>
      </c>
      <c r="R72" s="5">
        <f t="shared" si="30"/>
        <v>7</v>
      </c>
    </row>
    <row r="73" spans="1:18" x14ac:dyDescent="0.3">
      <c r="A73" s="8">
        <v>1960</v>
      </c>
      <c r="B73" s="33">
        <f t="shared" si="25"/>
        <v>177128448</v>
      </c>
      <c r="C73" s="8">
        <f t="shared" si="26"/>
        <v>435</v>
      </c>
      <c r="D73" s="8">
        <f t="shared" si="28"/>
        <v>407192</v>
      </c>
      <c r="E73" s="37">
        <f t="shared" si="31"/>
        <v>0.22988515091601774</v>
      </c>
      <c r="F73" s="36" t="s">
        <v>109</v>
      </c>
      <c r="G73" s="28">
        <v>5115295</v>
      </c>
      <c r="H73" s="6">
        <v>12</v>
      </c>
      <c r="I73" s="2">
        <f t="shared" ref="I73:I82" si="37">IFERROR(ROUND(G73/H73,0), 0)</f>
        <v>426275</v>
      </c>
      <c r="J73" s="40">
        <f t="shared" si="32"/>
        <v>8.3333414788394418</v>
      </c>
      <c r="K73" s="39">
        <f t="shared" si="33"/>
        <v>0.32674536842325858</v>
      </c>
      <c r="L73">
        <f t="shared" si="34"/>
        <v>306</v>
      </c>
      <c r="M73" s="8">
        <f t="shared" si="27"/>
        <v>307</v>
      </c>
      <c r="N73">
        <f t="shared" si="35"/>
        <v>9</v>
      </c>
      <c r="O73">
        <f t="shared" si="24"/>
        <v>568366</v>
      </c>
      <c r="P73" s="41">
        <f t="shared" si="36"/>
        <v>11.111108938976148</v>
      </c>
      <c r="Q73">
        <f t="shared" si="19"/>
        <v>-3</v>
      </c>
      <c r="R73" s="5">
        <f t="shared" si="30"/>
        <v>11</v>
      </c>
    </row>
    <row r="74" spans="1:18" x14ac:dyDescent="0.3">
      <c r="A74" s="8">
        <v>1960</v>
      </c>
      <c r="B74" s="33">
        <f t="shared" si="25"/>
        <v>177128448</v>
      </c>
      <c r="C74" s="8">
        <f t="shared" si="26"/>
        <v>435</v>
      </c>
      <c r="D74" s="8">
        <f t="shared" si="28"/>
        <v>407192</v>
      </c>
      <c r="E74" s="37">
        <f t="shared" si="31"/>
        <v>0.22988515091601774</v>
      </c>
      <c r="F74" s="36" t="s">
        <v>110</v>
      </c>
      <c r="G74" s="28">
        <v>7778220</v>
      </c>
      <c r="H74" s="6">
        <v>19</v>
      </c>
      <c r="I74" s="2">
        <f t="shared" si="37"/>
        <v>409380</v>
      </c>
      <c r="J74" s="40">
        <f t="shared" si="32"/>
        <v>5.2631578947368416</v>
      </c>
      <c r="K74" s="39">
        <f t="shared" si="33"/>
        <v>0.32674536842325858</v>
      </c>
      <c r="L74">
        <f t="shared" si="34"/>
        <v>306</v>
      </c>
      <c r="M74" s="8">
        <f t="shared" si="27"/>
        <v>307</v>
      </c>
      <c r="N74">
        <f t="shared" si="35"/>
        <v>13</v>
      </c>
      <c r="O74">
        <f t="shared" si="24"/>
        <v>598325</v>
      </c>
      <c r="P74" s="41">
        <f t="shared" si="36"/>
        <v>7.6923126370814918</v>
      </c>
      <c r="Q74">
        <f t="shared" si="19"/>
        <v>-6</v>
      </c>
      <c r="R74" s="5">
        <f t="shared" si="30"/>
        <v>15</v>
      </c>
    </row>
    <row r="75" spans="1:18" x14ac:dyDescent="0.3">
      <c r="A75" s="8">
        <v>1960</v>
      </c>
      <c r="B75" s="33">
        <f t="shared" si="25"/>
        <v>177128448</v>
      </c>
      <c r="C75" s="8">
        <f t="shared" si="26"/>
        <v>435</v>
      </c>
      <c r="D75" s="8">
        <f>ROUND(B75/C75,0)</f>
        <v>407192</v>
      </c>
      <c r="E75" s="37">
        <f t="shared" si="31"/>
        <v>0.22988515091601774</v>
      </c>
      <c r="F75" s="36" t="s">
        <v>111</v>
      </c>
      <c r="G75" s="28">
        <v>3391348</v>
      </c>
      <c r="H75" s="6">
        <v>8</v>
      </c>
      <c r="I75" s="2">
        <f t="shared" si="37"/>
        <v>423919</v>
      </c>
      <c r="J75" s="40">
        <f t="shared" si="32"/>
        <v>12.500014743399971</v>
      </c>
      <c r="K75" s="39">
        <f t="shared" si="33"/>
        <v>0.32674536842325858</v>
      </c>
      <c r="L75">
        <f t="shared" si="34"/>
        <v>306</v>
      </c>
      <c r="M75" s="8">
        <f t="shared" si="27"/>
        <v>307</v>
      </c>
      <c r="N75">
        <f t="shared" si="35"/>
        <v>6</v>
      </c>
      <c r="O75">
        <f t="shared" si="24"/>
        <v>565225</v>
      </c>
      <c r="P75" s="41">
        <f t="shared" si="36"/>
        <v>16.66667649559998</v>
      </c>
      <c r="Q75">
        <f t="shared" si="19"/>
        <v>-2</v>
      </c>
      <c r="R75" s="5">
        <f t="shared" si="30"/>
        <v>8</v>
      </c>
    </row>
    <row r="76" spans="1:18" x14ac:dyDescent="0.3">
      <c r="A76" s="8">
        <v>1960</v>
      </c>
      <c r="B76" s="33">
        <f t="shared" si="25"/>
        <v>177128448</v>
      </c>
      <c r="C76" s="8">
        <f t="shared" si="26"/>
        <v>435</v>
      </c>
      <c r="D76" s="8">
        <f t="shared" si="28"/>
        <v>407192</v>
      </c>
      <c r="E76" s="37">
        <f t="shared" si="31"/>
        <v>0.22988515091601774</v>
      </c>
      <c r="F76" s="36" t="s">
        <v>112</v>
      </c>
      <c r="G76" s="28">
        <v>2165064</v>
      </c>
      <c r="H76" s="6">
        <v>5</v>
      </c>
      <c r="I76" s="2">
        <f t="shared" si="37"/>
        <v>433013</v>
      </c>
      <c r="J76" s="40">
        <f t="shared" si="32"/>
        <v>20.000009237602214</v>
      </c>
      <c r="K76" s="39">
        <f t="shared" si="33"/>
        <v>0.32674536842325858</v>
      </c>
      <c r="L76">
        <f t="shared" si="34"/>
        <v>306</v>
      </c>
      <c r="M76" s="8">
        <f t="shared" si="27"/>
        <v>307</v>
      </c>
      <c r="N76">
        <f t="shared" si="35"/>
        <v>4</v>
      </c>
      <c r="O76">
        <f t="shared" si="24"/>
        <v>541266</v>
      </c>
      <c r="P76" s="41">
        <f t="shared" si="36"/>
        <v>25</v>
      </c>
      <c r="Q76">
        <f t="shared" si="19"/>
        <v>-1</v>
      </c>
      <c r="R76" s="5">
        <f t="shared" si="30"/>
        <v>6</v>
      </c>
    </row>
    <row r="77" spans="1:18" x14ac:dyDescent="0.3">
      <c r="A77" s="8">
        <v>1960</v>
      </c>
      <c r="B77" s="33">
        <f t="shared" si="25"/>
        <v>177128448</v>
      </c>
      <c r="C77" s="8">
        <f t="shared" si="26"/>
        <v>435</v>
      </c>
      <c r="D77" s="8">
        <f t="shared" si="28"/>
        <v>407192</v>
      </c>
      <c r="E77" s="37">
        <f t="shared" si="31"/>
        <v>0.22988515091601774</v>
      </c>
      <c r="F77" s="36" t="s">
        <v>113</v>
      </c>
      <c r="G77" s="28">
        <v>4292982</v>
      </c>
      <c r="H77" s="6">
        <v>10</v>
      </c>
      <c r="I77" s="2">
        <f t="shared" si="37"/>
        <v>429298</v>
      </c>
      <c r="J77" s="40">
        <f t="shared" si="32"/>
        <v>9.9999953412336691</v>
      </c>
      <c r="K77" s="39">
        <f t="shared" si="33"/>
        <v>0.32674536842325858</v>
      </c>
      <c r="L77">
        <f t="shared" si="34"/>
        <v>306</v>
      </c>
      <c r="M77" s="8">
        <f t="shared" si="27"/>
        <v>307</v>
      </c>
      <c r="N77">
        <f t="shared" si="35"/>
        <v>7</v>
      </c>
      <c r="O77">
        <f t="shared" si="24"/>
        <v>613283</v>
      </c>
      <c r="P77" s="41">
        <f t="shared" si="36"/>
        <v>14.285710958024051</v>
      </c>
      <c r="Q77">
        <f t="shared" si="19"/>
        <v>-3</v>
      </c>
      <c r="R77" s="5">
        <f t="shared" si="30"/>
        <v>9</v>
      </c>
    </row>
    <row r="78" spans="1:18" x14ac:dyDescent="0.3">
      <c r="A78" s="8">
        <v>1960</v>
      </c>
      <c r="B78" s="33">
        <f t="shared" si="25"/>
        <v>177128448</v>
      </c>
      <c r="C78" s="8">
        <f t="shared" si="26"/>
        <v>435</v>
      </c>
      <c r="D78" s="8">
        <f t="shared" si="28"/>
        <v>407192</v>
      </c>
      <c r="E78" s="37">
        <f t="shared" si="31"/>
        <v>0.22988515091601774</v>
      </c>
      <c r="F78" s="36" t="s">
        <v>114</v>
      </c>
      <c r="G78" s="28">
        <v>669547</v>
      </c>
      <c r="H78" s="6">
        <v>2</v>
      </c>
      <c r="I78" s="2">
        <f t="shared" si="37"/>
        <v>334774</v>
      </c>
      <c r="J78" s="40">
        <f t="shared" si="32"/>
        <v>50.00007467735648</v>
      </c>
      <c r="K78" s="39">
        <f t="shared" si="33"/>
        <v>0.32674536842325858</v>
      </c>
      <c r="L78">
        <f t="shared" si="34"/>
        <v>306</v>
      </c>
      <c r="M78" s="8">
        <f t="shared" si="27"/>
        <v>307</v>
      </c>
      <c r="N78">
        <f t="shared" si="35"/>
        <v>1</v>
      </c>
      <c r="O78">
        <f t="shared" si="24"/>
        <v>669547</v>
      </c>
      <c r="P78" s="41">
        <f t="shared" si="36"/>
        <v>100</v>
      </c>
      <c r="Q78">
        <f t="shared" si="19"/>
        <v>-1</v>
      </c>
      <c r="R78" s="5">
        <f t="shared" si="30"/>
        <v>3</v>
      </c>
    </row>
    <row r="79" spans="1:18" x14ac:dyDescent="0.3">
      <c r="A79" s="8">
        <v>1960</v>
      </c>
      <c r="B79" s="33">
        <f t="shared" si="25"/>
        <v>177128448</v>
      </c>
      <c r="C79" s="8">
        <f t="shared" si="26"/>
        <v>435</v>
      </c>
      <c r="D79" s="8">
        <f t="shared" si="28"/>
        <v>407192</v>
      </c>
      <c r="E79" s="37">
        <f t="shared" si="31"/>
        <v>0.22988515091601774</v>
      </c>
      <c r="F79" s="36" t="s">
        <v>115</v>
      </c>
      <c r="G79" s="28">
        <v>1404556</v>
      </c>
      <c r="H79" s="6">
        <v>3</v>
      </c>
      <c r="I79" s="2">
        <f t="shared" si="37"/>
        <v>468185</v>
      </c>
      <c r="J79" s="40">
        <f t="shared" si="32"/>
        <v>33.333309601041186</v>
      </c>
      <c r="K79" s="39">
        <f t="shared" si="33"/>
        <v>0.32674536842325858</v>
      </c>
      <c r="L79">
        <f t="shared" si="34"/>
        <v>306</v>
      </c>
      <c r="M79" s="8">
        <f t="shared" si="27"/>
        <v>307</v>
      </c>
      <c r="N79">
        <f t="shared" si="35"/>
        <v>2</v>
      </c>
      <c r="O79">
        <f t="shared" si="24"/>
        <v>702278</v>
      </c>
      <c r="P79" s="41">
        <f t="shared" si="36"/>
        <v>50</v>
      </c>
      <c r="Q79">
        <f t="shared" si="19"/>
        <v>-1</v>
      </c>
      <c r="R79" s="5">
        <f t="shared" si="30"/>
        <v>4</v>
      </c>
    </row>
    <row r="80" spans="1:18" x14ac:dyDescent="0.3">
      <c r="A80" s="8">
        <v>1960</v>
      </c>
      <c r="B80" s="33">
        <f t="shared" si="25"/>
        <v>177128448</v>
      </c>
      <c r="C80" s="8">
        <f t="shared" si="26"/>
        <v>435</v>
      </c>
      <c r="D80" s="8">
        <f t="shared" si="28"/>
        <v>407192</v>
      </c>
      <c r="E80" s="37">
        <f t="shared" si="31"/>
        <v>0.22988515091601774</v>
      </c>
      <c r="F80" s="36" t="s">
        <v>116</v>
      </c>
      <c r="G80" s="28">
        <v>282137</v>
      </c>
      <c r="H80" s="6">
        <v>1</v>
      </c>
      <c r="I80" s="2">
        <f t="shared" si="37"/>
        <v>282137</v>
      </c>
      <c r="J80" s="40">
        <f t="shared" si="32"/>
        <v>100</v>
      </c>
      <c r="K80" s="39">
        <f t="shared" si="33"/>
        <v>0.32674536842325858</v>
      </c>
      <c r="L80">
        <f t="shared" si="34"/>
        <v>306</v>
      </c>
      <c r="M80" s="8">
        <f t="shared" si="27"/>
        <v>307</v>
      </c>
      <c r="N80">
        <f t="shared" si="35"/>
        <v>1</v>
      </c>
      <c r="O80">
        <f t="shared" si="24"/>
        <v>282137</v>
      </c>
      <c r="P80" s="41">
        <f t="shared" si="36"/>
        <v>100</v>
      </c>
      <c r="Q80">
        <f t="shared" si="19"/>
        <v>0</v>
      </c>
      <c r="R80" s="5">
        <f t="shared" si="30"/>
        <v>3</v>
      </c>
    </row>
    <row r="81" spans="1:18" x14ac:dyDescent="0.3">
      <c r="A81" s="8">
        <v>1960</v>
      </c>
      <c r="B81" s="33">
        <f t="shared" si="25"/>
        <v>177128448</v>
      </c>
      <c r="C81" s="8">
        <f t="shared" si="26"/>
        <v>435</v>
      </c>
      <c r="D81" s="8">
        <f t="shared" si="28"/>
        <v>407192</v>
      </c>
      <c r="E81" s="37">
        <f t="shared" si="31"/>
        <v>0.22988515091601774</v>
      </c>
      <c r="F81" s="36" t="s">
        <v>117</v>
      </c>
      <c r="G81" s="28">
        <v>600782</v>
      </c>
      <c r="H81" s="6">
        <v>2</v>
      </c>
      <c r="I81" s="2">
        <f t="shared" si="37"/>
        <v>300391</v>
      </c>
      <c r="J81" s="40">
        <f t="shared" si="32"/>
        <v>50</v>
      </c>
      <c r="K81" s="39">
        <f t="shared" si="33"/>
        <v>0.32674536842325858</v>
      </c>
      <c r="L81">
        <f t="shared" si="34"/>
        <v>306</v>
      </c>
      <c r="M81" s="8">
        <f t="shared" si="27"/>
        <v>307</v>
      </c>
      <c r="N81">
        <f t="shared" si="35"/>
        <v>1</v>
      </c>
      <c r="O81">
        <f t="shared" si="24"/>
        <v>600782</v>
      </c>
      <c r="P81" s="41">
        <f t="shared" si="36"/>
        <v>100</v>
      </c>
      <c r="Q81">
        <f t="shared" si="19"/>
        <v>-1</v>
      </c>
      <c r="R81" s="5">
        <f>IF(H81=0,3,N81+2)</f>
        <v>3</v>
      </c>
    </row>
    <row r="82" spans="1:18" x14ac:dyDescent="0.3">
      <c r="A82" s="8">
        <v>1960</v>
      </c>
      <c r="B82" s="33">
        <f t="shared" si="25"/>
        <v>177128448</v>
      </c>
      <c r="C82" s="8">
        <f t="shared" si="26"/>
        <v>435</v>
      </c>
      <c r="D82" s="8">
        <f t="shared" si="28"/>
        <v>407192</v>
      </c>
      <c r="E82" s="37">
        <f t="shared" si="31"/>
        <v>0.22988515091601774</v>
      </c>
      <c r="F82" s="36" t="s">
        <v>118</v>
      </c>
      <c r="G82" s="28">
        <v>6039594</v>
      </c>
      <c r="H82" s="6">
        <v>15</v>
      </c>
      <c r="I82" s="2">
        <f t="shared" si="37"/>
        <v>402640</v>
      </c>
      <c r="J82" s="40">
        <f t="shared" si="32"/>
        <v>6.6666732896284078</v>
      </c>
      <c r="K82" s="39">
        <f t="shared" si="33"/>
        <v>0.32674536842325858</v>
      </c>
      <c r="L82">
        <f t="shared" si="34"/>
        <v>306</v>
      </c>
      <c r="M82" s="8">
        <f t="shared" si="27"/>
        <v>307</v>
      </c>
      <c r="N82">
        <f t="shared" si="35"/>
        <v>10</v>
      </c>
      <c r="O82">
        <f t="shared" si="24"/>
        <v>603959</v>
      </c>
      <c r="P82" s="41">
        <f t="shared" si="36"/>
        <v>9.9999933770382583</v>
      </c>
      <c r="Q82">
        <f t="shared" si="19"/>
        <v>-5</v>
      </c>
      <c r="R82" s="5">
        <f t="shared" si="30"/>
        <v>12</v>
      </c>
    </row>
    <row r="83" spans="1:18" x14ac:dyDescent="0.3">
      <c r="A83" s="8">
        <v>1960</v>
      </c>
      <c r="B83" s="33">
        <f t="shared" si="25"/>
        <v>177128448</v>
      </c>
      <c r="C83" s="8">
        <f t="shared" si="26"/>
        <v>435</v>
      </c>
      <c r="D83" s="8">
        <f t="shared" si="28"/>
        <v>407192</v>
      </c>
      <c r="E83" s="37">
        <f t="shared" si="31"/>
        <v>0.22988515091601774</v>
      </c>
      <c r="F83" s="36" t="s">
        <v>119</v>
      </c>
      <c r="G83" s="28">
        <v>943981</v>
      </c>
      <c r="H83" s="6">
        <v>2</v>
      </c>
      <c r="I83" s="2">
        <f>IFERROR(ROUND(G83/H83,0), 0)</f>
        <v>471991</v>
      </c>
      <c r="J83" s="40">
        <f t="shared" si="32"/>
        <v>50.000052967167775</v>
      </c>
      <c r="K83" s="39">
        <f t="shared" si="33"/>
        <v>0.32674536842325858</v>
      </c>
      <c r="L83">
        <f t="shared" si="34"/>
        <v>306</v>
      </c>
      <c r="M83" s="8">
        <f t="shared" si="27"/>
        <v>307</v>
      </c>
      <c r="N83">
        <f t="shared" si="35"/>
        <v>2</v>
      </c>
      <c r="O83">
        <f t="shared" si="24"/>
        <v>471991</v>
      </c>
      <c r="P83" s="41">
        <f t="shared" si="36"/>
        <v>50.000052967167775</v>
      </c>
      <c r="Q83">
        <f t="shared" si="19"/>
        <v>0</v>
      </c>
      <c r="R83" s="5">
        <f t="shared" si="30"/>
        <v>4</v>
      </c>
    </row>
    <row r="84" spans="1:18" x14ac:dyDescent="0.3">
      <c r="A84" s="8">
        <v>1960</v>
      </c>
      <c r="B84" s="33">
        <f t="shared" si="25"/>
        <v>177128448</v>
      </c>
      <c r="C84" s="8">
        <f t="shared" si="26"/>
        <v>435</v>
      </c>
      <c r="D84" s="8">
        <f t="shared" si="28"/>
        <v>407192</v>
      </c>
      <c r="E84" s="37">
        <f t="shared" si="31"/>
        <v>0.22988515091601774</v>
      </c>
      <c r="F84" s="36" t="s">
        <v>120</v>
      </c>
      <c r="G84" s="28">
        <v>16655836</v>
      </c>
      <c r="H84" s="6">
        <v>41</v>
      </c>
      <c r="I84" s="2">
        <f t="shared" ref="I84:I100" si="38">IFERROR(ROUND(G84/H84,0), 0)</f>
        <v>406240</v>
      </c>
      <c r="J84" s="40">
        <f t="shared" si="32"/>
        <v>2.4390249759903977</v>
      </c>
      <c r="K84" s="39">
        <f t="shared" si="33"/>
        <v>0.32674536842325858</v>
      </c>
      <c r="L84">
        <f t="shared" si="34"/>
        <v>306</v>
      </c>
      <c r="M84" s="8">
        <f t="shared" si="27"/>
        <v>307</v>
      </c>
      <c r="N84">
        <f t="shared" si="35"/>
        <v>29</v>
      </c>
      <c r="O84">
        <f t="shared" si="24"/>
        <v>574339</v>
      </c>
      <c r="P84" s="41">
        <f t="shared" si="36"/>
        <v>3.4482748269135213</v>
      </c>
      <c r="Q84">
        <f t="shared" si="19"/>
        <v>-12</v>
      </c>
      <c r="R84" s="5">
        <f t="shared" si="30"/>
        <v>31</v>
      </c>
    </row>
    <row r="85" spans="1:18" x14ac:dyDescent="0.3">
      <c r="A85" s="8">
        <v>1960</v>
      </c>
      <c r="B85" s="33">
        <f t="shared" si="25"/>
        <v>177128448</v>
      </c>
      <c r="C85" s="8">
        <f t="shared" si="26"/>
        <v>435</v>
      </c>
      <c r="D85" s="8">
        <f t="shared" si="28"/>
        <v>407192</v>
      </c>
      <c r="E85" s="37">
        <f t="shared" si="31"/>
        <v>0.22988515091601774</v>
      </c>
      <c r="F85" s="36" t="s">
        <v>121</v>
      </c>
      <c r="G85" s="28">
        <v>4531834</v>
      </c>
      <c r="H85" s="6">
        <v>11</v>
      </c>
      <c r="I85" s="2">
        <f t="shared" si="38"/>
        <v>411985</v>
      </c>
      <c r="J85" s="40">
        <f t="shared" si="32"/>
        <v>9.0909110969201432</v>
      </c>
      <c r="K85" s="39">
        <f t="shared" si="33"/>
        <v>0.32674536842325858</v>
      </c>
      <c r="L85">
        <f t="shared" si="34"/>
        <v>306</v>
      </c>
      <c r="M85" s="8">
        <f t="shared" si="27"/>
        <v>307</v>
      </c>
      <c r="N85">
        <f t="shared" si="35"/>
        <v>8</v>
      </c>
      <c r="O85">
        <f t="shared" si="24"/>
        <v>566479</v>
      </c>
      <c r="P85" s="41">
        <f t="shared" si="36"/>
        <v>12.499994483469607</v>
      </c>
      <c r="Q85">
        <f t="shared" si="19"/>
        <v>-3</v>
      </c>
      <c r="R85" s="5">
        <f t="shared" si="30"/>
        <v>10</v>
      </c>
    </row>
    <row r="86" spans="1:18" x14ac:dyDescent="0.3">
      <c r="A86" s="8">
        <v>1960</v>
      </c>
      <c r="B86" s="33">
        <f t="shared" si="25"/>
        <v>177128448</v>
      </c>
      <c r="C86" s="8">
        <f t="shared" si="26"/>
        <v>435</v>
      </c>
      <c r="D86" s="8">
        <f t="shared" si="28"/>
        <v>407192</v>
      </c>
      <c r="E86" s="37">
        <f t="shared" si="31"/>
        <v>0.22988515091601774</v>
      </c>
      <c r="F86" s="36" t="s">
        <v>122</v>
      </c>
      <c r="G86" s="28">
        <v>627209</v>
      </c>
      <c r="H86" s="6">
        <v>2</v>
      </c>
      <c r="I86" s="2">
        <f t="shared" si="38"/>
        <v>313605</v>
      </c>
      <c r="J86" s="40">
        <f t="shared" si="32"/>
        <v>50.000079718243839</v>
      </c>
      <c r="K86" s="39">
        <f t="shared" si="33"/>
        <v>0.32674536842325858</v>
      </c>
      <c r="L86">
        <f t="shared" si="34"/>
        <v>306</v>
      </c>
      <c r="M86" s="8">
        <f t="shared" si="27"/>
        <v>307</v>
      </c>
      <c r="N86">
        <f t="shared" si="35"/>
        <v>1</v>
      </c>
      <c r="O86">
        <f t="shared" si="24"/>
        <v>627209</v>
      </c>
      <c r="P86" s="41">
        <f t="shared" si="36"/>
        <v>100</v>
      </c>
      <c r="Q86">
        <f t="shared" si="19"/>
        <v>-1</v>
      </c>
      <c r="R86" s="5">
        <f t="shared" si="30"/>
        <v>3</v>
      </c>
    </row>
    <row r="87" spans="1:18" x14ac:dyDescent="0.3">
      <c r="A87" s="8">
        <v>1960</v>
      </c>
      <c r="B87" s="33">
        <f t="shared" si="25"/>
        <v>177128448</v>
      </c>
      <c r="C87" s="8">
        <f t="shared" si="26"/>
        <v>435</v>
      </c>
      <c r="D87" s="8">
        <f t="shared" si="28"/>
        <v>407192</v>
      </c>
      <c r="E87" s="37">
        <f t="shared" si="31"/>
        <v>0.22988515091601774</v>
      </c>
      <c r="F87" s="36" t="s">
        <v>123</v>
      </c>
      <c r="G87" s="28">
        <v>9647079</v>
      </c>
      <c r="H87" s="6">
        <v>24</v>
      </c>
      <c r="I87" s="2">
        <f t="shared" si="38"/>
        <v>401962</v>
      </c>
      <c r="J87" s="40">
        <f t="shared" si="32"/>
        <v>4.1666705538536588</v>
      </c>
      <c r="K87" s="39">
        <f t="shared" si="33"/>
        <v>0.32674536842325858</v>
      </c>
      <c r="L87">
        <f t="shared" si="34"/>
        <v>306</v>
      </c>
      <c r="M87" s="8">
        <f t="shared" si="27"/>
        <v>307</v>
      </c>
      <c r="N87">
        <f t="shared" si="35"/>
        <v>17</v>
      </c>
      <c r="O87">
        <f t="shared" si="24"/>
        <v>567475</v>
      </c>
      <c r="P87" s="41">
        <f t="shared" si="36"/>
        <v>5.8823505021571814</v>
      </c>
      <c r="Q87">
        <f t="shared" si="19"/>
        <v>-7</v>
      </c>
      <c r="R87" s="5">
        <f t="shared" si="30"/>
        <v>19</v>
      </c>
    </row>
    <row r="88" spans="1:18" x14ac:dyDescent="0.3">
      <c r="A88" s="8">
        <v>1960</v>
      </c>
      <c r="B88" s="33">
        <f t="shared" si="25"/>
        <v>177128448</v>
      </c>
      <c r="C88" s="8">
        <f t="shared" si="26"/>
        <v>435</v>
      </c>
      <c r="D88" s="8">
        <f t="shared" si="28"/>
        <v>407192</v>
      </c>
      <c r="E88" s="37">
        <f t="shared" si="31"/>
        <v>0.22988515091601774</v>
      </c>
      <c r="F88" s="36" t="s">
        <v>124</v>
      </c>
      <c r="G88" s="28">
        <v>2303408</v>
      </c>
      <c r="H88" s="6">
        <v>6</v>
      </c>
      <c r="I88" s="2">
        <f t="shared" si="38"/>
        <v>383901</v>
      </c>
      <c r="J88" s="40">
        <f t="shared" si="32"/>
        <v>16.666652195355752</v>
      </c>
      <c r="K88" s="39">
        <f t="shared" si="33"/>
        <v>0.32674536842325858</v>
      </c>
      <c r="L88">
        <f t="shared" si="34"/>
        <v>306</v>
      </c>
      <c r="M88" s="8">
        <f t="shared" si="27"/>
        <v>307</v>
      </c>
      <c r="N88">
        <f t="shared" si="35"/>
        <v>4</v>
      </c>
      <c r="O88">
        <f t="shared" si="24"/>
        <v>575852</v>
      </c>
      <c r="P88" s="41">
        <f t="shared" si="36"/>
        <v>25</v>
      </c>
      <c r="Q88">
        <f t="shared" si="19"/>
        <v>-2</v>
      </c>
      <c r="R88" s="5">
        <f t="shared" si="30"/>
        <v>6</v>
      </c>
    </row>
    <row r="89" spans="1:18" x14ac:dyDescent="0.3">
      <c r="A89" s="8">
        <v>1960</v>
      </c>
      <c r="B89" s="33">
        <f t="shared" si="25"/>
        <v>177128448</v>
      </c>
      <c r="C89" s="8">
        <f t="shared" si="26"/>
        <v>435</v>
      </c>
      <c r="D89" s="8">
        <f t="shared" si="28"/>
        <v>407192</v>
      </c>
      <c r="E89" s="37">
        <f t="shared" si="31"/>
        <v>0.22988515091601774</v>
      </c>
      <c r="F89" s="36" t="s">
        <v>125</v>
      </c>
      <c r="G89" s="28">
        <v>1757691</v>
      </c>
      <c r="H89" s="6">
        <v>4</v>
      </c>
      <c r="I89" s="2">
        <f t="shared" si="38"/>
        <v>439423</v>
      </c>
      <c r="J89" s="40">
        <f t="shared" si="32"/>
        <v>25.00001422320533</v>
      </c>
      <c r="K89" s="39">
        <f t="shared" si="33"/>
        <v>0.32674536842325858</v>
      </c>
      <c r="L89">
        <f t="shared" si="34"/>
        <v>306</v>
      </c>
      <c r="M89" s="8">
        <f t="shared" si="27"/>
        <v>307</v>
      </c>
      <c r="N89">
        <f t="shared" si="35"/>
        <v>3</v>
      </c>
      <c r="O89">
        <f t="shared" si="24"/>
        <v>585897</v>
      </c>
      <c r="P89" s="41">
        <f t="shared" si="36"/>
        <v>33.333333333333329</v>
      </c>
      <c r="Q89">
        <f t="shared" si="19"/>
        <v>-1</v>
      </c>
      <c r="R89" s="5">
        <f t="shared" si="30"/>
        <v>5</v>
      </c>
    </row>
    <row r="90" spans="1:18" x14ac:dyDescent="0.3">
      <c r="A90" s="8">
        <v>1960</v>
      </c>
      <c r="B90" s="33">
        <f t="shared" si="25"/>
        <v>177128448</v>
      </c>
      <c r="C90" s="8">
        <f t="shared" si="26"/>
        <v>435</v>
      </c>
      <c r="D90" s="8">
        <f t="shared" si="28"/>
        <v>407192</v>
      </c>
      <c r="E90" s="37">
        <f t="shared" si="31"/>
        <v>0.22988515091601774</v>
      </c>
      <c r="F90" s="36" t="s">
        <v>126</v>
      </c>
      <c r="G90" s="28">
        <v>11239301</v>
      </c>
      <c r="H90" s="6">
        <v>27</v>
      </c>
      <c r="I90" s="2">
        <f t="shared" si="38"/>
        <v>416270</v>
      </c>
      <c r="J90" s="40">
        <f t="shared" si="32"/>
        <v>3.7037000788572172</v>
      </c>
      <c r="K90" s="39">
        <f t="shared" si="33"/>
        <v>0.32674536842325858</v>
      </c>
      <c r="L90">
        <f t="shared" si="34"/>
        <v>306</v>
      </c>
      <c r="M90" s="8">
        <f t="shared" si="27"/>
        <v>307</v>
      </c>
      <c r="N90">
        <f t="shared" si="35"/>
        <v>19</v>
      </c>
      <c r="O90">
        <f t="shared" si="24"/>
        <v>591542</v>
      </c>
      <c r="P90" s="41">
        <f t="shared" si="36"/>
        <v>5.2631564898920322</v>
      </c>
      <c r="Q90">
        <f t="shared" si="19"/>
        <v>-8</v>
      </c>
      <c r="R90" s="5">
        <f t="shared" si="30"/>
        <v>21</v>
      </c>
    </row>
    <row r="91" spans="1:18" x14ac:dyDescent="0.3">
      <c r="A91" s="8">
        <v>1960</v>
      </c>
      <c r="B91" s="33">
        <f t="shared" si="25"/>
        <v>177128448</v>
      </c>
      <c r="C91" s="8">
        <f t="shared" si="26"/>
        <v>435</v>
      </c>
      <c r="D91" s="8">
        <f t="shared" si="28"/>
        <v>407192</v>
      </c>
      <c r="E91" s="37">
        <f t="shared" si="31"/>
        <v>0.22988515091601774</v>
      </c>
      <c r="F91" s="36" t="s">
        <v>127</v>
      </c>
      <c r="G91" s="28">
        <v>841852</v>
      </c>
      <c r="H91" s="6">
        <v>2</v>
      </c>
      <c r="I91" s="2">
        <f t="shared" si="38"/>
        <v>420926</v>
      </c>
      <c r="J91" s="40">
        <f t="shared" si="32"/>
        <v>50</v>
      </c>
      <c r="K91" s="39">
        <f t="shared" si="33"/>
        <v>0.32674536842325858</v>
      </c>
      <c r="L91">
        <f t="shared" si="34"/>
        <v>306</v>
      </c>
      <c r="M91" s="8">
        <f t="shared" si="27"/>
        <v>307</v>
      </c>
      <c r="N91">
        <f t="shared" si="35"/>
        <v>1</v>
      </c>
      <c r="O91">
        <f t="shared" si="24"/>
        <v>841852</v>
      </c>
      <c r="P91" s="41">
        <f t="shared" si="36"/>
        <v>100</v>
      </c>
      <c r="Q91">
        <f t="shared" si="19"/>
        <v>-1</v>
      </c>
      <c r="R91" s="5">
        <f t="shared" si="30"/>
        <v>3</v>
      </c>
    </row>
    <row r="92" spans="1:18" x14ac:dyDescent="0.3">
      <c r="A92" s="8">
        <v>1960</v>
      </c>
      <c r="B92" s="33">
        <f t="shared" si="25"/>
        <v>177128448</v>
      </c>
      <c r="C92" s="8">
        <f t="shared" si="26"/>
        <v>435</v>
      </c>
      <c r="D92" s="8">
        <f t="shared" si="28"/>
        <v>407192</v>
      </c>
      <c r="E92" s="37">
        <f t="shared" si="31"/>
        <v>0.22988515091601774</v>
      </c>
      <c r="F92" s="36" t="s">
        <v>128</v>
      </c>
      <c r="G92" s="28">
        <v>2359234</v>
      </c>
      <c r="H92" s="6">
        <v>6</v>
      </c>
      <c r="I92" s="2">
        <f t="shared" si="38"/>
        <v>393206</v>
      </c>
      <c r="J92" s="40">
        <f t="shared" si="32"/>
        <v>16.666680795546352</v>
      </c>
      <c r="K92" s="39">
        <f t="shared" si="33"/>
        <v>0.32674536842325858</v>
      </c>
      <c r="L92">
        <f t="shared" si="34"/>
        <v>306</v>
      </c>
      <c r="M92" s="8">
        <f t="shared" si="27"/>
        <v>307</v>
      </c>
      <c r="N92">
        <f t="shared" si="35"/>
        <v>4</v>
      </c>
      <c r="O92">
        <f t="shared" si="24"/>
        <v>589809</v>
      </c>
      <c r="P92" s="41">
        <f t="shared" si="36"/>
        <v>25.000021193319526</v>
      </c>
      <c r="Q92">
        <f t="shared" si="19"/>
        <v>-2</v>
      </c>
      <c r="R92" s="5">
        <f t="shared" si="30"/>
        <v>6</v>
      </c>
    </row>
    <row r="93" spans="1:18" x14ac:dyDescent="0.3">
      <c r="A93" s="8">
        <v>1960</v>
      </c>
      <c r="B93" s="33">
        <f t="shared" si="25"/>
        <v>177128448</v>
      </c>
      <c r="C93" s="8">
        <f t="shared" si="26"/>
        <v>435</v>
      </c>
      <c r="D93" s="8">
        <f>ROUND(B93/C93,0)</f>
        <v>407192</v>
      </c>
      <c r="E93" s="37">
        <f t="shared" si="31"/>
        <v>0.22988515091601774</v>
      </c>
      <c r="F93" s="36" t="s">
        <v>129</v>
      </c>
      <c r="G93" s="28">
        <v>676738</v>
      </c>
      <c r="H93" s="6">
        <v>2</v>
      </c>
      <c r="I93" s="2">
        <f t="shared" si="38"/>
        <v>338369</v>
      </c>
      <c r="J93" s="40">
        <f t="shared" si="32"/>
        <v>50</v>
      </c>
      <c r="K93" s="39">
        <f t="shared" si="33"/>
        <v>0.32674536842325858</v>
      </c>
      <c r="L93">
        <f t="shared" si="34"/>
        <v>306</v>
      </c>
      <c r="M93" s="8">
        <f t="shared" si="27"/>
        <v>307</v>
      </c>
      <c r="N93">
        <f t="shared" si="35"/>
        <v>1</v>
      </c>
      <c r="O93">
        <f t="shared" si="24"/>
        <v>676738</v>
      </c>
      <c r="P93" s="41">
        <f t="shared" si="36"/>
        <v>100</v>
      </c>
      <c r="Q93">
        <f t="shared" si="19"/>
        <v>-1</v>
      </c>
      <c r="R93" s="5">
        <f t="shared" si="30"/>
        <v>3</v>
      </c>
    </row>
    <row r="94" spans="1:18" x14ac:dyDescent="0.3">
      <c r="A94" s="8">
        <v>1960</v>
      </c>
      <c r="B94" s="33">
        <f t="shared" si="25"/>
        <v>177128448</v>
      </c>
      <c r="C94" s="8">
        <f t="shared" si="26"/>
        <v>435</v>
      </c>
      <c r="D94" s="8">
        <f t="shared" si="28"/>
        <v>407192</v>
      </c>
      <c r="E94" s="37">
        <f t="shared" si="31"/>
        <v>0.22988515091601774</v>
      </c>
      <c r="F94" s="36" t="s">
        <v>130</v>
      </c>
      <c r="G94" s="28">
        <v>3536240</v>
      </c>
      <c r="H94" s="6">
        <v>9</v>
      </c>
      <c r="I94" s="2">
        <f t="shared" si="38"/>
        <v>392916</v>
      </c>
      <c r="J94" s="40">
        <f t="shared" si="32"/>
        <v>11.111123679388276</v>
      </c>
      <c r="K94" s="39">
        <f t="shared" si="33"/>
        <v>0.32674536842325858</v>
      </c>
      <c r="L94">
        <f t="shared" si="34"/>
        <v>306</v>
      </c>
      <c r="M94" s="8">
        <f t="shared" si="27"/>
        <v>307</v>
      </c>
      <c r="N94">
        <f t="shared" si="35"/>
        <v>6</v>
      </c>
      <c r="O94">
        <f t="shared" si="24"/>
        <v>589373</v>
      </c>
      <c r="P94" s="41">
        <f t="shared" si="36"/>
        <v>16.666657240458793</v>
      </c>
      <c r="Q94">
        <f t="shared" si="19"/>
        <v>-3</v>
      </c>
      <c r="R94" s="5">
        <f t="shared" si="30"/>
        <v>8</v>
      </c>
    </row>
    <row r="95" spans="1:18" x14ac:dyDescent="0.3">
      <c r="A95" s="8">
        <v>1960</v>
      </c>
      <c r="B95" s="33">
        <f t="shared" si="25"/>
        <v>177128448</v>
      </c>
      <c r="C95" s="8">
        <f t="shared" si="26"/>
        <v>435</v>
      </c>
      <c r="D95" s="8">
        <f t="shared" si="28"/>
        <v>407192</v>
      </c>
      <c r="E95" s="37">
        <f t="shared" si="31"/>
        <v>0.22988515091601774</v>
      </c>
      <c r="F95" s="36" t="s">
        <v>131</v>
      </c>
      <c r="G95" s="28">
        <v>9488620</v>
      </c>
      <c r="H95" s="6">
        <v>23</v>
      </c>
      <c r="I95" s="2">
        <f t="shared" si="38"/>
        <v>412549</v>
      </c>
      <c r="J95" s="40">
        <f t="shared" si="32"/>
        <v>4.3478292944601007</v>
      </c>
      <c r="K95" s="39">
        <f t="shared" si="33"/>
        <v>0.32674536842325858</v>
      </c>
      <c r="L95">
        <f t="shared" si="34"/>
        <v>306</v>
      </c>
      <c r="M95" s="8">
        <f t="shared" si="27"/>
        <v>307</v>
      </c>
      <c r="N95">
        <f t="shared" si="35"/>
        <v>16</v>
      </c>
      <c r="O95">
        <f t="shared" si="24"/>
        <v>593039</v>
      </c>
      <c r="P95" s="41">
        <f t="shared" si="36"/>
        <v>6.2500026347350826</v>
      </c>
      <c r="Q95">
        <f t="shared" si="19"/>
        <v>-7</v>
      </c>
      <c r="R95" s="5">
        <f t="shared" si="30"/>
        <v>18</v>
      </c>
    </row>
    <row r="96" spans="1:18" x14ac:dyDescent="0.3">
      <c r="A96" s="8">
        <v>1960</v>
      </c>
      <c r="B96" s="33">
        <f t="shared" si="25"/>
        <v>177128448</v>
      </c>
      <c r="C96" s="8">
        <f t="shared" si="26"/>
        <v>435</v>
      </c>
      <c r="D96" s="8">
        <f t="shared" si="28"/>
        <v>407192</v>
      </c>
      <c r="E96" s="37">
        <f t="shared" si="31"/>
        <v>0.22988515091601774</v>
      </c>
      <c r="F96" s="36" t="s">
        <v>132</v>
      </c>
      <c r="G96" s="28">
        <v>886926</v>
      </c>
      <c r="H96" s="6">
        <v>2</v>
      </c>
      <c r="I96" s="2">
        <f t="shared" si="38"/>
        <v>443463</v>
      </c>
      <c r="J96" s="40">
        <f t="shared" si="32"/>
        <v>50</v>
      </c>
      <c r="K96" s="39">
        <f t="shared" si="33"/>
        <v>0.32674536842325858</v>
      </c>
      <c r="L96">
        <f t="shared" si="34"/>
        <v>306</v>
      </c>
      <c r="M96" s="8">
        <f t="shared" si="27"/>
        <v>307</v>
      </c>
      <c r="N96">
        <f t="shared" si="35"/>
        <v>2</v>
      </c>
      <c r="O96">
        <f t="shared" si="24"/>
        <v>443463</v>
      </c>
      <c r="P96" s="41">
        <f t="shared" si="36"/>
        <v>50</v>
      </c>
      <c r="Q96">
        <f t="shared" si="19"/>
        <v>0</v>
      </c>
      <c r="R96" s="5">
        <f t="shared" si="30"/>
        <v>4</v>
      </c>
    </row>
    <row r="97" spans="1:18" x14ac:dyDescent="0.3">
      <c r="A97" s="8">
        <v>1960</v>
      </c>
      <c r="B97" s="33">
        <f t="shared" si="25"/>
        <v>177128448</v>
      </c>
      <c r="C97" s="8">
        <f t="shared" si="26"/>
        <v>435</v>
      </c>
      <c r="D97" s="8">
        <f t="shared" si="28"/>
        <v>407192</v>
      </c>
      <c r="E97" s="37">
        <f t="shared" si="31"/>
        <v>0.22988515091601774</v>
      </c>
      <c r="F97" s="36" t="s">
        <v>133</v>
      </c>
      <c r="G97" s="28">
        <v>387291</v>
      </c>
      <c r="H97" s="6">
        <v>1</v>
      </c>
      <c r="I97" s="2">
        <f t="shared" si="38"/>
        <v>387291</v>
      </c>
      <c r="J97" s="40">
        <f t="shared" si="32"/>
        <v>100</v>
      </c>
      <c r="K97" s="39">
        <f t="shared" si="33"/>
        <v>0.32674536842325858</v>
      </c>
      <c r="L97">
        <f t="shared" si="34"/>
        <v>306</v>
      </c>
      <c r="M97" s="8">
        <f t="shared" si="27"/>
        <v>307</v>
      </c>
      <c r="N97">
        <f t="shared" si="35"/>
        <v>1</v>
      </c>
      <c r="O97">
        <f t="shared" si="24"/>
        <v>387291</v>
      </c>
      <c r="P97" s="41">
        <f t="shared" si="36"/>
        <v>100</v>
      </c>
      <c r="Q97">
        <f t="shared" si="19"/>
        <v>0</v>
      </c>
      <c r="R97" s="5">
        <f t="shared" si="30"/>
        <v>3</v>
      </c>
    </row>
    <row r="98" spans="1:18" x14ac:dyDescent="0.3">
      <c r="A98" s="8">
        <v>1960</v>
      </c>
      <c r="B98" s="33">
        <f t="shared" si="25"/>
        <v>177128448</v>
      </c>
      <c r="C98" s="8">
        <f t="shared" si="26"/>
        <v>435</v>
      </c>
      <c r="D98" s="8">
        <f t="shared" si="28"/>
        <v>407192</v>
      </c>
      <c r="E98" s="37">
        <f t="shared" si="31"/>
        <v>0.22988515091601774</v>
      </c>
      <c r="F98" s="36" t="s">
        <v>134</v>
      </c>
      <c r="G98" s="28">
        <v>3903555</v>
      </c>
      <c r="H98" s="6">
        <v>10</v>
      </c>
      <c r="I98" s="2">
        <f t="shared" si="38"/>
        <v>390356</v>
      </c>
      <c r="J98" s="40">
        <f t="shared" si="32"/>
        <v>10.000012808837074</v>
      </c>
      <c r="K98" s="39">
        <f t="shared" si="33"/>
        <v>0.32674536842325858</v>
      </c>
      <c r="L98">
        <f t="shared" si="34"/>
        <v>306</v>
      </c>
      <c r="M98" s="8">
        <f t="shared" si="27"/>
        <v>307</v>
      </c>
      <c r="N98">
        <f t="shared" si="35"/>
        <v>7</v>
      </c>
      <c r="O98">
        <f t="shared" si="24"/>
        <v>557651</v>
      </c>
      <c r="P98" s="41">
        <f t="shared" si="36"/>
        <v>14.285721605049757</v>
      </c>
      <c r="Q98">
        <f t="shared" ref="Q98:Q103" si="39">N98-H98</f>
        <v>-3</v>
      </c>
      <c r="R98" s="5">
        <f t="shared" si="30"/>
        <v>9</v>
      </c>
    </row>
    <row r="99" spans="1:18" x14ac:dyDescent="0.3">
      <c r="A99" s="8">
        <v>1960</v>
      </c>
      <c r="B99" s="33">
        <f t="shared" si="25"/>
        <v>177128448</v>
      </c>
      <c r="C99" s="8">
        <f t="shared" si="26"/>
        <v>435</v>
      </c>
      <c r="D99" s="8">
        <f t="shared" si="28"/>
        <v>407192</v>
      </c>
      <c r="E99" s="37">
        <f t="shared" si="31"/>
        <v>0.22988515091601774</v>
      </c>
      <c r="F99" s="36" t="s">
        <v>135</v>
      </c>
      <c r="G99" s="28">
        <v>2829871</v>
      </c>
      <c r="H99" s="6">
        <v>7</v>
      </c>
      <c r="I99" s="2">
        <f t="shared" si="38"/>
        <v>404267</v>
      </c>
      <c r="J99" s="40">
        <f t="shared" si="32"/>
        <v>14.285704189342907</v>
      </c>
      <c r="K99" s="39">
        <f t="shared" si="33"/>
        <v>0.32674536842325858</v>
      </c>
      <c r="L99">
        <f t="shared" si="34"/>
        <v>306</v>
      </c>
      <c r="M99" s="8">
        <f t="shared" si="27"/>
        <v>307</v>
      </c>
      <c r="N99">
        <f t="shared" si="35"/>
        <v>5</v>
      </c>
      <c r="O99">
        <f t="shared" si="24"/>
        <v>565974</v>
      </c>
      <c r="P99" s="41">
        <f t="shared" si="36"/>
        <v>19.999992932540035</v>
      </c>
      <c r="Q99">
        <f t="shared" si="39"/>
        <v>-2</v>
      </c>
      <c r="R99" s="5">
        <f t="shared" si="30"/>
        <v>7</v>
      </c>
    </row>
    <row r="100" spans="1:18" x14ac:dyDescent="0.3">
      <c r="A100" s="8">
        <v>1960</v>
      </c>
      <c r="B100" s="33">
        <f t="shared" si="25"/>
        <v>177128448</v>
      </c>
      <c r="C100" s="8">
        <f>SUM($H$53:$H$103)</f>
        <v>435</v>
      </c>
      <c r="D100" s="8">
        <f t="shared" si="28"/>
        <v>407192</v>
      </c>
      <c r="E100" s="37">
        <f t="shared" si="31"/>
        <v>0.22988515091601774</v>
      </c>
      <c r="F100" s="36" t="s">
        <v>136</v>
      </c>
      <c r="G100" s="28">
        <v>1847936</v>
      </c>
      <c r="H100" s="6">
        <v>5</v>
      </c>
      <c r="I100" s="2">
        <f t="shared" si="38"/>
        <v>369587</v>
      </c>
      <c r="J100" s="40">
        <f t="shared" si="32"/>
        <v>19.999989177114358</v>
      </c>
      <c r="K100" s="39">
        <f t="shared" si="33"/>
        <v>0.32674536842325858</v>
      </c>
      <c r="L100">
        <f t="shared" si="34"/>
        <v>306</v>
      </c>
      <c r="M100" s="8">
        <f t="shared" si="27"/>
        <v>307</v>
      </c>
      <c r="N100">
        <f t="shared" si="35"/>
        <v>3</v>
      </c>
      <c r="O100">
        <f t="shared" si="24"/>
        <v>615979</v>
      </c>
      <c r="P100" s="41">
        <f t="shared" si="36"/>
        <v>33.33335137147607</v>
      </c>
      <c r="Q100">
        <f t="shared" si="39"/>
        <v>-2</v>
      </c>
      <c r="R100" s="5">
        <f t="shared" si="30"/>
        <v>5</v>
      </c>
    </row>
    <row r="101" spans="1:18" x14ac:dyDescent="0.3">
      <c r="A101" s="8">
        <v>1960</v>
      </c>
      <c r="B101" s="33">
        <f t="shared" si="25"/>
        <v>177128448</v>
      </c>
      <c r="C101" s="8">
        <f t="shared" si="26"/>
        <v>435</v>
      </c>
      <c r="D101" s="8">
        <f t="shared" si="28"/>
        <v>407192</v>
      </c>
      <c r="E101" s="37">
        <f t="shared" si="31"/>
        <v>0.22988515091601774</v>
      </c>
      <c r="F101" s="36" t="s">
        <v>137</v>
      </c>
      <c r="G101" s="28">
        <v>3930312</v>
      </c>
      <c r="H101" s="6">
        <v>10</v>
      </c>
      <c r="I101" s="2">
        <f>IFERROR(ROUND(G101/H101,0), 0)</f>
        <v>393031</v>
      </c>
      <c r="J101" s="40">
        <f t="shared" si="32"/>
        <v>9.9999949113454605</v>
      </c>
      <c r="K101" s="39">
        <f t="shared" si="33"/>
        <v>0.32674536842325858</v>
      </c>
      <c r="L101">
        <f t="shared" si="34"/>
        <v>306</v>
      </c>
      <c r="M101" s="8">
        <f t="shared" si="27"/>
        <v>307</v>
      </c>
      <c r="N101">
        <f t="shared" si="35"/>
        <v>7</v>
      </c>
      <c r="O101">
        <f t="shared" si="24"/>
        <v>561473</v>
      </c>
      <c r="P101" s="41">
        <f t="shared" si="36"/>
        <v>14.285710650961041</v>
      </c>
      <c r="Q101">
        <f t="shared" si="39"/>
        <v>-3</v>
      </c>
      <c r="R101" s="5">
        <f t="shared" si="30"/>
        <v>9</v>
      </c>
    </row>
    <row r="102" spans="1:18" x14ac:dyDescent="0.3">
      <c r="A102" s="8">
        <v>1960</v>
      </c>
      <c r="B102" s="33">
        <f t="shared" si="25"/>
        <v>177128448</v>
      </c>
      <c r="C102" s="8">
        <f t="shared" si="26"/>
        <v>435</v>
      </c>
      <c r="D102" s="8">
        <f t="shared" si="28"/>
        <v>407192</v>
      </c>
      <c r="E102" s="37">
        <f t="shared" si="31"/>
        <v>0.22988515091601774</v>
      </c>
      <c r="F102" s="36" t="s">
        <v>138</v>
      </c>
      <c r="G102" s="28">
        <v>327531</v>
      </c>
      <c r="H102" s="6">
        <v>1</v>
      </c>
      <c r="I102" s="2">
        <f t="shared" ref="I102:I103" si="40">IFERROR(ROUND(G102/H102,0), 0)</f>
        <v>327531</v>
      </c>
      <c r="J102" s="40">
        <f t="shared" si="32"/>
        <v>100</v>
      </c>
      <c r="K102" s="39">
        <f t="shared" si="33"/>
        <v>0.32674536842325858</v>
      </c>
      <c r="L102">
        <f t="shared" si="34"/>
        <v>306</v>
      </c>
      <c r="M102" s="8">
        <f t="shared" si="27"/>
        <v>307</v>
      </c>
      <c r="N102">
        <f t="shared" si="35"/>
        <v>1</v>
      </c>
      <c r="O102">
        <f t="shared" si="24"/>
        <v>327531</v>
      </c>
      <c r="P102" s="41">
        <f t="shared" si="36"/>
        <v>100</v>
      </c>
      <c r="Q102">
        <f t="shared" si="39"/>
        <v>0</v>
      </c>
      <c r="R102" s="5">
        <f t="shared" si="30"/>
        <v>3</v>
      </c>
    </row>
    <row r="103" spans="1:18" x14ac:dyDescent="0.3">
      <c r="A103" s="8">
        <v>1960</v>
      </c>
      <c r="B103" s="33">
        <f>SUM($G$53:$G$102)</f>
        <v>177128448</v>
      </c>
      <c r="C103" s="8">
        <f>SUM($H$53:$H$103)</f>
        <v>435</v>
      </c>
      <c r="D103" s="8">
        <f t="shared" si="28"/>
        <v>407192</v>
      </c>
      <c r="E103" s="37">
        <f t="shared" si="31"/>
        <v>0.22988515091601774</v>
      </c>
      <c r="F103" s="20" t="s">
        <v>139</v>
      </c>
      <c r="G103" s="28">
        <v>745603</v>
      </c>
      <c r="H103" s="6">
        <v>0</v>
      </c>
      <c r="I103" s="2">
        <f t="shared" si="40"/>
        <v>0</v>
      </c>
      <c r="J103" s="40">
        <f t="shared" si="32"/>
        <v>0</v>
      </c>
      <c r="K103" s="39">
        <f t="shared" si="33"/>
        <v>0.32674536842325858</v>
      </c>
      <c r="L103">
        <f t="shared" si="34"/>
        <v>306</v>
      </c>
      <c r="M103" s="31">
        <f t="shared" si="27"/>
        <v>307</v>
      </c>
      <c r="N103">
        <v>0</v>
      </c>
      <c r="O103" s="31">
        <f t="shared" si="24"/>
        <v>0</v>
      </c>
      <c r="P103" s="41">
        <f t="shared" si="36"/>
        <v>0</v>
      </c>
      <c r="Q103" s="34">
        <f t="shared" si="39"/>
        <v>0</v>
      </c>
      <c r="R103" s="5">
        <f>IF(H103=0,3,N103+2)</f>
        <v>3</v>
      </c>
    </row>
    <row r="104" spans="1:18" x14ac:dyDescent="0.3">
      <c r="A104" s="6">
        <v>1970</v>
      </c>
      <c r="B104" s="35">
        <f>SUM($G$104:$G$153)</f>
        <v>204053325</v>
      </c>
      <c r="C104" s="6">
        <f>SUM($H$104:$H$154)</f>
        <v>435</v>
      </c>
      <c r="D104" s="8">
        <f t="shared" si="28"/>
        <v>469088</v>
      </c>
      <c r="E104" s="37">
        <f t="shared" si="31"/>
        <v>0.22988500677457718</v>
      </c>
      <c r="F104" s="36" t="s">
        <v>89</v>
      </c>
      <c r="G104" s="28">
        <v>3475885</v>
      </c>
      <c r="H104" s="6">
        <v>7</v>
      </c>
      <c r="I104" s="2">
        <f t="shared" ref="I104:I105" si="41">IFERROR(ROUND(G104/H104,0), 0)</f>
        <v>496555</v>
      </c>
      <c r="J104" s="40">
        <f t="shared" si="32"/>
        <v>14.285714285714285</v>
      </c>
      <c r="K104" s="39">
        <f t="shared" si="33"/>
        <v>0.28363125178185655</v>
      </c>
      <c r="L104">
        <f t="shared" si="34"/>
        <v>353</v>
      </c>
      <c r="M104" s="8">
        <f>SUM($N$104:$N$154)</f>
        <v>356</v>
      </c>
      <c r="N104">
        <f t="shared" si="35"/>
        <v>6</v>
      </c>
      <c r="O104">
        <f t="shared" ref="O104" si="42">IFERROR(ROUND(G104/N104,0),0)</f>
        <v>579314</v>
      </c>
      <c r="P104" s="41">
        <f t="shared" si="36"/>
        <v>16.666661871724756</v>
      </c>
      <c r="Q104">
        <f t="shared" ref="Q104" si="43">N104-H104</f>
        <v>-1</v>
      </c>
      <c r="R104" s="5">
        <f t="shared" ref="R104:R167" si="44">IF(H104=0,3,N104+2)</f>
        <v>8</v>
      </c>
    </row>
    <row r="105" spans="1:18" x14ac:dyDescent="0.3">
      <c r="A105" s="6">
        <v>1970</v>
      </c>
      <c r="B105" s="35">
        <f t="shared" ref="B105:B153" si="45">SUM($G$104:$G$153)</f>
        <v>204053325</v>
      </c>
      <c r="C105" s="6">
        <f t="shared" ref="C105:C154" si="46">SUM($H$104:$H$154)</f>
        <v>435</v>
      </c>
      <c r="D105" s="8">
        <f t="shared" si="28"/>
        <v>469088</v>
      </c>
      <c r="E105" s="37">
        <f t="shared" si="31"/>
        <v>0.22988500677457718</v>
      </c>
      <c r="F105" s="36" t="s">
        <v>90</v>
      </c>
      <c r="G105" s="28">
        <v>304067</v>
      </c>
      <c r="H105" s="6">
        <v>1</v>
      </c>
      <c r="I105" s="2">
        <f t="shared" si="41"/>
        <v>304067</v>
      </c>
      <c r="J105" s="40">
        <f t="shared" si="32"/>
        <v>100</v>
      </c>
      <c r="K105" s="39">
        <f t="shared" si="33"/>
        <v>0.28363125178185655</v>
      </c>
      <c r="L105">
        <f t="shared" si="34"/>
        <v>353</v>
      </c>
      <c r="M105" s="8">
        <f t="shared" ref="M105:M153" si="47">SUM($N$104:$N$154)</f>
        <v>356</v>
      </c>
      <c r="N105">
        <f t="shared" si="35"/>
        <v>1</v>
      </c>
      <c r="O105">
        <f t="shared" ref="O105:O124" si="48">IFERROR(ROUND(G105/N105,0),0)</f>
        <v>304067</v>
      </c>
      <c r="P105" s="41">
        <f t="shared" si="36"/>
        <v>100</v>
      </c>
      <c r="Q105">
        <f t="shared" ref="Q105:Q124" si="49">N105-H105</f>
        <v>0</v>
      </c>
      <c r="R105" s="5">
        <f t="shared" ref="R105:R124" si="50">IF(H105=0,3,N105+2)</f>
        <v>3</v>
      </c>
    </row>
    <row r="106" spans="1:18" x14ac:dyDescent="0.3">
      <c r="A106" s="6">
        <v>1970</v>
      </c>
      <c r="B106" s="35">
        <f t="shared" si="45"/>
        <v>204053325</v>
      </c>
      <c r="C106" s="6">
        <f t="shared" si="46"/>
        <v>435</v>
      </c>
      <c r="D106" s="8">
        <f t="shared" ref="D106:D154" si="51">ROUND(B106/C106,0)</f>
        <v>469088</v>
      </c>
      <c r="E106" s="37">
        <f t="shared" si="31"/>
        <v>0.22988500677457718</v>
      </c>
      <c r="F106" s="36" t="s">
        <v>91</v>
      </c>
      <c r="G106" s="28">
        <v>1787620</v>
      </c>
      <c r="H106" s="6">
        <v>4</v>
      </c>
      <c r="I106" s="2">
        <f t="shared" ref="I106:I169" si="52">IFERROR(ROUND(G106/H106,0), 0)</f>
        <v>446905</v>
      </c>
      <c r="J106" s="40">
        <f t="shared" si="32"/>
        <v>25</v>
      </c>
      <c r="K106" s="39">
        <f t="shared" si="33"/>
        <v>0.28363125178185655</v>
      </c>
      <c r="L106">
        <f t="shared" si="34"/>
        <v>353</v>
      </c>
      <c r="M106" s="8">
        <f t="shared" si="47"/>
        <v>356</v>
      </c>
      <c r="N106">
        <f t="shared" si="35"/>
        <v>3</v>
      </c>
      <c r="O106">
        <f t="shared" si="48"/>
        <v>595873</v>
      </c>
      <c r="P106" s="41">
        <f t="shared" si="36"/>
        <v>33.333314686566496</v>
      </c>
      <c r="Q106">
        <f t="shared" si="49"/>
        <v>-1</v>
      </c>
      <c r="R106" s="5">
        <f t="shared" si="50"/>
        <v>5</v>
      </c>
    </row>
    <row r="107" spans="1:18" x14ac:dyDescent="0.3">
      <c r="A107" s="6">
        <v>1970</v>
      </c>
      <c r="B107" s="35">
        <f t="shared" si="45"/>
        <v>204053325</v>
      </c>
      <c r="C107" s="6">
        <f t="shared" si="46"/>
        <v>435</v>
      </c>
      <c r="D107" s="8">
        <f t="shared" si="51"/>
        <v>469088</v>
      </c>
      <c r="E107" s="37">
        <f t="shared" si="31"/>
        <v>0.22988500677457718</v>
      </c>
      <c r="F107" s="36" t="s">
        <v>92</v>
      </c>
      <c r="G107" s="28">
        <v>1942303</v>
      </c>
      <c r="H107" s="6">
        <v>4</v>
      </c>
      <c r="I107" s="2">
        <f t="shared" si="52"/>
        <v>485576</v>
      </c>
      <c r="J107" s="40">
        <f t="shared" si="32"/>
        <v>25.000012871318223</v>
      </c>
      <c r="K107" s="39">
        <f t="shared" si="33"/>
        <v>0.28363125178185655</v>
      </c>
      <c r="L107">
        <f t="shared" si="34"/>
        <v>353</v>
      </c>
      <c r="M107" s="8">
        <f t="shared" si="47"/>
        <v>356</v>
      </c>
      <c r="N107">
        <f t="shared" si="35"/>
        <v>3</v>
      </c>
      <c r="O107">
        <f t="shared" si="48"/>
        <v>647434</v>
      </c>
      <c r="P107" s="41">
        <f t="shared" si="36"/>
        <v>33.333316171575703</v>
      </c>
      <c r="Q107">
        <f t="shared" si="49"/>
        <v>-1</v>
      </c>
      <c r="R107" s="5">
        <f t="shared" si="50"/>
        <v>5</v>
      </c>
    </row>
    <row r="108" spans="1:18" x14ac:dyDescent="0.3">
      <c r="A108" s="6">
        <v>1970</v>
      </c>
      <c r="B108" s="35">
        <f t="shared" si="45"/>
        <v>204053325</v>
      </c>
      <c r="C108" s="6">
        <f t="shared" si="46"/>
        <v>435</v>
      </c>
      <c r="D108" s="8">
        <f t="shared" si="51"/>
        <v>469088</v>
      </c>
      <c r="E108" s="37">
        <f t="shared" si="31"/>
        <v>0.22988500677457718</v>
      </c>
      <c r="F108" s="36" t="s">
        <v>93</v>
      </c>
      <c r="G108" s="28">
        <v>20098863</v>
      </c>
      <c r="H108" s="6">
        <v>43</v>
      </c>
      <c r="I108" s="2">
        <f t="shared" si="52"/>
        <v>467415</v>
      </c>
      <c r="J108" s="40">
        <f t="shared" si="32"/>
        <v>2.3255793126208184</v>
      </c>
      <c r="K108" s="39">
        <f t="shared" si="33"/>
        <v>0.28363125178185655</v>
      </c>
      <c r="L108">
        <f t="shared" si="34"/>
        <v>353</v>
      </c>
      <c r="M108" s="8">
        <f t="shared" si="47"/>
        <v>356</v>
      </c>
      <c r="N108">
        <f t="shared" si="35"/>
        <v>35</v>
      </c>
      <c r="O108">
        <f t="shared" si="48"/>
        <v>574253</v>
      </c>
      <c r="P108" s="41">
        <f t="shared" si="36"/>
        <v>2.8571417199072404</v>
      </c>
      <c r="Q108">
        <f t="shared" si="49"/>
        <v>-8</v>
      </c>
      <c r="R108" s="5">
        <f t="shared" si="50"/>
        <v>37</v>
      </c>
    </row>
    <row r="109" spans="1:18" x14ac:dyDescent="0.3">
      <c r="A109" s="6">
        <v>1970</v>
      </c>
      <c r="B109" s="35">
        <f t="shared" si="45"/>
        <v>204053325</v>
      </c>
      <c r="C109" s="6">
        <f t="shared" si="46"/>
        <v>435</v>
      </c>
      <c r="D109" s="8">
        <f t="shared" si="51"/>
        <v>469088</v>
      </c>
      <c r="E109" s="37">
        <f t="shared" si="31"/>
        <v>0.22988500677457718</v>
      </c>
      <c r="F109" s="36" t="s">
        <v>95</v>
      </c>
      <c r="G109" s="28">
        <v>2226771</v>
      </c>
      <c r="H109" s="6">
        <v>5</v>
      </c>
      <c r="I109" s="2">
        <f t="shared" si="52"/>
        <v>445354</v>
      </c>
      <c r="J109" s="40">
        <f t="shared" si="32"/>
        <v>19.999991018384915</v>
      </c>
      <c r="K109" s="39">
        <f t="shared" si="33"/>
        <v>0.28363125178185655</v>
      </c>
      <c r="L109">
        <f t="shared" si="34"/>
        <v>353</v>
      </c>
      <c r="M109" s="8">
        <f t="shared" si="47"/>
        <v>356</v>
      </c>
      <c r="N109">
        <f t="shared" si="35"/>
        <v>4</v>
      </c>
      <c r="O109">
        <f t="shared" si="48"/>
        <v>556693</v>
      </c>
      <c r="P109" s="41">
        <f t="shared" si="36"/>
        <v>25.000011227018852</v>
      </c>
      <c r="Q109">
        <f t="shared" si="49"/>
        <v>-1</v>
      </c>
      <c r="R109" s="5">
        <f t="shared" si="50"/>
        <v>6</v>
      </c>
    </row>
    <row r="110" spans="1:18" x14ac:dyDescent="0.3">
      <c r="A110" s="6">
        <v>1970</v>
      </c>
      <c r="B110" s="35">
        <f t="shared" si="45"/>
        <v>204053325</v>
      </c>
      <c r="C110" s="6">
        <f t="shared" si="46"/>
        <v>435</v>
      </c>
      <c r="D110" s="8">
        <f t="shared" si="51"/>
        <v>469088</v>
      </c>
      <c r="E110" s="37">
        <f t="shared" si="31"/>
        <v>0.22988500677457718</v>
      </c>
      <c r="F110" s="36" t="s">
        <v>94</v>
      </c>
      <c r="G110" s="28">
        <v>3050693</v>
      </c>
      <c r="H110" s="6">
        <v>6</v>
      </c>
      <c r="I110" s="2">
        <f t="shared" si="52"/>
        <v>508449</v>
      </c>
      <c r="J110" s="40">
        <f t="shared" si="32"/>
        <v>16.666672129906221</v>
      </c>
      <c r="K110" s="39">
        <f t="shared" si="33"/>
        <v>0.28363125178185655</v>
      </c>
      <c r="L110">
        <f t="shared" si="34"/>
        <v>353</v>
      </c>
      <c r="M110" s="8">
        <f t="shared" si="47"/>
        <v>356</v>
      </c>
      <c r="N110">
        <f t="shared" si="35"/>
        <v>5</v>
      </c>
      <c r="O110">
        <f t="shared" si="48"/>
        <v>610139</v>
      </c>
      <c r="P110" s="41">
        <f t="shared" si="36"/>
        <v>20.00001311177493</v>
      </c>
      <c r="Q110">
        <f t="shared" si="49"/>
        <v>-1</v>
      </c>
      <c r="R110" s="5">
        <f t="shared" si="50"/>
        <v>7</v>
      </c>
    </row>
    <row r="111" spans="1:18" x14ac:dyDescent="0.3">
      <c r="A111" s="6">
        <v>1970</v>
      </c>
      <c r="B111" s="35">
        <f t="shared" si="45"/>
        <v>204053325</v>
      </c>
      <c r="C111" s="6">
        <f t="shared" si="46"/>
        <v>435</v>
      </c>
      <c r="D111" s="8">
        <f t="shared" si="51"/>
        <v>469088</v>
      </c>
      <c r="E111" s="37">
        <f t="shared" si="31"/>
        <v>0.22988500677457718</v>
      </c>
      <c r="F111" s="36" t="s">
        <v>96</v>
      </c>
      <c r="G111" s="28">
        <v>551928</v>
      </c>
      <c r="H111" s="6">
        <v>1</v>
      </c>
      <c r="I111" s="2">
        <f t="shared" si="52"/>
        <v>551928</v>
      </c>
      <c r="J111" s="40">
        <f t="shared" si="32"/>
        <v>100</v>
      </c>
      <c r="K111" s="39">
        <f t="shared" si="33"/>
        <v>0.28363125178185655</v>
      </c>
      <c r="L111">
        <f t="shared" si="34"/>
        <v>353</v>
      </c>
      <c r="M111" s="8">
        <f t="shared" si="47"/>
        <v>356</v>
      </c>
      <c r="N111">
        <f t="shared" si="35"/>
        <v>1</v>
      </c>
      <c r="O111">
        <f t="shared" si="48"/>
        <v>551928</v>
      </c>
      <c r="P111" s="41">
        <f t="shared" si="36"/>
        <v>100</v>
      </c>
      <c r="Q111">
        <f t="shared" si="49"/>
        <v>0</v>
      </c>
      <c r="R111" s="5">
        <f t="shared" si="50"/>
        <v>3</v>
      </c>
    </row>
    <row r="112" spans="1:18" x14ac:dyDescent="0.3">
      <c r="A112" s="6">
        <v>1970</v>
      </c>
      <c r="B112" s="35">
        <f t="shared" si="45"/>
        <v>204053325</v>
      </c>
      <c r="C112" s="6">
        <f t="shared" si="46"/>
        <v>435</v>
      </c>
      <c r="D112" s="8">
        <f t="shared" si="51"/>
        <v>469088</v>
      </c>
      <c r="E112" s="37">
        <f t="shared" si="31"/>
        <v>0.22988500677457718</v>
      </c>
      <c r="F112" s="36" t="s">
        <v>97</v>
      </c>
      <c r="G112" s="28">
        <v>6855702</v>
      </c>
      <c r="H112" s="6">
        <v>15</v>
      </c>
      <c r="I112" s="2">
        <f t="shared" si="52"/>
        <v>457047</v>
      </c>
      <c r="J112" s="40">
        <f t="shared" si="32"/>
        <v>6.6666695839463257</v>
      </c>
      <c r="K112" s="39">
        <f t="shared" si="33"/>
        <v>0.28363125178185655</v>
      </c>
      <c r="L112">
        <f t="shared" si="34"/>
        <v>353</v>
      </c>
      <c r="M112" s="8">
        <f t="shared" si="47"/>
        <v>356</v>
      </c>
      <c r="N112">
        <f t="shared" si="35"/>
        <v>12</v>
      </c>
      <c r="O112">
        <f t="shared" si="48"/>
        <v>571309</v>
      </c>
      <c r="P112" s="41">
        <f t="shared" si="36"/>
        <v>8.3333406265324825</v>
      </c>
      <c r="Q112">
        <f t="shared" si="49"/>
        <v>-3</v>
      </c>
      <c r="R112" s="5">
        <f t="shared" si="50"/>
        <v>14</v>
      </c>
    </row>
    <row r="113" spans="1:18" x14ac:dyDescent="0.3">
      <c r="A113" s="6">
        <v>1970</v>
      </c>
      <c r="B113" s="35">
        <f t="shared" si="45"/>
        <v>204053325</v>
      </c>
      <c r="C113" s="6">
        <f t="shared" si="46"/>
        <v>435</v>
      </c>
      <c r="D113" s="8">
        <f t="shared" si="51"/>
        <v>469088</v>
      </c>
      <c r="E113" s="37">
        <f t="shared" si="31"/>
        <v>0.22988500677457718</v>
      </c>
      <c r="F113" s="36" t="s">
        <v>98</v>
      </c>
      <c r="G113" s="28">
        <v>4627306</v>
      </c>
      <c r="H113" s="6">
        <v>10</v>
      </c>
      <c r="I113" s="2">
        <f t="shared" si="52"/>
        <v>462731</v>
      </c>
      <c r="J113" s="40">
        <f t="shared" si="32"/>
        <v>10.000008644338628</v>
      </c>
      <c r="K113" s="39">
        <f t="shared" si="33"/>
        <v>0.28363125178185655</v>
      </c>
      <c r="L113">
        <f t="shared" si="34"/>
        <v>353</v>
      </c>
      <c r="M113" s="8">
        <f t="shared" si="47"/>
        <v>356</v>
      </c>
      <c r="N113">
        <f t="shared" si="35"/>
        <v>8</v>
      </c>
      <c r="O113">
        <f t="shared" si="48"/>
        <v>578413</v>
      </c>
      <c r="P113" s="41">
        <f t="shared" si="36"/>
        <v>12.499994597288358</v>
      </c>
      <c r="Q113">
        <f t="shared" si="49"/>
        <v>-2</v>
      </c>
      <c r="R113" s="5">
        <f t="shared" si="50"/>
        <v>10</v>
      </c>
    </row>
    <row r="114" spans="1:18" x14ac:dyDescent="0.3">
      <c r="A114" s="6">
        <v>1970</v>
      </c>
      <c r="B114" s="35">
        <f t="shared" si="45"/>
        <v>204053325</v>
      </c>
      <c r="C114" s="6">
        <f t="shared" si="46"/>
        <v>435</v>
      </c>
      <c r="D114" s="8">
        <f t="shared" si="51"/>
        <v>469088</v>
      </c>
      <c r="E114" s="37">
        <f t="shared" si="31"/>
        <v>0.22988500677457718</v>
      </c>
      <c r="F114" s="36" t="s">
        <v>99</v>
      </c>
      <c r="G114" s="28">
        <v>784901</v>
      </c>
      <c r="H114" s="6">
        <v>2</v>
      </c>
      <c r="I114" s="2">
        <f t="shared" si="52"/>
        <v>392451</v>
      </c>
      <c r="J114" s="40">
        <f t="shared" si="32"/>
        <v>50.000063702301311</v>
      </c>
      <c r="K114" s="39">
        <f t="shared" si="33"/>
        <v>0.28363125178185655</v>
      </c>
      <c r="L114">
        <f t="shared" si="34"/>
        <v>353</v>
      </c>
      <c r="M114" s="8">
        <f t="shared" si="47"/>
        <v>356</v>
      </c>
      <c r="N114">
        <f t="shared" si="35"/>
        <v>1</v>
      </c>
      <c r="O114">
        <f t="shared" si="48"/>
        <v>784901</v>
      </c>
      <c r="P114" s="41">
        <f t="shared" si="36"/>
        <v>100</v>
      </c>
      <c r="Q114">
        <f t="shared" si="49"/>
        <v>-1</v>
      </c>
      <c r="R114" s="5">
        <f t="shared" si="50"/>
        <v>3</v>
      </c>
    </row>
    <row r="115" spans="1:18" x14ac:dyDescent="0.3">
      <c r="A115" s="6">
        <v>1970</v>
      </c>
      <c r="B115" s="35">
        <f t="shared" si="45"/>
        <v>204053325</v>
      </c>
      <c r="C115" s="6">
        <f t="shared" si="46"/>
        <v>435</v>
      </c>
      <c r="D115" s="8">
        <f t="shared" si="51"/>
        <v>469088</v>
      </c>
      <c r="E115" s="37">
        <f t="shared" si="31"/>
        <v>0.22988500677457718</v>
      </c>
      <c r="F115" s="36" t="s">
        <v>100</v>
      </c>
      <c r="G115" s="28">
        <v>719921</v>
      </c>
      <c r="H115" s="6">
        <v>2</v>
      </c>
      <c r="I115" s="2">
        <f t="shared" si="52"/>
        <v>359961</v>
      </c>
      <c r="J115" s="40">
        <f t="shared" si="32"/>
        <v>50.000069452064878</v>
      </c>
      <c r="K115" s="39">
        <f t="shared" si="33"/>
        <v>0.28363125178185655</v>
      </c>
      <c r="L115">
        <f t="shared" si="34"/>
        <v>353</v>
      </c>
      <c r="M115" s="8">
        <f t="shared" si="47"/>
        <v>356</v>
      </c>
      <c r="N115">
        <f t="shared" si="35"/>
        <v>1</v>
      </c>
      <c r="O115">
        <f t="shared" si="48"/>
        <v>719921</v>
      </c>
      <c r="P115" s="41">
        <f t="shared" si="36"/>
        <v>100</v>
      </c>
      <c r="Q115">
        <f t="shared" si="49"/>
        <v>-1</v>
      </c>
      <c r="R115" s="5">
        <f t="shared" si="50"/>
        <v>3</v>
      </c>
    </row>
    <row r="116" spans="1:18" x14ac:dyDescent="0.3">
      <c r="A116" s="6">
        <v>1970</v>
      </c>
      <c r="B116" s="35">
        <f t="shared" si="45"/>
        <v>204053325</v>
      </c>
      <c r="C116" s="6">
        <f t="shared" si="46"/>
        <v>435</v>
      </c>
      <c r="D116" s="8">
        <f t="shared" si="51"/>
        <v>469088</v>
      </c>
      <c r="E116" s="37">
        <f t="shared" si="31"/>
        <v>0.22988500677457718</v>
      </c>
      <c r="F116" s="36" t="s">
        <v>101</v>
      </c>
      <c r="G116" s="28">
        <v>11184320</v>
      </c>
      <c r="H116" s="6">
        <v>24</v>
      </c>
      <c r="I116" s="2">
        <f t="shared" si="52"/>
        <v>466013</v>
      </c>
      <c r="J116" s="40">
        <f t="shared" si="32"/>
        <v>4.1666636863036821</v>
      </c>
      <c r="K116" s="39">
        <f t="shared" si="33"/>
        <v>0.28363125178185655</v>
      </c>
      <c r="L116">
        <f t="shared" si="34"/>
        <v>353</v>
      </c>
      <c r="M116" s="8">
        <f t="shared" si="47"/>
        <v>356</v>
      </c>
      <c r="N116">
        <f t="shared" si="35"/>
        <v>19</v>
      </c>
      <c r="O116">
        <f t="shared" si="48"/>
        <v>588648</v>
      </c>
      <c r="P116" s="41">
        <f t="shared" si="36"/>
        <v>5.2631541300678091</v>
      </c>
      <c r="Q116">
        <f t="shared" si="49"/>
        <v>-5</v>
      </c>
      <c r="R116" s="5">
        <f t="shared" si="50"/>
        <v>21</v>
      </c>
    </row>
    <row r="117" spans="1:18" x14ac:dyDescent="0.3">
      <c r="A117" s="6">
        <v>1970</v>
      </c>
      <c r="B117" s="35">
        <f t="shared" si="45"/>
        <v>204053325</v>
      </c>
      <c r="C117" s="6">
        <f t="shared" si="46"/>
        <v>435</v>
      </c>
      <c r="D117" s="8">
        <f t="shared" si="51"/>
        <v>469088</v>
      </c>
      <c r="E117" s="37">
        <f t="shared" si="31"/>
        <v>0.22988500677457718</v>
      </c>
      <c r="F117" s="36" t="s">
        <v>102</v>
      </c>
      <c r="G117" s="28">
        <v>5228156</v>
      </c>
      <c r="H117" s="6">
        <v>11</v>
      </c>
      <c r="I117" s="2">
        <f t="shared" si="52"/>
        <v>475287</v>
      </c>
      <c r="J117" s="40">
        <f t="shared" si="32"/>
        <v>9.0909108297457077</v>
      </c>
      <c r="K117" s="39">
        <f t="shared" si="33"/>
        <v>0.28363125178185655</v>
      </c>
      <c r="L117">
        <f t="shared" si="34"/>
        <v>353</v>
      </c>
      <c r="M117" s="8">
        <f t="shared" si="47"/>
        <v>356</v>
      </c>
      <c r="N117">
        <f t="shared" si="35"/>
        <v>9</v>
      </c>
      <c r="O117">
        <f t="shared" si="48"/>
        <v>580906</v>
      </c>
      <c r="P117" s="41">
        <f t="shared" si="36"/>
        <v>11.111106860621604</v>
      </c>
      <c r="Q117">
        <f t="shared" si="49"/>
        <v>-2</v>
      </c>
      <c r="R117" s="5">
        <f t="shared" si="50"/>
        <v>11</v>
      </c>
    </row>
    <row r="118" spans="1:18" x14ac:dyDescent="0.3">
      <c r="A118" s="6">
        <v>1970</v>
      </c>
      <c r="B118" s="35">
        <f t="shared" si="45"/>
        <v>204053325</v>
      </c>
      <c r="C118" s="6">
        <f t="shared" si="46"/>
        <v>435</v>
      </c>
      <c r="D118" s="8">
        <f t="shared" si="51"/>
        <v>469088</v>
      </c>
      <c r="E118" s="37">
        <f t="shared" si="31"/>
        <v>0.22988500677457718</v>
      </c>
      <c r="F118" s="36" t="s">
        <v>103</v>
      </c>
      <c r="G118" s="28">
        <v>2846920</v>
      </c>
      <c r="H118" s="6">
        <v>6</v>
      </c>
      <c r="I118" s="2">
        <f t="shared" si="52"/>
        <v>474487</v>
      </c>
      <c r="J118" s="40">
        <f t="shared" si="32"/>
        <v>16.66667837522656</v>
      </c>
      <c r="K118" s="39">
        <f t="shared" si="33"/>
        <v>0.28363125178185655</v>
      </c>
      <c r="L118">
        <f t="shared" si="34"/>
        <v>353</v>
      </c>
      <c r="M118" s="8">
        <f t="shared" si="47"/>
        <v>356</v>
      </c>
      <c r="N118">
        <f t="shared" si="35"/>
        <v>5</v>
      </c>
      <c r="O118">
        <f t="shared" si="48"/>
        <v>569384</v>
      </c>
      <c r="P118" s="41">
        <f t="shared" si="36"/>
        <v>20</v>
      </c>
      <c r="Q118">
        <f t="shared" si="49"/>
        <v>-1</v>
      </c>
      <c r="R118" s="5">
        <f t="shared" si="50"/>
        <v>7</v>
      </c>
    </row>
    <row r="119" spans="1:18" x14ac:dyDescent="0.3">
      <c r="A119" s="6">
        <v>1970</v>
      </c>
      <c r="B119" s="35">
        <f t="shared" si="45"/>
        <v>204053325</v>
      </c>
      <c r="C119" s="6">
        <f t="shared" si="46"/>
        <v>435</v>
      </c>
      <c r="D119" s="8">
        <f t="shared" si="51"/>
        <v>469088</v>
      </c>
      <c r="E119" s="37">
        <f t="shared" si="31"/>
        <v>0.22988500677457718</v>
      </c>
      <c r="F119" s="36" t="s">
        <v>104</v>
      </c>
      <c r="G119" s="28">
        <v>2265846</v>
      </c>
      <c r="H119" s="6">
        <v>5</v>
      </c>
      <c r="I119" s="2">
        <f t="shared" si="52"/>
        <v>453169</v>
      </c>
      <c r="J119" s="40">
        <f t="shared" si="32"/>
        <v>19.999991173274793</v>
      </c>
      <c r="K119" s="39">
        <f t="shared" si="33"/>
        <v>0.28363125178185655</v>
      </c>
      <c r="L119">
        <f t="shared" si="34"/>
        <v>353</v>
      </c>
      <c r="M119" s="8">
        <f t="shared" si="47"/>
        <v>356</v>
      </c>
      <c r="N119">
        <f t="shared" si="35"/>
        <v>4</v>
      </c>
      <c r="O119">
        <f t="shared" si="48"/>
        <v>566462</v>
      </c>
      <c r="P119" s="41">
        <f t="shared" si="36"/>
        <v>25.000022066813017</v>
      </c>
      <c r="Q119">
        <f t="shared" si="49"/>
        <v>-1</v>
      </c>
      <c r="R119" s="5">
        <f t="shared" si="50"/>
        <v>6</v>
      </c>
    </row>
    <row r="120" spans="1:18" x14ac:dyDescent="0.3">
      <c r="A120" s="6">
        <v>1970</v>
      </c>
      <c r="B120" s="35">
        <f t="shared" si="45"/>
        <v>204053325</v>
      </c>
      <c r="C120" s="6">
        <f t="shared" si="46"/>
        <v>435</v>
      </c>
      <c r="D120" s="8">
        <f t="shared" si="51"/>
        <v>469088</v>
      </c>
      <c r="E120" s="37">
        <f t="shared" si="31"/>
        <v>0.22988500677457718</v>
      </c>
      <c r="F120" s="36" t="s">
        <v>105</v>
      </c>
      <c r="G120" s="28">
        <v>3246481</v>
      </c>
      <c r="H120" s="6">
        <v>7</v>
      </c>
      <c r="I120" s="2">
        <f t="shared" si="52"/>
        <v>463783</v>
      </c>
      <c r="J120" s="40">
        <f t="shared" si="32"/>
        <v>14.285714285714285</v>
      </c>
      <c r="K120" s="39">
        <f t="shared" si="33"/>
        <v>0.28363125178185655</v>
      </c>
      <c r="L120">
        <f t="shared" si="34"/>
        <v>353</v>
      </c>
      <c r="M120" s="8">
        <f t="shared" si="47"/>
        <v>356</v>
      </c>
      <c r="N120">
        <f t="shared" si="35"/>
        <v>6</v>
      </c>
      <c r="O120">
        <f t="shared" si="48"/>
        <v>541080</v>
      </c>
      <c r="P120" s="41">
        <f t="shared" si="36"/>
        <v>16.666661532902857</v>
      </c>
      <c r="Q120">
        <f t="shared" si="49"/>
        <v>-1</v>
      </c>
      <c r="R120" s="5">
        <f t="shared" si="50"/>
        <v>8</v>
      </c>
    </row>
    <row r="121" spans="1:18" x14ac:dyDescent="0.3">
      <c r="A121" s="6">
        <v>1970</v>
      </c>
      <c r="B121" s="35">
        <f t="shared" si="45"/>
        <v>204053325</v>
      </c>
      <c r="C121" s="6">
        <f t="shared" si="46"/>
        <v>435</v>
      </c>
      <c r="D121" s="8">
        <f t="shared" si="51"/>
        <v>469088</v>
      </c>
      <c r="E121" s="37">
        <f t="shared" si="31"/>
        <v>0.22988500677457718</v>
      </c>
      <c r="F121" s="36" t="s">
        <v>106</v>
      </c>
      <c r="G121" s="28">
        <v>3672008</v>
      </c>
      <c r="H121" s="6">
        <v>8</v>
      </c>
      <c r="I121" s="2">
        <f t="shared" si="52"/>
        <v>459001</v>
      </c>
      <c r="J121" s="40">
        <f t="shared" si="32"/>
        <v>12.5</v>
      </c>
      <c r="K121" s="39">
        <f t="shared" si="33"/>
        <v>0.28363125178185655</v>
      </c>
      <c r="L121">
        <f t="shared" si="34"/>
        <v>353</v>
      </c>
      <c r="M121" s="8">
        <f t="shared" si="47"/>
        <v>356</v>
      </c>
      <c r="N121">
        <f t="shared" si="35"/>
        <v>6</v>
      </c>
      <c r="O121">
        <f t="shared" si="48"/>
        <v>612001</v>
      </c>
      <c r="P121" s="41">
        <f t="shared" si="36"/>
        <v>16.666657588981288</v>
      </c>
      <c r="Q121">
        <f t="shared" si="49"/>
        <v>-2</v>
      </c>
      <c r="R121" s="5">
        <f t="shared" si="50"/>
        <v>8</v>
      </c>
    </row>
    <row r="122" spans="1:18" x14ac:dyDescent="0.3">
      <c r="A122" s="6">
        <v>1970</v>
      </c>
      <c r="B122" s="35">
        <f t="shared" si="45"/>
        <v>204053325</v>
      </c>
      <c r="C122" s="6">
        <f t="shared" si="46"/>
        <v>435</v>
      </c>
      <c r="D122" s="8">
        <f t="shared" si="51"/>
        <v>469088</v>
      </c>
      <c r="E122" s="37">
        <f t="shared" si="31"/>
        <v>0.22988500677457718</v>
      </c>
      <c r="F122" s="36" t="s">
        <v>107</v>
      </c>
      <c r="G122" s="28">
        <v>1006320</v>
      </c>
      <c r="H122" s="6">
        <v>2</v>
      </c>
      <c r="I122" s="2">
        <f t="shared" si="52"/>
        <v>503160</v>
      </c>
      <c r="J122" s="40">
        <f t="shared" si="32"/>
        <v>50</v>
      </c>
      <c r="K122" s="39">
        <f t="shared" si="33"/>
        <v>0.28363125178185655</v>
      </c>
      <c r="L122">
        <f t="shared" si="34"/>
        <v>353</v>
      </c>
      <c r="M122" s="8">
        <f t="shared" si="47"/>
        <v>356</v>
      </c>
      <c r="N122">
        <f t="shared" si="35"/>
        <v>2</v>
      </c>
      <c r="O122">
        <f t="shared" si="48"/>
        <v>503160</v>
      </c>
      <c r="P122" s="41">
        <f t="shared" si="36"/>
        <v>50</v>
      </c>
      <c r="Q122">
        <f t="shared" si="49"/>
        <v>0</v>
      </c>
      <c r="R122" s="5">
        <f t="shared" si="50"/>
        <v>4</v>
      </c>
    </row>
    <row r="123" spans="1:18" x14ac:dyDescent="0.3">
      <c r="A123" s="6">
        <v>1970</v>
      </c>
      <c r="B123" s="35">
        <f t="shared" si="45"/>
        <v>204053325</v>
      </c>
      <c r="C123" s="6">
        <f t="shared" si="46"/>
        <v>435</v>
      </c>
      <c r="D123" s="8">
        <f t="shared" si="51"/>
        <v>469088</v>
      </c>
      <c r="E123" s="37">
        <f t="shared" si="31"/>
        <v>0.22988500677457718</v>
      </c>
      <c r="F123" s="36" t="s">
        <v>108</v>
      </c>
      <c r="G123" s="28">
        <v>3953698</v>
      </c>
      <c r="H123" s="6">
        <v>8</v>
      </c>
      <c r="I123" s="2">
        <f t="shared" si="52"/>
        <v>494212</v>
      </c>
      <c r="J123" s="40">
        <f t="shared" si="32"/>
        <v>12.499993676805866</v>
      </c>
      <c r="K123" s="39">
        <f t="shared" si="33"/>
        <v>0.28363125178185655</v>
      </c>
      <c r="L123">
        <f t="shared" si="34"/>
        <v>353</v>
      </c>
      <c r="M123" s="8">
        <f t="shared" si="47"/>
        <v>356</v>
      </c>
      <c r="N123">
        <f t="shared" si="35"/>
        <v>7</v>
      </c>
      <c r="O123">
        <f t="shared" si="48"/>
        <v>564814</v>
      </c>
      <c r="P123" s="41">
        <f t="shared" si="36"/>
        <v>14.285714285714285</v>
      </c>
      <c r="Q123">
        <f t="shared" si="49"/>
        <v>-1</v>
      </c>
      <c r="R123" s="5">
        <f t="shared" si="50"/>
        <v>9</v>
      </c>
    </row>
    <row r="124" spans="1:18" x14ac:dyDescent="0.3">
      <c r="A124" s="6">
        <v>1970</v>
      </c>
      <c r="B124" s="35">
        <f t="shared" si="45"/>
        <v>204053325</v>
      </c>
      <c r="C124" s="6">
        <f t="shared" si="46"/>
        <v>435</v>
      </c>
      <c r="D124" s="8">
        <f t="shared" si="51"/>
        <v>469088</v>
      </c>
      <c r="E124" s="37">
        <f t="shared" si="31"/>
        <v>0.22988500677457718</v>
      </c>
      <c r="F124" s="36" t="s">
        <v>109</v>
      </c>
      <c r="G124" s="28">
        <v>5726676</v>
      </c>
      <c r="H124" s="6">
        <v>12</v>
      </c>
      <c r="I124" s="2">
        <f t="shared" si="52"/>
        <v>477223</v>
      </c>
      <c r="J124" s="40">
        <f t="shared" si="32"/>
        <v>8.3333333333333321</v>
      </c>
      <c r="K124" s="39">
        <f t="shared" si="33"/>
        <v>0.28363125178185655</v>
      </c>
      <c r="L124">
        <f t="shared" si="34"/>
        <v>353</v>
      </c>
      <c r="M124" s="8">
        <f>SUM($N$104:$N$154)</f>
        <v>356</v>
      </c>
      <c r="N124">
        <f t="shared" si="35"/>
        <v>10</v>
      </c>
      <c r="O124">
        <f t="shared" si="48"/>
        <v>572668</v>
      </c>
      <c r="P124" s="41">
        <f t="shared" si="36"/>
        <v>10.000006984854739</v>
      </c>
      <c r="Q124">
        <f t="shared" si="49"/>
        <v>-2</v>
      </c>
      <c r="R124" s="5">
        <f t="shared" si="50"/>
        <v>12</v>
      </c>
    </row>
    <row r="125" spans="1:18" x14ac:dyDescent="0.3">
      <c r="A125" s="6">
        <v>1970</v>
      </c>
      <c r="B125" s="35">
        <f t="shared" si="45"/>
        <v>204053325</v>
      </c>
      <c r="C125" s="6">
        <f t="shared" si="46"/>
        <v>435</v>
      </c>
      <c r="D125" s="8">
        <f t="shared" si="51"/>
        <v>469088</v>
      </c>
      <c r="E125" s="37">
        <f t="shared" si="31"/>
        <v>0.22988500677457718</v>
      </c>
      <c r="F125" s="36" t="s">
        <v>110</v>
      </c>
      <c r="G125" s="28">
        <v>8937196</v>
      </c>
      <c r="H125" s="6">
        <v>19</v>
      </c>
      <c r="I125" s="2">
        <f t="shared" si="52"/>
        <v>470379</v>
      </c>
      <c r="J125" s="40">
        <f t="shared" si="32"/>
        <v>5.2631608392609941</v>
      </c>
      <c r="K125" s="39">
        <f t="shared" si="33"/>
        <v>0.28363125178185655</v>
      </c>
      <c r="L125">
        <f t="shared" si="34"/>
        <v>353</v>
      </c>
      <c r="M125" s="8">
        <f t="shared" si="47"/>
        <v>356</v>
      </c>
      <c r="N125">
        <f t="shared" si="35"/>
        <v>15</v>
      </c>
      <c r="O125">
        <f t="shared" ref="O125:O153" si="53">IFERROR(ROUND(G125/N125,0),0)</f>
        <v>595813</v>
      </c>
      <c r="P125" s="41">
        <f t="shared" si="36"/>
        <v>6.6666659207205479</v>
      </c>
      <c r="Q125">
        <f t="shared" ref="Q125:Q153" si="54">N125-H125</f>
        <v>-4</v>
      </c>
      <c r="R125" s="5">
        <f t="shared" ref="R125:R153" si="55">IF(H125=0,3,N125+2)</f>
        <v>17</v>
      </c>
    </row>
    <row r="126" spans="1:18" x14ac:dyDescent="0.3">
      <c r="A126" s="6">
        <v>1970</v>
      </c>
      <c r="B126" s="35">
        <f t="shared" si="45"/>
        <v>204053325</v>
      </c>
      <c r="C126" s="6">
        <f t="shared" si="46"/>
        <v>435</v>
      </c>
      <c r="D126" s="8">
        <f t="shared" si="51"/>
        <v>469088</v>
      </c>
      <c r="E126" s="37">
        <f t="shared" si="31"/>
        <v>0.22988500677457718</v>
      </c>
      <c r="F126" s="36" t="s">
        <v>111</v>
      </c>
      <c r="G126" s="28">
        <v>3833173</v>
      </c>
      <c r="H126" s="6">
        <v>8</v>
      </c>
      <c r="I126" s="2">
        <f t="shared" si="52"/>
        <v>479147</v>
      </c>
      <c r="J126" s="40">
        <f t="shared" si="32"/>
        <v>12.500009783017882</v>
      </c>
      <c r="K126" s="39">
        <f t="shared" si="33"/>
        <v>0.28363125178185655</v>
      </c>
      <c r="L126">
        <f t="shared" si="34"/>
        <v>353</v>
      </c>
      <c r="M126" s="8">
        <f t="shared" si="47"/>
        <v>356</v>
      </c>
      <c r="N126">
        <f t="shared" si="35"/>
        <v>7</v>
      </c>
      <c r="O126">
        <f t="shared" si="53"/>
        <v>547596</v>
      </c>
      <c r="P126" s="41">
        <f t="shared" si="36"/>
        <v>14.285710558850331</v>
      </c>
      <c r="Q126">
        <f t="shared" si="54"/>
        <v>-1</v>
      </c>
      <c r="R126" s="5">
        <f t="shared" si="55"/>
        <v>9</v>
      </c>
    </row>
    <row r="127" spans="1:18" x14ac:dyDescent="0.3">
      <c r="A127" s="6">
        <v>1970</v>
      </c>
      <c r="B127" s="35">
        <f t="shared" si="45"/>
        <v>204053325</v>
      </c>
      <c r="C127" s="6">
        <f t="shared" si="46"/>
        <v>435</v>
      </c>
      <c r="D127" s="8">
        <f t="shared" si="51"/>
        <v>469088</v>
      </c>
      <c r="E127" s="37">
        <f t="shared" si="31"/>
        <v>0.22988500677457718</v>
      </c>
      <c r="F127" s="36" t="s">
        <v>112</v>
      </c>
      <c r="G127" s="28">
        <v>2233848</v>
      </c>
      <c r="H127" s="6">
        <v>5</v>
      </c>
      <c r="I127" s="2">
        <f t="shared" si="52"/>
        <v>446770</v>
      </c>
      <c r="J127" s="40">
        <f t="shared" si="32"/>
        <v>20.00001790632129</v>
      </c>
      <c r="K127" s="39">
        <f t="shared" si="33"/>
        <v>0.28363125178185655</v>
      </c>
      <c r="L127">
        <f t="shared" si="34"/>
        <v>353</v>
      </c>
      <c r="M127" s="8">
        <f t="shared" si="47"/>
        <v>356</v>
      </c>
      <c r="N127">
        <f t="shared" si="35"/>
        <v>4</v>
      </c>
      <c r="O127">
        <f t="shared" si="53"/>
        <v>558462</v>
      </c>
      <c r="P127" s="41">
        <f t="shared" si="36"/>
        <v>25</v>
      </c>
      <c r="Q127">
        <f t="shared" si="54"/>
        <v>-1</v>
      </c>
      <c r="R127" s="5">
        <f t="shared" si="55"/>
        <v>6</v>
      </c>
    </row>
    <row r="128" spans="1:18" x14ac:dyDescent="0.3">
      <c r="A128" s="6">
        <v>1970</v>
      </c>
      <c r="B128" s="35">
        <f t="shared" si="45"/>
        <v>204053325</v>
      </c>
      <c r="C128" s="6">
        <f t="shared" si="46"/>
        <v>435</v>
      </c>
      <c r="D128" s="8">
        <f t="shared" si="51"/>
        <v>469088</v>
      </c>
      <c r="E128" s="37">
        <f t="shared" si="31"/>
        <v>0.22988500677457718</v>
      </c>
      <c r="F128" s="36" t="s">
        <v>113</v>
      </c>
      <c r="G128" s="28">
        <v>4718034</v>
      </c>
      <c r="H128" s="6">
        <v>10</v>
      </c>
      <c r="I128" s="2">
        <f t="shared" si="52"/>
        <v>471803</v>
      </c>
      <c r="J128" s="40">
        <f t="shared" si="32"/>
        <v>9.9999915218923814</v>
      </c>
      <c r="K128" s="39">
        <f t="shared" si="33"/>
        <v>0.28363125178185655</v>
      </c>
      <c r="L128">
        <f t="shared" si="34"/>
        <v>353</v>
      </c>
      <c r="M128" s="8">
        <f t="shared" si="47"/>
        <v>356</v>
      </c>
      <c r="N128">
        <f t="shared" si="35"/>
        <v>8</v>
      </c>
      <c r="O128">
        <f t="shared" si="53"/>
        <v>589754</v>
      </c>
      <c r="P128" s="41">
        <f t="shared" si="36"/>
        <v>12.499994701182739</v>
      </c>
      <c r="Q128">
        <f t="shared" si="54"/>
        <v>-2</v>
      </c>
      <c r="R128" s="5">
        <f t="shared" si="55"/>
        <v>10</v>
      </c>
    </row>
    <row r="129" spans="1:18" x14ac:dyDescent="0.3">
      <c r="A129" s="6">
        <v>1970</v>
      </c>
      <c r="B129" s="35">
        <f t="shared" si="45"/>
        <v>204053325</v>
      </c>
      <c r="C129" s="6">
        <f>SUM($H$104:$H$154)</f>
        <v>435</v>
      </c>
      <c r="D129" s="8">
        <f t="shared" si="51"/>
        <v>469088</v>
      </c>
      <c r="E129" s="37">
        <f t="shared" si="31"/>
        <v>0.22988500677457718</v>
      </c>
      <c r="F129" s="36" t="s">
        <v>114</v>
      </c>
      <c r="G129" s="28">
        <v>701573</v>
      </c>
      <c r="H129" s="6">
        <v>2</v>
      </c>
      <c r="I129" s="2">
        <f t="shared" si="52"/>
        <v>350787</v>
      </c>
      <c r="J129" s="40">
        <f t="shared" si="32"/>
        <v>50.000071268421109</v>
      </c>
      <c r="K129" s="39">
        <f t="shared" si="33"/>
        <v>0.28363125178185655</v>
      </c>
      <c r="L129">
        <f t="shared" si="34"/>
        <v>353</v>
      </c>
      <c r="M129" s="8">
        <f t="shared" si="47"/>
        <v>356</v>
      </c>
      <c r="N129">
        <f t="shared" si="35"/>
        <v>1</v>
      </c>
      <c r="O129">
        <f t="shared" si="53"/>
        <v>701573</v>
      </c>
      <c r="P129" s="41">
        <f t="shared" si="36"/>
        <v>100</v>
      </c>
      <c r="Q129">
        <f t="shared" si="54"/>
        <v>-1</v>
      </c>
      <c r="R129" s="5">
        <f t="shared" si="55"/>
        <v>3</v>
      </c>
    </row>
    <row r="130" spans="1:18" x14ac:dyDescent="0.3">
      <c r="A130" s="6">
        <v>1970</v>
      </c>
      <c r="B130" s="35">
        <f t="shared" si="45"/>
        <v>204053325</v>
      </c>
      <c r="C130" s="6">
        <f t="shared" si="46"/>
        <v>435</v>
      </c>
      <c r="D130" s="8">
        <f t="shared" si="51"/>
        <v>469088</v>
      </c>
      <c r="E130" s="37">
        <f t="shared" si="31"/>
        <v>0.22988500677457718</v>
      </c>
      <c r="F130" s="36" t="s">
        <v>115</v>
      </c>
      <c r="G130" s="28">
        <v>1496820</v>
      </c>
      <c r="H130" s="6">
        <v>3</v>
      </c>
      <c r="I130" s="2">
        <f t="shared" si="52"/>
        <v>498940</v>
      </c>
      <c r="J130" s="40">
        <f t="shared" si="32"/>
        <v>33.333333333333329</v>
      </c>
      <c r="K130" s="39">
        <f t="shared" si="33"/>
        <v>0.28363125178185655</v>
      </c>
      <c r="L130">
        <f t="shared" si="34"/>
        <v>353</v>
      </c>
      <c r="M130" s="8">
        <f t="shared" si="47"/>
        <v>356</v>
      </c>
      <c r="N130">
        <f t="shared" si="35"/>
        <v>3</v>
      </c>
      <c r="O130">
        <f t="shared" si="53"/>
        <v>498940</v>
      </c>
      <c r="P130" s="41">
        <f t="shared" si="36"/>
        <v>33.333333333333329</v>
      </c>
      <c r="Q130">
        <f t="shared" si="54"/>
        <v>0</v>
      </c>
      <c r="R130" s="5">
        <f t="shared" si="55"/>
        <v>5</v>
      </c>
    </row>
    <row r="131" spans="1:18" x14ac:dyDescent="0.3">
      <c r="A131" s="6">
        <v>1970</v>
      </c>
      <c r="B131" s="35">
        <f t="shared" si="45"/>
        <v>204053325</v>
      </c>
      <c r="C131" s="6">
        <f t="shared" si="46"/>
        <v>435</v>
      </c>
      <c r="D131" s="8">
        <f t="shared" si="51"/>
        <v>469088</v>
      </c>
      <c r="E131" s="37">
        <f t="shared" ref="E131:E194" si="56">(D131/B131)*100</f>
        <v>0.22988500677457718</v>
      </c>
      <c r="F131" s="36" t="s">
        <v>116</v>
      </c>
      <c r="G131" s="28">
        <v>492396</v>
      </c>
      <c r="H131" s="6">
        <v>1</v>
      </c>
      <c r="I131" s="2">
        <f t="shared" si="52"/>
        <v>492396</v>
      </c>
      <c r="J131" s="40">
        <f t="shared" ref="J131:J194" si="57">I131/G131*100</f>
        <v>100</v>
      </c>
      <c r="K131" s="39">
        <f t="shared" ref="K131:K194" si="58">(MIN($G$2:$G$51)/B131)*100</f>
        <v>0.28363125178185655</v>
      </c>
      <c r="L131">
        <f t="shared" ref="L131:L194" si="59">ROUND(B131/((K131/100)*B131),0)</f>
        <v>353</v>
      </c>
      <c r="M131" s="8">
        <f t="shared" si="47"/>
        <v>356</v>
      </c>
      <c r="N131">
        <f t="shared" ref="N131:N194" si="60">IF(ROUND((G131/B131)*(B131/((K131/100)*B131)),0) = 0, 1, ROUND((G131/B131)*(B131/((K131/100)*B131)),0))</f>
        <v>1</v>
      </c>
      <c r="O131">
        <f t="shared" si="53"/>
        <v>492396</v>
      </c>
      <c r="P131" s="41">
        <f t="shared" ref="P131:P194" si="61">O131/G131*100</f>
        <v>100</v>
      </c>
      <c r="Q131">
        <f t="shared" si="54"/>
        <v>0</v>
      </c>
      <c r="R131" s="5">
        <f t="shared" si="55"/>
        <v>3</v>
      </c>
    </row>
    <row r="132" spans="1:18" x14ac:dyDescent="0.3">
      <c r="A132" s="6">
        <v>1970</v>
      </c>
      <c r="B132" s="35">
        <f t="shared" si="45"/>
        <v>204053325</v>
      </c>
      <c r="C132" s="6">
        <f t="shared" si="46"/>
        <v>435</v>
      </c>
      <c r="D132" s="8">
        <f t="shared" si="51"/>
        <v>469088</v>
      </c>
      <c r="E132" s="37">
        <f t="shared" si="56"/>
        <v>0.22988500677457718</v>
      </c>
      <c r="F132" s="36" t="s">
        <v>117</v>
      </c>
      <c r="G132" s="28">
        <v>746284</v>
      </c>
      <c r="H132" s="6">
        <v>2</v>
      </c>
      <c r="I132" s="2">
        <f t="shared" si="52"/>
        <v>373142</v>
      </c>
      <c r="J132" s="40">
        <f t="shared" si="57"/>
        <v>50</v>
      </c>
      <c r="K132" s="39">
        <f t="shared" si="58"/>
        <v>0.28363125178185655</v>
      </c>
      <c r="L132">
        <f t="shared" si="59"/>
        <v>353</v>
      </c>
      <c r="M132" s="8">
        <f t="shared" si="47"/>
        <v>356</v>
      </c>
      <c r="N132">
        <f t="shared" si="60"/>
        <v>1</v>
      </c>
      <c r="O132">
        <f t="shared" si="53"/>
        <v>746284</v>
      </c>
      <c r="P132" s="41">
        <f t="shared" si="61"/>
        <v>100</v>
      </c>
      <c r="Q132">
        <f t="shared" si="54"/>
        <v>-1</v>
      </c>
      <c r="R132" s="5">
        <f t="shared" si="55"/>
        <v>3</v>
      </c>
    </row>
    <row r="133" spans="1:18" x14ac:dyDescent="0.3">
      <c r="A133" s="6">
        <v>1970</v>
      </c>
      <c r="B133" s="35">
        <f t="shared" si="45"/>
        <v>204053325</v>
      </c>
      <c r="C133" s="6">
        <f t="shared" si="46"/>
        <v>435</v>
      </c>
      <c r="D133" s="8">
        <f t="shared" si="51"/>
        <v>469088</v>
      </c>
      <c r="E133" s="37">
        <f t="shared" si="56"/>
        <v>0.22988500677457718</v>
      </c>
      <c r="F133" s="36" t="s">
        <v>118</v>
      </c>
      <c r="G133" s="28">
        <v>7208035</v>
      </c>
      <c r="H133" s="6">
        <v>15</v>
      </c>
      <c r="I133" s="2">
        <f t="shared" si="52"/>
        <v>480536</v>
      </c>
      <c r="J133" s="40">
        <f t="shared" si="57"/>
        <v>6.6666712911355175</v>
      </c>
      <c r="K133" s="39">
        <f t="shared" si="58"/>
        <v>0.28363125178185655</v>
      </c>
      <c r="L133">
        <f t="shared" si="59"/>
        <v>353</v>
      </c>
      <c r="M133" s="8">
        <f t="shared" si="47"/>
        <v>356</v>
      </c>
      <c r="N133">
        <f t="shared" si="60"/>
        <v>12</v>
      </c>
      <c r="O133">
        <f t="shared" si="53"/>
        <v>600670</v>
      </c>
      <c r="P133" s="41">
        <f t="shared" si="61"/>
        <v>8.3333391139193971</v>
      </c>
      <c r="Q133">
        <f t="shared" si="54"/>
        <v>-3</v>
      </c>
      <c r="R133" s="5">
        <f t="shared" si="55"/>
        <v>14</v>
      </c>
    </row>
    <row r="134" spans="1:18" x14ac:dyDescent="0.3">
      <c r="A134" s="6">
        <v>1970</v>
      </c>
      <c r="B134" s="35">
        <f t="shared" si="45"/>
        <v>204053325</v>
      </c>
      <c r="C134" s="6">
        <f t="shared" si="46"/>
        <v>435</v>
      </c>
      <c r="D134" s="8">
        <f t="shared" si="51"/>
        <v>469088</v>
      </c>
      <c r="E134" s="37">
        <f t="shared" si="56"/>
        <v>0.22988500677457718</v>
      </c>
      <c r="F134" s="36" t="s">
        <v>119</v>
      </c>
      <c r="G134" s="28">
        <v>1026664</v>
      </c>
      <c r="H134" s="6">
        <v>2</v>
      </c>
      <c r="I134" s="2">
        <f t="shared" si="52"/>
        <v>513332</v>
      </c>
      <c r="J134" s="40">
        <f t="shared" si="57"/>
        <v>50</v>
      </c>
      <c r="K134" s="39">
        <f t="shared" si="58"/>
        <v>0.28363125178185655</v>
      </c>
      <c r="L134">
        <f t="shared" si="59"/>
        <v>353</v>
      </c>
      <c r="M134" s="8">
        <f t="shared" si="47"/>
        <v>356</v>
      </c>
      <c r="N134">
        <f t="shared" si="60"/>
        <v>2</v>
      </c>
      <c r="O134">
        <f t="shared" si="53"/>
        <v>513332</v>
      </c>
      <c r="P134" s="41">
        <f t="shared" si="61"/>
        <v>50</v>
      </c>
      <c r="Q134">
        <f t="shared" si="54"/>
        <v>0</v>
      </c>
      <c r="R134" s="5">
        <f t="shared" si="55"/>
        <v>4</v>
      </c>
    </row>
    <row r="135" spans="1:18" x14ac:dyDescent="0.3">
      <c r="A135" s="6">
        <v>1970</v>
      </c>
      <c r="B135" s="35">
        <f t="shared" si="45"/>
        <v>204053325</v>
      </c>
      <c r="C135" s="6">
        <f t="shared" si="46"/>
        <v>435</v>
      </c>
      <c r="D135" s="8">
        <f t="shared" si="51"/>
        <v>469088</v>
      </c>
      <c r="E135" s="37">
        <f t="shared" si="56"/>
        <v>0.22988500677457718</v>
      </c>
      <c r="F135" s="36" t="s">
        <v>120</v>
      </c>
      <c r="G135" s="28">
        <v>18338055</v>
      </c>
      <c r="H135" s="6">
        <v>39</v>
      </c>
      <c r="I135" s="2">
        <f t="shared" si="52"/>
        <v>470207</v>
      </c>
      <c r="J135" s="40">
        <f t="shared" si="57"/>
        <v>2.5641050809368826</v>
      </c>
      <c r="K135" s="39">
        <f t="shared" si="58"/>
        <v>0.28363125178185655</v>
      </c>
      <c r="L135">
        <f t="shared" si="59"/>
        <v>353</v>
      </c>
      <c r="M135" s="8">
        <f t="shared" si="47"/>
        <v>356</v>
      </c>
      <c r="N135">
        <f t="shared" si="60"/>
        <v>32</v>
      </c>
      <c r="O135">
        <f t="shared" si="53"/>
        <v>573064</v>
      </c>
      <c r="P135" s="41">
        <f t="shared" si="61"/>
        <v>3.1249988071254013</v>
      </c>
      <c r="Q135">
        <f t="shared" si="54"/>
        <v>-7</v>
      </c>
      <c r="R135" s="5">
        <f t="shared" si="55"/>
        <v>34</v>
      </c>
    </row>
    <row r="136" spans="1:18" x14ac:dyDescent="0.3">
      <c r="A136" s="6">
        <v>1970</v>
      </c>
      <c r="B136" s="35">
        <f t="shared" si="45"/>
        <v>204053325</v>
      </c>
      <c r="C136" s="6">
        <f t="shared" si="46"/>
        <v>435</v>
      </c>
      <c r="D136" s="8">
        <f t="shared" si="51"/>
        <v>469088</v>
      </c>
      <c r="E136" s="37">
        <f t="shared" si="56"/>
        <v>0.22988500677457718</v>
      </c>
      <c r="F136" s="36" t="s">
        <v>121</v>
      </c>
      <c r="G136" s="28">
        <v>5125230</v>
      </c>
      <c r="H136" s="6">
        <v>11</v>
      </c>
      <c r="I136" s="2">
        <f t="shared" si="52"/>
        <v>465930</v>
      </c>
      <c r="J136" s="40">
        <f t="shared" si="57"/>
        <v>9.0909090909090917</v>
      </c>
      <c r="K136" s="39">
        <f t="shared" si="58"/>
        <v>0.28363125178185655</v>
      </c>
      <c r="L136">
        <f t="shared" si="59"/>
        <v>353</v>
      </c>
      <c r="M136" s="8">
        <f t="shared" si="47"/>
        <v>356</v>
      </c>
      <c r="N136">
        <f t="shared" si="60"/>
        <v>9</v>
      </c>
      <c r="O136">
        <f t="shared" si="53"/>
        <v>569470</v>
      </c>
      <c r="P136" s="41">
        <f t="shared" si="61"/>
        <v>11.111111111111111</v>
      </c>
      <c r="Q136">
        <f t="shared" si="54"/>
        <v>-2</v>
      </c>
      <c r="R136" s="5">
        <f t="shared" si="55"/>
        <v>11</v>
      </c>
    </row>
    <row r="137" spans="1:18" x14ac:dyDescent="0.3">
      <c r="A137" s="6">
        <v>1970</v>
      </c>
      <c r="B137" s="35">
        <f t="shared" si="45"/>
        <v>204053325</v>
      </c>
      <c r="C137" s="6">
        <f t="shared" si="46"/>
        <v>435</v>
      </c>
      <c r="D137" s="8">
        <f t="shared" si="51"/>
        <v>469088</v>
      </c>
      <c r="E137" s="37">
        <f t="shared" si="56"/>
        <v>0.22988500677457718</v>
      </c>
      <c r="F137" s="36" t="s">
        <v>122</v>
      </c>
      <c r="G137" s="28">
        <v>624181</v>
      </c>
      <c r="H137" s="6">
        <v>1</v>
      </c>
      <c r="I137" s="2">
        <f t="shared" si="52"/>
        <v>624181</v>
      </c>
      <c r="J137" s="40">
        <f t="shared" si="57"/>
        <v>100</v>
      </c>
      <c r="K137" s="39">
        <f t="shared" si="58"/>
        <v>0.28363125178185655</v>
      </c>
      <c r="L137">
        <f t="shared" si="59"/>
        <v>353</v>
      </c>
      <c r="M137" s="8">
        <f t="shared" si="47"/>
        <v>356</v>
      </c>
      <c r="N137">
        <f t="shared" si="60"/>
        <v>1</v>
      </c>
      <c r="O137">
        <f t="shared" si="53"/>
        <v>624181</v>
      </c>
      <c r="P137" s="41">
        <f t="shared" si="61"/>
        <v>100</v>
      </c>
      <c r="Q137">
        <f t="shared" si="54"/>
        <v>0</v>
      </c>
      <c r="R137" s="5">
        <f t="shared" si="55"/>
        <v>3</v>
      </c>
    </row>
    <row r="138" spans="1:18" x14ac:dyDescent="0.3">
      <c r="A138" s="6">
        <v>1970</v>
      </c>
      <c r="B138" s="35">
        <f t="shared" si="45"/>
        <v>204053325</v>
      </c>
      <c r="C138" s="6">
        <f t="shared" si="46"/>
        <v>435</v>
      </c>
      <c r="D138" s="8">
        <f t="shared" si="51"/>
        <v>469088</v>
      </c>
      <c r="E138" s="37">
        <f t="shared" si="56"/>
        <v>0.22988500677457718</v>
      </c>
      <c r="F138" s="36" t="s">
        <v>123</v>
      </c>
      <c r="G138" s="28">
        <v>10730200</v>
      </c>
      <c r="H138" s="6">
        <v>23</v>
      </c>
      <c r="I138" s="2">
        <f t="shared" si="52"/>
        <v>466530</v>
      </c>
      <c r="J138" s="40">
        <f t="shared" si="57"/>
        <v>4.3478220350040075</v>
      </c>
      <c r="K138" s="39">
        <f t="shared" si="58"/>
        <v>0.28363125178185655</v>
      </c>
      <c r="L138">
        <f t="shared" si="59"/>
        <v>353</v>
      </c>
      <c r="M138" s="8">
        <f t="shared" si="47"/>
        <v>356</v>
      </c>
      <c r="N138">
        <f t="shared" si="60"/>
        <v>19</v>
      </c>
      <c r="O138">
        <f t="shared" si="53"/>
        <v>564747</v>
      </c>
      <c r="P138" s="41">
        <f t="shared" si="61"/>
        <v>5.2631544612402381</v>
      </c>
      <c r="Q138">
        <f t="shared" si="54"/>
        <v>-4</v>
      </c>
      <c r="R138" s="5">
        <f t="shared" si="55"/>
        <v>21</v>
      </c>
    </row>
    <row r="139" spans="1:18" x14ac:dyDescent="0.3">
      <c r="A139" s="6">
        <v>1970</v>
      </c>
      <c r="B139" s="35">
        <f t="shared" si="45"/>
        <v>204053325</v>
      </c>
      <c r="C139" s="6">
        <f t="shared" si="46"/>
        <v>435</v>
      </c>
      <c r="D139" s="8">
        <f t="shared" si="51"/>
        <v>469088</v>
      </c>
      <c r="E139" s="37">
        <f t="shared" si="56"/>
        <v>0.22988500677457718</v>
      </c>
      <c r="F139" s="36" t="s">
        <v>124</v>
      </c>
      <c r="G139" s="28">
        <v>2585486</v>
      </c>
      <c r="H139" s="6">
        <v>6</v>
      </c>
      <c r="I139" s="2">
        <f t="shared" si="52"/>
        <v>430914</v>
      </c>
      <c r="J139" s="40">
        <f t="shared" si="57"/>
        <v>16.666653774184041</v>
      </c>
      <c r="K139" s="39">
        <f t="shared" si="58"/>
        <v>0.28363125178185655</v>
      </c>
      <c r="L139">
        <f t="shared" si="59"/>
        <v>353</v>
      </c>
      <c r="M139" s="8">
        <f t="shared" si="47"/>
        <v>356</v>
      </c>
      <c r="N139">
        <f t="shared" si="60"/>
        <v>4</v>
      </c>
      <c r="O139">
        <f t="shared" si="53"/>
        <v>646372</v>
      </c>
      <c r="P139" s="41">
        <f t="shared" si="61"/>
        <v>25.000019338723938</v>
      </c>
      <c r="Q139">
        <f t="shared" si="54"/>
        <v>-2</v>
      </c>
      <c r="R139" s="5">
        <f t="shared" si="55"/>
        <v>6</v>
      </c>
    </row>
    <row r="140" spans="1:18" x14ac:dyDescent="0.3">
      <c r="A140" s="6">
        <v>1970</v>
      </c>
      <c r="B140" s="35">
        <f t="shared" si="45"/>
        <v>204053325</v>
      </c>
      <c r="C140" s="6">
        <f t="shared" si="46"/>
        <v>435</v>
      </c>
      <c r="D140" s="8">
        <f t="shared" si="51"/>
        <v>469088</v>
      </c>
      <c r="E140" s="37">
        <f t="shared" si="56"/>
        <v>0.22988500677457718</v>
      </c>
      <c r="F140" s="36" t="s">
        <v>125</v>
      </c>
      <c r="G140" s="28">
        <v>2110810</v>
      </c>
      <c r="H140" s="6">
        <v>4</v>
      </c>
      <c r="I140" s="2">
        <f t="shared" si="52"/>
        <v>527703</v>
      </c>
      <c r="J140" s="40">
        <f t="shared" si="57"/>
        <v>25.000023687589124</v>
      </c>
      <c r="K140" s="39">
        <f t="shared" si="58"/>
        <v>0.28363125178185655</v>
      </c>
      <c r="L140">
        <f t="shared" si="59"/>
        <v>353</v>
      </c>
      <c r="M140" s="8">
        <f>SUM($N$104:$N$154)</f>
        <v>356</v>
      </c>
      <c r="N140">
        <f t="shared" si="60"/>
        <v>4</v>
      </c>
      <c r="O140">
        <f t="shared" si="53"/>
        <v>527703</v>
      </c>
      <c r="P140" s="41">
        <f t="shared" si="61"/>
        <v>25.000023687589124</v>
      </c>
      <c r="Q140">
        <f t="shared" si="54"/>
        <v>0</v>
      </c>
      <c r="R140" s="5">
        <f t="shared" si="55"/>
        <v>6</v>
      </c>
    </row>
    <row r="141" spans="1:18" x14ac:dyDescent="0.3">
      <c r="A141" s="6">
        <v>1970</v>
      </c>
      <c r="B141" s="35">
        <f t="shared" si="45"/>
        <v>204053325</v>
      </c>
      <c r="C141" s="6">
        <f t="shared" si="46"/>
        <v>435</v>
      </c>
      <c r="D141" s="8">
        <f t="shared" si="51"/>
        <v>469088</v>
      </c>
      <c r="E141" s="37">
        <f t="shared" si="56"/>
        <v>0.22988500677457718</v>
      </c>
      <c r="F141" s="36" t="s">
        <v>126</v>
      </c>
      <c r="G141" s="28">
        <v>11884314</v>
      </c>
      <c r="H141" s="6">
        <v>25</v>
      </c>
      <c r="I141" s="2">
        <f t="shared" si="52"/>
        <v>475373</v>
      </c>
      <c r="J141" s="40">
        <f t="shared" si="57"/>
        <v>4.0000037023592609</v>
      </c>
      <c r="K141" s="39">
        <f t="shared" si="58"/>
        <v>0.28363125178185655</v>
      </c>
      <c r="L141">
        <f t="shared" si="59"/>
        <v>353</v>
      </c>
      <c r="M141" s="8">
        <f t="shared" si="47"/>
        <v>356</v>
      </c>
      <c r="N141">
        <f t="shared" si="60"/>
        <v>21</v>
      </c>
      <c r="O141">
        <f t="shared" si="53"/>
        <v>565920</v>
      </c>
      <c r="P141" s="41">
        <f t="shared" si="61"/>
        <v>4.7619071660341525</v>
      </c>
      <c r="Q141">
        <f t="shared" si="54"/>
        <v>-4</v>
      </c>
      <c r="R141" s="5">
        <f t="shared" si="55"/>
        <v>23</v>
      </c>
    </row>
    <row r="142" spans="1:18" x14ac:dyDescent="0.3">
      <c r="A142" s="6">
        <v>1970</v>
      </c>
      <c r="B142" s="35">
        <f t="shared" si="45"/>
        <v>204053325</v>
      </c>
      <c r="C142" s="6">
        <f t="shared" si="46"/>
        <v>435</v>
      </c>
      <c r="D142" s="8">
        <f t="shared" si="51"/>
        <v>469088</v>
      </c>
      <c r="E142" s="37">
        <f t="shared" si="56"/>
        <v>0.22988500677457718</v>
      </c>
      <c r="F142" s="36" t="s">
        <v>127</v>
      </c>
      <c r="G142" s="28">
        <v>957798</v>
      </c>
      <c r="H142" s="6">
        <v>2</v>
      </c>
      <c r="I142" s="2">
        <f t="shared" si="52"/>
        <v>478899</v>
      </c>
      <c r="J142" s="40">
        <f t="shared" si="57"/>
        <v>50</v>
      </c>
      <c r="K142" s="39">
        <f t="shared" si="58"/>
        <v>0.28363125178185655</v>
      </c>
      <c r="L142">
        <f t="shared" si="59"/>
        <v>353</v>
      </c>
      <c r="M142" s="8">
        <f t="shared" si="47"/>
        <v>356</v>
      </c>
      <c r="N142">
        <f t="shared" si="60"/>
        <v>2</v>
      </c>
      <c r="O142">
        <f t="shared" si="53"/>
        <v>478899</v>
      </c>
      <c r="P142" s="41">
        <f t="shared" si="61"/>
        <v>50</v>
      </c>
      <c r="Q142">
        <f t="shared" si="54"/>
        <v>0</v>
      </c>
      <c r="R142" s="5">
        <f t="shared" si="55"/>
        <v>4</v>
      </c>
    </row>
    <row r="143" spans="1:18" x14ac:dyDescent="0.3">
      <c r="A143" s="6">
        <v>1970</v>
      </c>
      <c r="B143" s="35">
        <f t="shared" si="45"/>
        <v>204053325</v>
      </c>
      <c r="C143" s="6">
        <f t="shared" si="46"/>
        <v>435</v>
      </c>
      <c r="D143" s="8">
        <f t="shared" si="51"/>
        <v>469088</v>
      </c>
      <c r="E143" s="37">
        <f t="shared" si="56"/>
        <v>0.22988500677457718</v>
      </c>
      <c r="F143" s="36" t="s">
        <v>128</v>
      </c>
      <c r="G143" s="28">
        <v>2617320</v>
      </c>
      <c r="H143" s="6">
        <v>6</v>
      </c>
      <c r="I143" s="2">
        <f t="shared" si="52"/>
        <v>436220</v>
      </c>
      <c r="J143" s="40">
        <f t="shared" si="57"/>
        <v>16.666666666666664</v>
      </c>
      <c r="K143" s="39">
        <f t="shared" si="58"/>
        <v>0.28363125178185655</v>
      </c>
      <c r="L143">
        <f t="shared" si="59"/>
        <v>353</v>
      </c>
      <c r="M143" s="8">
        <f t="shared" si="47"/>
        <v>356</v>
      </c>
      <c r="N143">
        <f t="shared" si="60"/>
        <v>5</v>
      </c>
      <c r="O143">
        <f t="shared" si="53"/>
        <v>523464</v>
      </c>
      <c r="P143" s="41">
        <f t="shared" si="61"/>
        <v>20</v>
      </c>
      <c r="Q143">
        <f t="shared" si="54"/>
        <v>-1</v>
      </c>
      <c r="R143" s="5">
        <f t="shared" si="55"/>
        <v>7</v>
      </c>
    </row>
    <row r="144" spans="1:18" x14ac:dyDescent="0.3">
      <c r="A144" s="6">
        <v>1970</v>
      </c>
      <c r="B144" s="35">
        <f t="shared" si="45"/>
        <v>204053325</v>
      </c>
      <c r="C144" s="6">
        <f t="shared" si="46"/>
        <v>435</v>
      </c>
      <c r="D144" s="8">
        <f t="shared" si="51"/>
        <v>469088</v>
      </c>
      <c r="E144" s="37">
        <f t="shared" si="56"/>
        <v>0.22988500677457718</v>
      </c>
      <c r="F144" s="36" t="s">
        <v>129</v>
      </c>
      <c r="G144" s="28">
        <v>673247</v>
      </c>
      <c r="H144" s="6">
        <v>2</v>
      </c>
      <c r="I144" s="2">
        <f t="shared" si="52"/>
        <v>336624</v>
      </c>
      <c r="J144" s="40">
        <f t="shared" si="57"/>
        <v>50.00007426694809</v>
      </c>
      <c r="K144" s="39">
        <f t="shared" si="58"/>
        <v>0.28363125178185655</v>
      </c>
      <c r="L144">
        <f t="shared" si="59"/>
        <v>353</v>
      </c>
      <c r="M144" s="8">
        <f t="shared" si="47"/>
        <v>356</v>
      </c>
      <c r="N144">
        <f t="shared" si="60"/>
        <v>1</v>
      </c>
      <c r="O144">
        <f t="shared" si="53"/>
        <v>673247</v>
      </c>
      <c r="P144" s="41">
        <f t="shared" si="61"/>
        <v>100</v>
      </c>
      <c r="Q144">
        <f t="shared" si="54"/>
        <v>-1</v>
      </c>
      <c r="R144" s="5">
        <f t="shared" si="55"/>
        <v>3</v>
      </c>
    </row>
    <row r="145" spans="1:18" x14ac:dyDescent="0.3">
      <c r="A145" s="6">
        <v>1970</v>
      </c>
      <c r="B145" s="35">
        <f t="shared" si="45"/>
        <v>204053325</v>
      </c>
      <c r="C145" s="6">
        <f t="shared" si="46"/>
        <v>435</v>
      </c>
      <c r="D145" s="8">
        <f t="shared" si="51"/>
        <v>469088</v>
      </c>
      <c r="E145" s="37">
        <f t="shared" si="56"/>
        <v>0.22988500677457718</v>
      </c>
      <c r="F145" s="36" t="s">
        <v>130</v>
      </c>
      <c r="G145" s="28">
        <v>3961060</v>
      </c>
      <c r="H145" s="6">
        <v>8</v>
      </c>
      <c r="I145" s="2">
        <f>IFERROR(ROUND(G145/H145,0), 0)</f>
        <v>495133</v>
      </c>
      <c r="J145" s="40">
        <f t="shared" si="57"/>
        <v>12.500012622883775</v>
      </c>
      <c r="K145" s="39">
        <f t="shared" si="58"/>
        <v>0.28363125178185655</v>
      </c>
      <c r="L145">
        <f t="shared" si="59"/>
        <v>353</v>
      </c>
      <c r="M145" s="8">
        <f t="shared" si="47"/>
        <v>356</v>
      </c>
      <c r="N145">
        <f t="shared" si="60"/>
        <v>7</v>
      </c>
      <c r="O145">
        <f t="shared" si="53"/>
        <v>565866</v>
      </c>
      <c r="P145" s="41">
        <f t="shared" si="61"/>
        <v>14.285721498790727</v>
      </c>
      <c r="Q145">
        <f t="shared" si="54"/>
        <v>-1</v>
      </c>
      <c r="R145" s="5">
        <f t="shared" si="55"/>
        <v>9</v>
      </c>
    </row>
    <row r="146" spans="1:18" x14ac:dyDescent="0.3">
      <c r="A146" s="6">
        <v>1970</v>
      </c>
      <c r="B146" s="35">
        <f t="shared" si="45"/>
        <v>204053325</v>
      </c>
      <c r="C146" s="6">
        <f t="shared" si="46"/>
        <v>435</v>
      </c>
      <c r="D146" s="8">
        <f t="shared" si="51"/>
        <v>469088</v>
      </c>
      <c r="E146" s="37">
        <f t="shared" si="56"/>
        <v>0.22988500677457718</v>
      </c>
      <c r="F146" s="36" t="s">
        <v>131</v>
      </c>
      <c r="G146" s="28">
        <v>11298787</v>
      </c>
      <c r="H146" s="6">
        <v>24</v>
      </c>
      <c r="I146" s="2">
        <f>IFERROR(ROUND(G146/H146,0), 0)</f>
        <v>470783</v>
      </c>
      <c r="J146" s="40">
        <f t="shared" si="57"/>
        <v>4.1666685105224133</v>
      </c>
      <c r="K146" s="39">
        <f t="shared" si="58"/>
        <v>0.28363125178185655</v>
      </c>
      <c r="L146">
        <f t="shared" si="59"/>
        <v>353</v>
      </c>
      <c r="M146" s="8">
        <f t="shared" si="47"/>
        <v>356</v>
      </c>
      <c r="N146">
        <f t="shared" si="60"/>
        <v>20</v>
      </c>
      <c r="O146">
        <f t="shared" si="53"/>
        <v>564939</v>
      </c>
      <c r="P146" s="41">
        <f t="shared" si="61"/>
        <v>4.9999969023223461</v>
      </c>
      <c r="Q146">
        <f t="shared" si="54"/>
        <v>-4</v>
      </c>
      <c r="R146" s="5">
        <f t="shared" si="55"/>
        <v>22</v>
      </c>
    </row>
    <row r="147" spans="1:18" x14ac:dyDescent="0.3">
      <c r="A147" s="6">
        <v>1970</v>
      </c>
      <c r="B147" s="35">
        <f t="shared" si="45"/>
        <v>204053325</v>
      </c>
      <c r="C147" s="6">
        <f t="shared" si="46"/>
        <v>435</v>
      </c>
      <c r="D147" s="8">
        <f t="shared" si="51"/>
        <v>469088</v>
      </c>
      <c r="E147" s="37">
        <f t="shared" si="56"/>
        <v>0.22988500677457718</v>
      </c>
      <c r="F147" s="36" t="s">
        <v>132</v>
      </c>
      <c r="G147" s="28">
        <v>1067810</v>
      </c>
      <c r="H147" s="6">
        <v>2</v>
      </c>
      <c r="I147" s="2">
        <f t="shared" si="52"/>
        <v>533905</v>
      </c>
      <c r="J147" s="40">
        <f t="shared" si="57"/>
        <v>50</v>
      </c>
      <c r="K147" s="39">
        <f t="shared" si="58"/>
        <v>0.28363125178185655</v>
      </c>
      <c r="L147">
        <f t="shared" si="59"/>
        <v>353</v>
      </c>
      <c r="M147" s="8">
        <f t="shared" si="47"/>
        <v>356</v>
      </c>
      <c r="N147">
        <f t="shared" si="60"/>
        <v>2</v>
      </c>
      <c r="O147">
        <f t="shared" si="53"/>
        <v>533905</v>
      </c>
      <c r="P147" s="41">
        <f t="shared" si="61"/>
        <v>50</v>
      </c>
      <c r="Q147">
        <f t="shared" si="54"/>
        <v>0</v>
      </c>
      <c r="R147" s="5">
        <f t="shared" si="55"/>
        <v>4</v>
      </c>
    </row>
    <row r="148" spans="1:18" x14ac:dyDescent="0.3">
      <c r="A148" s="6">
        <v>1970</v>
      </c>
      <c r="B148" s="35">
        <f t="shared" si="45"/>
        <v>204053325</v>
      </c>
      <c r="C148" s="6">
        <f t="shared" si="46"/>
        <v>435</v>
      </c>
      <c r="D148" s="8">
        <f t="shared" si="51"/>
        <v>469088</v>
      </c>
      <c r="E148" s="37">
        <f t="shared" si="56"/>
        <v>0.22988500677457718</v>
      </c>
      <c r="F148" s="36" t="s">
        <v>133</v>
      </c>
      <c r="G148" s="28">
        <v>448327</v>
      </c>
      <c r="H148" s="6">
        <v>1</v>
      </c>
      <c r="I148" s="2">
        <f t="shared" si="52"/>
        <v>448327</v>
      </c>
      <c r="J148" s="40">
        <f t="shared" si="57"/>
        <v>100</v>
      </c>
      <c r="K148" s="39">
        <f t="shared" si="58"/>
        <v>0.28363125178185655</v>
      </c>
      <c r="L148">
        <f t="shared" si="59"/>
        <v>353</v>
      </c>
      <c r="M148" s="8">
        <f t="shared" si="47"/>
        <v>356</v>
      </c>
      <c r="N148">
        <f t="shared" si="60"/>
        <v>1</v>
      </c>
      <c r="O148">
        <f t="shared" si="53"/>
        <v>448327</v>
      </c>
      <c r="P148" s="41">
        <f t="shared" si="61"/>
        <v>100</v>
      </c>
      <c r="Q148">
        <f t="shared" si="54"/>
        <v>0</v>
      </c>
      <c r="R148" s="5">
        <f t="shared" si="55"/>
        <v>3</v>
      </c>
    </row>
    <row r="149" spans="1:18" x14ac:dyDescent="0.3">
      <c r="A149" s="6">
        <v>1970</v>
      </c>
      <c r="B149" s="35">
        <f t="shared" si="45"/>
        <v>204053325</v>
      </c>
      <c r="C149" s="6">
        <f>SUM($H$104:$H$154)</f>
        <v>435</v>
      </c>
      <c r="D149" s="8">
        <f t="shared" si="51"/>
        <v>469088</v>
      </c>
      <c r="E149" s="37">
        <f t="shared" si="56"/>
        <v>0.22988500677457718</v>
      </c>
      <c r="F149" s="36" t="s">
        <v>134</v>
      </c>
      <c r="G149" s="28">
        <v>4690742</v>
      </c>
      <c r="H149" s="6">
        <v>10</v>
      </c>
      <c r="I149" s="2">
        <f t="shared" si="52"/>
        <v>469074</v>
      </c>
      <c r="J149" s="40">
        <f t="shared" si="57"/>
        <v>9.9999957362822336</v>
      </c>
      <c r="K149" s="39">
        <f t="shared" si="58"/>
        <v>0.28363125178185655</v>
      </c>
      <c r="L149">
        <f t="shared" si="59"/>
        <v>353</v>
      </c>
      <c r="M149" s="8">
        <f t="shared" si="47"/>
        <v>356</v>
      </c>
      <c r="N149">
        <f t="shared" si="60"/>
        <v>8</v>
      </c>
      <c r="O149">
        <f t="shared" si="53"/>
        <v>586343</v>
      </c>
      <c r="P149" s="41">
        <f t="shared" si="61"/>
        <v>12.500005329647207</v>
      </c>
      <c r="Q149">
        <f t="shared" si="54"/>
        <v>-2</v>
      </c>
      <c r="R149" s="5">
        <f t="shared" si="55"/>
        <v>10</v>
      </c>
    </row>
    <row r="150" spans="1:18" x14ac:dyDescent="0.3">
      <c r="A150" s="6">
        <v>1970</v>
      </c>
      <c r="B150" s="35">
        <f t="shared" si="45"/>
        <v>204053325</v>
      </c>
      <c r="C150" s="6">
        <f t="shared" si="46"/>
        <v>435</v>
      </c>
      <c r="D150" s="8">
        <f t="shared" si="51"/>
        <v>469088</v>
      </c>
      <c r="E150" s="37">
        <f t="shared" si="56"/>
        <v>0.22988500677457718</v>
      </c>
      <c r="F150" s="36" t="s">
        <v>135</v>
      </c>
      <c r="G150" s="28">
        <v>3443487</v>
      </c>
      <c r="H150" s="6">
        <v>7</v>
      </c>
      <c r="I150" s="2">
        <f t="shared" si="52"/>
        <v>491927</v>
      </c>
      <c r="J150" s="40">
        <f t="shared" si="57"/>
        <v>14.285722582951527</v>
      </c>
      <c r="K150" s="39">
        <f t="shared" si="58"/>
        <v>0.28363125178185655</v>
      </c>
      <c r="L150">
        <f t="shared" si="59"/>
        <v>353</v>
      </c>
      <c r="M150" s="8">
        <f t="shared" si="47"/>
        <v>356</v>
      </c>
      <c r="N150">
        <f t="shared" si="60"/>
        <v>6</v>
      </c>
      <c r="O150">
        <f t="shared" si="53"/>
        <v>573915</v>
      </c>
      <c r="P150" s="41">
        <f t="shared" si="61"/>
        <v>16.666681186831838</v>
      </c>
      <c r="Q150">
        <f t="shared" si="54"/>
        <v>-1</v>
      </c>
      <c r="R150" s="5">
        <f t="shared" si="55"/>
        <v>8</v>
      </c>
    </row>
    <row r="151" spans="1:18" x14ac:dyDescent="0.3">
      <c r="A151" s="6">
        <v>1970</v>
      </c>
      <c r="B151" s="35">
        <f t="shared" si="45"/>
        <v>204053325</v>
      </c>
      <c r="C151" s="6">
        <f t="shared" si="46"/>
        <v>435</v>
      </c>
      <c r="D151" s="8">
        <f t="shared" si="51"/>
        <v>469088</v>
      </c>
      <c r="E151" s="37">
        <f t="shared" si="56"/>
        <v>0.22988500677457718</v>
      </c>
      <c r="F151" s="36" t="s">
        <v>136</v>
      </c>
      <c r="G151" s="28">
        <v>1763331</v>
      </c>
      <c r="H151" s="6">
        <v>4</v>
      </c>
      <c r="I151" s="2">
        <f t="shared" si="52"/>
        <v>440833</v>
      </c>
      <c r="J151" s="40">
        <f t="shared" si="57"/>
        <v>25.000014177712522</v>
      </c>
      <c r="K151" s="39">
        <f t="shared" si="58"/>
        <v>0.28363125178185655</v>
      </c>
      <c r="L151">
        <f t="shared" si="59"/>
        <v>353</v>
      </c>
      <c r="M151" s="8">
        <f t="shared" si="47"/>
        <v>356</v>
      </c>
      <c r="N151">
        <f t="shared" si="60"/>
        <v>3</v>
      </c>
      <c r="O151">
        <f t="shared" si="53"/>
        <v>587777</v>
      </c>
      <c r="P151" s="41">
        <f t="shared" si="61"/>
        <v>33.333333333333329</v>
      </c>
      <c r="Q151">
        <f t="shared" si="54"/>
        <v>-1</v>
      </c>
      <c r="R151" s="5">
        <f t="shared" si="55"/>
        <v>5</v>
      </c>
    </row>
    <row r="152" spans="1:18" x14ac:dyDescent="0.3">
      <c r="A152" s="6">
        <v>1970</v>
      </c>
      <c r="B152" s="35">
        <f t="shared" si="45"/>
        <v>204053325</v>
      </c>
      <c r="C152" s="6">
        <f t="shared" si="46"/>
        <v>435</v>
      </c>
      <c r="D152" s="8">
        <f t="shared" si="51"/>
        <v>469088</v>
      </c>
      <c r="E152" s="37">
        <f t="shared" si="56"/>
        <v>0.22988500677457718</v>
      </c>
      <c r="F152" s="36" t="s">
        <v>137</v>
      </c>
      <c r="G152" s="28">
        <v>4447013</v>
      </c>
      <c r="H152" s="6">
        <v>9</v>
      </c>
      <c r="I152" s="2">
        <f t="shared" si="52"/>
        <v>494113</v>
      </c>
      <c r="J152" s="40">
        <f t="shared" si="57"/>
        <v>11.111121105335199</v>
      </c>
      <c r="K152" s="39">
        <f t="shared" si="58"/>
        <v>0.28363125178185655</v>
      </c>
      <c r="L152">
        <f t="shared" si="59"/>
        <v>353</v>
      </c>
      <c r="M152" s="8">
        <f t="shared" si="47"/>
        <v>356</v>
      </c>
      <c r="N152">
        <f t="shared" si="60"/>
        <v>8</v>
      </c>
      <c r="O152">
        <f t="shared" si="53"/>
        <v>555877</v>
      </c>
      <c r="P152" s="41">
        <f t="shared" si="61"/>
        <v>12.500008432626576</v>
      </c>
      <c r="Q152">
        <f t="shared" si="54"/>
        <v>-1</v>
      </c>
      <c r="R152" s="5">
        <f t="shared" si="55"/>
        <v>10</v>
      </c>
    </row>
    <row r="153" spans="1:18" x14ac:dyDescent="0.3">
      <c r="A153" s="6">
        <v>1970</v>
      </c>
      <c r="B153" s="35">
        <f t="shared" si="45"/>
        <v>204053325</v>
      </c>
      <c r="C153" s="6">
        <f t="shared" si="46"/>
        <v>435</v>
      </c>
      <c r="D153" s="8">
        <f t="shared" si="51"/>
        <v>469088</v>
      </c>
      <c r="E153" s="37">
        <f t="shared" si="56"/>
        <v>0.22988500677457718</v>
      </c>
      <c r="F153" s="36" t="s">
        <v>138</v>
      </c>
      <c r="G153" s="28">
        <v>335719</v>
      </c>
      <c r="H153" s="6">
        <v>1</v>
      </c>
      <c r="I153" s="2">
        <f t="shared" si="52"/>
        <v>335719</v>
      </c>
      <c r="J153" s="40">
        <f t="shared" si="57"/>
        <v>100</v>
      </c>
      <c r="K153" s="39">
        <f t="shared" si="58"/>
        <v>0.28363125178185655</v>
      </c>
      <c r="L153">
        <f t="shared" si="59"/>
        <v>353</v>
      </c>
      <c r="M153" s="8">
        <f t="shared" si="47"/>
        <v>356</v>
      </c>
      <c r="N153">
        <f t="shared" si="60"/>
        <v>1</v>
      </c>
      <c r="O153">
        <f t="shared" si="53"/>
        <v>335719</v>
      </c>
      <c r="P153" s="41">
        <f t="shared" si="61"/>
        <v>100</v>
      </c>
      <c r="Q153">
        <f t="shared" si="54"/>
        <v>0</v>
      </c>
      <c r="R153" s="5">
        <f t="shared" si="55"/>
        <v>3</v>
      </c>
    </row>
    <row r="154" spans="1:18" x14ac:dyDescent="0.3">
      <c r="A154" s="6">
        <v>1970</v>
      </c>
      <c r="B154" s="35">
        <f>SUM($G$104:$G$153)</f>
        <v>204053325</v>
      </c>
      <c r="C154" s="6">
        <f t="shared" si="46"/>
        <v>435</v>
      </c>
      <c r="D154" s="8">
        <f t="shared" si="51"/>
        <v>469088</v>
      </c>
      <c r="E154" s="37">
        <f t="shared" si="56"/>
        <v>0.22988500677457718</v>
      </c>
      <c r="F154" s="20" t="s">
        <v>139</v>
      </c>
      <c r="G154" s="28">
        <v>756510</v>
      </c>
      <c r="H154">
        <v>0</v>
      </c>
      <c r="I154" s="2">
        <f t="shared" si="52"/>
        <v>0</v>
      </c>
      <c r="J154" s="40">
        <f t="shared" si="57"/>
        <v>0</v>
      </c>
      <c r="K154" s="39">
        <f t="shared" si="58"/>
        <v>0.28363125178185655</v>
      </c>
      <c r="L154">
        <f t="shared" si="59"/>
        <v>353</v>
      </c>
      <c r="M154" s="8">
        <f t="shared" ref="M154" si="62">SUM($N$104:$N$154)</f>
        <v>356</v>
      </c>
      <c r="N154">
        <v>0</v>
      </c>
      <c r="O154">
        <f t="shared" ref="O154:O169" si="63">IFERROR(ROUND(G154/N154,0),0)</f>
        <v>0</v>
      </c>
      <c r="P154" s="41">
        <f t="shared" si="61"/>
        <v>0</v>
      </c>
      <c r="Q154">
        <f t="shared" ref="Q154:Q169" si="64">N154-H154</f>
        <v>0</v>
      </c>
      <c r="R154" s="5">
        <f t="shared" si="44"/>
        <v>3</v>
      </c>
    </row>
    <row r="155" spans="1:18" x14ac:dyDescent="0.3">
      <c r="A155" s="6">
        <v>1980</v>
      </c>
      <c r="B155" s="35">
        <f>SUM($G$155:$G$204)</f>
        <v>225907472</v>
      </c>
      <c r="C155" s="6">
        <f>SUM($H$155:$H$205)</f>
        <v>435</v>
      </c>
      <c r="D155" s="8">
        <f t="shared" ref="D155:D218" si="65">ROUND(B155/C155,0)</f>
        <v>519328</v>
      </c>
      <c r="E155" s="37">
        <f t="shared" si="56"/>
        <v>0.22988526913355042</v>
      </c>
      <c r="F155" s="36" t="s">
        <v>89</v>
      </c>
      <c r="G155" s="28">
        <v>3893888</v>
      </c>
      <c r="H155">
        <v>7</v>
      </c>
      <c r="I155" s="2">
        <f t="shared" si="52"/>
        <v>556270</v>
      </c>
      <c r="J155" s="40">
        <f t="shared" si="57"/>
        <v>14.285721623220802</v>
      </c>
      <c r="K155" s="39">
        <f t="shared" si="58"/>
        <v>0.2561929425689824</v>
      </c>
      <c r="L155">
        <f t="shared" si="59"/>
        <v>390</v>
      </c>
      <c r="M155" s="8">
        <f>SUM($N$155:$N$205)</f>
        <v>389</v>
      </c>
      <c r="N155">
        <f t="shared" si="60"/>
        <v>7</v>
      </c>
      <c r="O155">
        <f t="shared" si="63"/>
        <v>556270</v>
      </c>
      <c r="P155" s="41">
        <f t="shared" si="61"/>
        <v>14.285721623220802</v>
      </c>
      <c r="Q155">
        <f t="shared" si="64"/>
        <v>0</v>
      </c>
      <c r="R155" s="5">
        <f t="shared" si="44"/>
        <v>9</v>
      </c>
    </row>
    <row r="156" spans="1:18" x14ac:dyDescent="0.3">
      <c r="A156" s="6">
        <v>1980</v>
      </c>
      <c r="B156" s="35">
        <f t="shared" ref="B156:B204" si="66">SUM($G$155:$G$204)</f>
        <v>225907472</v>
      </c>
      <c r="C156" s="6">
        <f t="shared" ref="C156:C205" si="67">SUM($H$155:$H$205)</f>
        <v>435</v>
      </c>
      <c r="D156" s="8">
        <f t="shared" si="65"/>
        <v>519328</v>
      </c>
      <c r="E156" s="37">
        <f t="shared" si="56"/>
        <v>0.22988526913355042</v>
      </c>
      <c r="F156" s="36" t="s">
        <v>90</v>
      </c>
      <c r="G156" s="28">
        <v>401851</v>
      </c>
      <c r="H156">
        <v>1</v>
      </c>
      <c r="I156" s="2">
        <f t="shared" si="52"/>
        <v>401851</v>
      </c>
      <c r="J156" s="40">
        <f t="shared" si="57"/>
        <v>100</v>
      </c>
      <c r="K156" s="39">
        <f t="shared" si="58"/>
        <v>0.2561929425689824</v>
      </c>
      <c r="L156">
        <f t="shared" si="59"/>
        <v>390</v>
      </c>
      <c r="M156" s="8">
        <f t="shared" ref="M156:M205" si="68">SUM($N$155:$N$205)</f>
        <v>389</v>
      </c>
      <c r="N156">
        <f t="shared" si="60"/>
        <v>1</v>
      </c>
      <c r="O156">
        <f t="shared" si="63"/>
        <v>401851</v>
      </c>
      <c r="P156" s="41">
        <f t="shared" si="61"/>
        <v>100</v>
      </c>
      <c r="Q156">
        <f t="shared" si="64"/>
        <v>0</v>
      </c>
      <c r="R156" s="5">
        <f t="shared" si="44"/>
        <v>3</v>
      </c>
    </row>
    <row r="157" spans="1:18" x14ac:dyDescent="0.3">
      <c r="A157" s="6">
        <v>1980</v>
      </c>
      <c r="B157" s="35">
        <f t="shared" si="66"/>
        <v>225907472</v>
      </c>
      <c r="C157" s="6">
        <f t="shared" si="67"/>
        <v>435</v>
      </c>
      <c r="D157" s="8">
        <f t="shared" si="65"/>
        <v>519328</v>
      </c>
      <c r="E157" s="37">
        <f t="shared" si="56"/>
        <v>0.22988526913355042</v>
      </c>
      <c r="F157" s="36" t="s">
        <v>91</v>
      </c>
      <c r="G157" s="28">
        <v>2718215</v>
      </c>
      <c r="H157">
        <v>5</v>
      </c>
      <c r="I157" s="2">
        <f t="shared" si="52"/>
        <v>543643</v>
      </c>
      <c r="J157" s="40">
        <f t="shared" si="57"/>
        <v>20</v>
      </c>
      <c r="K157" s="39">
        <f t="shared" si="58"/>
        <v>0.2561929425689824</v>
      </c>
      <c r="L157">
        <f t="shared" si="59"/>
        <v>390</v>
      </c>
      <c r="M157" s="8">
        <f t="shared" si="68"/>
        <v>389</v>
      </c>
      <c r="N157">
        <f t="shared" si="60"/>
        <v>5</v>
      </c>
      <c r="O157">
        <f t="shared" si="63"/>
        <v>543643</v>
      </c>
      <c r="P157" s="41">
        <f t="shared" si="61"/>
        <v>20</v>
      </c>
      <c r="Q157">
        <f t="shared" si="64"/>
        <v>0</v>
      </c>
      <c r="R157" s="5">
        <f t="shared" si="44"/>
        <v>7</v>
      </c>
    </row>
    <row r="158" spans="1:18" x14ac:dyDescent="0.3">
      <c r="A158" s="6">
        <v>1980</v>
      </c>
      <c r="B158" s="35">
        <f t="shared" si="66"/>
        <v>225907472</v>
      </c>
      <c r="C158" s="6">
        <f t="shared" si="67"/>
        <v>435</v>
      </c>
      <c r="D158" s="8">
        <f t="shared" si="65"/>
        <v>519328</v>
      </c>
      <c r="E158" s="37">
        <f t="shared" si="56"/>
        <v>0.22988526913355042</v>
      </c>
      <c r="F158" s="36" t="s">
        <v>92</v>
      </c>
      <c r="G158" s="28">
        <v>2286435</v>
      </c>
      <c r="H158">
        <v>4</v>
      </c>
      <c r="I158" s="2">
        <f t="shared" si="52"/>
        <v>571609</v>
      </c>
      <c r="J158" s="40">
        <f t="shared" si="57"/>
        <v>25.000010934052359</v>
      </c>
      <c r="K158" s="39">
        <f t="shared" si="58"/>
        <v>0.2561929425689824</v>
      </c>
      <c r="L158">
        <f t="shared" si="59"/>
        <v>390</v>
      </c>
      <c r="M158" s="8">
        <f t="shared" si="68"/>
        <v>389</v>
      </c>
      <c r="N158">
        <f t="shared" si="60"/>
        <v>4</v>
      </c>
      <c r="O158">
        <f t="shared" si="63"/>
        <v>571609</v>
      </c>
      <c r="P158" s="41">
        <f t="shared" si="61"/>
        <v>25.000010934052359</v>
      </c>
      <c r="Q158">
        <f t="shared" si="64"/>
        <v>0</v>
      </c>
      <c r="R158" s="5">
        <f t="shared" si="44"/>
        <v>6</v>
      </c>
    </row>
    <row r="159" spans="1:18" x14ac:dyDescent="0.3">
      <c r="A159" s="6">
        <v>1980</v>
      </c>
      <c r="B159" s="35">
        <f t="shared" si="66"/>
        <v>225907472</v>
      </c>
      <c r="C159" s="6">
        <f t="shared" si="67"/>
        <v>435</v>
      </c>
      <c r="D159" s="8">
        <f t="shared" si="65"/>
        <v>519328</v>
      </c>
      <c r="E159" s="37">
        <f t="shared" si="56"/>
        <v>0.22988526913355042</v>
      </c>
      <c r="F159" s="36" t="s">
        <v>93</v>
      </c>
      <c r="G159" s="28">
        <v>23667902</v>
      </c>
      <c r="H159">
        <v>45</v>
      </c>
      <c r="I159" s="2">
        <f t="shared" si="52"/>
        <v>525953</v>
      </c>
      <c r="J159" s="40">
        <f t="shared" si="57"/>
        <v>2.2222206260614059</v>
      </c>
      <c r="K159" s="39">
        <f t="shared" si="58"/>
        <v>0.2561929425689824</v>
      </c>
      <c r="L159">
        <f t="shared" si="59"/>
        <v>390</v>
      </c>
      <c r="M159" s="8">
        <f t="shared" si="68"/>
        <v>389</v>
      </c>
      <c r="N159">
        <f t="shared" si="60"/>
        <v>41</v>
      </c>
      <c r="O159">
        <f t="shared" si="63"/>
        <v>577266</v>
      </c>
      <c r="P159" s="41">
        <f t="shared" si="61"/>
        <v>2.4390248024518608</v>
      </c>
      <c r="Q159">
        <f t="shared" si="64"/>
        <v>-4</v>
      </c>
      <c r="R159" s="5">
        <f t="shared" si="44"/>
        <v>43</v>
      </c>
    </row>
    <row r="160" spans="1:18" x14ac:dyDescent="0.3">
      <c r="A160" s="6">
        <v>1980</v>
      </c>
      <c r="B160" s="35">
        <f t="shared" si="66"/>
        <v>225907472</v>
      </c>
      <c r="C160" s="6">
        <f t="shared" si="67"/>
        <v>435</v>
      </c>
      <c r="D160" s="8">
        <f t="shared" si="65"/>
        <v>519328</v>
      </c>
      <c r="E160" s="37">
        <f t="shared" si="56"/>
        <v>0.22988526913355042</v>
      </c>
      <c r="F160" s="36" t="s">
        <v>95</v>
      </c>
      <c r="G160" s="28">
        <v>2889964</v>
      </c>
      <c r="H160">
        <v>6</v>
      </c>
      <c r="I160" s="2">
        <f t="shared" si="52"/>
        <v>481661</v>
      </c>
      <c r="J160" s="40">
        <f t="shared" si="57"/>
        <v>16.666678200835719</v>
      </c>
      <c r="K160" s="39">
        <f t="shared" si="58"/>
        <v>0.2561929425689824</v>
      </c>
      <c r="L160">
        <f t="shared" si="59"/>
        <v>390</v>
      </c>
      <c r="M160" s="8">
        <f t="shared" si="68"/>
        <v>389</v>
      </c>
      <c r="N160">
        <f t="shared" si="60"/>
        <v>5</v>
      </c>
      <c r="O160">
        <f t="shared" si="63"/>
        <v>577993</v>
      </c>
      <c r="P160" s="41">
        <f t="shared" si="61"/>
        <v>20.000006920501431</v>
      </c>
      <c r="Q160">
        <f t="shared" si="64"/>
        <v>-1</v>
      </c>
      <c r="R160" s="5">
        <f t="shared" si="44"/>
        <v>7</v>
      </c>
    </row>
    <row r="161" spans="1:18" x14ac:dyDescent="0.3">
      <c r="A161" s="6">
        <v>1980</v>
      </c>
      <c r="B161" s="35">
        <f t="shared" si="66"/>
        <v>225907472</v>
      </c>
      <c r="C161" s="6">
        <f t="shared" si="67"/>
        <v>435</v>
      </c>
      <c r="D161" s="8">
        <f t="shared" si="65"/>
        <v>519328</v>
      </c>
      <c r="E161" s="37">
        <f t="shared" si="56"/>
        <v>0.22988526913355042</v>
      </c>
      <c r="F161" s="36" t="s">
        <v>94</v>
      </c>
      <c r="G161" s="28">
        <v>3107576</v>
      </c>
      <c r="H161">
        <v>6</v>
      </c>
      <c r="I161" s="2">
        <f t="shared" si="52"/>
        <v>517929</v>
      </c>
      <c r="J161" s="40">
        <f t="shared" si="57"/>
        <v>16.666655940192612</v>
      </c>
      <c r="K161" s="39">
        <f t="shared" si="58"/>
        <v>0.2561929425689824</v>
      </c>
      <c r="L161">
        <f t="shared" si="59"/>
        <v>390</v>
      </c>
      <c r="M161" s="8">
        <f t="shared" si="68"/>
        <v>389</v>
      </c>
      <c r="N161">
        <f t="shared" si="60"/>
        <v>5</v>
      </c>
      <c r="O161">
        <f t="shared" si="63"/>
        <v>621515</v>
      </c>
      <c r="P161" s="41">
        <f t="shared" si="61"/>
        <v>19.999993564115567</v>
      </c>
      <c r="Q161">
        <f t="shared" si="64"/>
        <v>-1</v>
      </c>
      <c r="R161" s="5">
        <f t="shared" si="44"/>
        <v>7</v>
      </c>
    </row>
    <row r="162" spans="1:18" x14ac:dyDescent="0.3">
      <c r="A162" s="6">
        <v>1980</v>
      </c>
      <c r="B162" s="35">
        <f t="shared" si="66"/>
        <v>225907472</v>
      </c>
      <c r="C162" s="6">
        <f t="shared" si="67"/>
        <v>435</v>
      </c>
      <c r="D162" s="8">
        <f t="shared" si="65"/>
        <v>519328</v>
      </c>
      <c r="E162" s="37">
        <f t="shared" si="56"/>
        <v>0.22988526913355042</v>
      </c>
      <c r="F162" s="36" t="s">
        <v>96</v>
      </c>
      <c r="G162" s="28">
        <v>594338</v>
      </c>
      <c r="H162">
        <v>1</v>
      </c>
      <c r="I162" s="2">
        <f t="shared" si="52"/>
        <v>594338</v>
      </c>
      <c r="J162" s="40">
        <f t="shared" si="57"/>
        <v>100</v>
      </c>
      <c r="K162" s="39">
        <f t="shared" si="58"/>
        <v>0.2561929425689824</v>
      </c>
      <c r="L162">
        <f t="shared" si="59"/>
        <v>390</v>
      </c>
      <c r="M162" s="8">
        <f t="shared" si="68"/>
        <v>389</v>
      </c>
      <c r="N162">
        <f t="shared" si="60"/>
        <v>1</v>
      </c>
      <c r="O162">
        <f t="shared" si="63"/>
        <v>594338</v>
      </c>
      <c r="P162" s="41">
        <f t="shared" si="61"/>
        <v>100</v>
      </c>
      <c r="Q162">
        <f t="shared" si="64"/>
        <v>0</v>
      </c>
      <c r="R162" s="5">
        <f t="shared" si="44"/>
        <v>3</v>
      </c>
    </row>
    <row r="163" spans="1:18" x14ac:dyDescent="0.3">
      <c r="A163" s="6">
        <v>1980</v>
      </c>
      <c r="B163" s="35">
        <f t="shared" si="66"/>
        <v>225907472</v>
      </c>
      <c r="C163" s="6">
        <f t="shared" si="67"/>
        <v>435</v>
      </c>
      <c r="D163" s="8">
        <f t="shared" si="65"/>
        <v>519328</v>
      </c>
      <c r="E163" s="37">
        <f t="shared" si="56"/>
        <v>0.22988526913355042</v>
      </c>
      <c r="F163" s="36" t="s">
        <v>97</v>
      </c>
      <c r="G163" s="28">
        <v>9746324</v>
      </c>
      <c r="H163">
        <v>19</v>
      </c>
      <c r="I163" s="2">
        <f t="shared" si="52"/>
        <v>512964</v>
      </c>
      <c r="J163" s="40">
        <f t="shared" si="57"/>
        <v>5.2631535746195182</v>
      </c>
      <c r="K163" s="39">
        <f t="shared" si="58"/>
        <v>0.2561929425689824</v>
      </c>
      <c r="L163">
        <f t="shared" si="59"/>
        <v>390</v>
      </c>
      <c r="M163" s="8">
        <f t="shared" si="68"/>
        <v>389</v>
      </c>
      <c r="N163">
        <f t="shared" si="60"/>
        <v>17</v>
      </c>
      <c r="O163">
        <f t="shared" si="63"/>
        <v>573313</v>
      </c>
      <c r="P163" s="41">
        <f t="shared" si="61"/>
        <v>5.8823511305390621</v>
      </c>
      <c r="Q163">
        <f t="shared" si="64"/>
        <v>-2</v>
      </c>
      <c r="R163" s="5">
        <f t="shared" si="44"/>
        <v>19</v>
      </c>
    </row>
    <row r="164" spans="1:18" x14ac:dyDescent="0.3">
      <c r="A164" s="6">
        <v>1980</v>
      </c>
      <c r="B164" s="35">
        <f t="shared" si="66"/>
        <v>225907472</v>
      </c>
      <c r="C164" s="6">
        <f t="shared" si="67"/>
        <v>435</v>
      </c>
      <c r="D164" s="8">
        <f t="shared" si="65"/>
        <v>519328</v>
      </c>
      <c r="E164" s="37">
        <f t="shared" si="56"/>
        <v>0.22988526913355042</v>
      </c>
      <c r="F164" s="36" t="s">
        <v>98</v>
      </c>
      <c r="G164" s="28">
        <v>5463105</v>
      </c>
      <c r="H164">
        <v>10</v>
      </c>
      <c r="I164" s="2">
        <f t="shared" si="52"/>
        <v>546311</v>
      </c>
      <c r="J164" s="40">
        <f t="shared" si="57"/>
        <v>10.000009152304413</v>
      </c>
      <c r="K164" s="39">
        <f t="shared" si="58"/>
        <v>0.2561929425689824</v>
      </c>
      <c r="L164">
        <f t="shared" si="59"/>
        <v>390</v>
      </c>
      <c r="M164" s="8">
        <f t="shared" si="68"/>
        <v>389</v>
      </c>
      <c r="N164">
        <f t="shared" si="60"/>
        <v>9</v>
      </c>
      <c r="O164">
        <f t="shared" si="63"/>
        <v>607012</v>
      </c>
      <c r="P164" s="41">
        <f t="shared" si="61"/>
        <v>11.111117212647386</v>
      </c>
      <c r="Q164">
        <f t="shared" si="64"/>
        <v>-1</v>
      </c>
      <c r="R164" s="5">
        <f t="shared" si="44"/>
        <v>11</v>
      </c>
    </row>
    <row r="165" spans="1:18" x14ac:dyDescent="0.3">
      <c r="A165" s="6">
        <v>1980</v>
      </c>
      <c r="B165" s="35">
        <f t="shared" si="66"/>
        <v>225907472</v>
      </c>
      <c r="C165" s="6">
        <f t="shared" si="67"/>
        <v>435</v>
      </c>
      <c r="D165" s="8">
        <f t="shared" si="65"/>
        <v>519328</v>
      </c>
      <c r="E165" s="37">
        <f t="shared" si="56"/>
        <v>0.22988526913355042</v>
      </c>
      <c r="F165" s="36" t="s">
        <v>99</v>
      </c>
      <c r="G165" s="28">
        <v>964691</v>
      </c>
      <c r="H165">
        <v>2</v>
      </c>
      <c r="I165" s="2">
        <f t="shared" si="52"/>
        <v>482346</v>
      </c>
      <c r="J165" s="40">
        <f t="shared" si="57"/>
        <v>50.000051830067868</v>
      </c>
      <c r="K165" s="39">
        <f t="shared" si="58"/>
        <v>0.2561929425689824</v>
      </c>
      <c r="L165">
        <f t="shared" si="59"/>
        <v>390</v>
      </c>
      <c r="M165" s="8">
        <f t="shared" si="68"/>
        <v>389</v>
      </c>
      <c r="N165">
        <f t="shared" si="60"/>
        <v>2</v>
      </c>
      <c r="O165">
        <f t="shared" si="63"/>
        <v>482346</v>
      </c>
      <c r="P165" s="41">
        <f t="shared" si="61"/>
        <v>50.000051830067868</v>
      </c>
      <c r="Q165">
        <f t="shared" si="64"/>
        <v>0</v>
      </c>
      <c r="R165" s="5">
        <f t="shared" si="44"/>
        <v>4</v>
      </c>
    </row>
    <row r="166" spans="1:18" x14ac:dyDescent="0.3">
      <c r="A166" s="6">
        <v>1980</v>
      </c>
      <c r="B166" s="35">
        <f t="shared" si="66"/>
        <v>225907472</v>
      </c>
      <c r="C166" s="6">
        <f t="shared" si="67"/>
        <v>435</v>
      </c>
      <c r="D166" s="8">
        <f t="shared" si="65"/>
        <v>519328</v>
      </c>
      <c r="E166" s="37">
        <f t="shared" si="56"/>
        <v>0.22988526913355042</v>
      </c>
      <c r="F166" s="36" t="s">
        <v>100</v>
      </c>
      <c r="G166" s="28">
        <v>943935</v>
      </c>
      <c r="H166">
        <v>2</v>
      </c>
      <c r="I166" s="2">
        <f t="shared" si="52"/>
        <v>471968</v>
      </c>
      <c r="J166" s="40">
        <f t="shared" si="57"/>
        <v>50.000052969748978</v>
      </c>
      <c r="K166" s="39">
        <f t="shared" si="58"/>
        <v>0.2561929425689824</v>
      </c>
      <c r="L166">
        <f t="shared" si="59"/>
        <v>390</v>
      </c>
      <c r="M166" s="8">
        <f t="shared" si="68"/>
        <v>389</v>
      </c>
      <c r="N166">
        <f t="shared" si="60"/>
        <v>2</v>
      </c>
      <c r="O166">
        <f t="shared" si="63"/>
        <v>471968</v>
      </c>
      <c r="P166" s="41">
        <f t="shared" si="61"/>
        <v>50.000052969748978</v>
      </c>
      <c r="Q166">
        <f t="shared" si="64"/>
        <v>0</v>
      </c>
      <c r="R166" s="5">
        <f t="shared" si="44"/>
        <v>4</v>
      </c>
    </row>
    <row r="167" spans="1:18" x14ac:dyDescent="0.3">
      <c r="A167" s="6">
        <v>1980</v>
      </c>
      <c r="B167" s="35">
        <f t="shared" si="66"/>
        <v>225907472</v>
      </c>
      <c r="C167" s="6">
        <f t="shared" si="67"/>
        <v>435</v>
      </c>
      <c r="D167" s="8">
        <f t="shared" si="65"/>
        <v>519328</v>
      </c>
      <c r="E167" s="37">
        <f t="shared" si="56"/>
        <v>0.22988526913355042</v>
      </c>
      <c r="F167" s="36" t="s">
        <v>101</v>
      </c>
      <c r="G167" s="28">
        <v>11426518</v>
      </c>
      <c r="H167">
        <v>22</v>
      </c>
      <c r="I167" s="2">
        <f t="shared" si="52"/>
        <v>519387</v>
      </c>
      <c r="J167" s="40">
        <f t="shared" si="57"/>
        <v>4.5454529542595568</v>
      </c>
      <c r="K167" s="39">
        <f t="shared" si="58"/>
        <v>0.2561929425689824</v>
      </c>
      <c r="L167">
        <f t="shared" si="59"/>
        <v>390</v>
      </c>
      <c r="M167" s="8">
        <f t="shared" si="68"/>
        <v>389</v>
      </c>
      <c r="N167">
        <f t="shared" si="60"/>
        <v>20</v>
      </c>
      <c r="O167">
        <f t="shared" si="63"/>
        <v>571326</v>
      </c>
      <c r="P167" s="41">
        <f t="shared" si="61"/>
        <v>5.0000008751572445</v>
      </c>
      <c r="Q167">
        <f t="shared" si="64"/>
        <v>-2</v>
      </c>
      <c r="R167" s="5">
        <f t="shared" si="44"/>
        <v>22</v>
      </c>
    </row>
    <row r="168" spans="1:18" x14ac:dyDescent="0.3">
      <c r="A168" s="6">
        <v>1980</v>
      </c>
      <c r="B168" s="35">
        <f t="shared" si="66"/>
        <v>225907472</v>
      </c>
      <c r="C168" s="6">
        <f t="shared" si="67"/>
        <v>435</v>
      </c>
      <c r="D168" s="8">
        <f t="shared" si="65"/>
        <v>519328</v>
      </c>
      <c r="E168" s="37">
        <f t="shared" si="56"/>
        <v>0.22988526913355042</v>
      </c>
      <c r="F168" s="36" t="s">
        <v>102</v>
      </c>
      <c r="G168" s="28">
        <v>5490224</v>
      </c>
      <c r="H168">
        <v>10</v>
      </c>
      <c r="I168" s="2">
        <f t="shared" si="52"/>
        <v>549022</v>
      </c>
      <c r="J168" s="40">
        <f t="shared" si="57"/>
        <v>9.9999927143227669</v>
      </c>
      <c r="K168" s="39">
        <f t="shared" si="58"/>
        <v>0.2561929425689824</v>
      </c>
      <c r="L168">
        <f t="shared" si="59"/>
        <v>390</v>
      </c>
      <c r="M168" s="8">
        <f t="shared" si="68"/>
        <v>389</v>
      </c>
      <c r="N168">
        <f t="shared" si="60"/>
        <v>9</v>
      </c>
      <c r="O168">
        <f t="shared" si="63"/>
        <v>610025</v>
      </c>
      <c r="P168" s="41">
        <f t="shared" si="61"/>
        <v>11.111113134910342</v>
      </c>
      <c r="Q168">
        <f t="shared" si="64"/>
        <v>-1</v>
      </c>
      <c r="R168" s="5">
        <f t="shared" ref="R168:R231" si="69">IF(H168=0,3,N168+2)</f>
        <v>11</v>
      </c>
    </row>
    <row r="169" spans="1:18" x14ac:dyDescent="0.3">
      <c r="A169" s="6">
        <v>1980</v>
      </c>
      <c r="B169" s="35">
        <f>SUM($G$155:$G$204)</f>
        <v>225907472</v>
      </c>
      <c r="C169" s="6">
        <f t="shared" si="67"/>
        <v>435</v>
      </c>
      <c r="D169" s="8">
        <f t="shared" si="65"/>
        <v>519328</v>
      </c>
      <c r="E169" s="37">
        <f t="shared" si="56"/>
        <v>0.22988526913355042</v>
      </c>
      <c r="F169" s="36" t="s">
        <v>103</v>
      </c>
      <c r="G169" s="28">
        <v>2913808</v>
      </c>
      <c r="H169">
        <v>6</v>
      </c>
      <c r="I169" s="2">
        <f t="shared" si="52"/>
        <v>485635</v>
      </c>
      <c r="J169" s="40">
        <f t="shared" si="57"/>
        <v>16.666678106450391</v>
      </c>
      <c r="K169" s="39">
        <f t="shared" si="58"/>
        <v>0.2561929425689824</v>
      </c>
      <c r="L169">
        <f t="shared" si="59"/>
        <v>390</v>
      </c>
      <c r="M169" s="8">
        <f t="shared" si="68"/>
        <v>389</v>
      </c>
      <c r="N169">
        <f t="shared" si="60"/>
        <v>5</v>
      </c>
      <c r="O169">
        <f t="shared" si="63"/>
        <v>582762</v>
      </c>
      <c r="P169" s="41">
        <f t="shared" si="61"/>
        <v>20.000013727740466</v>
      </c>
      <c r="Q169">
        <f t="shared" si="64"/>
        <v>-1</v>
      </c>
      <c r="R169" s="5">
        <f t="shared" si="69"/>
        <v>7</v>
      </c>
    </row>
    <row r="170" spans="1:18" x14ac:dyDescent="0.3">
      <c r="A170" s="6">
        <v>1980</v>
      </c>
      <c r="B170" s="35">
        <f t="shared" si="66"/>
        <v>225907472</v>
      </c>
      <c r="C170" s="6">
        <f t="shared" si="67"/>
        <v>435</v>
      </c>
      <c r="D170" s="8">
        <f t="shared" si="65"/>
        <v>519328</v>
      </c>
      <c r="E170" s="37">
        <f t="shared" si="56"/>
        <v>0.22988526913355042</v>
      </c>
      <c r="F170" s="36" t="s">
        <v>104</v>
      </c>
      <c r="G170" s="28">
        <v>2363679</v>
      </c>
      <c r="H170">
        <v>5</v>
      </c>
      <c r="I170" s="2">
        <f t="shared" ref="I170:I204" si="70">IFERROR(ROUND(G170/H170,0), 0)</f>
        <v>472736</v>
      </c>
      <c r="J170" s="40">
        <f t="shared" si="57"/>
        <v>20.000008461385832</v>
      </c>
      <c r="K170" s="39">
        <f t="shared" si="58"/>
        <v>0.2561929425689824</v>
      </c>
      <c r="L170">
        <f t="shared" si="59"/>
        <v>390</v>
      </c>
      <c r="M170" s="8">
        <f t="shared" si="68"/>
        <v>389</v>
      </c>
      <c r="N170">
        <f t="shared" si="60"/>
        <v>4</v>
      </c>
      <c r="O170">
        <f t="shared" ref="O170:O204" si="71">IFERROR(ROUND(G170/N170,0),0)</f>
        <v>590920</v>
      </c>
      <c r="P170" s="41">
        <f t="shared" si="61"/>
        <v>25.00001057673229</v>
      </c>
      <c r="Q170">
        <f t="shared" ref="Q170:Q204" si="72">N170-H170</f>
        <v>-1</v>
      </c>
      <c r="R170" s="5">
        <f t="shared" si="69"/>
        <v>6</v>
      </c>
    </row>
    <row r="171" spans="1:18" x14ac:dyDescent="0.3">
      <c r="A171" s="6">
        <v>1980</v>
      </c>
      <c r="B171" s="35">
        <f t="shared" si="66"/>
        <v>225907472</v>
      </c>
      <c r="C171" s="6">
        <f t="shared" si="67"/>
        <v>435</v>
      </c>
      <c r="D171" s="8">
        <f t="shared" si="65"/>
        <v>519328</v>
      </c>
      <c r="E171" s="37">
        <f t="shared" si="56"/>
        <v>0.22988526913355042</v>
      </c>
      <c r="F171" s="36" t="s">
        <v>105</v>
      </c>
      <c r="G171" s="28">
        <v>3660777</v>
      </c>
      <c r="H171">
        <v>7</v>
      </c>
      <c r="I171" s="2">
        <f t="shared" si="70"/>
        <v>522968</v>
      </c>
      <c r="J171" s="40">
        <f t="shared" si="57"/>
        <v>14.285710383342115</v>
      </c>
      <c r="K171" s="39">
        <f t="shared" si="58"/>
        <v>0.2561929425689824</v>
      </c>
      <c r="L171">
        <f t="shared" si="59"/>
        <v>390</v>
      </c>
      <c r="M171" s="8">
        <f t="shared" si="68"/>
        <v>389</v>
      </c>
      <c r="N171">
        <f t="shared" si="60"/>
        <v>6</v>
      </c>
      <c r="O171">
        <f t="shared" si="71"/>
        <v>610130</v>
      </c>
      <c r="P171" s="41">
        <f t="shared" si="61"/>
        <v>16.666680324969263</v>
      </c>
      <c r="Q171">
        <f t="shared" si="72"/>
        <v>-1</v>
      </c>
      <c r="R171" s="5">
        <f t="shared" si="69"/>
        <v>8</v>
      </c>
    </row>
    <row r="172" spans="1:18" x14ac:dyDescent="0.3">
      <c r="A172" s="6">
        <v>1980</v>
      </c>
      <c r="B172" s="35">
        <f t="shared" si="66"/>
        <v>225907472</v>
      </c>
      <c r="C172" s="6">
        <f t="shared" si="67"/>
        <v>435</v>
      </c>
      <c r="D172" s="8">
        <f t="shared" si="65"/>
        <v>519328</v>
      </c>
      <c r="E172" s="37">
        <f t="shared" si="56"/>
        <v>0.22988526913355042</v>
      </c>
      <c r="F172" s="36" t="s">
        <v>106</v>
      </c>
      <c r="G172" s="28">
        <v>4205900</v>
      </c>
      <c r="H172">
        <v>8</v>
      </c>
      <c r="I172" s="2">
        <f t="shared" si="70"/>
        <v>525738</v>
      </c>
      <c r="J172" s="40">
        <f t="shared" si="57"/>
        <v>12.500011888062007</v>
      </c>
      <c r="K172" s="39">
        <f t="shared" si="58"/>
        <v>0.2561929425689824</v>
      </c>
      <c r="L172">
        <f t="shared" si="59"/>
        <v>390</v>
      </c>
      <c r="M172" s="8">
        <f t="shared" si="68"/>
        <v>389</v>
      </c>
      <c r="N172">
        <f t="shared" si="60"/>
        <v>7</v>
      </c>
      <c r="O172">
        <f t="shared" si="71"/>
        <v>600843</v>
      </c>
      <c r="P172" s="41">
        <f t="shared" si="61"/>
        <v>14.285717682303432</v>
      </c>
      <c r="Q172">
        <f t="shared" si="72"/>
        <v>-1</v>
      </c>
      <c r="R172" s="5">
        <f t="shared" si="69"/>
        <v>9</v>
      </c>
    </row>
    <row r="173" spans="1:18" x14ac:dyDescent="0.3">
      <c r="A173" s="6">
        <v>1980</v>
      </c>
      <c r="B173" s="35">
        <f t="shared" si="66"/>
        <v>225907472</v>
      </c>
      <c r="C173" s="6">
        <f t="shared" si="67"/>
        <v>435</v>
      </c>
      <c r="D173" s="8">
        <f t="shared" si="65"/>
        <v>519328</v>
      </c>
      <c r="E173" s="37">
        <f t="shared" si="56"/>
        <v>0.22988526913355042</v>
      </c>
      <c r="F173" s="36" t="s">
        <v>107</v>
      </c>
      <c r="G173" s="28">
        <v>1124660</v>
      </c>
      <c r="H173">
        <v>2</v>
      </c>
      <c r="I173" s="2">
        <f t="shared" si="70"/>
        <v>562330</v>
      </c>
      <c r="J173" s="40">
        <f t="shared" si="57"/>
        <v>50</v>
      </c>
      <c r="K173" s="39">
        <f t="shared" si="58"/>
        <v>0.2561929425689824</v>
      </c>
      <c r="L173">
        <f t="shared" si="59"/>
        <v>390</v>
      </c>
      <c r="M173" s="8">
        <f t="shared" si="68"/>
        <v>389</v>
      </c>
      <c r="N173">
        <f t="shared" si="60"/>
        <v>2</v>
      </c>
      <c r="O173">
        <f t="shared" si="71"/>
        <v>562330</v>
      </c>
      <c r="P173" s="41">
        <f t="shared" si="61"/>
        <v>50</v>
      </c>
      <c r="Q173">
        <f t="shared" si="72"/>
        <v>0</v>
      </c>
      <c r="R173" s="5">
        <f t="shared" si="69"/>
        <v>4</v>
      </c>
    </row>
    <row r="174" spans="1:18" x14ac:dyDescent="0.3">
      <c r="A174" s="6">
        <v>1980</v>
      </c>
      <c r="B174" s="35">
        <f t="shared" si="66"/>
        <v>225907472</v>
      </c>
      <c r="C174" s="6">
        <f t="shared" si="67"/>
        <v>435</v>
      </c>
      <c r="D174" s="8">
        <f t="shared" si="65"/>
        <v>519328</v>
      </c>
      <c r="E174" s="37">
        <f t="shared" si="56"/>
        <v>0.22988526913355042</v>
      </c>
      <c r="F174" s="36" t="s">
        <v>108</v>
      </c>
      <c r="G174" s="28">
        <v>4216975</v>
      </c>
      <c r="H174">
        <v>8</v>
      </c>
      <c r="I174" s="2">
        <f t="shared" si="70"/>
        <v>527122</v>
      </c>
      <c r="J174" s="40">
        <f t="shared" si="57"/>
        <v>12.500002964210127</v>
      </c>
      <c r="K174" s="39">
        <f t="shared" si="58"/>
        <v>0.2561929425689824</v>
      </c>
      <c r="L174">
        <f t="shared" si="59"/>
        <v>390</v>
      </c>
      <c r="M174" s="8">
        <f t="shared" si="68"/>
        <v>389</v>
      </c>
      <c r="N174">
        <f t="shared" si="60"/>
        <v>7</v>
      </c>
      <c r="O174">
        <f t="shared" si="71"/>
        <v>602425</v>
      </c>
      <c r="P174" s="41">
        <f t="shared" si="61"/>
        <v>14.285714285714285</v>
      </c>
      <c r="Q174">
        <f t="shared" si="72"/>
        <v>-1</v>
      </c>
      <c r="R174" s="5">
        <f t="shared" si="69"/>
        <v>9</v>
      </c>
    </row>
    <row r="175" spans="1:18" x14ac:dyDescent="0.3">
      <c r="A175" s="6">
        <v>1980</v>
      </c>
      <c r="B175" s="35">
        <f t="shared" si="66"/>
        <v>225907472</v>
      </c>
      <c r="C175" s="6">
        <f t="shared" si="67"/>
        <v>435</v>
      </c>
      <c r="D175" s="8">
        <f t="shared" si="65"/>
        <v>519328</v>
      </c>
      <c r="E175" s="37">
        <f t="shared" si="56"/>
        <v>0.22988526913355042</v>
      </c>
      <c r="F175" s="36" t="s">
        <v>109</v>
      </c>
      <c r="G175" s="28">
        <v>5737037</v>
      </c>
      <c r="H175">
        <v>11</v>
      </c>
      <c r="I175" s="2">
        <f t="shared" si="70"/>
        <v>521549</v>
      </c>
      <c r="J175" s="40">
        <f t="shared" si="57"/>
        <v>9.0909122601091816</v>
      </c>
      <c r="K175" s="39">
        <f t="shared" si="58"/>
        <v>0.2561929425689824</v>
      </c>
      <c r="L175">
        <f t="shared" si="59"/>
        <v>390</v>
      </c>
      <c r="M175" s="8">
        <f t="shared" si="68"/>
        <v>389</v>
      </c>
      <c r="N175">
        <f t="shared" si="60"/>
        <v>10</v>
      </c>
      <c r="O175">
        <f t="shared" si="71"/>
        <v>573704</v>
      </c>
      <c r="P175" s="41">
        <f t="shared" si="61"/>
        <v>10.00000522918015</v>
      </c>
      <c r="Q175">
        <f t="shared" si="72"/>
        <v>-1</v>
      </c>
      <c r="R175" s="5">
        <f t="shared" si="69"/>
        <v>12</v>
      </c>
    </row>
    <row r="176" spans="1:18" x14ac:dyDescent="0.3">
      <c r="A176" s="6">
        <v>1980</v>
      </c>
      <c r="B176" s="35">
        <f t="shared" si="66"/>
        <v>225907472</v>
      </c>
      <c r="C176" s="6">
        <f>SUM($H$155:$H$205)</f>
        <v>435</v>
      </c>
      <c r="D176" s="8">
        <f t="shared" si="65"/>
        <v>519328</v>
      </c>
      <c r="E176" s="37">
        <f t="shared" si="56"/>
        <v>0.22988526913355042</v>
      </c>
      <c r="F176" s="36" t="s">
        <v>110</v>
      </c>
      <c r="G176" s="28">
        <v>9262078</v>
      </c>
      <c r="H176">
        <v>18</v>
      </c>
      <c r="I176" s="2">
        <f t="shared" si="70"/>
        <v>514560</v>
      </c>
      <c r="J176" s="40">
        <f t="shared" si="57"/>
        <v>5.5555567551903575</v>
      </c>
      <c r="K176" s="39">
        <f t="shared" si="58"/>
        <v>0.2561929425689824</v>
      </c>
      <c r="L176">
        <f t="shared" si="59"/>
        <v>390</v>
      </c>
      <c r="M176" s="8">
        <f t="shared" si="68"/>
        <v>389</v>
      </c>
      <c r="N176">
        <f t="shared" si="60"/>
        <v>16</v>
      </c>
      <c r="O176">
        <f t="shared" si="71"/>
        <v>578880</v>
      </c>
      <c r="P176" s="41">
        <f t="shared" si="61"/>
        <v>6.2500013495891533</v>
      </c>
      <c r="Q176">
        <f t="shared" si="72"/>
        <v>-2</v>
      </c>
      <c r="R176" s="5">
        <f t="shared" si="69"/>
        <v>18</v>
      </c>
    </row>
    <row r="177" spans="1:18" x14ac:dyDescent="0.3">
      <c r="A177" s="6">
        <v>1980</v>
      </c>
      <c r="B177" s="35">
        <f t="shared" si="66"/>
        <v>225907472</v>
      </c>
      <c r="C177" s="6">
        <f t="shared" si="67"/>
        <v>435</v>
      </c>
      <c r="D177" s="8">
        <f t="shared" si="65"/>
        <v>519328</v>
      </c>
      <c r="E177" s="37">
        <f t="shared" si="56"/>
        <v>0.22988526913355042</v>
      </c>
      <c r="F177" s="36" t="s">
        <v>111</v>
      </c>
      <c r="G177" s="28">
        <v>4075970</v>
      </c>
      <c r="H177">
        <v>8</v>
      </c>
      <c r="I177" s="2">
        <f t="shared" si="70"/>
        <v>509496</v>
      </c>
      <c r="J177" s="40">
        <f t="shared" si="57"/>
        <v>12.499993866490676</v>
      </c>
      <c r="K177" s="39">
        <f t="shared" si="58"/>
        <v>0.2561929425689824</v>
      </c>
      <c r="L177">
        <f t="shared" si="59"/>
        <v>390</v>
      </c>
      <c r="M177" s="8">
        <f t="shared" si="68"/>
        <v>389</v>
      </c>
      <c r="N177">
        <f t="shared" si="60"/>
        <v>7</v>
      </c>
      <c r="O177">
        <f t="shared" si="71"/>
        <v>582281</v>
      </c>
      <c r="P177" s="41">
        <f t="shared" si="61"/>
        <v>14.285703771126872</v>
      </c>
      <c r="Q177">
        <f t="shared" si="72"/>
        <v>-1</v>
      </c>
      <c r="R177" s="5">
        <f t="shared" si="69"/>
        <v>9</v>
      </c>
    </row>
    <row r="178" spans="1:18" x14ac:dyDescent="0.3">
      <c r="A178" s="6">
        <v>1980</v>
      </c>
      <c r="B178" s="35">
        <f t="shared" si="66"/>
        <v>225907472</v>
      </c>
      <c r="C178" s="6">
        <f t="shared" si="67"/>
        <v>435</v>
      </c>
      <c r="D178" s="8">
        <f t="shared" si="65"/>
        <v>519328</v>
      </c>
      <c r="E178" s="37">
        <f t="shared" si="56"/>
        <v>0.22988526913355042</v>
      </c>
      <c r="F178" s="36" t="s">
        <v>112</v>
      </c>
      <c r="G178" s="28">
        <v>2520638</v>
      </c>
      <c r="H178">
        <v>5</v>
      </c>
      <c r="I178" s="2">
        <f t="shared" si="70"/>
        <v>504128</v>
      </c>
      <c r="J178" s="40">
        <f t="shared" si="57"/>
        <v>20.000015868998243</v>
      </c>
      <c r="K178" s="39">
        <f t="shared" si="58"/>
        <v>0.2561929425689824</v>
      </c>
      <c r="L178">
        <f t="shared" si="59"/>
        <v>390</v>
      </c>
      <c r="M178" s="8">
        <f t="shared" si="68"/>
        <v>389</v>
      </c>
      <c r="N178">
        <f t="shared" si="60"/>
        <v>4</v>
      </c>
      <c r="O178">
        <f t="shared" si="71"/>
        <v>630160</v>
      </c>
      <c r="P178" s="41">
        <f t="shared" si="61"/>
        <v>25.000019836247805</v>
      </c>
      <c r="Q178">
        <f t="shared" si="72"/>
        <v>-1</v>
      </c>
      <c r="R178" s="5">
        <f t="shared" si="69"/>
        <v>6</v>
      </c>
    </row>
    <row r="179" spans="1:18" x14ac:dyDescent="0.3">
      <c r="A179" s="6">
        <v>1980</v>
      </c>
      <c r="B179" s="35">
        <f t="shared" si="66"/>
        <v>225907472</v>
      </c>
      <c r="C179" s="6">
        <f t="shared" si="67"/>
        <v>435</v>
      </c>
      <c r="D179" s="8">
        <f t="shared" si="65"/>
        <v>519328</v>
      </c>
      <c r="E179" s="37">
        <f t="shared" si="56"/>
        <v>0.22988526913355042</v>
      </c>
      <c r="F179" s="36" t="s">
        <v>113</v>
      </c>
      <c r="G179" s="28">
        <v>4916686</v>
      </c>
      <c r="H179">
        <v>9</v>
      </c>
      <c r="I179" s="2">
        <f t="shared" si="70"/>
        <v>546298</v>
      </c>
      <c r="J179" s="40">
        <f t="shared" si="57"/>
        <v>11.111102071598634</v>
      </c>
      <c r="K179" s="39">
        <f t="shared" si="58"/>
        <v>0.2561929425689824</v>
      </c>
      <c r="L179">
        <f t="shared" si="59"/>
        <v>390</v>
      </c>
      <c r="M179" s="8">
        <f t="shared" si="68"/>
        <v>389</v>
      </c>
      <c r="N179">
        <f t="shared" si="60"/>
        <v>8</v>
      </c>
      <c r="O179">
        <f t="shared" si="71"/>
        <v>614586</v>
      </c>
      <c r="P179" s="41">
        <f t="shared" si="61"/>
        <v>12.500005084725768</v>
      </c>
      <c r="Q179">
        <f t="shared" si="72"/>
        <v>-1</v>
      </c>
      <c r="R179" s="5">
        <f t="shared" si="69"/>
        <v>10</v>
      </c>
    </row>
    <row r="180" spans="1:18" x14ac:dyDescent="0.3">
      <c r="A180" s="6">
        <v>1980</v>
      </c>
      <c r="B180" s="35">
        <f>SUM($G$155:$G$204)</f>
        <v>225907472</v>
      </c>
      <c r="C180" s="6">
        <f t="shared" si="67"/>
        <v>435</v>
      </c>
      <c r="D180" s="8">
        <f t="shared" si="65"/>
        <v>519328</v>
      </c>
      <c r="E180" s="37">
        <f t="shared" si="56"/>
        <v>0.22988526913355042</v>
      </c>
      <c r="F180" s="36" t="s">
        <v>114</v>
      </c>
      <c r="G180" s="28">
        <v>786690</v>
      </c>
      <c r="H180">
        <v>2</v>
      </c>
      <c r="I180" s="2">
        <f t="shared" si="70"/>
        <v>393345</v>
      </c>
      <c r="J180" s="40">
        <f t="shared" si="57"/>
        <v>50</v>
      </c>
      <c r="K180" s="39">
        <f t="shared" si="58"/>
        <v>0.2561929425689824</v>
      </c>
      <c r="L180">
        <f t="shared" si="59"/>
        <v>390</v>
      </c>
      <c r="M180" s="8">
        <f t="shared" si="68"/>
        <v>389</v>
      </c>
      <c r="N180">
        <f t="shared" si="60"/>
        <v>1</v>
      </c>
      <c r="O180">
        <f t="shared" si="71"/>
        <v>786690</v>
      </c>
      <c r="P180" s="41">
        <f t="shared" si="61"/>
        <v>100</v>
      </c>
      <c r="Q180">
        <f t="shared" si="72"/>
        <v>-1</v>
      </c>
      <c r="R180" s="5">
        <f t="shared" si="69"/>
        <v>3</v>
      </c>
    </row>
    <row r="181" spans="1:18" x14ac:dyDescent="0.3">
      <c r="A181" s="6">
        <v>1980</v>
      </c>
      <c r="B181" s="35">
        <f t="shared" si="66"/>
        <v>225907472</v>
      </c>
      <c r="C181" s="6">
        <f t="shared" si="67"/>
        <v>435</v>
      </c>
      <c r="D181" s="8">
        <f t="shared" si="65"/>
        <v>519328</v>
      </c>
      <c r="E181" s="37">
        <f t="shared" si="56"/>
        <v>0.22988526913355042</v>
      </c>
      <c r="F181" s="36" t="s">
        <v>115</v>
      </c>
      <c r="G181" s="28">
        <v>1569825</v>
      </c>
      <c r="H181">
        <v>3</v>
      </c>
      <c r="I181" s="2">
        <f t="shared" si="70"/>
        <v>523275</v>
      </c>
      <c r="J181" s="40">
        <f t="shared" si="57"/>
        <v>33.333333333333329</v>
      </c>
      <c r="K181" s="39">
        <f t="shared" si="58"/>
        <v>0.2561929425689824</v>
      </c>
      <c r="L181">
        <f t="shared" si="59"/>
        <v>390</v>
      </c>
      <c r="M181" s="8">
        <f t="shared" si="68"/>
        <v>389</v>
      </c>
      <c r="N181">
        <f t="shared" si="60"/>
        <v>3</v>
      </c>
      <c r="O181">
        <f t="shared" si="71"/>
        <v>523275</v>
      </c>
      <c r="P181" s="41">
        <f t="shared" si="61"/>
        <v>33.333333333333329</v>
      </c>
      <c r="Q181">
        <f t="shared" si="72"/>
        <v>0</v>
      </c>
      <c r="R181" s="5">
        <f t="shared" si="69"/>
        <v>5</v>
      </c>
    </row>
    <row r="182" spans="1:18" x14ac:dyDescent="0.3">
      <c r="A182" s="6">
        <v>1980</v>
      </c>
      <c r="B182" s="35">
        <f t="shared" si="66"/>
        <v>225907472</v>
      </c>
      <c r="C182" s="6">
        <f t="shared" si="67"/>
        <v>435</v>
      </c>
      <c r="D182" s="8">
        <f t="shared" si="65"/>
        <v>519328</v>
      </c>
      <c r="E182" s="37">
        <f t="shared" si="56"/>
        <v>0.22988526913355042</v>
      </c>
      <c r="F182" s="36" t="s">
        <v>116</v>
      </c>
      <c r="G182" s="28">
        <v>800493</v>
      </c>
      <c r="H182">
        <v>2</v>
      </c>
      <c r="I182" s="2">
        <f t="shared" si="70"/>
        <v>400247</v>
      </c>
      <c r="J182" s="40">
        <f t="shared" si="57"/>
        <v>50.000062461508101</v>
      </c>
      <c r="K182" s="39">
        <f t="shared" si="58"/>
        <v>0.2561929425689824</v>
      </c>
      <c r="L182">
        <f t="shared" si="59"/>
        <v>390</v>
      </c>
      <c r="M182" s="8">
        <f t="shared" si="68"/>
        <v>389</v>
      </c>
      <c r="N182">
        <f t="shared" si="60"/>
        <v>1</v>
      </c>
      <c r="O182">
        <f t="shared" si="71"/>
        <v>800493</v>
      </c>
      <c r="P182" s="41">
        <f t="shared" si="61"/>
        <v>100</v>
      </c>
      <c r="Q182">
        <f t="shared" si="72"/>
        <v>-1</v>
      </c>
      <c r="R182" s="5">
        <f t="shared" si="69"/>
        <v>3</v>
      </c>
    </row>
    <row r="183" spans="1:18" x14ac:dyDescent="0.3">
      <c r="A183" s="6">
        <v>1980</v>
      </c>
      <c r="B183" s="35">
        <f t="shared" si="66"/>
        <v>225907472</v>
      </c>
      <c r="C183" s="6">
        <f t="shared" si="67"/>
        <v>435</v>
      </c>
      <c r="D183" s="8">
        <f t="shared" si="65"/>
        <v>519328</v>
      </c>
      <c r="E183" s="37">
        <f t="shared" si="56"/>
        <v>0.22988526913355042</v>
      </c>
      <c r="F183" s="36" t="s">
        <v>117</v>
      </c>
      <c r="G183" s="28">
        <v>920610</v>
      </c>
      <c r="H183">
        <v>2</v>
      </c>
      <c r="I183" s="2">
        <f t="shared" si="70"/>
        <v>460305</v>
      </c>
      <c r="J183" s="40">
        <f t="shared" si="57"/>
        <v>50</v>
      </c>
      <c r="K183" s="39">
        <f t="shared" si="58"/>
        <v>0.2561929425689824</v>
      </c>
      <c r="L183">
        <f t="shared" si="59"/>
        <v>390</v>
      </c>
      <c r="M183" s="8">
        <f t="shared" si="68"/>
        <v>389</v>
      </c>
      <c r="N183">
        <f t="shared" si="60"/>
        <v>2</v>
      </c>
      <c r="O183">
        <f t="shared" si="71"/>
        <v>460305</v>
      </c>
      <c r="P183" s="41">
        <f t="shared" si="61"/>
        <v>50</v>
      </c>
      <c r="Q183">
        <f t="shared" si="72"/>
        <v>0</v>
      </c>
      <c r="R183" s="5">
        <f t="shared" si="69"/>
        <v>4</v>
      </c>
    </row>
    <row r="184" spans="1:18" x14ac:dyDescent="0.3">
      <c r="A184" s="6">
        <v>1980</v>
      </c>
      <c r="B184" s="35">
        <f t="shared" si="66"/>
        <v>225907472</v>
      </c>
      <c r="C184" s="6">
        <f t="shared" si="67"/>
        <v>435</v>
      </c>
      <c r="D184" s="8">
        <f t="shared" si="65"/>
        <v>519328</v>
      </c>
      <c r="E184" s="37">
        <f t="shared" si="56"/>
        <v>0.22988526913355042</v>
      </c>
      <c r="F184" s="36" t="s">
        <v>118</v>
      </c>
      <c r="G184" s="28">
        <v>7364823</v>
      </c>
      <c r="H184">
        <v>14</v>
      </c>
      <c r="I184" s="2">
        <f t="shared" si="70"/>
        <v>526059</v>
      </c>
      <c r="J184" s="40">
        <f t="shared" si="57"/>
        <v>7.1428600524411783</v>
      </c>
      <c r="K184" s="39">
        <f t="shared" si="58"/>
        <v>0.2561929425689824</v>
      </c>
      <c r="L184">
        <f t="shared" si="59"/>
        <v>390</v>
      </c>
      <c r="M184" s="8">
        <f t="shared" si="68"/>
        <v>389</v>
      </c>
      <c r="N184">
        <f t="shared" si="60"/>
        <v>13</v>
      </c>
      <c r="O184">
        <f t="shared" si="71"/>
        <v>566525</v>
      </c>
      <c r="P184" s="41">
        <f t="shared" si="61"/>
        <v>7.6923097812398202</v>
      </c>
      <c r="Q184">
        <f t="shared" si="72"/>
        <v>-1</v>
      </c>
      <c r="R184" s="5">
        <f t="shared" si="69"/>
        <v>15</v>
      </c>
    </row>
    <row r="185" spans="1:18" x14ac:dyDescent="0.3">
      <c r="A185" s="6">
        <v>1980</v>
      </c>
      <c r="B185" s="35">
        <f t="shared" si="66"/>
        <v>225907472</v>
      </c>
      <c r="C185" s="6">
        <f t="shared" si="67"/>
        <v>435</v>
      </c>
      <c r="D185" s="8">
        <f t="shared" si="65"/>
        <v>519328</v>
      </c>
      <c r="E185" s="37">
        <f t="shared" si="56"/>
        <v>0.22988526913355042</v>
      </c>
      <c r="F185" s="36" t="s">
        <v>119</v>
      </c>
      <c r="G185" s="28">
        <v>1302894</v>
      </c>
      <c r="H185">
        <v>3</v>
      </c>
      <c r="I185" s="2">
        <f t="shared" si="70"/>
        <v>434298</v>
      </c>
      <c r="J185" s="40">
        <f t="shared" si="57"/>
        <v>33.333333333333329</v>
      </c>
      <c r="K185" s="39">
        <f t="shared" si="58"/>
        <v>0.2561929425689824</v>
      </c>
      <c r="L185">
        <f t="shared" si="59"/>
        <v>390</v>
      </c>
      <c r="M185" s="8">
        <f t="shared" si="68"/>
        <v>389</v>
      </c>
      <c r="N185">
        <f t="shared" si="60"/>
        <v>2</v>
      </c>
      <c r="O185">
        <f t="shared" si="71"/>
        <v>651447</v>
      </c>
      <c r="P185" s="41">
        <f t="shared" si="61"/>
        <v>50</v>
      </c>
      <c r="Q185">
        <f t="shared" si="72"/>
        <v>-1</v>
      </c>
      <c r="R185" s="5">
        <f t="shared" si="69"/>
        <v>4</v>
      </c>
    </row>
    <row r="186" spans="1:18" x14ac:dyDescent="0.3">
      <c r="A186" s="6">
        <v>1980</v>
      </c>
      <c r="B186" s="35">
        <f t="shared" si="66"/>
        <v>225907472</v>
      </c>
      <c r="C186" s="6">
        <f t="shared" si="67"/>
        <v>435</v>
      </c>
      <c r="D186" s="8">
        <f t="shared" si="65"/>
        <v>519328</v>
      </c>
      <c r="E186" s="37">
        <f t="shared" si="56"/>
        <v>0.22988526913355042</v>
      </c>
      <c r="F186" s="36" t="s">
        <v>120</v>
      </c>
      <c r="G186" s="28">
        <v>17558072</v>
      </c>
      <c r="H186">
        <v>34</v>
      </c>
      <c r="I186" s="2">
        <f t="shared" si="70"/>
        <v>516414</v>
      </c>
      <c r="J186" s="40">
        <f t="shared" si="57"/>
        <v>2.941177140633664</v>
      </c>
      <c r="K186" s="39">
        <f t="shared" si="58"/>
        <v>0.2561929425689824</v>
      </c>
      <c r="L186">
        <f t="shared" si="59"/>
        <v>390</v>
      </c>
      <c r="M186" s="8">
        <f t="shared" si="68"/>
        <v>389</v>
      </c>
      <c r="N186">
        <f t="shared" si="60"/>
        <v>30</v>
      </c>
      <c r="O186">
        <f t="shared" si="71"/>
        <v>585269</v>
      </c>
      <c r="P186" s="41">
        <f t="shared" si="61"/>
        <v>3.333332953640924</v>
      </c>
      <c r="Q186">
        <f t="shared" si="72"/>
        <v>-4</v>
      </c>
      <c r="R186" s="5">
        <f t="shared" si="69"/>
        <v>32</v>
      </c>
    </row>
    <row r="187" spans="1:18" x14ac:dyDescent="0.3">
      <c r="A187" s="6">
        <v>1980</v>
      </c>
      <c r="B187" s="35">
        <f t="shared" si="66"/>
        <v>225907472</v>
      </c>
      <c r="C187" s="6">
        <f t="shared" si="67"/>
        <v>435</v>
      </c>
      <c r="D187" s="8">
        <f t="shared" si="65"/>
        <v>519328</v>
      </c>
      <c r="E187" s="37">
        <f t="shared" si="56"/>
        <v>0.22988526913355042</v>
      </c>
      <c r="F187" s="36" t="s">
        <v>121</v>
      </c>
      <c r="G187" s="28">
        <v>5881766</v>
      </c>
      <c r="H187">
        <v>11</v>
      </c>
      <c r="I187" s="2">
        <f t="shared" si="70"/>
        <v>534706</v>
      </c>
      <c r="J187" s="40">
        <f t="shared" si="57"/>
        <v>9.0909090909090917</v>
      </c>
      <c r="K187" s="39">
        <f t="shared" si="58"/>
        <v>0.2561929425689824</v>
      </c>
      <c r="L187">
        <f t="shared" si="59"/>
        <v>390</v>
      </c>
      <c r="M187" s="8">
        <f t="shared" si="68"/>
        <v>389</v>
      </c>
      <c r="N187">
        <f t="shared" si="60"/>
        <v>10</v>
      </c>
      <c r="O187">
        <f t="shared" si="71"/>
        <v>588177</v>
      </c>
      <c r="P187" s="41">
        <f t="shared" si="61"/>
        <v>10.000006800678571</v>
      </c>
      <c r="Q187">
        <f t="shared" si="72"/>
        <v>-1</v>
      </c>
      <c r="R187" s="5">
        <f t="shared" si="69"/>
        <v>12</v>
      </c>
    </row>
    <row r="188" spans="1:18" x14ac:dyDescent="0.3">
      <c r="A188" s="6">
        <v>1980</v>
      </c>
      <c r="B188" s="35">
        <f t="shared" si="66"/>
        <v>225907472</v>
      </c>
      <c r="C188" s="6">
        <f t="shared" si="67"/>
        <v>435</v>
      </c>
      <c r="D188" s="8">
        <f t="shared" si="65"/>
        <v>519328</v>
      </c>
      <c r="E188" s="37">
        <f t="shared" si="56"/>
        <v>0.22988526913355042</v>
      </c>
      <c r="F188" s="36" t="s">
        <v>122</v>
      </c>
      <c r="G188" s="28">
        <v>652717</v>
      </c>
      <c r="H188">
        <v>1</v>
      </c>
      <c r="I188" s="2">
        <f t="shared" si="70"/>
        <v>652717</v>
      </c>
      <c r="J188" s="40">
        <f t="shared" si="57"/>
        <v>100</v>
      </c>
      <c r="K188" s="39">
        <f t="shared" si="58"/>
        <v>0.2561929425689824</v>
      </c>
      <c r="L188">
        <f t="shared" si="59"/>
        <v>390</v>
      </c>
      <c r="M188" s="8">
        <f t="shared" si="68"/>
        <v>389</v>
      </c>
      <c r="N188">
        <f t="shared" si="60"/>
        <v>1</v>
      </c>
      <c r="O188">
        <f t="shared" si="71"/>
        <v>652717</v>
      </c>
      <c r="P188" s="41">
        <f t="shared" si="61"/>
        <v>100</v>
      </c>
      <c r="Q188">
        <f t="shared" si="72"/>
        <v>0</v>
      </c>
      <c r="R188" s="5">
        <f t="shared" si="69"/>
        <v>3</v>
      </c>
    </row>
    <row r="189" spans="1:18" x14ac:dyDescent="0.3">
      <c r="A189" s="6">
        <v>1980</v>
      </c>
      <c r="B189" s="35">
        <f t="shared" si="66"/>
        <v>225907472</v>
      </c>
      <c r="C189" s="6">
        <f t="shared" si="67"/>
        <v>435</v>
      </c>
      <c r="D189" s="8">
        <f t="shared" si="65"/>
        <v>519328</v>
      </c>
      <c r="E189" s="37">
        <f t="shared" si="56"/>
        <v>0.22988526913355042</v>
      </c>
      <c r="F189" s="36" t="s">
        <v>123</v>
      </c>
      <c r="G189" s="28">
        <v>10797630</v>
      </c>
      <c r="H189">
        <v>21</v>
      </c>
      <c r="I189" s="2">
        <f t="shared" si="70"/>
        <v>514173</v>
      </c>
      <c r="J189" s="40">
        <f t="shared" si="57"/>
        <v>4.7619060849464194</v>
      </c>
      <c r="K189" s="39">
        <f t="shared" si="58"/>
        <v>0.2561929425689824</v>
      </c>
      <c r="L189">
        <f t="shared" si="59"/>
        <v>390</v>
      </c>
      <c r="M189" s="8">
        <f t="shared" si="68"/>
        <v>389</v>
      </c>
      <c r="N189">
        <f t="shared" si="60"/>
        <v>19</v>
      </c>
      <c r="O189">
        <f t="shared" si="71"/>
        <v>568296</v>
      </c>
      <c r="P189" s="41">
        <f t="shared" si="61"/>
        <v>5.2631549701184426</v>
      </c>
      <c r="Q189">
        <f t="shared" si="72"/>
        <v>-2</v>
      </c>
      <c r="R189" s="5">
        <f t="shared" si="69"/>
        <v>21</v>
      </c>
    </row>
    <row r="190" spans="1:18" x14ac:dyDescent="0.3">
      <c r="A190" s="6">
        <v>1980</v>
      </c>
      <c r="B190" s="35">
        <f t="shared" si="66"/>
        <v>225907472</v>
      </c>
      <c r="C190" s="6">
        <f t="shared" si="67"/>
        <v>435</v>
      </c>
      <c r="D190" s="8">
        <f t="shared" si="65"/>
        <v>519328</v>
      </c>
      <c r="E190" s="37">
        <f t="shared" si="56"/>
        <v>0.22988526913355042</v>
      </c>
      <c r="F190" s="36" t="s">
        <v>124</v>
      </c>
      <c r="G190" s="28">
        <v>3025290</v>
      </c>
      <c r="H190">
        <v>6</v>
      </c>
      <c r="I190" s="2">
        <f t="shared" si="70"/>
        <v>504215</v>
      </c>
      <c r="J190" s="40">
        <f t="shared" si="57"/>
        <v>16.666666666666664</v>
      </c>
      <c r="K190" s="39">
        <f t="shared" si="58"/>
        <v>0.2561929425689824</v>
      </c>
      <c r="L190">
        <f t="shared" si="59"/>
        <v>390</v>
      </c>
      <c r="M190" s="8">
        <f t="shared" si="68"/>
        <v>389</v>
      </c>
      <c r="N190">
        <f t="shared" si="60"/>
        <v>5</v>
      </c>
      <c r="O190">
        <f t="shared" si="71"/>
        <v>605058</v>
      </c>
      <c r="P190" s="41">
        <f t="shared" si="61"/>
        <v>20</v>
      </c>
      <c r="Q190">
        <f t="shared" si="72"/>
        <v>-1</v>
      </c>
      <c r="R190" s="5">
        <f t="shared" si="69"/>
        <v>7</v>
      </c>
    </row>
    <row r="191" spans="1:18" x14ac:dyDescent="0.3">
      <c r="A191" s="6">
        <v>1980</v>
      </c>
      <c r="B191" s="35">
        <f t="shared" si="66"/>
        <v>225907472</v>
      </c>
      <c r="C191" s="6">
        <f t="shared" si="67"/>
        <v>435</v>
      </c>
      <c r="D191" s="8">
        <f t="shared" si="65"/>
        <v>519328</v>
      </c>
      <c r="E191" s="37">
        <f t="shared" si="56"/>
        <v>0.22988526913355042</v>
      </c>
      <c r="F191" s="36" t="s">
        <v>125</v>
      </c>
      <c r="G191" s="28">
        <v>2633105</v>
      </c>
      <c r="H191">
        <v>5</v>
      </c>
      <c r="I191" s="2">
        <f t="shared" si="70"/>
        <v>526621</v>
      </c>
      <c r="J191" s="40">
        <f t="shared" si="57"/>
        <v>20</v>
      </c>
      <c r="K191" s="39">
        <f t="shared" si="58"/>
        <v>0.2561929425689824</v>
      </c>
      <c r="L191">
        <f t="shared" si="59"/>
        <v>390</v>
      </c>
      <c r="M191" s="8">
        <f t="shared" si="68"/>
        <v>389</v>
      </c>
      <c r="N191">
        <f t="shared" si="60"/>
        <v>5</v>
      </c>
      <c r="O191">
        <f t="shared" si="71"/>
        <v>526621</v>
      </c>
      <c r="P191" s="41">
        <f t="shared" si="61"/>
        <v>20</v>
      </c>
      <c r="Q191">
        <f t="shared" si="72"/>
        <v>0</v>
      </c>
      <c r="R191" s="5">
        <f t="shared" si="69"/>
        <v>7</v>
      </c>
    </row>
    <row r="192" spans="1:18" x14ac:dyDescent="0.3">
      <c r="A192" s="6">
        <v>1980</v>
      </c>
      <c r="B192" s="35">
        <f t="shared" si="66"/>
        <v>225907472</v>
      </c>
      <c r="C192" s="6">
        <f t="shared" si="67"/>
        <v>435</v>
      </c>
      <c r="D192" s="8">
        <f t="shared" si="65"/>
        <v>519328</v>
      </c>
      <c r="E192" s="37">
        <f t="shared" si="56"/>
        <v>0.22988526913355042</v>
      </c>
      <c r="F192" s="36" t="s">
        <v>126</v>
      </c>
      <c r="G192" s="28">
        <v>11863895</v>
      </c>
      <c r="H192">
        <v>23</v>
      </c>
      <c r="I192" s="2">
        <f t="shared" si="70"/>
        <v>515822</v>
      </c>
      <c r="J192" s="40">
        <f t="shared" si="57"/>
        <v>4.3478301181863124</v>
      </c>
      <c r="K192" s="39">
        <f t="shared" si="58"/>
        <v>0.2561929425689824</v>
      </c>
      <c r="L192">
        <f t="shared" si="59"/>
        <v>390</v>
      </c>
      <c r="M192" s="8">
        <f t="shared" si="68"/>
        <v>389</v>
      </c>
      <c r="N192">
        <f t="shared" si="60"/>
        <v>20</v>
      </c>
      <c r="O192">
        <f t="shared" si="71"/>
        <v>593195</v>
      </c>
      <c r="P192" s="41">
        <f t="shared" si="61"/>
        <v>5.0000021072337546</v>
      </c>
      <c r="Q192">
        <f t="shared" si="72"/>
        <v>-3</v>
      </c>
      <c r="R192" s="5">
        <f t="shared" si="69"/>
        <v>22</v>
      </c>
    </row>
    <row r="193" spans="1:18" x14ac:dyDescent="0.3">
      <c r="A193" s="6">
        <v>1980</v>
      </c>
      <c r="B193" s="35">
        <f>SUM($G$155:$G$204)</f>
        <v>225907472</v>
      </c>
      <c r="C193" s="6">
        <f t="shared" si="67"/>
        <v>435</v>
      </c>
      <c r="D193" s="8">
        <f t="shared" si="65"/>
        <v>519328</v>
      </c>
      <c r="E193" s="37">
        <f t="shared" si="56"/>
        <v>0.22988526913355042</v>
      </c>
      <c r="F193" s="36" t="s">
        <v>127</v>
      </c>
      <c r="G193" s="28">
        <v>947154</v>
      </c>
      <c r="H193">
        <v>2</v>
      </c>
      <c r="I193" s="2">
        <f t="shared" si="70"/>
        <v>473577</v>
      </c>
      <c r="J193" s="40">
        <f t="shared" si="57"/>
        <v>50</v>
      </c>
      <c r="K193" s="39">
        <f t="shared" si="58"/>
        <v>0.2561929425689824</v>
      </c>
      <c r="L193">
        <f t="shared" si="59"/>
        <v>390</v>
      </c>
      <c r="M193" s="8">
        <f t="shared" si="68"/>
        <v>389</v>
      </c>
      <c r="N193">
        <f t="shared" si="60"/>
        <v>2</v>
      </c>
      <c r="O193">
        <f t="shared" si="71"/>
        <v>473577</v>
      </c>
      <c r="P193" s="41">
        <f t="shared" si="61"/>
        <v>50</v>
      </c>
      <c r="Q193">
        <f t="shared" si="72"/>
        <v>0</v>
      </c>
      <c r="R193" s="5">
        <f t="shared" si="69"/>
        <v>4</v>
      </c>
    </row>
    <row r="194" spans="1:18" x14ac:dyDescent="0.3">
      <c r="A194" s="6">
        <v>1980</v>
      </c>
      <c r="B194" s="35">
        <f t="shared" si="66"/>
        <v>225907472</v>
      </c>
      <c r="C194" s="6">
        <f t="shared" si="67"/>
        <v>435</v>
      </c>
      <c r="D194" s="8">
        <f t="shared" si="65"/>
        <v>519328</v>
      </c>
      <c r="E194" s="37">
        <f t="shared" si="56"/>
        <v>0.22988526913355042</v>
      </c>
      <c r="F194" s="36" t="s">
        <v>128</v>
      </c>
      <c r="G194" s="28">
        <v>3121820</v>
      </c>
      <c r="H194">
        <v>6</v>
      </c>
      <c r="I194" s="2">
        <f t="shared" si="70"/>
        <v>520303</v>
      </c>
      <c r="J194" s="40">
        <f t="shared" si="57"/>
        <v>16.666655989134544</v>
      </c>
      <c r="K194" s="39">
        <f t="shared" si="58"/>
        <v>0.2561929425689824</v>
      </c>
      <c r="L194">
        <f t="shared" si="59"/>
        <v>390</v>
      </c>
      <c r="M194" s="8">
        <f t="shared" si="68"/>
        <v>389</v>
      </c>
      <c r="N194">
        <f t="shared" si="60"/>
        <v>5</v>
      </c>
      <c r="O194">
        <f t="shared" si="71"/>
        <v>624364</v>
      </c>
      <c r="P194" s="41">
        <f t="shared" si="61"/>
        <v>20</v>
      </c>
      <c r="Q194">
        <f t="shared" si="72"/>
        <v>-1</v>
      </c>
      <c r="R194" s="5">
        <f t="shared" si="69"/>
        <v>7</v>
      </c>
    </row>
    <row r="195" spans="1:18" x14ac:dyDescent="0.3">
      <c r="A195" s="6">
        <v>1980</v>
      </c>
      <c r="B195" s="35">
        <f t="shared" si="66"/>
        <v>225907472</v>
      </c>
      <c r="C195" s="6">
        <f t="shared" si="67"/>
        <v>435</v>
      </c>
      <c r="D195" s="8">
        <f t="shared" si="65"/>
        <v>519328</v>
      </c>
      <c r="E195" s="37">
        <f t="shared" ref="E195:E258" si="73">(D195/B195)*100</f>
        <v>0.22988526913355042</v>
      </c>
      <c r="F195" s="36" t="s">
        <v>129</v>
      </c>
      <c r="G195" s="28">
        <v>690768</v>
      </c>
      <c r="H195">
        <v>1</v>
      </c>
      <c r="I195" s="2">
        <f t="shared" si="70"/>
        <v>690768</v>
      </c>
      <c r="J195" s="40">
        <f t="shared" ref="J195:J258" si="74">I195/G195*100</f>
        <v>100</v>
      </c>
      <c r="K195" s="39">
        <f t="shared" ref="K195:K258" si="75">(MIN($G$2:$G$51)/B195)*100</f>
        <v>0.2561929425689824</v>
      </c>
      <c r="L195">
        <f t="shared" ref="L195:L258" si="76">ROUND(B195/((K195/100)*B195),0)</f>
        <v>390</v>
      </c>
      <c r="M195" s="8">
        <f t="shared" si="68"/>
        <v>389</v>
      </c>
      <c r="N195">
        <f t="shared" ref="N195:N258" si="77">IF(ROUND((G195/B195)*(B195/((K195/100)*B195)),0) = 0, 1, ROUND((G195/B195)*(B195/((K195/100)*B195)),0))</f>
        <v>1</v>
      </c>
      <c r="O195">
        <f t="shared" si="71"/>
        <v>690768</v>
      </c>
      <c r="P195" s="41">
        <f t="shared" ref="P195:P258" si="78">O195/G195*100</f>
        <v>100</v>
      </c>
      <c r="Q195">
        <f t="shared" si="72"/>
        <v>0</v>
      </c>
      <c r="R195" s="5">
        <f t="shared" si="69"/>
        <v>3</v>
      </c>
    </row>
    <row r="196" spans="1:18" x14ac:dyDescent="0.3">
      <c r="A196" s="6">
        <v>1980</v>
      </c>
      <c r="B196" s="35">
        <f t="shared" si="66"/>
        <v>225907472</v>
      </c>
      <c r="C196" s="6">
        <f t="shared" si="67"/>
        <v>435</v>
      </c>
      <c r="D196" s="8">
        <f t="shared" si="65"/>
        <v>519328</v>
      </c>
      <c r="E196" s="37">
        <f t="shared" si="73"/>
        <v>0.22988526913355042</v>
      </c>
      <c r="F196" s="36" t="s">
        <v>130</v>
      </c>
      <c r="G196" s="28">
        <v>4591120</v>
      </c>
      <c r="H196">
        <v>9</v>
      </c>
      <c r="I196" s="2">
        <f t="shared" si="70"/>
        <v>510124</v>
      </c>
      <c r="J196" s="40">
        <f t="shared" si="74"/>
        <v>11.111101430587743</v>
      </c>
      <c r="K196" s="39">
        <f t="shared" si="75"/>
        <v>0.2561929425689824</v>
      </c>
      <c r="L196">
        <f t="shared" si="76"/>
        <v>390</v>
      </c>
      <c r="M196" s="8">
        <f t="shared" si="68"/>
        <v>389</v>
      </c>
      <c r="N196">
        <f t="shared" si="77"/>
        <v>8</v>
      </c>
      <c r="O196">
        <f t="shared" si="71"/>
        <v>573890</v>
      </c>
      <c r="P196" s="41">
        <f t="shared" si="78"/>
        <v>12.5</v>
      </c>
      <c r="Q196">
        <f t="shared" si="72"/>
        <v>-1</v>
      </c>
      <c r="R196" s="5">
        <f t="shared" si="69"/>
        <v>10</v>
      </c>
    </row>
    <row r="197" spans="1:18" x14ac:dyDescent="0.3">
      <c r="A197" s="6">
        <v>1980</v>
      </c>
      <c r="B197" s="35">
        <f t="shared" si="66"/>
        <v>225907472</v>
      </c>
      <c r="C197" s="6">
        <f>SUM($H$155:$H$205)</f>
        <v>435</v>
      </c>
      <c r="D197" s="8">
        <f t="shared" si="65"/>
        <v>519328</v>
      </c>
      <c r="E197" s="37">
        <f t="shared" si="73"/>
        <v>0.22988526913355042</v>
      </c>
      <c r="F197" s="36" t="s">
        <v>131</v>
      </c>
      <c r="G197" s="28">
        <v>14229191</v>
      </c>
      <c r="H197">
        <v>27</v>
      </c>
      <c r="I197" s="2">
        <f t="shared" si="70"/>
        <v>527007</v>
      </c>
      <c r="J197" s="40">
        <f t="shared" si="74"/>
        <v>3.7037031831254494</v>
      </c>
      <c r="K197" s="39">
        <f t="shared" si="75"/>
        <v>0.2561929425689824</v>
      </c>
      <c r="L197">
        <f t="shared" si="76"/>
        <v>390</v>
      </c>
      <c r="M197" s="8">
        <f t="shared" si="68"/>
        <v>389</v>
      </c>
      <c r="N197">
        <f t="shared" si="77"/>
        <v>25</v>
      </c>
      <c r="O197">
        <f t="shared" si="71"/>
        <v>569168</v>
      </c>
      <c r="P197" s="41">
        <f t="shared" si="78"/>
        <v>4.0000025300103141</v>
      </c>
      <c r="Q197">
        <f t="shared" si="72"/>
        <v>-2</v>
      </c>
      <c r="R197" s="5">
        <f t="shared" si="69"/>
        <v>27</v>
      </c>
    </row>
    <row r="198" spans="1:18" x14ac:dyDescent="0.3">
      <c r="A198" s="6">
        <v>1980</v>
      </c>
      <c r="B198" s="35">
        <f t="shared" si="66"/>
        <v>225907472</v>
      </c>
      <c r="C198" s="6">
        <f t="shared" si="67"/>
        <v>435</v>
      </c>
      <c r="D198" s="8">
        <f t="shared" si="65"/>
        <v>519328</v>
      </c>
      <c r="E198" s="37">
        <f t="shared" si="73"/>
        <v>0.22988526913355042</v>
      </c>
      <c r="F198" s="36" t="s">
        <v>132</v>
      </c>
      <c r="G198" s="28">
        <v>1461037</v>
      </c>
      <c r="H198">
        <v>3</v>
      </c>
      <c r="I198" s="2">
        <f t="shared" si="70"/>
        <v>487012</v>
      </c>
      <c r="J198" s="40">
        <f t="shared" si="74"/>
        <v>33.333310518487899</v>
      </c>
      <c r="K198" s="39">
        <f t="shared" si="75"/>
        <v>0.2561929425689824</v>
      </c>
      <c r="L198">
        <f t="shared" si="76"/>
        <v>390</v>
      </c>
      <c r="M198" s="8">
        <f t="shared" si="68"/>
        <v>389</v>
      </c>
      <c r="N198">
        <f t="shared" si="77"/>
        <v>3</v>
      </c>
      <c r="O198">
        <f t="shared" si="71"/>
        <v>487012</v>
      </c>
      <c r="P198" s="41">
        <f t="shared" si="78"/>
        <v>33.333310518487899</v>
      </c>
      <c r="Q198">
        <f t="shared" si="72"/>
        <v>0</v>
      </c>
      <c r="R198" s="5">
        <f t="shared" si="69"/>
        <v>5</v>
      </c>
    </row>
    <row r="199" spans="1:18" x14ac:dyDescent="0.3">
      <c r="A199" s="6">
        <v>1980</v>
      </c>
      <c r="B199" s="35">
        <f t="shared" si="66"/>
        <v>225907472</v>
      </c>
      <c r="C199" s="6">
        <f t="shared" si="67"/>
        <v>435</v>
      </c>
      <c r="D199" s="8">
        <f t="shared" si="65"/>
        <v>519328</v>
      </c>
      <c r="E199" s="37">
        <f t="shared" si="73"/>
        <v>0.22988526913355042</v>
      </c>
      <c r="F199" s="36" t="s">
        <v>133</v>
      </c>
      <c r="G199" s="28">
        <v>511456</v>
      </c>
      <c r="H199">
        <v>1</v>
      </c>
      <c r="I199" s="2">
        <f t="shared" si="70"/>
        <v>511456</v>
      </c>
      <c r="J199" s="40">
        <f t="shared" si="74"/>
        <v>100</v>
      </c>
      <c r="K199" s="39">
        <f t="shared" si="75"/>
        <v>0.2561929425689824</v>
      </c>
      <c r="L199">
        <f t="shared" si="76"/>
        <v>390</v>
      </c>
      <c r="M199" s="8">
        <f t="shared" si="68"/>
        <v>389</v>
      </c>
      <c r="N199">
        <f t="shared" si="77"/>
        <v>1</v>
      </c>
      <c r="O199">
        <f t="shared" si="71"/>
        <v>511456</v>
      </c>
      <c r="P199" s="41">
        <f t="shared" si="78"/>
        <v>100</v>
      </c>
      <c r="Q199">
        <f t="shared" si="72"/>
        <v>0</v>
      </c>
      <c r="R199" s="5">
        <f t="shared" si="69"/>
        <v>3</v>
      </c>
    </row>
    <row r="200" spans="1:18" x14ac:dyDescent="0.3">
      <c r="A200" s="6">
        <v>1980</v>
      </c>
      <c r="B200" s="35">
        <f t="shared" si="66"/>
        <v>225907472</v>
      </c>
      <c r="C200" s="6">
        <f t="shared" si="67"/>
        <v>435</v>
      </c>
      <c r="D200" s="8">
        <f t="shared" si="65"/>
        <v>519328</v>
      </c>
      <c r="E200" s="37">
        <f t="shared" si="73"/>
        <v>0.22988526913355042</v>
      </c>
      <c r="F200" s="36" t="s">
        <v>134</v>
      </c>
      <c r="G200" s="28">
        <v>5346818</v>
      </c>
      <c r="H200">
        <v>10</v>
      </c>
      <c r="I200" s="2">
        <f t="shared" si="70"/>
        <v>534682</v>
      </c>
      <c r="J200" s="40">
        <f t="shared" si="74"/>
        <v>10.000003740542505</v>
      </c>
      <c r="K200" s="39">
        <f t="shared" si="75"/>
        <v>0.2561929425689824</v>
      </c>
      <c r="L200">
        <f t="shared" si="76"/>
        <v>390</v>
      </c>
      <c r="M200" s="8">
        <f t="shared" si="68"/>
        <v>389</v>
      </c>
      <c r="N200">
        <f t="shared" si="77"/>
        <v>9</v>
      </c>
      <c r="O200">
        <f t="shared" si="71"/>
        <v>594091</v>
      </c>
      <c r="P200" s="41">
        <f t="shared" si="78"/>
        <v>11.111113189190281</v>
      </c>
      <c r="Q200">
        <f t="shared" si="72"/>
        <v>-1</v>
      </c>
      <c r="R200" s="5">
        <f t="shared" si="69"/>
        <v>11</v>
      </c>
    </row>
    <row r="201" spans="1:18" x14ac:dyDescent="0.3">
      <c r="A201" s="6">
        <v>1980</v>
      </c>
      <c r="B201" s="35">
        <f t="shared" si="66"/>
        <v>225907472</v>
      </c>
      <c r="C201" s="6">
        <f t="shared" si="67"/>
        <v>435</v>
      </c>
      <c r="D201" s="8">
        <f t="shared" si="65"/>
        <v>519328</v>
      </c>
      <c r="E201" s="37">
        <f t="shared" si="73"/>
        <v>0.22988526913355042</v>
      </c>
      <c r="F201" s="36" t="s">
        <v>135</v>
      </c>
      <c r="G201" s="28">
        <v>4132156</v>
      </c>
      <c r="H201">
        <v>8</v>
      </c>
      <c r="I201" s="2">
        <f t="shared" si="70"/>
        <v>516520</v>
      </c>
      <c r="J201" s="40">
        <f t="shared" si="74"/>
        <v>12.500012100220806</v>
      </c>
      <c r="K201" s="39">
        <f t="shared" si="75"/>
        <v>0.2561929425689824</v>
      </c>
      <c r="L201">
        <f t="shared" si="76"/>
        <v>390</v>
      </c>
      <c r="M201" s="8">
        <f t="shared" si="68"/>
        <v>389</v>
      </c>
      <c r="N201">
        <f t="shared" si="77"/>
        <v>7</v>
      </c>
      <c r="O201">
        <f t="shared" si="71"/>
        <v>590308</v>
      </c>
      <c r="P201" s="41">
        <f t="shared" si="78"/>
        <v>14.285714285714285</v>
      </c>
      <c r="Q201">
        <f t="shared" si="72"/>
        <v>-1</v>
      </c>
      <c r="R201" s="5">
        <f t="shared" si="69"/>
        <v>9</v>
      </c>
    </row>
    <row r="202" spans="1:18" x14ac:dyDescent="0.3">
      <c r="A202" s="6">
        <v>1980</v>
      </c>
      <c r="B202" s="35">
        <f t="shared" si="66"/>
        <v>225907472</v>
      </c>
      <c r="C202" s="6">
        <f t="shared" si="67"/>
        <v>435</v>
      </c>
      <c r="D202" s="8">
        <f t="shared" si="65"/>
        <v>519328</v>
      </c>
      <c r="E202" s="37">
        <f t="shared" si="73"/>
        <v>0.22988526913355042</v>
      </c>
      <c r="F202" s="36" t="s">
        <v>136</v>
      </c>
      <c r="G202" s="28">
        <v>1949644</v>
      </c>
      <c r="H202">
        <v>4</v>
      </c>
      <c r="I202" s="2">
        <f t="shared" si="70"/>
        <v>487411</v>
      </c>
      <c r="J202" s="40">
        <f t="shared" si="74"/>
        <v>25</v>
      </c>
      <c r="K202" s="39">
        <f t="shared" si="75"/>
        <v>0.2561929425689824</v>
      </c>
      <c r="L202">
        <f t="shared" si="76"/>
        <v>390</v>
      </c>
      <c r="M202" s="8">
        <f t="shared" si="68"/>
        <v>389</v>
      </c>
      <c r="N202">
        <f t="shared" si="77"/>
        <v>3</v>
      </c>
      <c r="O202">
        <f t="shared" si="71"/>
        <v>649881</v>
      </c>
      <c r="P202" s="41">
        <f t="shared" si="78"/>
        <v>33.333316236194918</v>
      </c>
      <c r="Q202">
        <f t="shared" si="72"/>
        <v>-1</v>
      </c>
      <c r="R202" s="5">
        <f t="shared" si="69"/>
        <v>5</v>
      </c>
    </row>
    <row r="203" spans="1:18" x14ac:dyDescent="0.3">
      <c r="A203" s="6">
        <v>1980</v>
      </c>
      <c r="B203" s="35">
        <f t="shared" si="66"/>
        <v>225907472</v>
      </c>
      <c r="C203" s="6">
        <f t="shared" si="67"/>
        <v>435</v>
      </c>
      <c r="D203" s="8">
        <f t="shared" si="65"/>
        <v>519328</v>
      </c>
      <c r="E203" s="37">
        <f t="shared" si="73"/>
        <v>0.22988526913355042</v>
      </c>
      <c r="F203" s="36" t="s">
        <v>137</v>
      </c>
      <c r="G203" s="28">
        <v>4705767</v>
      </c>
      <c r="H203">
        <v>9</v>
      </c>
      <c r="I203" s="2">
        <f t="shared" si="70"/>
        <v>522863</v>
      </c>
      <c r="J203" s="40">
        <f t="shared" si="74"/>
        <v>11.111111111111111</v>
      </c>
      <c r="K203" s="39">
        <f t="shared" si="75"/>
        <v>0.2561929425689824</v>
      </c>
      <c r="L203">
        <f t="shared" si="76"/>
        <v>390</v>
      </c>
      <c r="M203" s="8">
        <f t="shared" si="68"/>
        <v>389</v>
      </c>
      <c r="N203">
        <f t="shared" si="77"/>
        <v>8</v>
      </c>
      <c r="O203">
        <f t="shared" si="71"/>
        <v>588221</v>
      </c>
      <c r="P203" s="41">
        <f t="shared" si="78"/>
        <v>12.500002656315113</v>
      </c>
      <c r="Q203">
        <f t="shared" si="72"/>
        <v>-1</v>
      </c>
      <c r="R203" s="5">
        <f t="shared" si="69"/>
        <v>10</v>
      </c>
    </row>
    <row r="204" spans="1:18" x14ac:dyDescent="0.3">
      <c r="A204" s="6">
        <v>1980</v>
      </c>
      <c r="B204" s="35">
        <f t="shared" si="66"/>
        <v>225907472</v>
      </c>
      <c r="C204" s="6">
        <f t="shared" si="67"/>
        <v>435</v>
      </c>
      <c r="D204" s="8">
        <f t="shared" si="65"/>
        <v>519328</v>
      </c>
      <c r="E204" s="37">
        <f t="shared" si="73"/>
        <v>0.22988526913355042</v>
      </c>
      <c r="F204" s="36" t="s">
        <v>138</v>
      </c>
      <c r="G204" s="28">
        <v>469557</v>
      </c>
      <c r="H204">
        <v>1</v>
      </c>
      <c r="I204" s="2">
        <f t="shared" si="70"/>
        <v>469557</v>
      </c>
      <c r="J204" s="40">
        <f t="shared" si="74"/>
        <v>100</v>
      </c>
      <c r="K204" s="39">
        <f t="shared" si="75"/>
        <v>0.2561929425689824</v>
      </c>
      <c r="L204">
        <f t="shared" si="76"/>
        <v>390</v>
      </c>
      <c r="M204" s="8">
        <f t="shared" si="68"/>
        <v>389</v>
      </c>
      <c r="N204">
        <f t="shared" si="77"/>
        <v>1</v>
      </c>
      <c r="O204">
        <f t="shared" si="71"/>
        <v>469557</v>
      </c>
      <c r="P204" s="41">
        <f t="shared" si="78"/>
        <v>100</v>
      </c>
      <c r="Q204">
        <f t="shared" si="72"/>
        <v>0</v>
      </c>
      <c r="R204" s="5">
        <f t="shared" si="69"/>
        <v>3</v>
      </c>
    </row>
    <row r="205" spans="1:18" x14ac:dyDescent="0.3">
      <c r="A205" s="6">
        <v>1980</v>
      </c>
      <c r="B205" s="35">
        <f>SUM($G$155:$G$204)</f>
        <v>225907472</v>
      </c>
      <c r="C205" s="6">
        <f t="shared" si="67"/>
        <v>435</v>
      </c>
      <c r="D205" s="8">
        <f t="shared" si="65"/>
        <v>519328</v>
      </c>
      <c r="E205" s="37">
        <f t="shared" si="73"/>
        <v>0.22988526913355042</v>
      </c>
      <c r="F205" s="20" t="s">
        <v>139</v>
      </c>
      <c r="G205" s="28">
        <v>638333</v>
      </c>
      <c r="H205">
        <v>0</v>
      </c>
      <c r="I205" s="2">
        <f t="shared" ref="I205:I268" si="79">IFERROR(ROUND(G205/H205,0), 0)</f>
        <v>0</v>
      </c>
      <c r="J205" s="40">
        <f t="shared" si="74"/>
        <v>0</v>
      </c>
      <c r="K205" s="39">
        <f t="shared" si="75"/>
        <v>0.2561929425689824</v>
      </c>
      <c r="L205">
        <f t="shared" si="76"/>
        <v>390</v>
      </c>
      <c r="M205" s="8">
        <f t="shared" si="68"/>
        <v>389</v>
      </c>
      <c r="N205">
        <v>0</v>
      </c>
      <c r="O205">
        <f t="shared" ref="O205:O268" si="80">IFERROR(ROUND(G205/N205,0),0)</f>
        <v>0</v>
      </c>
      <c r="P205" s="41">
        <f t="shared" si="78"/>
        <v>0</v>
      </c>
      <c r="Q205">
        <f t="shared" ref="Q205:Q268" si="81">N205-H205</f>
        <v>0</v>
      </c>
      <c r="R205" s="5">
        <f t="shared" ref="R205" si="82">IF(H205=0,3,N205+2)</f>
        <v>3</v>
      </c>
    </row>
    <row r="206" spans="1:18" x14ac:dyDescent="0.3">
      <c r="A206" s="6">
        <v>1990</v>
      </c>
      <c r="B206" s="35">
        <f>SUM($G$206:$G$255)</f>
        <v>248102973</v>
      </c>
      <c r="C206" s="6">
        <f>SUM($H$206:$H$256)</f>
        <v>435</v>
      </c>
      <c r="D206" s="8">
        <f t="shared" si="65"/>
        <v>570352</v>
      </c>
      <c r="E206" s="37">
        <f t="shared" si="73"/>
        <v>0.22988519367722368</v>
      </c>
      <c r="F206" s="36" t="s">
        <v>89</v>
      </c>
      <c r="G206" s="28">
        <v>4040587</v>
      </c>
      <c r="H206">
        <v>7</v>
      </c>
      <c r="I206" s="2">
        <f t="shared" si="79"/>
        <v>577227</v>
      </c>
      <c r="J206" s="40">
        <f t="shared" si="74"/>
        <v>14.285721356822659</v>
      </c>
      <c r="K206" s="39">
        <f t="shared" si="75"/>
        <v>0.23327370607525932</v>
      </c>
      <c r="L206">
        <f t="shared" si="76"/>
        <v>429</v>
      </c>
      <c r="M206" s="33">
        <f>SUM($N$206:$N$256)</f>
        <v>426</v>
      </c>
      <c r="N206">
        <f t="shared" si="77"/>
        <v>7</v>
      </c>
      <c r="O206">
        <f t="shared" si="80"/>
        <v>577227</v>
      </c>
      <c r="P206" s="41">
        <f t="shared" si="78"/>
        <v>14.285721356822659</v>
      </c>
      <c r="Q206">
        <f t="shared" si="81"/>
        <v>0</v>
      </c>
      <c r="R206" s="5">
        <f t="shared" si="69"/>
        <v>9</v>
      </c>
    </row>
    <row r="207" spans="1:18" x14ac:dyDescent="0.3">
      <c r="A207" s="6">
        <v>1990</v>
      </c>
      <c r="B207" s="35">
        <f>SUM($G$206:$G$255)</f>
        <v>248102973</v>
      </c>
      <c r="C207" s="6">
        <f t="shared" ref="C207:C256" si="83">SUM($H$206:$H$256)</f>
        <v>435</v>
      </c>
      <c r="D207" s="8">
        <f t="shared" si="65"/>
        <v>570352</v>
      </c>
      <c r="E207" s="37">
        <f t="shared" si="73"/>
        <v>0.22988519367722368</v>
      </c>
      <c r="F207" s="36" t="s">
        <v>90</v>
      </c>
      <c r="G207" s="28">
        <v>550043</v>
      </c>
      <c r="H207">
        <v>1</v>
      </c>
      <c r="I207" s="2">
        <f t="shared" si="79"/>
        <v>550043</v>
      </c>
      <c r="J207" s="40">
        <f t="shared" si="74"/>
        <v>100</v>
      </c>
      <c r="K207" s="39">
        <f t="shared" si="75"/>
        <v>0.23327370607525932</v>
      </c>
      <c r="L207">
        <f t="shared" si="76"/>
        <v>429</v>
      </c>
      <c r="M207" s="33">
        <f t="shared" ref="M207:M256" si="84">SUM($N$206:$N$256)</f>
        <v>426</v>
      </c>
      <c r="N207">
        <f t="shared" si="77"/>
        <v>1</v>
      </c>
      <c r="O207">
        <f t="shared" si="80"/>
        <v>550043</v>
      </c>
      <c r="P207" s="41">
        <f t="shared" si="78"/>
        <v>100</v>
      </c>
      <c r="Q207">
        <f t="shared" si="81"/>
        <v>0</v>
      </c>
      <c r="R207" s="5">
        <f t="shared" si="69"/>
        <v>3</v>
      </c>
    </row>
    <row r="208" spans="1:18" x14ac:dyDescent="0.3">
      <c r="A208" s="6">
        <v>1990</v>
      </c>
      <c r="B208" s="35">
        <f t="shared" ref="B208:B256" si="85">SUM($G$206:$G$255)</f>
        <v>248102973</v>
      </c>
      <c r="C208" s="6">
        <f t="shared" si="83"/>
        <v>435</v>
      </c>
      <c r="D208" s="8">
        <f t="shared" si="65"/>
        <v>570352</v>
      </c>
      <c r="E208" s="37">
        <f t="shared" si="73"/>
        <v>0.22988519367722368</v>
      </c>
      <c r="F208" s="36" t="s">
        <v>91</v>
      </c>
      <c r="G208" s="28">
        <v>3665228</v>
      </c>
      <c r="H208">
        <v>6</v>
      </c>
      <c r="I208" s="2">
        <f t="shared" si="79"/>
        <v>610871</v>
      </c>
      <c r="J208" s="40">
        <f t="shared" si="74"/>
        <v>16.666657572189234</v>
      </c>
      <c r="K208" s="39">
        <f t="shared" si="75"/>
        <v>0.23327370607525932</v>
      </c>
      <c r="L208">
        <f t="shared" si="76"/>
        <v>429</v>
      </c>
      <c r="M208" s="33">
        <f t="shared" si="84"/>
        <v>426</v>
      </c>
      <c r="N208">
        <f t="shared" si="77"/>
        <v>6</v>
      </c>
      <c r="O208">
        <f t="shared" si="80"/>
        <v>610871</v>
      </c>
      <c r="P208" s="41">
        <f t="shared" si="78"/>
        <v>16.666657572189234</v>
      </c>
      <c r="Q208">
        <f t="shared" si="81"/>
        <v>0</v>
      </c>
      <c r="R208" s="5">
        <f t="shared" si="69"/>
        <v>8</v>
      </c>
    </row>
    <row r="209" spans="1:18" x14ac:dyDescent="0.3">
      <c r="A209" s="6">
        <v>1990</v>
      </c>
      <c r="B209" s="35">
        <f t="shared" si="85"/>
        <v>248102973</v>
      </c>
      <c r="C209" s="6">
        <f t="shared" si="83"/>
        <v>435</v>
      </c>
      <c r="D209" s="8">
        <f t="shared" si="65"/>
        <v>570352</v>
      </c>
      <c r="E209" s="37">
        <f t="shared" si="73"/>
        <v>0.22988519367722368</v>
      </c>
      <c r="F209" s="36" t="s">
        <v>92</v>
      </c>
      <c r="G209" s="28">
        <v>2350725</v>
      </c>
      <c r="H209">
        <v>4</v>
      </c>
      <c r="I209" s="2">
        <f t="shared" si="79"/>
        <v>587681</v>
      </c>
      <c r="J209" s="40">
        <f t="shared" si="74"/>
        <v>24.999989364983144</v>
      </c>
      <c r="K209" s="39">
        <f t="shared" si="75"/>
        <v>0.23327370607525932</v>
      </c>
      <c r="L209">
        <f t="shared" si="76"/>
        <v>429</v>
      </c>
      <c r="M209" s="33">
        <f t="shared" si="84"/>
        <v>426</v>
      </c>
      <c r="N209">
        <f t="shared" si="77"/>
        <v>4</v>
      </c>
      <c r="O209">
        <f t="shared" si="80"/>
        <v>587681</v>
      </c>
      <c r="P209" s="41">
        <f t="shared" si="78"/>
        <v>24.999989364983144</v>
      </c>
      <c r="Q209">
        <f t="shared" si="81"/>
        <v>0</v>
      </c>
      <c r="R209" s="5">
        <f t="shared" si="69"/>
        <v>6</v>
      </c>
    </row>
    <row r="210" spans="1:18" x14ac:dyDescent="0.3">
      <c r="A210" s="6">
        <v>1990</v>
      </c>
      <c r="B210" s="35">
        <f t="shared" si="85"/>
        <v>248102973</v>
      </c>
      <c r="C210" s="6">
        <f t="shared" si="83"/>
        <v>435</v>
      </c>
      <c r="D210" s="8">
        <f t="shared" si="65"/>
        <v>570352</v>
      </c>
      <c r="E210" s="37">
        <f t="shared" si="73"/>
        <v>0.22988519367722368</v>
      </c>
      <c r="F210" s="36" t="s">
        <v>93</v>
      </c>
      <c r="G210" s="28">
        <v>29760021</v>
      </c>
      <c r="H210">
        <v>52</v>
      </c>
      <c r="I210" s="2">
        <f t="shared" si="79"/>
        <v>572308</v>
      </c>
      <c r="J210" s="40">
        <f t="shared" si="74"/>
        <v>1.9230765999795496</v>
      </c>
      <c r="K210" s="39">
        <f t="shared" si="75"/>
        <v>0.23327370607525932</v>
      </c>
      <c r="L210">
        <f t="shared" si="76"/>
        <v>429</v>
      </c>
      <c r="M210" s="33">
        <f t="shared" si="84"/>
        <v>426</v>
      </c>
      <c r="N210">
        <f t="shared" si="77"/>
        <v>51</v>
      </c>
      <c r="O210">
        <f t="shared" si="80"/>
        <v>583530</v>
      </c>
      <c r="P210" s="41">
        <f t="shared" si="78"/>
        <v>1.9607849067041989</v>
      </c>
      <c r="Q210">
        <f t="shared" si="81"/>
        <v>-1</v>
      </c>
      <c r="R210" s="5">
        <f t="shared" si="69"/>
        <v>53</v>
      </c>
    </row>
    <row r="211" spans="1:18" x14ac:dyDescent="0.3">
      <c r="A211" s="6">
        <v>1990</v>
      </c>
      <c r="B211" s="35">
        <f t="shared" si="85"/>
        <v>248102973</v>
      </c>
      <c r="C211" s="6">
        <f t="shared" si="83"/>
        <v>435</v>
      </c>
      <c r="D211" s="8">
        <f t="shared" si="65"/>
        <v>570352</v>
      </c>
      <c r="E211" s="37">
        <f t="shared" si="73"/>
        <v>0.22988519367722368</v>
      </c>
      <c r="F211" s="36" t="s">
        <v>95</v>
      </c>
      <c r="G211" s="28">
        <v>3294394</v>
      </c>
      <c r="H211">
        <v>6</v>
      </c>
      <c r="I211" s="2">
        <f t="shared" si="79"/>
        <v>549066</v>
      </c>
      <c r="J211" s="40">
        <f t="shared" si="74"/>
        <v>16.666676784865441</v>
      </c>
      <c r="K211" s="39">
        <f t="shared" si="75"/>
        <v>0.23327370607525932</v>
      </c>
      <c r="L211">
        <f t="shared" si="76"/>
        <v>429</v>
      </c>
      <c r="M211" s="33">
        <f t="shared" si="84"/>
        <v>426</v>
      </c>
      <c r="N211">
        <f t="shared" si="77"/>
        <v>6</v>
      </c>
      <c r="O211">
        <f t="shared" si="80"/>
        <v>549066</v>
      </c>
      <c r="P211" s="41">
        <f t="shared" si="78"/>
        <v>16.666676784865441</v>
      </c>
      <c r="Q211">
        <f t="shared" si="81"/>
        <v>0</v>
      </c>
      <c r="R211" s="5">
        <f t="shared" si="69"/>
        <v>8</v>
      </c>
    </row>
    <row r="212" spans="1:18" x14ac:dyDescent="0.3">
      <c r="A212" s="6">
        <v>1990</v>
      </c>
      <c r="B212" s="35">
        <f t="shared" si="85"/>
        <v>248102973</v>
      </c>
      <c r="C212" s="6">
        <f t="shared" si="83"/>
        <v>435</v>
      </c>
      <c r="D212" s="8">
        <f t="shared" si="65"/>
        <v>570352</v>
      </c>
      <c r="E212" s="37">
        <f t="shared" si="73"/>
        <v>0.22988519367722368</v>
      </c>
      <c r="F212" s="36" t="s">
        <v>94</v>
      </c>
      <c r="G212" s="28">
        <v>3287116</v>
      </c>
      <c r="H212">
        <v>6</v>
      </c>
      <c r="I212" s="2">
        <f t="shared" si="79"/>
        <v>547853</v>
      </c>
      <c r="J212" s="40">
        <f t="shared" si="74"/>
        <v>16.666676807268136</v>
      </c>
      <c r="K212" s="39">
        <f t="shared" si="75"/>
        <v>0.23327370607525932</v>
      </c>
      <c r="L212">
        <f t="shared" si="76"/>
        <v>429</v>
      </c>
      <c r="M212" s="33">
        <f t="shared" si="84"/>
        <v>426</v>
      </c>
      <c r="N212">
        <f t="shared" si="77"/>
        <v>6</v>
      </c>
      <c r="O212">
        <f t="shared" si="80"/>
        <v>547853</v>
      </c>
      <c r="P212" s="41">
        <f t="shared" si="78"/>
        <v>16.666676807268136</v>
      </c>
      <c r="Q212">
        <f t="shared" si="81"/>
        <v>0</v>
      </c>
      <c r="R212" s="5">
        <f t="shared" si="69"/>
        <v>8</v>
      </c>
    </row>
    <row r="213" spans="1:18" x14ac:dyDescent="0.3">
      <c r="A213" s="6">
        <v>1990</v>
      </c>
      <c r="B213" s="35">
        <f t="shared" si="85"/>
        <v>248102973</v>
      </c>
      <c r="C213" s="6">
        <f t="shared" si="83"/>
        <v>435</v>
      </c>
      <c r="D213" s="8">
        <f t="shared" si="65"/>
        <v>570352</v>
      </c>
      <c r="E213" s="37">
        <f t="shared" si="73"/>
        <v>0.22988519367722368</v>
      </c>
      <c r="F213" s="36" t="s">
        <v>96</v>
      </c>
      <c r="G213" s="28">
        <v>666168</v>
      </c>
      <c r="H213">
        <v>1</v>
      </c>
      <c r="I213" s="2">
        <f t="shared" si="79"/>
        <v>666168</v>
      </c>
      <c r="J213" s="40">
        <f t="shared" si="74"/>
        <v>100</v>
      </c>
      <c r="K213" s="39">
        <f t="shared" si="75"/>
        <v>0.23327370607525932</v>
      </c>
      <c r="L213">
        <f t="shared" si="76"/>
        <v>429</v>
      </c>
      <c r="M213" s="33">
        <f t="shared" si="84"/>
        <v>426</v>
      </c>
      <c r="N213">
        <f t="shared" si="77"/>
        <v>1</v>
      </c>
      <c r="O213">
        <f t="shared" si="80"/>
        <v>666168</v>
      </c>
      <c r="P213" s="41">
        <f t="shared" si="78"/>
        <v>100</v>
      </c>
      <c r="Q213">
        <f t="shared" si="81"/>
        <v>0</v>
      </c>
      <c r="R213" s="5">
        <f t="shared" si="69"/>
        <v>3</v>
      </c>
    </row>
    <row r="214" spans="1:18" x14ac:dyDescent="0.3">
      <c r="A214" s="6">
        <v>1990</v>
      </c>
      <c r="B214" s="35">
        <f t="shared" si="85"/>
        <v>248102973</v>
      </c>
      <c r="C214" s="6">
        <f t="shared" si="83"/>
        <v>435</v>
      </c>
      <c r="D214" s="8">
        <f t="shared" si="65"/>
        <v>570352</v>
      </c>
      <c r="E214" s="37">
        <f t="shared" si="73"/>
        <v>0.22988519367722368</v>
      </c>
      <c r="F214" s="36" t="s">
        <v>97</v>
      </c>
      <c r="G214" s="28">
        <v>12937926</v>
      </c>
      <c r="H214">
        <v>23</v>
      </c>
      <c r="I214" s="2">
        <f t="shared" si="79"/>
        <v>562519</v>
      </c>
      <c r="J214" s="40">
        <f t="shared" si="74"/>
        <v>4.3478297835371755</v>
      </c>
      <c r="K214" s="39">
        <f t="shared" si="75"/>
        <v>0.23327370607525932</v>
      </c>
      <c r="L214">
        <f t="shared" si="76"/>
        <v>429</v>
      </c>
      <c r="M214" s="33">
        <f t="shared" si="84"/>
        <v>426</v>
      </c>
      <c r="N214">
        <f t="shared" si="77"/>
        <v>22</v>
      </c>
      <c r="O214">
        <f t="shared" si="80"/>
        <v>588088</v>
      </c>
      <c r="P214" s="41">
        <f t="shared" si="78"/>
        <v>4.5454580587336801</v>
      </c>
      <c r="Q214">
        <f t="shared" si="81"/>
        <v>-1</v>
      </c>
      <c r="R214" s="5">
        <f t="shared" si="69"/>
        <v>24</v>
      </c>
    </row>
    <row r="215" spans="1:18" x14ac:dyDescent="0.3">
      <c r="A215" s="6">
        <v>1990</v>
      </c>
      <c r="B215" s="35">
        <f t="shared" si="85"/>
        <v>248102973</v>
      </c>
      <c r="C215" s="6">
        <f t="shared" si="83"/>
        <v>435</v>
      </c>
      <c r="D215" s="8">
        <f t="shared" si="65"/>
        <v>570352</v>
      </c>
      <c r="E215" s="37">
        <f t="shared" si="73"/>
        <v>0.22988519367722368</v>
      </c>
      <c r="F215" s="36" t="s">
        <v>98</v>
      </c>
      <c r="G215" s="28">
        <v>6478216</v>
      </c>
      <c r="H215">
        <v>11</v>
      </c>
      <c r="I215" s="2">
        <f t="shared" si="79"/>
        <v>588929</v>
      </c>
      <c r="J215" s="40">
        <f t="shared" si="74"/>
        <v>9.0909133008223257</v>
      </c>
      <c r="K215" s="39">
        <f t="shared" si="75"/>
        <v>0.23327370607525932</v>
      </c>
      <c r="L215">
        <f t="shared" si="76"/>
        <v>429</v>
      </c>
      <c r="M215" s="33">
        <f t="shared" si="84"/>
        <v>426</v>
      </c>
      <c r="N215">
        <f t="shared" si="77"/>
        <v>11</v>
      </c>
      <c r="O215">
        <f t="shared" si="80"/>
        <v>588929</v>
      </c>
      <c r="P215" s="41">
        <f t="shared" si="78"/>
        <v>9.0909133008223257</v>
      </c>
      <c r="Q215">
        <f t="shared" si="81"/>
        <v>0</v>
      </c>
      <c r="R215" s="5">
        <f t="shared" si="69"/>
        <v>13</v>
      </c>
    </row>
    <row r="216" spans="1:18" x14ac:dyDescent="0.3">
      <c r="A216" s="6">
        <v>1990</v>
      </c>
      <c r="B216" s="35">
        <f t="shared" si="85"/>
        <v>248102973</v>
      </c>
      <c r="C216" s="6">
        <f t="shared" si="83"/>
        <v>435</v>
      </c>
      <c r="D216" s="8">
        <f t="shared" si="65"/>
        <v>570352</v>
      </c>
      <c r="E216" s="37">
        <f t="shared" si="73"/>
        <v>0.22988519367722368</v>
      </c>
      <c r="F216" s="36" t="s">
        <v>99</v>
      </c>
      <c r="G216" s="28">
        <v>1108229</v>
      </c>
      <c r="H216">
        <v>2</v>
      </c>
      <c r="I216" s="2">
        <f t="shared" si="79"/>
        <v>554115</v>
      </c>
      <c r="J216" s="40">
        <f t="shared" si="74"/>
        <v>50.00004511702906</v>
      </c>
      <c r="K216" s="39">
        <f t="shared" si="75"/>
        <v>0.23327370607525932</v>
      </c>
      <c r="L216">
        <f t="shared" si="76"/>
        <v>429</v>
      </c>
      <c r="M216" s="33">
        <f t="shared" si="84"/>
        <v>426</v>
      </c>
      <c r="N216">
        <f t="shared" si="77"/>
        <v>2</v>
      </c>
      <c r="O216">
        <f t="shared" si="80"/>
        <v>554115</v>
      </c>
      <c r="P216" s="41">
        <f t="shared" si="78"/>
        <v>50.00004511702906</v>
      </c>
      <c r="Q216">
        <f t="shared" si="81"/>
        <v>0</v>
      </c>
      <c r="R216" s="5">
        <f t="shared" si="69"/>
        <v>4</v>
      </c>
    </row>
    <row r="217" spans="1:18" x14ac:dyDescent="0.3">
      <c r="A217" s="6">
        <v>1990</v>
      </c>
      <c r="B217" s="35">
        <f t="shared" si="85"/>
        <v>248102973</v>
      </c>
      <c r="C217" s="6">
        <f t="shared" si="83"/>
        <v>435</v>
      </c>
      <c r="D217" s="8">
        <f t="shared" si="65"/>
        <v>570352</v>
      </c>
      <c r="E217" s="37">
        <f t="shared" si="73"/>
        <v>0.22988519367722368</v>
      </c>
      <c r="F217" s="36" t="s">
        <v>100</v>
      </c>
      <c r="G217" s="28">
        <v>1006749</v>
      </c>
      <c r="H217">
        <v>2</v>
      </c>
      <c r="I217" s="2">
        <f t="shared" si="79"/>
        <v>503375</v>
      </c>
      <c r="J217" s="40">
        <f t="shared" si="74"/>
        <v>50.000049664812188</v>
      </c>
      <c r="K217" s="39">
        <f t="shared" si="75"/>
        <v>0.23327370607525932</v>
      </c>
      <c r="L217">
        <f t="shared" si="76"/>
        <v>429</v>
      </c>
      <c r="M217" s="33">
        <f t="shared" si="84"/>
        <v>426</v>
      </c>
      <c r="N217">
        <f t="shared" si="77"/>
        <v>2</v>
      </c>
      <c r="O217">
        <f t="shared" si="80"/>
        <v>503375</v>
      </c>
      <c r="P217" s="41">
        <f t="shared" si="78"/>
        <v>50.000049664812188</v>
      </c>
      <c r="Q217">
        <f t="shared" si="81"/>
        <v>0</v>
      </c>
      <c r="R217" s="5">
        <f t="shared" si="69"/>
        <v>4</v>
      </c>
    </row>
    <row r="218" spans="1:18" x14ac:dyDescent="0.3">
      <c r="A218" s="6">
        <v>1990</v>
      </c>
      <c r="B218" s="35">
        <f t="shared" si="85"/>
        <v>248102973</v>
      </c>
      <c r="C218" s="6">
        <f t="shared" si="83"/>
        <v>435</v>
      </c>
      <c r="D218" s="8">
        <f t="shared" si="65"/>
        <v>570352</v>
      </c>
      <c r="E218" s="37">
        <f t="shared" si="73"/>
        <v>0.22988519367722368</v>
      </c>
      <c r="F218" s="36" t="s">
        <v>101</v>
      </c>
      <c r="G218" s="28">
        <v>11430602</v>
      </c>
      <c r="H218">
        <v>20</v>
      </c>
      <c r="I218" s="2">
        <f t="shared" si="79"/>
        <v>571530</v>
      </c>
      <c r="J218" s="40">
        <f t="shared" si="74"/>
        <v>4.9999991251554379</v>
      </c>
      <c r="K218" s="39">
        <f t="shared" si="75"/>
        <v>0.23327370607525932</v>
      </c>
      <c r="L218">
        <f t="shared" si="76"/>
        <v>429</v>
      </c>
      <c r="M218" s="33">
        <f t="shared" si="84"/>
        <v>426</v>
      </c>
      <c r="N218">
        <f t="shared" si="77"/>
        <v>20</v>
      </c>
      <c r="O218">
        <f t="shared" si="80"/>
        <v>571530</v>
      </c>
      <c r="P218" s="41">
        <f t="shared" si="78"/>
        <v>4.9999991251554379</v>
      </c>
      <c r="Q218">
        <f t="shared" si="81"/>
        <v>0</v>
      </c>
      <c r="R218" s="5">
        <f t="shared" si="69"/>
        <v>22</v>
      </c>
    </row>
    <row r="219" spans="1:18" x14ac:dyDescent="0.3">
      <c r="A219" s="6">
        <v>1990</v>
      </c>
      <c r="B219" s="35">
        <f t="shared" si="85"/>
        <v>248102973</v>
      </c>
      <c r="C219" s="6">
        <f t="shared" si="83"/>
        <v>435</v>
      </c>
      <c r="D219" s="8">
        <f t="shared" ref="D219:D282" si="86">ROUND(B219/C219,0)</f>
        <v>570352</v>
      </c>
      <c r="E219" s="37">
        <f t="shared" si="73"/>
        <v>0.22988519367722368</v>
      </c>
      <c r="F219" s="36" t="s">
        <v>102</v>
      </c>
      <c r="G219" s="28">
        <v>5544159</v>
      </c>
      <c r="H219">
        <v>10</v>
      </c>
      <c r="I219" s="2">
        <f t="shared" si="79"/>
        <v>554416</v>
      </c>
      <c r="J219" s="40">
        <f t="shared" si="74"/>
        <v>10.000001803700075</v>
      </c>
      <c r="K219" s="39">
        <f t="shared" si="75"/>
        <v>0.23327370607525932</v>
      </c>
      <c r="L219">
        <f t="shared" si="76"/>
        <v>429</v>
      </c>
      <c r="M219" s="33">
        <f t="shared" si="84"/>
        <v>426</v>
      </c>
      <c r="N219">
        <f t="shared" si="77"/>
        <v>10</v>
      </c>
      <c r="O219">
        <f t="shared" si="80"/>
        <v>554416</v>
      </c>
      <c r="P219" s="41">
        <f t="shared" si="78"/>
        <v>10.000001803700075</v>
      </c>
      <c r="Q219">
        <f t="shared" si="81"/>
        <v>0</v>
      </c>
      <c r="R219" s="5">
        <f t="shared" si="69"/>
        <v>12</v>
      </c>
    </row>
    <row r="220" spans="1:18" x14ac:dyDescent="0.3">
      <c r="A220" s="6">
        <v>1990</v>
      </c>
      <c r="B220" s="35">
        <f t="shared" si="85"/>
        <v>248102973</v>
      </c>
      <c r="C220" s="6">
        <f t="shared" si="83"/>
        <v>435</v>
      </c>
      <c r="D220" s="8">
        <f t="shared" si="86"/>
        <v>570352</v>
      </c>
      <c r="E220" s="37">
        <f t="shared" si="73"/>
        <v>0.22988519367722368</v>
      </c>
      <c r="F220" s="36" t="s">
        <v>103</v>
      </c>
      <c r="G220" s="28">
        <v>2776755</v>
      </c>
      <c r="H220">
        <v>5</v>
      </c>
      <c r="I220" s="2">
        <f t="shared" si="79"/>
        <v>555351</v>
      </c>
      <c r="J220" s="40">
        <f t="shared" si="74"/>
        <v>20</v>
      </c>
      <c r="K220" s="39">
        <f t="shared" si="75"/>
        <v>0.23327370607525932</v>
      </c>
      <c r="L220">
        <f t="shared" si="76"/>
        <v>429</v>
      </c>
      <c r="M220" s="33">
        <f t="shared" si="84"/>
        <v>426</v>
      </c>
      <c r="N220">
        <f t="shared" si="77"/>
        <v>5</v>
      </c>
      <c r="O220">
        <f t="shared" si="80"/>
        <v>555351</v>
      </c>
      <c r="P220" s="41">
        <f t="shared" si="78"/>
        <v>20</v>
      </c>
      <c r="Q220">
        <f t="shared" si="81"/>
        <v>0</v>
      </c>
      <c r="R220" s="5">
        <f t="shared" si="69"/>
        <v>7</v>
      </c>
    </row>
    <row r="221" spans="1:18" x14ac:dyDescent="0.3">
      <c r="A221" s="6">
        <v>1990</v>
      </c>
      <c r="B221" s="35">
        <f t="shared" si="85"/>
        <v>248102973</v>
      </c>
      <c r="C221" s="6">
        <f t="shared" si="83"/>
        <v>435</v>
      </c>
      <c r="D221" s="8">
        <f t="shared" si="86"/>
        <v>570352</v>
      </c>
      <c r="E221" s="37">
        <f t="shared" si="73"/>
        <v>0.22988519367722368</v>
      </c>
      <c r="F221" s="36" t="s">
        <v>104</v>
      </c>
      <c r="G221" s="28">
        <v>2477574</v>
      </c>
      <c r="H221">
        <v>4</v>
      </c>
      <c r="I221" s="2">
        <f t="shared" si="79"/>
        <v>619394</v>
      </c>
      <c r="J221" s="40">
        <f t="shared" si="74"/>
        <v>25.000020181031928</v>
      </c>
      <c r="K221" s="39">
        <f t="shared" si="75"/>
        <v>0.23327370607525932</v>
      </c>
      <c r="L221">
        <f t="shared" si="76"/>
        <v>429</v>
      </c>
      <c r="M221" s="33">
        <f t="shared" si="84"/>
        <v>426</v>
      </c>
      <c r="N221">
        <f t="shared" si="77"/>
        <v>4</v>
      </c>
      <c r="O221">
        <f t="shared" si="80"/>
        <v>619394</v>
      </c>
      <c r="P221" s="41">
        <f t="shared" si="78"/>
        <v>25.000020181031928</v>
      </c>
      <c r="Q221">
        <f t="shared" si="81"/>
        <v>0</v>
      </c>
      <c r="R221" s="5">
        <f t="shared" si="69"/>
        <v>6</v>
      </c>
    </row>
    <row r="222" spans="1:18" x14ac:dyDescent="0.3">
      <c r="A222" s="6">
        <v>1990</v>
      </c>
      <c r="B222" s="35">
        <f t="shared" si="85"/>
        <v>248102973</v>
      </c>
      <c r="C222" s="6">
        <f t="shared" si="83"/>
        <v>435</v>
      </c>
      <c r="D222" s="8">
        <f t="shared" si="86"/>
        <v>570352</v>
      </c>
      <c r="E222" s="37">
        <f t="shared" si="73"/>
        <v>0.22988519367722368</v>
      </c>
      <c r="F222" s="36" t="s">
        <v>105</v>
      </c>
      <c r="G222" s="28">
        <v>3685296</v>
      </c>
      <c r="H222">
        <v>6</v>
      </c>
      <c r="I222" s="2">
        <f t="shared" si="79"/>
        <v>614216</v>
      </c>
      <c r="J222" s="40">
        <f t="shared" si="74"/>
        <v>16.666666666666664</v>
      </c>
      <c r="K222" s="39">
        <f t="shared" si="75"/>
        <v>0.23327370607525932</v>
      </c>
      <c r="L222">
        <f t="shared" si="76"/>
        <v>429</v>
      </c>
      <c r="M222" s="33">
        <f t="shared" si="84"/>
        <v>426</v>
      </c>
      <c r="N222">
        <f t="shared" si="77"/>
        <v>6</v>
      </c>
      <c r="O222">
        <f t="shared" si="80"/>
        <v>614216</v>
      </c>
      <c r="P222" s="41">
        <f t="shared" si="78"/>
        <v>16.666666666666664</v>
      </c>
      <c r="Q222">
        <f t="shared" si="81"/>
        <v>0</v>
      </c>
      <c r="R222" s="5">
        <f t="shared" si="69"/>
        <v>8</v>
      </c>
    </row>
    <row r="223" spans="1:18" x14ac:dyDescent="0.3">
      <c r="A223" s="6">
        <v>1990</v>
      </c>
      <c r="B223" s="35">
        <f t="shared" si="85"/>
        <v>248102973</v>
      </c>
      <c r="C223" s="6">
        <f t="shared" si="83"/>
        <v>435</v>
      </c>
      <c r="D223" s="8">
        <f t="shared" si="86"/>
        <v>570352</v>
      </c>
      <c r="E223" s="37">
        <f t="shared" si="73"/>
        <v>0.22988519367722368</v>
      </c>
      <c r="F223" s="36" t="s">
        <v>106</v>
      </c>
      <c r="G223" s="28">
        <v>4219973</v>
      </c>
      <c r="H223">
        <v>7</v>
      </c>
      <c r="I223" s="2">
        <f t="shared" si="79"/>
        <v>602853</v>
      </c>
      <c r="J223" s="40">
        <f t="shared" si="74"/>
        <v>14.285707515190262</v>
      </c>
      <c r="K223" s="39">
        <f t="shared" si="75"/>
        <v>0.23327370607525932</v>
      </c>
      <c r="L223">
        <f t="shared" si="76"/>
        <v>429</v>
      </c>
      <c r="M223" s="33">
        <f t="shared" si="84"/>
        <v>426</v>
      </c>
      <c r="N223">
        <f t="shared" si="77"/>
        <v>7</v>
      </c>
      <c r="O223">
        <f t="shared" si="80"/>
        <v>602853</v>
      </c>
      <c r="P223" s="41">
        <f t="shared" si="78"/>
        <v>14.285707515190262</v>
      </c>
      <c r="Q223">
        <f t="shared" si="81"/>
        <v>0</v>
      </c>
      <c r="R223" s="5">
        <f t="shared" si="69"/>
        <v>9</v>
      </c>
    </row>
    <row r="224" spans="1:18" x14ac:dyDescent="0.3">
      <c r="A224" s="6">
        <v>1990</v>
      </c>
      <c r="B224" s="35">
        <f t="shared" si="85"/>
        <v>248102973</v>
      </c>
      <c r="C224" s="6">
        <f t="shared" si="83"/>
        <v>435</v>
      </c>
      <c r="D224" s="8">
        <f t="shared" si="86"/>
        <v>570352</v>
      </c>
      <c r="E224" s="37">
        <f t="shared" si="73"/>
        <v>0.22988519367722368</v>
      </c>
      <c r="F224" s="36" t="s">
        <v>107</v>
      </c>
      <c r="G224" s="28">
        <v>1227928</v>
      </c>
      <c r="H224">
        <v>2</v>
      </c>
      <c r="I224" s="2">
        <f t="shared" si="79"/>
        <v>613964</v>
      </c>
      <c r="J224" s="40">
        <f t="shared" si="74"/>
        <v>50</v>
      </c>
      <c r="K224" s="39">
        <f t="shared" si="75"/>
        <v>0.23327370607525932</v>
      </c>
      <c r="L224">
        <f t="shared" si="76"/>
        <v>429</v>
      </c>
      <c r="M224" s="33">
        <f t="shared" si="84"/>
        <v>426</v>
      </c>
      <c r="N224">
        <f t="shared" si="77"/>
        <v>2</v>
      </c>
      <c r="O224">
        <f t="shared" si="80"/>
        <v>613964</v>
      </c>
      <c r="P224" s="41">
        <f t="shared" si="78"/>
        <v>50</v>
      </c>
      <c r="Q224">
        <f t="shared" si="81"/>
        <v>0</v>
      </c>
      <c r="R224" s="5">
        <f t="shared" si="69"/>
        <v>4</v>
      </c>
    </row>
    <row r="225" spans="1:18" x14ac:dyDescent="0.3">
      <c r="A225" s="6">
        <v>1990</v>
      </c>
      <c r="B225" s="35">
        <f t="shared" si="85"/>
        <v>248102973</v>
      </c>
      <c r="C225" s="6">
        <f t="shared" si="83"/>
        <v>435</v>
      </c>
      <c r="D225" s="8">
        <f t="shared" si="86"/>
        <v>570352</v>
      </c>
      <c r="E225" s="37">
        <f t="shared" si="73"/>
        <v>0.22988519367722368</v>
      </c>
      <c r="F225" s="36" t="s">
        <v>108</v>
      </c>
      <c r="G225" s="28">
        <v>4781468</v>
      </c>
      <c r="H225">
        <v>8</v>
      </c>
      <c r="I225" s="2">
        <f t="shared" si="79"/>
        <v>597684</v>
      </c>
      <c r="J225" s="40">
        <f t="shared" si="74"/>
        <v>12.500010457039554</v>
      </c>
      <c r="K225" s="39">
        <f t="shared" si="75"/>
        <v>0.23327370607525932</v>
      </c>
      <c r="L225">
        <f t="shared" si="76"/>
        <v>429</v>
      </c>
      <c r="M225" s="33">
        <f t="shared" si="84"/>
        <v>426</v>
      </c>
      <c r="N225">
        <f t="shared" si="77"/>
        <v>8</v>
      </c>
      <c r="O225">
        <f t="shared" si="80"/>
        <v>597684</v>
      </c>
      <c r="P225" s="41">
        <f t="shared" si="78"/>
        <v>12.500010457039554</v>
      </c>
      <c r="Q225">
        <f t="shared" si="81"/>
        <v>0</v>
      </c>
      <c r="R225" s="5">
        <f t="shared" si="69"/>
        <v>10</v>
      </c>
    </row>
    <row r="226" spans="1:18" x14ac:dyDescent="0.3">
      <c r="A226" s="6">
        <v>1990</v>
      </c>
      <c r="B226" s="35">
        <f t="shared" si="85"/>
        <v>248102973</v>
      </c>
      <c r="C226" s="6">
        <f t="shared" si="83"/>
        <v>435</v>
      </c>
      <c r="D226" s="8">
        <f t="shared" si="86"/>
        <v>570352</v>
      </c>
      <c r="E226" s="37">
        <f t="shared" si="73"/>
        <v>0.22988519367722368</v>
      </c>
      <c r="F226" s="36" t="s">
        <v>109</v>
      </c>
      <c r="G226" s="28">
        <v>6016425</v>
      </c>
      <c r="H226">
        <v>10</v>
      </c>
      <c r="I226" s="2">
        <f t="shared" si="79"/>
        <v>601643</v>
      </c>
      <c r="J226" s="40">
        <f t="shared" si="74"/>
        <v>10.000008310583112</v>
      </c>
      <c r="K226" s="39">
        <f t="shared" si="75"/>
        <v>0.23327370607525932</v>
      </c>
      <c r="L226">
        <f t="shared" si="76"/>
        <v>429</v>
      </c>
      <c r="M226" s="33">
        <f t="shared" si="84"/>
        <v>426</v>
      </c>
      <c r="N226">
        <f t="shared" si="77"/>
        <v>10</v>
      </c>
      <c r="O226">
        <f t="shared" si="80"/>
        <v>601643</v>
      </c>
      <c r="P226" s="41">
        <f t="shared" si="78"/>
        <v>10.000008310583112</v>
      </c>
      <c r="Q226">
        <f t="shared" si="81"/>
        <v>0</v>
      </c>
      <c r="R226" s="5">
        <f t="shared" si="69"/>
        <v>12</v>
      </c>
    </row>
    <row r="227" spans="1:18" x14ac:dyDescent="0.3">
      <c r="A227" s="6">
        <v>1990</v>
      </c>
      <c r="B227" s="35">
        <f t="shared" si="85"/>
        <v>248102973</v>
      </c>
      <c r="C227" s="6">
        <f>SUM($H$206:$H$256)</f>
        <v>435</v>
      </c>
      <c r="D227" s="8">
        <f t="shared" si="86"/>
        <v>570352</v>
      </c>
      <c r="E227" s="37">
        <f t="shared" si="73"/>
        <v>0.22988519367722368</v>
      </c>
      <c r="F227" s="36" t="s">
        <v>110</v>
      </c>
      <c r="G227" s="28">
        <v>9295297</v>
      </c>
      <c r="H227">
        <v>16</v>
      </c>
      <c r="I227" s="2">
        <f t="shared" si="79"/>
        <v>580956</v>
      </c>
      <c r="J227" s="40">
        <f t="shared" si="74"/>
        <v>6.2499993276169663</v>
      </c>
      <c r="K227" s="39">
        <f t="shared" si="75"/>
        <v>0.23327370607525932</v>
      </c>
      <c r="L227">
        <f t="shared" si="76"/>
        <v>429</v>
      </c>
      <c r="M227" s="33">
        <f t="shared" si="84"/>
        <v>426</v>
      </c>
      <c r="N227">
        <f t="shared" si="77"/>
        <v>16</v>
      </c>
      <c r="O227">
        <f t="shared" si="80"/>
        <v>580956</v>
      </c>
      <c r="P227" s="41">
        <f t="shared" si="78"/>
        <v>6.2499993276169663</v>
      </c>
      <c r="Q227">
        <f t="shared" si="81"/>
        <v>0</v>
      </c>
      <c r="R227" s="5">
        <f t="shared" si="69"/>
        <v>18</v>
      </c>
    </row>
    <row r="228" spans="1:18" x14ac:dyDescent="0.3">
      <c r="A228" s="6">
        <v>1990</v>
      </c>
      <c r="B228" s="35">
        <f t="shared" si="85"/>
        <v>248102973</v>
      </c>
      <c r="C228" s="6">
        <f t="shared" si="83"/>
        <v>435</v>
      </c>
      <c r="D228" s="8">
        <f t="shared" si="86"/>
        <v>570352</v>
      </c>
      <c r="E228" s="37">
        <f t="shared" si="73"/>
        <v>0.22988519367722368</v>
      </c>
      <c r="F228" s="36" t="s">
        <v>111</v>
      </c>
      <c r="G228" s="28">
        <v>4375099</v>
      </c>
      <c r="H228">
        <v>8</v>
      </c>
      <c r="I228" s="2">
        <f t="shared" si="79"/>
        <v>546887</v>
      </c>
      <c r="J228" s="40">
        <f t="shared" si="74"/>
        <v>12.499991428765384</v>
      </c>
      <c r="K228" s="39">
        <f t="shared" si="75"/>
        <v>0.23327370607525932</v>
      </c>
      <c r="L228">
        <f t="shared" si="76"/>
        <v>429</v>
      </c>
      <c r="M228" s="33">
        <f t="shared" si="84"/>
        <v>426</v>
      </c>
      <c r="N228">
        <f t="shared" si="77"/>
        <v>8</v>
      </c>
      <c r="O228">
        <f t="shared" si="80"/>
        <v>546887</v>
      </c>
      <c r="P228" s="41">
        <f t="shared" si="78"/>
        <v>12.499991428765384</v>
      </c>
      <c r="Q228">
        <f t="shared" si="81"/>
        <v>0</v>
      </c>
      <c r="R228" s="5">
        <f t="shared" si="69"/>
        <v>10</v>
      </c>
    </row>
    <row r="229" spans="1:18" x14ac:dyDescent="0.3">
      <c r="A229" s="6">
        <v>1990</v>
      </c>
      <c r="B229" s="35">
        <f t="shared" si="85"/>
        <v>248102973</v>
      </c>
      <c r="C229" s="6">
        <f t="shared" si="83"/>
        <v>435</v>
      </c>
      <c r="D229" s="8">
        <f t="shared" si="86"/>
        <v>570352</v>
      </c>
      <c r="E229" s="37">
        <f t="shared" si="73"/>
        <v>0.22988519367722368</v>
      </c>
      <c r="F229" s="36" t="s">
        <v>112</v>
      </c>
      <c r="G229" s="28">
        <v>2573216</v>
      </c>
      <c r="H229">
        <v>5</v>
      </c>
      <c r="I229" s="2">
        <f t="shared" si="79"/>
        <v>514643</v>
      </c>
      <c r="J229" s="40">
        <f t="shared" si="74"/>
        <v>19.999992227624887</v>
      </c>
      <c r="K229" s="39">
        <f t="shared" si="75"/>
        <v>0.23327370607525932</v>
      </c>
      <c r="L229">
        <f t="shared" si="76"/>
        <v>429</v>
      </c>
      <c r="M229" s="33">
        <f t="shared" si="84"/>
        <v>426</v>
      </c>
      <c r="N229">
        <f t="shared" si="77"/>
        <v>4</v>
      </c>
      <c r="O229">
        <f t="shared" si="80"/>
        <v>643304</v>
      </c>
      <c r="P229" s="41">
        <f t="shared" si="78"/>
        <v>25</v>
      </c>
      <c r="Q229">
        <f t="shared" si="81"/>
        <v>-1</v>
      </c>
      <c r="R229" s="5">
        <f t="shared" si="69"/>
        <v>6</v>
      </c>
    </row>
    <row r="230" spans="1:18" x14ac:dyDescent="0.3">
      <c r="A230" s="6">
        <v>1990</v>
      </c>
      <c r="B230" s="35">
        <f t="shared" si="85"/>
        <v>248102973</v>
      </c>
      <c r="C230" s="6">
        <f t="shared" si="83"/>
        <v>435</v>
      </c>
      <c r="D230" s="8">
        <f t="shared" si="86"/>
        <v>570352</v>
      </c>
      <c r="E230" s="37">
        <f t="shared" si="73"/>
        <v>0.22988519367722368</v>
      </c>
      <c r="F230" s="36" t="s">
        <v>113</v>
      </c>
      <c r="G230" s="28">
        <v>5117073</v>
      </c>
      <c r="H230">
        <v>9</v>
      </c>
      <c r="I230" s="2">
        <f t="shared" si="79"/>
        <v>568564</v>
      </c>
      <c r="J230" s="40">
        <f t="shared" si="74"/>
        <v>11.111117625251779</v>
      </c>
      <c r="K230" s="39">
        <f t="shared" si="75"/>
        <v>0.23327370607525932</v>
      </c>
      <c r="L230">
        <f t="shared" si="76"/>
        <v>429</v>
      </c>
      <c r="M230" s="33">
        <f t="shared" si="84"/>
        <v>426</v>
      </c>
      <c r="N230">
        <f t="shared" si="77"/>
        <v>9</v>
      </c>
      <c r="O230">
        <f t="shared" si="80"/>
        <v>568564</v>
      </c>
      <c r="P230" s="41">
        <f t="shared" si="78"/>
        <v>11.111117625251779</v>
      </c>
      <c r="Q230">
        <f t="shared" si="81"/>
        <v>0</v>
      </c>
      <c r="R230" s="5">
        <f t="shared" si="69"/>
        <v>11</v>
      </c>
    </row>
    <row r="231" spans="1:18" x14ac:dyDescent="0.3">
      <c r="A231" s="6">
        <v>1990</v>
      </c>
      <c r="B231" s="35">
        <f t="shared" si="85"/>
        <v>248102973</v>
      </c>
      <c r="C231" s="6">
        <f t="shared" si="83"/>
        <v>435</v>
      </c>
      <c r="D231" s="8">
        <f t="shared" si="86"/>
        <v>570352</v>
      </c>
      <c r="E231" s="37">
        <f t="shared" si="73"/>
        <v>0.22988519367722368</v>
      </c>
      <c r="F231" s="36" t="s">
        <v>114</v>
      </c>
      <c r="G231" s="28">
        <v>799065</v>
      </c>
      <c r="H231">
        <v>1</v>
      </c>
      <c r="I231" s="2">
        <f t="shared" si="79"/>
        <v>799065</v>
      </c>
      <c r="J231" s="40">
        <f t="shared" si="74"/>
        <v>100</v>
      </c>
      <c r="K231" s="39">
        <f t="shared" si="75"/>
        <v>0.23327370607525932</v>
      </c>
      <c r="L231">
        <f t="shared" si="76"/>
        <v>429</v>
      </c>
      <c r="M231" s="33">
        <f t="shared" si="84"/>
        <v>426</v>
      </c>
      <c r="N231">
        <f t="shared" si="77"/>
        <v>1</v>
      </c>
      <c r="O231">
        <f t="shared" si="80"/>
        <v>799065</v>
      </c>
      <c r="P231" s="41">
        <f t="shared" si="78"/>
        <v>100</v>
      </c>
      <c r="Q231">
        <f t="shared" si="81"/>
        <v>0</v>
      </c>
      <c r="R231" s="5">
        <f t="shared" si="69"/>
        <v>3</v>
      </c>
    </row>
    <row r="232" spans="1:18" x14ac:dyDescent="0.3">
      <c r="A232" s="6">
        <v>1990</v>
      </c>
      <c r="B232" s="35">
        <f t="shared" si="85"/>
        <v>248102973</v>
      </c>
      <c r="C232" s="6">
        <f t="shared" si="83"/>
        <v>435</v>
      </c>
      <c r="D232" s="8">
        <f t="shared" si="86"/>
        <v>570352</v>
      </c>
      <c r="E232" s="37">
        <f t="shared" si="73"/>
        <v>0.22988519367722368</v>
      </c>
      <c r="F232" s="36" t="s">
        <v>115</v>
      </c>
      <c r="G232" s="28">
        <v>1578385</v>
      </c>
      <c r="H232">
        <v>3</v>
      </c>
      <c r="I232" s="2">
        <f t="shared" si="79"/>
        <v>526128</v>
      </c>
      <c r="J232" s="40">
        <f t="shared" si="74"/>
        <v>33.33331221470047</v>
      </c>
      <c r="K232" s="39">
        <f t="shared" si="75"/>
        <v>0.23327370607525932</v>
      </c>
      <c r="L232">
        <f t="shared" si="76"/>
        <v>429</v>
      </c>
      <c r="M232" s="33">
        <f t="shared" si="84"/>
        <v>426</v>
      </c>
      <c r="N232">
        <f t="shared" si="77"/>
        <v>3</v>
      </c>
      <c r="O232">
        <f t="shared" si="80"/>
        <v>526128</v>
      </c>
      <c r="P232" s="41">
        <f t="shared" si="78"/>
        <v>33.33331221470047</v>
      </c>
      <c r="Q232">
        <f t="shared" si="81"/>
        <v>0</v>
      </c>
      <c r="R232" s="5">
        <f t="shared" ref="R232:R295" si="87">IF(H232=0,3,N232+2)</f>
        <v>5</v>
      </c>
    </row>
    <row r="233" spans="1:18" x14ac:dyDescent="0.3">
      <c r="A233" s="6">
        <v>1990</v>
      </c>
      <c r="B233" s="35">
        <f t="shared" si="85"/>
        <v>248102973</v>
      </c>
      <c r="C233" s="6">
        <f t="shared" si="83"/>
        <v>435</v>
      </c>
      <c r="D233" s="8">
        <f t="shared" si="86"/>
        <v>570352</v>
      </c>
      <c r="E233" s="37">
        <f t="shared" si="73"/>
        <v>0.22988519367722368</v>
      </c>
      <c r="F233" s="36" t="s">
        <v>116</v>
      </c>
      <c r="G233" s="28">
        <v>1201833</v>
      </c>
      <c r="H233">
        <v>2</v>
      </c>
      <c r="I233" s="2">
        <f t="shared" si="79"/>
        <v>600917</v>
      </c>
      <c r="J233" s="40">
        <f t="shared" si="74"/>
        <v>50.000041603117907</v>
      </c>
      <c r="K233" s="39">
        <f t="shared" si="75"/>
        <v>0.23327370607525932</v>
      </c>
      <c r="L233">
        <f t="shared" si="76"/>
        <v>429</v>
      </c>
      <c r="M233" s="33">
        <f t="shared" si="84"/>
        <v>426</v>
      </c>
      <c r="N233">
        <f t="shared" si="77"/>
        <v>2</v>
      </c>
      <c r="O233">
        <f t="shared" si="80"/>
        <v>600917</v>
      </c>
      <c r="P233" s="41">
        <f t="shared" si="78"/>
        <v>50.000041603117907</v>
      </c>
      <c r="Q233">
        <f t="shared" si="81"/>
        <v>0</v>
      </c>
      <c r="R233" s="5">
        <f t="shared" si="87"/>
        <v>4</v>
      </c>
    </row>
    <row r="234" spans="1:18" x14ac:dyDescent="0.3">
      <c r="A234" s="6">
        <v>1990</v>
      </c>
      <c r="B234" s="35">
        <f t="shared" si="85"/>
        <v>248102973</v>
      </c>
      <c r="C234" s="6">
        <f t="shared" si="83"/>
        <v>435</v>
      </c>
      <c r="D234" s="8">
        <f t="shared" si="86"/>
        <v>570352</v>
      </c>
      <c r="E234" s="37">
        <f t="shared" si="73"/>
        <v>0.22988519367722368</v>
      </c>
      <c r="F234" s="36" t="s">
        <v>117</v>
      </c>
      <c r="G234" s="28">
        <v>1109252</v>
      </c>
      <c r="H234">
        <v>2</v>
      </c>
      <c r="I234" s="2">
        <f t="shared" si="79"/>
        <v>554626</v>
      </c>
      <c r="J234" s="40">
        <f t="shared" si="74"/>
        <v>50</v>
      </c>
      <c r="K234" s="39">
        <f t="shared" si="75"/>
        <v>0.23327370607525932</v>
      </c>
      <c r="L234">
        <f t="shared" si="76"/>
        <v>429</v>
      </c>
      <c r="M234" s="33">
        <f t="shared" si="84"/>
        <v>426</v>
      </c>
      <c r="N234">
        <f t="shared" si="77"/>
        <v>2</v>
      </c>
      <c r="O234">
        <f t="shared" si="80"/>
        <v>554626</v>
      </c>
      <c r="P234" s="41">
        <f t="shared" si="78"/>
        <v>50</v>
      </c>
      <c r="Q234">
        <f t="shared" si="81"/>
        <v>0</v>
      </c>
      <c r="R234" s="5">
        <f t="shared" si="87"/>
        <v>4</v>
      </c>
    </row>
    <row r="235" spans="1:18" x14ac:dyDescent="0.3">
      <c r="A235" s="6">
        <v>1990</v>
      </c>
      <c r="B235" s="35">
        <f t="shared" si="85"/>
        <v>248102973</v>
      </c>
      <c r="C235" s="6">
        <f t="shared" si="83"/>
        <v>435</v>
      </c>
      <c r="D235" s="8">
        <f t="shared" si="86"/>
        <v>570352</v>
      </c>
      <c r="E235" s="37">
        <f t="shared" si="73"/>
        <v>0.22988519367722368</v>
      </c>
      <c r="F235" s="36" t="s">
        <v>118</v>
      </c>
      <c r="G235" s="28">
        <v>7730188</v>
      </c>
      <c r="H235">
        <v>13</v>
      </c>
      <c r="I235" s="2">
        <f t="shared" si="79"/>
        <v>594630</v>
      </c>
      <c r="J235" s="40">
        <f t="shared" si="74"/>
        <v>7.6923096825070747</v>
      </c>
      <c r="K235" s="39">
        <f t="shared" si="75"/>
        <v>0.23327370607525932</v>
      </c>
      <c r="L235">
        <f t="shared" si="76"/>
        <v>429</v>
      </c>
      <c r="M235" s="33">
        <f t="shared" si="84"/>
        <v>426</v>
      </c>
      <c r="N235">
        <f t="shared" si="77"/>
        <v>13</v>
      </c>
      <c r="O235">
        <f t="shared" si="80"/>
        <v>594630</v>
      </c>
      <c r="P235" s="41">
        <f t="shared" si="78"/>
        <v>7.6923096825070747</v>
      </c>
      <c r="Q235">
        <f t="shared" si="81"/>
        <v>0</v>
      </c>
      <c r="R235" s="5">
        <f t="shared" si="87"/>
        <v>15</v>
      </c>
    </row>
    <row r="236" spans="1:18" x14ac:dyDescent="0.3">
      <c r="A236" s="6">
        <v>1990</v>
      </c>
      <c r="B236" s="35">
        <f t="shared" si="85"/>
        <v>248102973</v>
      </c>
      <c r="C236" s="6">
        <f t="shared" si="83"/>
        <v>435</v>
      </c>
      <c r="D236" s="8">
        <f t="shared" si="86"/>
        <v>570352</v>
      </c>
      <c r="E236" s="37">
        <f t="shared" si="73"/>
        <v>0.22988519367722368</v>
      </c>
      <c r="F236" s="36" t="s">
        <v>119</v>
      </c>
      <c r="G236" s="28">
        <v>1515069</v>
      </c>
      <c r="H236">
        <v>3</v>
      </c>
      <c r="I236" s="2">
        <f t="shared" si="79"/>
        <v>505023</v>
      </c>
      <c r="J236" s="40">
        <f t="shared" si="74"/>
        <v>33.333333333333329</v>
      </c>
      <c r="K236" s="39">
        <f t="shared" si="75"/>
        <v>0.23327370607525932</v>
      </c>
      <c r="L236">
        <f t="shared" si="76"/>
        <v>429</v>
      </c>
      <c r="M236" s="33">
        <f t="shared" si="84"/>
        <v>426</v>
      </c>
      <c r="N236">
        <f t="shared" si="77"/>
        <v>3</v>
      </c>
      <c r="O236">
        <f t="shared" si="80"/>
        <v>505023</v>
      </c>
      <c r="P236" s="41">
        <f t="shared" si="78"/>
        <v>33.333333333333329</v>
      </c>
      <c r="Q236">
        <f t="shared" si="81"/>
        <v>0</v>
      </c>
      <c r="R236" s="5">
        <f t="shared" si="87"/>
        <v>5</v>
      </c>
    </row>
    <row r="237" spans="1:18" x14ac:dyDescent="0.3">
      <c r="A237" s="6">
        <v>1990</v>
      </c>
      <c r="B237" s="35">
        <f t="shared" si="85"/>
        <v>248102973</v>
      </c>
      <c r="C237" s="6">
        <f t="shared" si="83"/>
        <v>435</v>
      </c>
      <c r="D237" s="8">
        <f t="shared" si="86"/>
        <v>570352</v>
      </c>
      <c r="E237" s="37">
        <f t="shared" si="73"/>
        <v>0.22988519367722368</v>
      </c>
      <c r="F237" s="36" t="s">
        <v>120</v>
      </c>
      <c r="G237" s="28">
        <v>17990455</v>
      </c>
      <c r="H237">
        <v>31</v>
      </c>
      <c r="I237" s="2">
        <f t="shared" si="79"/>
        <v>580337</v>
      </c>
      <c r="J237" s="40">
        <f t="shared" si="74"/>
        <v>3.2258050171604888</v>
      </c>
      <c r="K237" s="39">
        <f t="shared" si="75"/>
        <v>0.23327370607525932</v>
      </c>
      <c r="L237">
        <f t="shared" si="76"/>
        <v>429</v>
      </c>
      <c r="M237" s="33">
        <f t="shared" si="84"/>
        <v>426</v>
      </c>
      <c r="N237">
        <f t="shared" si="77"/>
        <v>31</v>
      </c>
      <c r="O237">
        <f t="shared" si="80"/>
        <v>580337</v>
      </c>
      <c r="P237" s="41">
        <f t="shared" si="78"/>
        <v>3.2258050171604888</v>
      </c>
      <c r="Q237">
        <f t="shared" si="81"/>
        <v>0</v>
      </c>
      <c r="R237" s="5">
        <f t="shared" si="87"/>
        <v>33</v>
      </c>
    </row>
    <row r="238" spans="1:18" x14ac:dyDescent="0.3">
      <c r="A238" s="6">
        <v>1990</v>
      </c>
      <c r="B238" s="35">
        <f t="shared" si="85"/>
        <v>248102973</v>
      </c>
      <c r="C238" s="6">
        <f t="shared" si="83"/>
        <v>435</v>
      </c>
      <c r="D238" s="8">
        <f t="shared" si="86"/>
        <v>570352</v>
      </c>
      <c r="E238" s="37">
        <f t="shared" si="73"/>
        <v>0.22988519367722368</v>
      </c>
      <c r="F238" s="36" t="s">
        <v>121</v>
      </c>
      <c r="G238" s="28">
        <v>6628637</v>
      </c>
      <c r="H238">
        <v>12</v>
      </c>
      <c r="I238" s="2">
        <f t="shared" si="79"/>
        <v>552386</v>
      </c>
      <c r="J238" s="40">
        <f t="shared" si="74"/>
        <v>8.333327047475974</v>
      </c>
      <c r="K238" s="39">
        <f t="shared" si="75"/>
        <v>0.23327370607525932</v>
      </c>
      <c r="L238">
        <f t="shared" si="76"/>
        <v>429</v>
      </c>
      <c r="M238" s="33">
        <f t="shared" si="84"/>
        <v>426</v>
      </c>
      <c r="N238">
        <f t="shared" si="77"/>
        <v>11</v>
      </c>
      <c r="O238">
        <f t="shared" si="80"/>
        <v>602603</v>
      </c>
      <c r="P238" s="41">
        <f t="shared" si="78"/>
        <v>9.0909036050699417</v>
      </c>
      <c r="Q238">
        <f t="shared" si="81"/>
        <v>-1</v>
      </c>
      <c r="R238" s="5">
        <f t="shared" si="87"/>
        <v>13</v>
      </c>
    </row>
    <row r="239" spans="1:18" x14ac:dyDescent="0.3">
      <c r="A239" s="6">
        <v>1990</v>
      </c>
      <c r="B239" s="35">
        <f t="shared" si="85"/>
        <v>248102973</v>
      </c>
      <c r="C239" s="6">
        <f t="shared" si="83"/>
        <v>435</v>
      </c>
      <c r="D239" s="8">
        <f t="shared" si="86"/>
        <v>570352</v>
      </c>
      <c r="E239" s="37">
        <f t="shared" si="73"/>
        <v>0.22988519367722368</v>
      </c>
      <c r="F239" s="36" t="s">
        <v>122</v>
      </c>
      <c r="G239" s="28">
        <v>638800</v>
      </c>
      <c r="H239">
        <v>1</v>
      </c>
      <c r="I239" s="2">
        <f t="shared" si="79"/>
        <v>638800</v>
      </c>
      <c r="J239" s="40">
        <f t="shared" si="74"/>
        <v>100</v>
      </c>
      <c r="K239" s="39">
        <f t="shared" si="75"/>
        <v>0.23327370607525932</v>
      </c>
      <c r="L239">
        <f t="shared" si="76"/>
        <v>429</v>
      </c>
      <c r="M239" s="33">
        <f t="shared" si="84"/>
        <v>426</v>
      </c>
      <c r="N239">
        <f t="shared" si="77"/>
        <v>1</v>
      </c>
      <c r="O239">
        <f t="shared" si="80"/>
        <v>638800</v>
      </c>
      <c r="P239" s="41">
        <f t="shared" si="78"/>
        <v>100</v>
      </c>
      <c r="Q239">
        <f t="shared" si="81"/>
        <v>0</v>
      </c>
      <c r="R239" s="5">
        <f t="shared" si="87"/>
        <v>3</v>
      </c>
    </row>
    <row r="240" spans="1:18" x14ac:dyDescent="0.3">
      <c r="A240" s="6">
        <v>1990</v>
      </c>
      <c r="B240" s="35">
        <f t="shared" si="85"/>
        <v>248102973</v>
      </c>
      <c r="C240" s="6">
        <f t="shared" si="83"/>
        <v>435</v>
      </c>
      <c r="D240" s="8">
        <f t="shared" si="86"/>
        <v>570352</v>
      </c>
      <c r="E240" s="37">
        <f t="shared" si="73"/>
        <v>0.22988519367722368</v>
      </c>
      <c r="F240" s="36" t="s">
        <v>123</v>
      </c>
      <c r="G240" s="28">
        <v>10847115</v>
      </c>
      <c r="H240">
        <v>19</v>
      </c>
      <c r="I240" s="2">
        <f t="shared" si="79"/>
        <v>570901</v>
      </c>
      <c r="J240" s="40">
        <f t="shared" si="74"/>
        <v>5.2631598355876195</v>
      </c>
      <c r="K240" s="39">
        <f t="shared" si="75"/>
        <v>0.23327370607525932</v>
      </c>
      <c r="L240">
        <f t="shared" si="76"/>
        <v>429</v>
      </c>
      <c r="M240" s="33">
        <f t="shared" si="84"/>
        <v>426</v>
      </c>
      <c r="N240">
        <f t="shared" si="77"/>
        <v>19</v>
      </c>
      <c r="O240">
        <f t="shared" si="80"/>
        <v>570901</v>
      </c>
      <c r="P240" s="41">
        <f t="shared" si="78"/>
        <v>5.2631598355876195</v>
      </c>
      <c r="Q240">
        <f t="shared" si="81"/>
        <v>0</v>
      </c>
      <c r="R240" s="5">
        <f t="shared" si="87"/>
        <v>21</v>
      </c>
    </row>
    <row r="241" spans="1:18" x14ac:dyDescent="0.3">
      <c r="A241" s="6">
        <v>1990</v>
      </c>
      <c r="B241" s="35">
        <f t="shared" si="85"/>
        <v>248102973</v>
      </c>
      <c r="C241" s="6">
        <f t="shared" si="83"/>
        <v>435</v>
      </c>
      <c r="D241" s="8">
        <f t="shared" si="86"/>
        <v>570352</v>
      </c>
      <c r="E241" s="37">
        <f t="shared" si="73"/>
        <v>0.22988519367722368</v>
      </c>
      <c r="F241" s="36" t="s">
        <v>124</v>
      </c>
      <c r="G241" s="28">
        <v>3145585</v>
      </c>
      <c r="H241">
        <v>6</v>
      </c>
      <c r="I241" s="2">
        <f t="shared" si="79"/>
        <v>524264</v>
      </c>
      <c r="J241" s="40">
        <f t="shared" si="74"/>
        <v>16.666661368235161</v>
      </c>
      <c r="K241" s="39">
        <f t="shared" si="75"/>
        <v>0.23327370607525932</v>
      </c>
      <c r="L241">
        <f t="shared" si="76"/>
        <v>429</v>
      </c>
      <c r="M241" s="33">
        <f t="shared" si="84"/>
        <v>426</v>
      </c>
      <c r="N241">
        <f t="shared" si="77"/>
        <v>5</v>
      </c>
      <c r="O241">
        <f t="shared" si="80"/>
        <v>629117</v>
      </c>
      <c r="P241" s="41">
        <f t="shared" si="78"/>
        <v>20</v>
      </c>
      <c r="Q241">
        <f t="shared" si="81"/>
        <v>-1</v>
      </c>
      <c r="R241" s="5">
        <f t="shared" si="87"/>
        <v>7</v>
      </c>
    </row>
    <row r="242" spans="1:18" x14ac:dyDescent="0.3">
      <c r="A242" s="6">
        <v>1990</v>
      </c>
      <c r="B242" s="35">
        <f t="shared" si="85"/>
        <v>248102973</v>
      </c>
      <c r="C242" s="6">
        <f t="shared" si="83"/>
        <v>435</v>
      </c>
      <c r="D242" s="8">
        <f t="shared" si="86"/>
        <v>570352</v>
      </c>
      <c r="E242" s="37">
        <f t="shared" si="73"/>
        <v>0.22988519367722368</v>
      </c>
      <c r="F242" s="36" t="s">
        <v>125</v>
      </c>
      <c r="G242" s="28">
        <v>2842321</v>
      </c>
      <c r="H242">
        <v>5</v>
      </c>
      <c r="I242" s="2">
        <f t="shared" si="79"/>
        <v>568464</v>
      </c>
      <c r="J242" s="40">
        <f t="shared" si="74"/>
        <v>19.999992963497085</v>
      </c>
      <c r="K242" s="39">
        <f t="shared" si="75"/>
        <v>0.23327370607525932</v>
      </c>
      <c r="L242">
        <f t="shared" si="76"/>
        <v>429</v>
      </c>
      <c r="M242" s="33">
        <f t="shared" si="84"/>
        <v>426</v>
      </c>
      <c r="N242">
        <f t="shared" si="77"/>
        <v>5</v>
      </c>
      <c r="O242">
        <f t="shared" si="80"/>
        <v>568464</v>
      </c>
      <c r="P242" s="41">
        <f t="shared" si="78"/>
        <v>19.999992963497085</v>
      </c>
      <c r="Q242">
        <f t="shared" si="81"/>
        <v>0</v>
      </c>
      <c r="R242" s="5">
        <f t="shared" si="87"/>
        <v>7</v>
      </c>
    </row>
    <row r="243" spans="1:18" x14ac:dyDescent="0.3">
      <c r="A243" s="6">
        <v>1990</v>
      </c>
      <c r="B243" s="35">
        <f t="shared" si="85"/>
        <v>248102973</v>
      </c>
      <c r="C243" s="6">
        <f t="shared" si="83"/>
        <v>435</v>
      </c>
      <c r="D243" s="8">
        <f t="shared" si="86"/>
        <v>570352</v>
      </c>
      <c r="E243" s="37">
        <f t="shared" si="73"/>
        <v>0.22988519367722368</v>
      </c>
      <c r="F243" s="36" t="s">
        <v>126</v>
      </c>
      <c r="G243" s="28">
        <v>11881643</v>
      </c>
      <c r="H243">
        <v>21</v>
      </c>
      <c r="I243" s="2">
        <f t="shared" si="79"/>
        <v>565793</v>
      </c>
      <c r="J243" s="40">
        <f t="shared" si="74"/>
        <v>4.7619087696878291</v>
      </c>
      <c r="K243" s="39">
        <f t="shared" si="75"/>
        <v>0.23327370607525932</v>
      </c>
      <c r="L243">
        <f t="shared" si="76"/>
        <v>429</v>
      </c>
      <c r="M243" s="33">
        <f t="shared" si="84"/>
        <v>426</v>
      </c>
      <c r="N243">
        <f t="shared" si="77"/>
        <v>21</v>
      </c>
      <c r="O243">
        <f t="shared" si="80"/>
        <v>565793</v>
      </c>
      <c r="P243" s="41">
        <f t="shared" si="78"/>
        <v>4.7619087696878291</v>
      </c>
      <c r="Q243">
        <f t="shared" si="81"/>
        <v>0</v>
      </c>
      <c r="R243" s="5">
        <f t="shared" si="87"/>
        <v>23</v>
      </c>
    </row>
    <row r="244" spans="1:18" x14ac:dyDescent="0.3">
      <c r="A244" s="6">
        <v>1990</v>
      </c>
      <c r="B244" s="35">
        <f t="shared" si="85"/>
        <v>248102973</v>
      </c>
      <c r="C244" s="6">
        <f>SUM($H$206:$H$256)</f>
        <v>435</v>
      </c>
      <c r="D244" s="8">
        <f t="shared" si="86"/>
        <v>570352</v>
      </c>
      <c r="E244" s="37">
        <f t="shared" si="73"/>
        <v>0.22988519367722368</v>
      </c>
      <c r="F244" s="36" t="s">
        <v>127</v>
      </c>
      <c r="G244" s="28">
        <v>1003464</v>
      </c>
      <c r="H244">
        <v>2</v>
      </c>
      <c r="I244" s="2">
        <f t="shared" si="79"/>
        <v>501732</v>
      </c>
      <c r="J244" s="40">
        <f t="shared" si="74"/>
        <v>50</v>
      </c>
      <c r="K244" s="39">
        <f t="shared" si="75"/>
        <v>0.23327370607525932</v>
      </c>
      <c r="L244">
        <f t="shared" si="76"/>
        <v>429</v>
      </c>
      <c r="M244" s="33">
        <f t="shared" si="84"/>
        <v>426</v>
      </c>
      <c r="N244">
        <f t="shared" si="77"/>
        <v>2</v>
      </c>
      <c r="O244">
        <f t="shared" si="80"/>
        <v>501732</v>
      </c>
      <c r="P244" s="41">
        <f t="shared" si="78"/>
        <v>50</v>
      </c>
      <c r="Q244">
        <f t="shared" si="81"/>
        <v>0</v>
      </c>
      <c r="R244" s="5">
        <f t="shared" si="87"/>
        <v>4</v>
      </c>
    </row>
    <row r="245" spans="1:18" x14ac:dyDescent="0.3">
      <c r="A245" s="6">
        <v>1990</v>
      </c>
      <c r="B245" s="35">
        <f t="shared" si="85"/>
        <v>248102973</v>
      </c>
      <c r="C245" s="6">
        <f t="shared" si="83"/>
        <v>435</v>
      </c>
      <c r="D245" s="8">
        <f t="shared" si="86"/>
        <v>570352</v>
      </c>
      <c r="E245" s="37">
        <f t="shared" si="73"/>
        <v>0.22988519367722368</v>
      </c>
      <c r="F245" s="36" t="s">
        <v>128</v>
      </c>
      <c r="G245" s="28">
        <v>3486703</v>
      </c>
      <c r="H245">
        <v>6</v>
      </c>
      <c r="I245" s="2">
        <f t="shared" si="79"/>
        <v>581117</v>
      </c>
      <c r="J245" s="40">
        <f t="shared" si="74"/>
        <v>16.666661886601755</v>
      </c>
      <c r="K245" s="39">
        <f t="shared" si="75"/>
        <v>0.23327370607525932</v>
      </c>
      <c r="L245">
        <f t="shared" si="76"/>
        <v>429</v>
      </c>
      <c r="M245" s="33">
        <f t="shared" si="84"/>
        <v>426</v>
      </c>
      <c r="N245">
        <f t="shared" si="77"/>
        <v>6</v>
      </c>
      <c r="O245">
        <f t="shared" si="80"/>
        <v>581117</v>
      </c>
      <c r="P245" s="41">
        <f t="shared" si="78"/>
        <v>16.666661886601755</v>
      </c>
      <c r="Q245">
        <f t="shared" si="81"/>
        <v>0</v>
      </c>
      <c r="R245" s="5">
        <f t="shared" si="87"/>
        <v>8</v>
      </c>
    </row>
    <row r="246" spans="1:18" x14ac:dyDescent="0.3">
      <c r="A246" s="6">
        <v>1990</v>
      </c>
      <c r="B246" s="35">
        <f t="shared" si="85"/>
        <v>248102973</v>
      </c>
      <c r="C246" s="6">
        <f t="shared" si="83"/>
        <v>435</v>
      </c>
      <c r="D246" s="8">
        <f t="shared" si="86"/>
        <v>570352</v>
      </c>
      <c r="E246" s="37">
        <f t="shared" si="73"/>
        <v>0.22988519367722368</v>
      </c>
      <c r="F246" s="36" t="s">
        <v>129</v>
      </c>
      <c r="G246" s="28">
        <v>696004</v>
      </c>
      <c r="H246">
        <v>1</v>
      </c>
      <c r="I246" s="2">
        <f t="shared" si="79"/>
        <v>696004</v>
      </c>
      <c r="J246" s="40">
        <f t="shared" si="74"/>
        <v>100</v>
      </c>
      <c r="K246" s="39">
        <f t="shared" si="75"/>
        <v>0.23327370607525932</v>
      </c>
      <c r="L246">
        <f t="shared" si="76"/>
        <v>429</v>
      </c>
      <c r="M246" s="33">
        <f t="shared" si="84"/>
        <v>426</v>
      </c>
      <c r="N246">
        <f t="shared" si="77"/>
        <v>1</v>
      </c>
      <c r="O246">
        <f t="shared" si="80"/>
        <v>696004</v>
      </c>
      <c r="P246" s="41">
        <f t="shared" si="78"/>
        <v>100</v>
      </c>
      <c r="Q246">
        <f t="shared" si="81"/>
        <v>0</v>
      </c>
      <c r="R246" s="5">
        <f t="shared" si="87"/>
        <v>3</v>
      </c>
    </row>
    <row r="247" spans="1:18" x14ac:dyDescent="0.3">
      <c r="A247" s="6">
        <v>1990</v>
      </c>
      <c r="B247" s="35">
        <f t="shared" si="85"/>
        <v>248102973</v>
      </c>
      <c r="C247" s="6">
        <f t="shared" si="83"/>
        <v>435</v>
      </c>
      <c r="D247" s="8">
        <f t="shared" si="86"/>
        <v>570352</v>
      </c>
      <c r="E247" s="37">
        <f t="shared" si="73"/>
        <v>0.22988519367722368</v>
      </c>
      <c r="F247" s="36" t="s">
        <v>130</v>
      </c>
      <c r="G247" s="28">
        <v>4877185</v>
      </c>
      <c r="H247">
        <v>9</v>
      </c>
      <c r="I247" s="2">
        <f t="shared" si="79"/>
        <v>541909</v>
      </c>
      <c r="J247" s="40">
        <f t="shared" si="74"/>
        <v>11.111101998386365</v>
      </c>
      <c r="K247" s="39">
        <f t="shared" si="75"/>
        <v>0.23327370607525932</v>
      </c>
      <c r="L247">
        <f t="shared" si="76"/>
        <v>429</v>
      </c>
      <c r="M247" s="33">
        <f t="shared" si="84"/>
        <v>426</v>
      </c>
      <c r="N247">
        <f t="shared" si="77"/>
        <v>8</v>
      </c>
      <c r="O247">
        <f t="shared" si="80"/>
        <v>609648</v>
      </c>
      <c r="P247" s="41">
        <f t="shared" si="78"/>
        <v>12.499997437046165</v>
      </c>
      <c r="Q247">
        <f t="shared" si="81"/>
        <v>-1</v>
      </c>
      <c r="R247" s="5">
        <f t="shared" si="87"/>
        <v>10</v>
      </c>
    </row>
    <row r="248" spans="1:18" x14ac:dyDescent="0.3">
      <c r="A248" s="6">
        <v>1990</v>
      </c>
      <c r="B248" s="35">
        <f t="shared" si="85"/>
        <v>248102973</v>
      </c>
      <c r="C248" s="6">
        <f t="shared" si="83"/>
        <v>435</v>
      </c>
      <c r="D248" s="8">
        <f t="shared" si="86"/>
        <v>570352</v>
      </c>
      <c r="E248" s="37">
        <f t="shared" si="73"/>
        <v>0.22988519367722368</v>
      </c>
      <c r="F248" s="36" t="s">
        <v>131</v>
      </c>
      <c r="G248" s="28">
        <v>16986510</v>
      </c>
      <c r="H248">
        <v>30</v>
      </c>
      <c r="I248" s="2">
        <f t="shared" si="79"/>
        <v>566217</v>
      </c>
      <c r="J248" s="40">
        <f t="shared" si="74"/>
        <v>3.3333333333333335</v>
      </c>
      <c r="K248" s="39">
        <f t="shared" si="75"/>
        <v>0.23327370607525932</v>
      </c>
      <c r="L248">
        <f t="shared" si="76"/>
        <v>429</v>
      </c>
      <c r="M248" s="33">
        <f t="shared" si="84"/>
        <v>426</v>
      </c>
      <c r="N248">
        <f t="shared" si="77"/>
        <v>29</v>
      </c>
      <c r="O248">
        <f t="shared" si="80"/>
        <v>585742</v>
      </c>
      <c r="P248" s="41">
        <f t="shared" si="78"/>
        <v>3.4482774860757153</v>
      </c>
      <c r="Q248">
        <f t="shared" si="81"/>
        <v>-1</v>
      </c>
      <c r="R248" s="5">
        <f t="shared" si="87"/>
        <v>31</v>
      </c>
    </row>
    <row r="249" spans="1:18" x14ac:dyDescent="0.3">
      <c r="A249" s="6">
        <v>1990</v>
      </c>
      <c r="B249" s="35">
        <f t="shared" si="85"/>
        <v>248102973</v>
      </c>
      <c r="C249" s="6">
        <f t="shared" si="83"/>
        <v>435</v>
      </c>
      <c r="D249" s="8">
        <f t="shared" si="86"/>
        <v>570352</v>
      </c>
      <c r="E249" s="37">
        <f t="shared" si="73"/>
        <v>0.22988519367722368</v>
      </c>
      <c r="F249" s="36" t="s">
        <v>132</v>
      </c>
      <c r="G249" s="28">
        <v>1722850</v>
      </c>
      <c r="H249">
        <v>3</v>
      </c>
      <c r="I249" s="2">
        <f t="shared" si="79"/>
        <v>574283</v>
      </c>
      <c r="J249" s="40">
        <f t="shared" si="74"/>
        <v>33.3333139855472</v>
      </c>
      <c r="K249" s="39">
        <f t="shared" si="75"/>
        <v>0.23327370607525932</v>
      </c>
      <c r="L249">
        <f t="shared" si="76"/>
        <v>429</v>
      </c>
      <c r="M249" s="33">
        <f t="shared" si="84"/>
        <v>426</v>
      </c>
      <c r="N249">
        <f t="shared" si="77"/>
        <v>3</v>
      </c>
      <c r="O249">
        <f t="shared" si="80"/>
        <v>574283</v>
      </c>
      <c r="P249" s="41">
        <f t="shared" si="78"/>
        <v>33.3333139855472</v>
      </c>
      <c r="Q249">
        <f t="shared" si="81"/>
        <v>0</v>
      </c>
      <c r="R249" s="5">
        <f t="shared" si="87"/>
        <v>5</v>
      </c>
    </row>
    <row r="250" spans="1:18" x14ac:dyDescent="0.3">
      <c r="A250" s="6">
        <v>1990</v>
      </c>
      <c r="B250" s="35">
        <f t="shared" si="85"/>
        <v>248102973</v>
      </c>
      <c r="C250" s="6">
        <f t="shared" si="83"/>
        <v>435</v>
      </c>
      <c r="D250" s="8">
        <f t="shared" si="86"/>
        <v>570352</v>
      </c>
      <c r="E250" s="37">
        <f t="shared" si="73"/>
        <v>0.22988519367722368</v>
      </c>
      <c r="F250" s="36" t="s">
        <v>133</v>
      </c>
      <c r="G250" s="28">
        <v>562758</v>
      </c>
      <c r="H250">
        <v>1</v>
      </c>
      <c r="I250" s="2">
        <f t="shared" si="79"/>
        <v>562758</v>
      </c>
      <c r="J250" s="40">
        <f t="shared" si="74"/>
        <v>100</v>
      </c>
      <c r="K250" s="39">
        <f t="shared" si="75"/>
        <v>0.23327370607525932</v>
      </c>
      <c r="L250">
        <f t="shared" si="76"/>
        <v>429</v>
      </c>
      <c r="M250" s="33">
        <f t="shared" si="84"/>
        <v>426</v>
      </c>
      <c r="N250">
        <f t="shared" si="77"/>
        <v>1</v>
      </c>
      <c r="O250">
        <f t="shared" si="80"/>
        <v>562758</v>
      </c>
      <c r="P250" s="41">
        <f t="shared" si="78"/>
        <v>100</v>
      </c>
      <c r="Q250">
        <f t="shared" si="81"/>
        <v>0</v>
      </c>
      <c r="R250" s="5">
        <f t="shared" si="87"/>
        <v>3</v>
      </c>
    </row>
    <row r="251" spans="1:18" x14ac:dyDescent="0.3">
      <c r="A251" s="6">
        <v>1990</v>
      </c>
      <c r="B251" s="35">
        <f t="shared" si="85"/>
        <v>248102973</v>
      </c>
      <c r="C251" s="6">
        <f t="shared" si="83"/>
        <v>435</v>
      </c>
      <c r="D251" s="8">
        <f t="shared" si="86"/>
        <v>570352</v>
      </c>
      <c r="E251" s="37">
        <f t="shared" si="73"/>
        <v>0.22988519367722368</v>
      </c>
      <c r="F251" s="36" t="s">
        <v>134</v>
      </c>
      <c r="G251" s="28">
        <v>6187358</v>
      </c>
      <c r="H251">
        <v>11</v>
      </c>
      <c r="I251" s="2">
        <f t="shared" si="79"/>
        <v>562487</v>
      </c>
      <c r="J251" s="40">
        <f t="shared" si="74"/>
        <v>9.0909076216375393</v>
      </c>
      <c r="K251" s="39">
        <f t="shared" si="75"/>
        <v>0.23327370607525932</v>
      </c>
      <c r="L251">
        <f t="shared" si="76"/>
        <v>429</v>
      </c>
      <c r="M251" s="33">
        <f t="shared" si="84"/>
        <v>426</v>
      </c>
      <c r="N251">
        <f t="shared" si="77"/>
        <v>11</v>
      </c>
      <c r="O251">
        <f t="shared" si="80"/>
        <v>562487</v>
      </c>
      <c r="P251" s="41">
        <f t="shared" si="78"/>
        <v>9.0909076216375393</v>
      </c>
      <c r="Q251">
        <f t="shared" si="81"/>
        <v>0</v>
      </c>
      <c r="R251" s="5">
        <f t="shared" si="87"/>
        <v>13</v>
      </c>
    </row>
    <row r="252" spans="1:18" x14ac:dyDescent="0.3">
      <c r="A252" s="6">
        <v>1990</v>
      </c>
      <c r="B252" s="35">
        <f t="shared" si="85"/>
        <v>248102973</v>
      </c>
      <c r="C252" s="6">
        <f t="shared" si="83"/>
        <v>435</v>
      </c>
      <c r="D252" s="8">
        <f t="shared" si="86"/>
        <v>570352</v>
      </c>
      <c r="E252" s="37">
        <f t="shared" si="73"/>
        <v>0.22988519367722368</v>
      </c>
      <c r="F252" s="36" t="s">
        <v>135</v>
      </c>
      <c r="G252" s="28">
        <v>4866692</v>
      </c>
      <c r="H252">
        <v>9</v>
      </c>
      <c r="I252" s="2">
        <f t="shared" si="79"/>
        <v>540744</v>
      </c>
      <c r="J252" s="40">
        <f t="shared" si="74"/>
        <v>11.111120243483665</v>
      </c>
      <c r="K252" s="39">
        <f t="shared" si="75"/>
        <v>0.23327370607525932</v>
      </c>
      <c r="L252">
        <f t="shared" si="76"/>
        <v>429</v>
      </c>
      <c r="M252" s="33">
        <f t="shared" si="84"/>
        <v>426</v>
      </c>
      <c r="N252">
        <f t="shared" si="77"/>
        <v>8</v>
      </c>
      <c r="O252">
        <f t="shared" si="80"/>
        <v>608337</v>
      </c>
      <c r="P252" s="41">
        <f t="shared" si="78"/>
        <v>12.500010273919122</v>
      </c>
      <c r="Q252">
        <f t="shared" si="81"/>
        <v>-1</v>
      </c>
      <c r="R252" s="5">
        <f t="shared" si="87"/>
        <v>10</v>
      </c>
    </row>
    <row r="253" spans="1:18" x14ac:dyDescent="0.3">
      <c r="A253" s="6">
        <v>1990</v>
      </c>
      <c r="B253" s="35">
        <f t="shared" si="85"/>
        <v>248102973</v>
      </c>
      <c r="C253" s="6">
        <f t="shared" si="83"/>
        <v>435</v>
      </c>
      <c r="D253" s="8">
        <f t="shared" si="86"/>
        <v>570352</v>
      </c>
      <c r="E253" s="37">
        <f t="shared" si="73"/>
        <v>0.22988519367722368</v>
      </c>
      <c r="F253" s="36" t="s">
        <v>136</v>
      </c>
      <c r="G253" s="28">
        <v>1793477</v>
      </c>
      <c r="H253">
        <v>3</v>
      </c>
      <c r="I253" s="2">
        <f t="shared" si="79"/>
        <v>597826</v>
      </c>
      <c r="J253" s="40">
        <f t="shared" si="74"/>
        <v>33.333351919204986</v>
      </c>
      <c r="K253" s="39">
        <f t="shared" si="75"/>
        <v>0.23327370607525932</v>
      </c>
      <c r="L253">
        <f t="shared" si="76"/>
        <v>429</v>
      </c>
      <c r="M253" s="33">
        <f t="shared" si="84"/>
        <v>426</v>
      </c>
      <c r="N253">
        <f t="shared" si="77"/>
        <v>3</v>
      </c>
      <c r="O253">
        <f t="shared" si="80"/>
        <v>597826</v>
      </c>
      <c r="P253" s="41">
        <f t="shared" si="78"/>
        <v>33.333351919204986</v>
      </c>
      <c r="Q253">
        <f t="shared" si="81"/>
        <v>0</v>
      </c>
      <c r="R253" s="5">
        <f t="shared" si="87"/>
        <v>5</v>
      </c>
    </row>
    <row r="254" spans="1:18" x14ac:dyDescent="0.3">
      <c r="A254" s="6">
        <v>1990</v>
      </c>
      <c r="B254" s="35">
        <f t="shared" si="85"/>
        <v>248102973</v>
      </c>
      <c r="C254" s="6">
        <f>SUM($H$206:$H$256)</f>
        <v>435</v>
      </c>
      <c r="D254" s="8">
        <f t="shared" si="86"/>
        <v>570352</v>
      </c>
      <c r="E254" s="37">
        <f t="shared" si="73"/>
        <v>0.22988519367722368</v>
      </c>
      <c r="F254" s="36" t="s">
        <v>137</v>
      </c>
      <c r="G254" s="28">
        <v>4891769</v>
      </c>
      <c r="H254">
        <v>9</v>
      </c>
      <c r="I254" s="2">
        <f t="shared" si="79"/>
        <v>543530</v>
      </c>
      <c r="J254" s="40">
        <f t="shared" si="74"/>
        <v>11.111113382500278</v>
      </c>
      <c r="K254" s="39">
        <f t="shared" si="75"/>
        <v>0.23327370607525932</v>
      </c>
      <c r="L254">
        <f t="shared" si="76"/>
        <v>429</v>
      </c>
      <c r="M254" s="33">
        <f t="shared" si="84"/>
        <v>426</v>
      </c>
      <c r="N254">
        <f t="shared" si="77"/>
        <v>8</v>
      </c>
      <c r="O254">
        <f t="shared" si="80"/>
        <v>611471</v>
      </c>
      <c r="P254" s="41">
        <f t="shared" si="78"/>
        <v>12.499997444687187</v>
      </c>
      <c r="Q254">
        <f t="shared" si="81"/>
        <v>-1</v>
      </c>
      <c r="R254" s="5">
        <f t="shared" si="87"/>
        <v>10</v>
      </c>
    </row>
    <row r="255" spans="1:18" x14ac:dyDescent="0.3">
      <c r="A255" s="6">
        <v>1990</v>
      </c>
      <c r="B255" s="35">
        <f t="shared" si="85"/>
        <v>248102973</v>
      </c>
      <c r="C255" s="6">
        <f t="shared" si="83"/>
        <v>435</v>
      </c>
      <c r="D255" s="8">
        <f t="shared" si="86"/>
        <v>570352</v>
      </c>
      <c r="E255" s="37">
        <f t="shared" si="73"/>
        <v>0.22988519367722368</v>
      </c>
      <c r="F255" s="36" t="s">
        <v>138</v>
      </c>
      <c r="G255" s="28">
        <v>453588</v>
      </c>
      <c r="H255">
        <v>1</v>
      </c>
      <c r="I255" s="2">
        <f t="shared" si="79"/>
        <v>453588</v>
      </c>
      <c r="J255" s="40">
        <f t="shared" si="74"/>
        <v>100</v>
      </c>
      <c r="K255" s="39">
        <f t="shared" si="75"/>
        <v>0.23327370607525932</v>
      </c>
      <c r="L255">
        <f t="shared" si="76"/>
        <v>429</v>
      </c>
      <c r="M255" s="33">
        <f t="shared" si="84"/>
        <v>426</v>
      </c>
      <c r="N255">
        <f t="shared" si="77"/>
        <v>1</v>
      </c>
      <c r="O255">
        <f t="shared" si="80"/>
        <v>453588</v>
      </c>
      <c r="P255" s="41">
        <f t="shared" si="78"/>
        <v>100</v>
      </c>
      <c r="Q255">
        <f t="shared" si="81"/>
        <v>0</v>
      </c>
      <c r="R255" s="5">
        <f t="shared" si="87"/>
        <v>3</v>
      </c>
    </row>
    <row r="256" spans="1:18" x14ac:dyDescent="0.3">
      <c r="A256" s="6">
        <v>1990</v>
      </c>
      <c r="B256" s="35">
        <f t="shared" si="85"/>
        <v>248102973</v>
      </c>
      <c r="C256" s="6">
        <f t="shared" si="83"/>
        <v>435</v>
      </c>
      <c r="D256" s="8">
        <f t="shared" si="86"/>
        <v>570352</v>
      </c>
      <c r="E256" s="37">
        <f t="shared" si="73"/>
        <v>0.22988519367722368</v>
      </c>
      <c r="F256" s="20" t="s">
        <v>139</v>
      </c>
      <c r="G256" s="28">
        <v>606900</v>
      </c>
      <c r="H256">
        <v>0</v>
      </c>
      <c r="I256" s="2">
        <f t="shared" si="79"/>
        <v>0</v>
      </c>
      <c r="J256" s="40">
        <f t="shared" si="74"/>
        <v>0</v>
      </c>
      <c r="K256" s="39">
        <f t="shared" si="75"/>
        <v>0.23327370607525932</v>
      </c>
      <c r="L256">
        <f t="shared" si="76"/>
        <v>429</v>
      </c>
      <c r="M256" s="33">
        <f t="shared" si="84"/>
        <v>426</v>
      </c>
      <c r="N256">
        <v>0</v>
      </c>
      <c r="O256">
        <f t="shared" si="80"/>
        <v>0</v>
      </c>
      <c r="P256" s="41">
        <f t="shared" si="78"/>
        <v>0</v>
      </c>
      <c r="Q256">
        <f t="shared" si="81"/>
        <v>0</v>
      </c>
      <c r="R256" s="5">
        <f t="shared" si="87"/>
        <v>3</v>
      </c>
    </row>
    <row r="257" spans="1:18" x14ac:dyDescent="0.3">
      <c r="A257" s="6">
        <v>2000</v>
      </c>
      <c r="B257" s="35">
        <f>SUM($G$257:$G$306)</f>
        <v>280849847</v>
      </c>
      <c r="C257" s="6">
        <f>SUM($H$257:$H$307)</f>
        <v>435</v>
      </c>
      <c r="D257" s="8">
        <f t="shared" si="86"/>
        <v>645632</v>
      </c>
      <c r="E257" s="37">
        <f t="shared" si="73"/>
        <v>0.22988511722422267</v>
      </c>
      <c r="F257" s="36" t="s">
        <v>89</v>
      </c>
      <c r="G257" s="28">
        <v>4447100</v>
      </c>
      <c r="H257">
        <v>7</v>
      </c>
      <c r="I257" s="2">
        <f t="shared" si="79"/>
        <v>635300</v>
      </c>
      <c r="J257" s="40">
        <f t="shared" si="74"/>
        <v>14.285714285714285</v>
      </c>
      <c r="K257" s="39">
        <f t="shared" si="75"/>
        <v>0.20607417315060883</v>
      </c>
      <c r="L257">
        <f t="shared" si="76"/>
        <v>485</v>
      </c>
      <c r="M257" s="33">
        <f>SUM($N$257:$N$307)</f>
        <v>487</v>
      </c>
      <c r="N257">
        <f t="shared" si="77"/>
        <v>8</v>
      </c>
      <c r="O257">
        <f t="shared" si="80"/>
        <v>555888</v>
      </c>
      <c r="P257" s="41">
        <f t="shared" si="78"/>
        <v>12.500011243282138</v>
      </c>
      <c r="Q257">
        <f t="shared" si="81"/>
        <v>1</v>
      </c>
      <c r="R257" s="5">
        <f t="shared" si="87"/>
        <v>10</v>
      </c>
    </row>
    <row r="258" spans="1:18" x14ac:dyDescent="0.3">
      <c r="A258" s="6">
        <v>2000</v>
      </c>
      <c r="B258" s="35">
        <f t="shared" ref="B258:B307" si="88">SUM($G$257:$G$306)</f>
        <v>280849847</v>
      </c>
      <c r="C258" s="6">
        <f t="shared" ref="C258:C307" si="89">SUM($H$257:$H$307)</f>
        <v>435</v>
      </c>
      <c r="D258" s="8">
        <f t="shared" si="86"/>
        <v>645632</v>
      </c>
      <c r="E258" s="37">
        <f t="shared" si="73"/>
        <v>0.22988511722422267</v>
      </c>
      <c r="F258" s="36" t="s">
        <v>90</v>
      </c>
      <c r="G258" s="28">
        <v>626932</v>
      </c>
      <c r="H258">
        <v>1</v>
      </c>
      <c r="I258" s="2">
        <f t="shared" si="79"/>
        <v>626932</v>
      </c>
      <c r="J258" s="40">
        <f t="shared" si="74"/>
        <v>100</v>
      </c>
      <c r="K258" s="39">
        <f t="shared" si="75"/>
        <v>0.20607417315060883</v>
      </c>
      <c r="L258">
        <f t="shared" si="76"/>
        <v>485</v>
      </c>
      <c r="M258" s="33">
        <f t="shared" ref="M258:M307" si="90">SUM($N$257:$N$307)</f>
        <v>487</v>
      </c>
      <c r="N258">
        <f t="shared" si="77"/>
        <v>1</v>
      </c>
      <c r="O258">
        <f t="shared" si="80"/>
        <v>626932</v>
      </c>
      <c r="P258" s="41">
        <f t="shared" si="78"/>
        <v>100</v>
      </c>
      <c r="Q258">
        <f t="shared" si="81"/>
        <v>0</v>
      </c>
      <c r="R258" s="5">
        <f t="shared" si="87"/>
        <v>3</v>
      </c>
    </row>
    <row r="259" spans="1:18" x14ac:dyDescent="0.3">
      <c r="A259" s="6">
        <v>2000</v>
      </c>
      <c r="B259" s="35">
        <f t="shared" si="88"/>
        <v>280849847</v>
      </c>
      <c r="C259" s="6">
        <f t="shared" si="89"/>
        <v>435</v>
      </c>
      <c r="D259" s="8">
        <f t="shared" si="86"/>
        <v>645632</v>
      </c>
      <c r="E259" s="37">
        <f t="shared" ref="E259:E322" si="91">(D259/B259)*100</f>
        <v>0.22988511722422267</v>
      </c>
      <c r="F259" s="36" t="s">
        <v>91</v>
      </c>
      <c r="G259" s="28">
        <v>5130632</v>
      </c>
      <c r="H259">
        <v>8</v>
      </c>
      <c r="I259" s="2">
        <f t="shared" si="79"/>
        <v>641329</v>
      </c>
      <c r="J259" s="40">
        <f t="shared" ref="J259:J322" si="92">I259/G259*100</f>
        <v>12.5</v>
      </c>
      <c r="K259" s="39">
        <f t="shared" ref="K259:K322" si="93">(MIN($G$2:$G$51)/B259)*100</f>
        <v>0.20607417315060883</v>
      </c>
      <c r="L259">
        <f t="shared" ref="L259:L322" si="94">ROUND(B259/((K259/100)*B259),0)</f>
        <v>485</v>
      </c>
      <c r="M259" s="33">
        <f t="shared" si="90"/>
        <v>487</v>
      </c>
      <c r="N259">
        <f t="shared" ref="N259:N322" si="95">IF(ROUND((G259/B259)*(B259/((K259/100)*B259)),0) = 0, 1, ROUND((G259/B259)*(B259/((K259/100)*B259)),0))</f>
        <v>9</v>
      </c>
      <c r="O259">
        <f t="shared" si="80"/>
        <v>570070</v>
      </c>
      <c r="P259" s="41">
        <f t="shared" ref="P259:P322" si="96">O259/G259*100</f>
        <v>11.111106779827514</v>
      </c>
      <c r="Q259">
        <f t="shared" si="81"/>
        <v>1</v>
      </c>
      <c r="R259" s="5">
        <f t="shared" si="87"/>
        <v>11</v>
      </c>
    </row>
    <row r="260" spans="1:18" x14ac:dyDescent="0.3">
      <c r="A260" s="6">
        <v>2000</v>
      </c>
      <c r="B260" s="35">
        <f t="shared" si="88"/>
        <v>280849847</v>
      </c>
      <c r="C260" s="6">
        <f t="shared" si="89"/>
        <v>435</v>
      </c>
      <c r="D260" s="8">
        <f t="shared" si="86"/>
        <v>645632</v>
      </c>
      <c r="E260" s="37">
        <f t="shared" si="91"/>
        <v>0.22988511722422267</v>
      </c>
      <c r="F260" s="36" t="s">
        <v>92</v>
      </c>
      <c r="G260" s="28">
        <v>2673400</v>
      </c>
      <c r="H260">
        <v>4</v>
      </c>
      <c r="I260" s="2">
        <f t="shared" si="79"/>
        <v>668350</v>
      </c>
      <c r="J260" s="40">
        <f t="shared" si="92"/>
        <v>25</v>
      </c>
      <c r="K260" s="39">
        <f t="shared" si="93"/>
        <v>0.20607417315060883</v>
      </c>
      <c r="L260">
        <f t="shared" si="94"/>
        <v>485</v>
      </c>
      <c r="M260" s="33">
        <f t="shared" si="90"/>
        <v>487</v>
      </c>
      <c r="N260">
        <f t="shared" si="95"/>
        <v>5</v>
      </c>
      <c r="O260">
        <f t="shared" si="80"/>
        <v>534680</v>
      </c>
      <c r="P260" s="41">
        <f t="shared" si="96"/>
        <v>20</v>
      </c>
      <c r="Q260">
        <f t="shared" si="81"/>
        <v>1</v>
      </c>
      <c r="R260" s="5">
        <f t="shared" si="87"/>
        <v>7</v>
      </c>
    </row>
    <row r="261" spans="1:18" x14ac:dyDescent="0.3">
      <c r="A261" s="6">
        <v>2000</v>
      </c>
      <c r="B261" s="35">
        <f t="shared" si="88"/>
        <v>280849847</v>
      </c>
      <c r="C261" s="6">
        <f t="shared" si="89"/>
        <v>435</v>
      </c>
      <c r="D261" s="8">
        <f t="shared" si="86"/>
        <v>645632</v>
      </c>
      <c r="E261" s="37">
        <f t="shared" si="91"/>
        <v>0.22988511722422267</v>
      </c>
      <c r="F261" s="36" t="s">
        <v>93</v>
      </c>
      <c r="G261" s="28">
        <v>33871648</v>
      </c>
      <c r="H261">
        <v>53</v>
      </c>
      <c r="I261" s="2">
        <f t="shared" si="79"/>
        <v>639088</v>
      </c>
      <c r="J261" s="40">
        <f t="shared" si="92"/>
        <v>1.8867933440971045</v>
      </c>
      <c r="K261" s="39">
        <f t="shared" si="93"/>
        <v>0.20607417315060883</v>
      </c>
      <c r="L261">
        <f t="shared" si="94"/>
        <v>485</v>
      </c>
      <c r="M261" s="33">
        <f t="shared" si="90"/>
        <v>487</v>
      </c>
      <c r="N261">
        <f t="shared" si="95"/>
        <v>59</v>
      </c>
      <c r="O261">
        <f t="shared" si="80"/>
        <v>574096</v>
      </c>
      <c r="P261" s="41">
        <f t="shared" si="96"/>
        <v>1.6949160548668902</v>
      </c>
      <c r="Q261">
        <f t="shared" si="81"/>
        <v>6</v>
      </c>
      <c r="R261" s="5">
        <f t="shared" si="87"/>
        <v>61</v>
      </c>
    </row>
    <row r="262" spans="1:18" x14ac:dyDescent="0.3">
      <c r="A262" s="6">
        <v>2000</v>
      </c>
      <c r="B262" s="35">
        <f t="shared" si="88"/>
        <v>280849847</v>
      </c>
      <c r="C262" s="6">
        <f t="shared" si="89"/>
        <v>435</v>
      </c>
      <c r="D262" s="8">
        <f t="shared" si="86"/>
        <v>645632</v>
      </c>
      <c r="E262" s="37">
        <f t="shared" si="91"/>
        <v>0.22988511722422267</v>
      </c>
      <c r="F262" s="36" t="s">
        <v>95</v>
      </c>
      <c r="G262" s="28">
        <v>4301261</v>
      </c>
      <c r="H262">
        <v>7</v>
      </c>
      <c r="I262" s="2">
        <f t="shared" si="79"/>
        <v>614466</v>
      </c>
      <c r="J262" s="40">
        <f t="shared" si="92"/>
        <v>14.285717606999434</v>
      </c>
      <c r="K262" s="39">
        <f t="shared" si="93"/>
        <v>0.20607417315060883</v>
      </c>
      <c r="L262">
        <f t="shared" si="94"/>
        <v>485</v>
      </c>
      <c r="M262" s="33">
        <f t="shared" si="90"/>
        <v>487</v>
      </c>
      <c r="N262">
        <f t="shared" si="95"/>
        <v>7</v>
      </c>
      <c r="O262">
        <f t="shared" si="80"/>
        <v>614466</v>
      </c>
      <c r="P262" s="41">
        <f t="shared" si="96"/>
        <v>14.285717606999434</v>
      </c>
      <c r="Q262">
        <f t="shared" si="81"/>
        <v>0</v>
      </c>
      <c r="R262" s="5">
        <f t="shared" si="87"/>
        <v>9</v>
      </c>
    </row>
    <row r="263" spans="1:18" x14ac:dyDescent="0.3">
      <c r="A263" s="6">
        <v>2000</v>
      </c>
      <c r="B263" s="35">
        <f t="shared" si="88"/>
        <v>280849847</v>
      </c>
      <c r="C263" s="6">
        <f t="shared" si="89"/>
        <v>435</v>
      </c>
      <c r="D263" s="8">
        <f t="shared" si="86"/>
        <v>645632</v>
      </c>
      <c r="E263" s="37">
        <f t="shared" si="91"/>
        <v>0.22988511722422267</v>
      </c>
      <c r="F263" s="36" t="s">
        <v>94</v>
      </c>
      <c r="G263" s="28">
        <v>3405565</v>
      </c>
      <c r="H263">
        <v>5</v>
      </c>
      <c r="I263" s="2">
        <f t="shared" si="79"/>
        <v>681113</v>
      </c>
      <c r="J263" s="40">
        <f t="shared" si="92"/>
        <v>20</v>
      </c>
      <c r="K263" s="39">
        <f t="shared" si="93"/>
        <v>0.20607417315060883</v>
      </c>
      <c r="L263">
        <f t="shared" si="94"/>
        <v>485</v>
      </c>
      <c r="M263" s="33">
        <f t="shared" si="90"/>
        <v>487</v>
      </c>
      <c r="N263">
        <f t="shared" si="95"/>
        <v>6</v>
      </c>
      <c r="O263">
        <f t="shared" si="80"/>
        <v>567594</v>
      </c>
      <c r="P263" s="41">
        <f t="shared" si="96"/>
        <v>16.666661772716129</v>
      </c>
      <c r="Q263">
        <f t="shared" si="81"/>
        <v>1</v>
      </c>
      <c r="R263" s="5">
        <f t="shared" si="87"/>
        <v>8</v>
      </c>
    </row>
    <row r="264" spans="1:18" x14ac:dyDescent="0.3">
      <c r="A264" s="6">
        <v>2000</v>
      </c>
      <c r="B264" s="35">
        <f t="shared" si="88"/>
        <v>280849847</v>
      </c>
      <c r="C264" s="6">
        <f t="shared" si="89"/>
        <v>435</v>
      </c>
      <c r="D264" s="8">
        <f t="shared" si="86"/>
        <v>645632</v>
      </c>
      <c r="E264" s="37">
        <f t="shared" si="91"/>
        <v>0.22988511722422267</v>
      </c>
      <c r="F264" s="36" t="s">
        <v>96</v>
      </c>
      <c r="G264" s="28">
        <v>783600</v>
      </c>
      <c r="H264">
        <v>1</v>
      </c>
      <c r="I264" s="2">
        <f t="shared" si="79"/>
        <v>783600</v>
      </c>
      <c r="J264" s="40">
        <f t="shared" si="92"/>
        <v>100</v>
      </c>
      <c r="K264" s="39">
        <f t="shared" si="93"/>
        <v>0.20607417315060883</v>
      </c>
      <c r="L264">
        <f t="shared" si="94"/>
        <v>485</v>
      </c>
      <c r="M264" s="33">
        <f t="shared" si="90"/>
        <v>487</v>
      </c>
      <c r="N264">
        <f t="shared" si="95"/>
        <v>1</v>
      </c>
      <c r="O264">
        <f t="shared" si="80"/>
        <v>783600</v>
      </c>
      <c r="P264" s="41">
        <f t="shared" si="96"/>
        <v>100</v>
      </c>
      <c r="Q264">
        <f t="shared" si="81"/>
        <v>0</v>
      </c>
      <c r="R264" s="5">
        <f t="shared" si="87"/>
        <v>3</v>
      </c>
    </row>
    <row r="265" spans="1:18" x14ac:dyDescent="0.3">
      <c r="A265" s="6">
        <v>2000</v>
      </c>
      <c r="B265" s="35">
        <f t="shared" si="88"/>
        <v>280849847</v>
      </c>
      <c r="C265" s="6">
        <f t="shared" si="89"/>
        <v>435</v>
      </c>
      <c r="D265" s="8">
        <f t="shared" si="86"/>
        <v>645632</v>
      </c>
      <c r="E265" s="37">
        <f t="shared" si="91"/>
        <v>0.22988511722422267</v>
      </c>
      <c r="F265" s="36" t="s">
        <v>97</v>
      </c>
      <c r="G265" s="28">
        <v>15982378</v>
      </c>
      <c r="H265">
        <v>25</v>
      </c>
      <c r="I265" s="2">
        <f t="shared" si="79"/>
        <v>639295</v>
      </c>
      <c r="J265" s="40">
        <f t="shared" si="92"/>
        <v>3.9999992491730576</v>
      </c>
      <c r="K265" s="39">
        <f t="shared" si="93"/>
        <v>0.20607417315060883</v>
      </c>
      <c r="L265">
        <f t="shared" si="94"/>
        <v>485</v>
      </c>
      <c r="M265" s="33">
        <f t="shared" si="90"/>
        <v>487</v>
      </c>
      <c r="N265">
        <f t="shared" si="95"/>
        <v>28</v>
      </c>
      <c r="O265">
        <f t="shared" si="80"/>
        <v>570799</v>
      </c>
      <c r="P265" s="41">
        <f t="shared" si="96"/>
        <v>3.571427230666175</v>
      </c>
      <c r="Q265">
        <f t="shared" si="81"/>
        <v>3</v>
      </c>
      <c r="R265" s="5">
        <f t="shared" si="87"/>
        <v>30</v>
      </c>
    </row>
    <row r="266" spans="1:18" x14ac:dyDescent="0.3">
      <c r="A266" s="6">
        <v>2000</v>
      </c>
      <c r="B266" s="35">
        <f t="shared" si="88"/>
        <v>280849847</v>
      </c>
      <c r="C266" s="6">
        <f t="shared" si="89"/>
        <v>435</v>
      </c>
      <c r="D266" s="8">
        <f t="shared" si="86"/>
        <v>645632</v>
      </c>
      <c r="E266" s="37">
        <f t="shared" si="91"/>
        <v>0.22988511722422267</v>
      </c>
      <c r="F266" s="36" t="s">
        <v>98</v>
      </c>
      <c r="G266" s="28">
        <v>8186453</v>
      </c>
      <c r="H266">
        <v>13</v>
      </c>
      <c r="I266" s="2">
        <f t="shared" si="79"/>
        <v>629727</v>
      </c>
      <c r="J266" s="40">
        <f t="shared" si="92"/>
        <v>7.692305813030381</v>
      </c>
      <c r="K266" s="39">
        <f t="shared" si="93"/>
        <v>0.20607417315060883</v>
      </c>
      <c r="L266">
        <f t="shared" si="94"/>
        <v>485</v>
      </c>
      <c r="M266" s="33">
        <f t="shared" si="90"/>
        <v>487</v>
      </c>
      <c r="N266">
        <f t="shared" si="95"/>
        <v>14</v>
      </c>
      <c r="O266">
        <f t="shared" si="80"/>
        <v>584747</v>
      </c>
      <c r="P266" s="41">
        <f t="shared" si="96"/>
        <v>7.1428615054651878</v>
      </c>
      <c r="Q266">
        <f t="shared" si="81"/>
        <v>1</v>
      </c>
      <c r="R266" s="5">
        <f t="shared" si="87"/>
        <v>16</v>
      </c>
    </row>
    <row r="267" spans="1:18" x14ac:dyDescent="0.3">
      <c r="A267" s="6">
        <v>2000</v>
      </c>
      <c r="B267" s="35">
        <f t="shared" si="88"/>
        <v>280849847</v>
      </c>
      <c r="C267" s="6">
        <f t="shared" si="89"/>
        <v>435</v>
      </c>
      <c r="D267" s="8">
        <f t="shared" si="86"/>
        <v>645632</v>
      </c>
      <c r="E267" s="37">
        <f t="shared" si="91"/>
        <v>0.22988511722422267</v>
      </c>
      <c r="F267" s="36" t="s">
        <v>99</v>
      </c>
      <c r="G267" s="28">
        <v>1211537</v>
      </c>
      <c r="H267">
        <v>2</v>
      </c>
      <c r="I267" s="2">
        <f t="shared" si="79"/>
        <v>605769</v>
      </c>
      <c r="J267" s="40">
        <f t="shared" si="92"/>
        <v>50.000041269891057</v>
      </c>
      <c r="K267" s="39">
        <f t="shared" si="93"/>
        <v>0.20607417315060883</v>
      </c>
      <c r="L267">
        <f t="shared" si="94"/>
        <v>485</v>
      </c>
      <c r="M267" s="33">
        <f t="shared" si="90"/>
        <v>487</v>
      </c>
      <c r="N267">
        <f t="shared" si="95"/>
        <v>2</v>
      </c>
      <c r="O267">
        <f t="shared" si="80"/>
        <v>605769</v>
      </c>
      <c r="P267" s="41">
        <f t="shared" si="96"/>
        <v>50.000041269891057</v>
      </c>
      <c r="Q267">
        <f t="shared" si="81"/>
        <v>0</v>
      </c>
      <c r="R267" s="5">
        <f t="shared" si="87"/>
        <v>4</v>
      </c>
    </row>
    <row r="268" spans="1:18" x14ac:dyDescent="0.3">
      <c r="A268" s="6">
        <v>2000</v>
      </c>
      <c r="B268" s="35">
        <f t="shared" si="88"/>
        <v>280849847</v>
      </c>
      <c r="C268" s="6">
        <f t="shared" si="89"/>
        <v>435</v>
      </c>
      <c r="D268" s="8">
        <f t="shared" si="86"/>
        <v>645632</v>
      </c>
      <c r="E268" s="37">
        <f t="shared" si="91"/>
        <v>0.22988511722422267</v>
      </c>
      <c r="F268" s="36" t="s">
        <v>100</v>
      </c>
      <c r="G268" s="28">
        <v>1293953</v>
      </c>
      <c r="H268">
        <v>2</v>
      </c>
      <c r="I268" s="2">
        <f t="shared" si="79"/>
        <v>646977</v>
      </c>
      <c r="J268" s="40">
        <f t="shared" si="92"/>
        <v>50.000038641279865</v>
      </c>
      <c r="K268" s="39">
        <f t="shared" si="93"/>
        <v>0.20607417315060883</v>
      </c>
      <c r="L268">
        <f t="shared" si="94"/>
        <v>485</v>
      </c>
      <c r="M268" s="33">
        <f t="shared" si="90"/>
        <v>487</v>
      </c>
      <c r="N268">
        <f t="shared" si="95"/>
        <v>2</v>
      </c>
      <c r="O268">
        <f t="shared" si="80"/>
        <v>646977</v>
      </c>
      <c r="P268" s="41">
        <f t="shared" si="96"/>
        <v>50.000038641279865</v>
      </c>
      <c r="Q268">
        <f t="shared" si="81"/>
        <v>0</v>
      </c>
      <c r="R268" s="5">
        <f t="shared" si="87"/>
        <v>4</v>
      </c>
    </row>
    <row r="269" spans="1:18" x14ac:dyDescent="0.3">
      <c r="A269" s="6">
        <v>2000</v>
      </c>
      <c r="B269" s="35">
        <f t="shared" si="88"/>
        <v>280849847</v>
      </c>
      <c r="C269" s="6">
        <f t="shared" si="89"/>
        <v>435</v>
      </c>
      <c r="D269" s="8">
        <f t="shared" si="86"/>
        <v>645632</v>
      </c>
      <c r="E269" s="37">
        <f t="shared" si="91"/>
        <v>0.22988511722422267</v>
      </c>
      <c r="F269" s="36" t="s">
        <v>101</v>
      </c>
      <c r="G269" s="28">
        <v>12419293</v>
      </c>
      <c r="H269">
        <v>19</v>
      </c>
      <c r="I269" s="2">
        <f t="shared" ref="I269:I332" si="97">IFERROR(ROUND(G269/H269,0), 0)</f>
        <v>653647</v>
      </c>
      <c r="J269" s="40">
        <f t="shared" si="92"/>
        <v>5.2631578947368416</v>
      </c>
      <c r="K269" s="39">
        <f t="shared" si="93"/>
        <v>0.20607417315060883</v>
      </c>
      <c r="L269">
        <f t="shared" si="94"/>
        <v>485</v>
      </c>
      <c r="M269" s="33">
        <f t="shared" si="90"/>
        <v>487</v>
      </c>
      <c r="N269">
        <f t="shared" si="95"/>
        <v>21</v>
      </c>
      <c r="O269">
        <f t="shared" ref="O269:O332" si="98">IFERROR(ROUND(G269/N269,0),0)</f>
        <v>591395</v>
      </c>
      <c r="P269" s="41">
        <f t="shared" si="96"/>
        <v>4.7619055287607761</v>
      </c>
      <c r="Q269">
        <f t="shared" ref="Q269:Q332" si="99">N269-H269</f>
        <v>2</v>
      </c>
      <c r="R269" s="5">
        <f t="shared" si="87"/>
        <v>23</v>
      </c>
    </row>
    <row r="270" spans="1:18" x14ac:dyDescent="0.3">
      <c r="A270" s="6">
        <v>2000</v>
      </c>
      <c r="B270" s="35">
        <f t="shared" si="88"/>
        <v>280849847</v>
      </c>
      <c r="C270" s="6">
        <f t="shared" si="89"/>
        <v>435</v>
      </c>
      <c r="D270" s="8">
        <f t="shared" si="86"/>
        <v>645632</v>
      </c>
      <c r="E270" s="37">
        <f t="shared" si="91"/>
        <v>0.22988511722422267</v>
      </c>
      <c r="F270" s="36" t="s">
        <v>102</v>
      </c>
      <c r="G270" s="28">
        <v>6080485</v>
      </c>
      <c r="H270">
        <v>9</v>
      </c>
      <c r="I270" s="2">
        <f t="shared" si="97"/>
        <v>675609</v>
      </c>
      <c r="J270" s="40">
        <f t="shared" si="92"/>
        <v>11.111103801752655</v>
      </c>
      <c r="K270" s="39">
        <f t="shared" si="93"/>
        <v>0.20607417315060883</v>
      </c>
      <c r="L270">
        <f t="shared" si="94"/>
        <v>485</v>
      </c>
      <c r="M270" s="33">
        <f t="shared" si="90"/>
        <v>487</v>
      </c>
      <c r="N270">
        <f t="shared" si="95"/>
        <v>11</v>
      </c>
      <c r="O270">
        <f t="shared" si="98"/>
        <v>552771</v>
      </c>
      <c r="P270" s="41">
        <f t="shared" si="96"/>
        <v>9.0909031105249003</v>
      </c>
      <c r="Q270">
        <f t="shared" si="99"/>
        <v>2</v>
      </c>
      <c r="R270" s="5">
        <f t="shared" si="87"/>
        <v>13</v>
      </c>
    </row>
    <row r="271" spans="1:18" x14ac:dyDescent="0.3">
      <c r="A271" s="6">
        <v>2000</v>
      </c>
      <c r="B271" s="35">
        <f t="shared" si="88"/>
        <v>280849847</v>
      </c>
      <c r="C271" s="6">
        <f t="shared" si="89"/>
        <v>435</v>
      </c>
      <c r="D271" s="8">
        <f t="shared" si="86"/>
        <v>645632</v>
      </c>
      <c r="E271" s="37">
        <f t="shared" si="91"/>
        <v>0.22988511722422267</v>
      </c>
      <c r="F271" s="36" t="s">
        <v>103</v>
      </c>
      <c r="G271" s="28">
        <v>2926324</v>
      </c>
      <c r="H271">
        <v>5</v>
      </c>
      <c r="I271" s="2">
        <f t="shared" si="97"/>
        <v>585265</v>
      </c>
      <c r="J271" s="40">
        <f t="shared" si="92"/>
        <v>20.000006834513197</v>
      </c>
      <c r="K271" s="39">
        <f t="shared" si="93"/>
        <v>0.20607417315060883</v>
      </c>
      <c r="L271">
        <f t="shared" si="94"/>
        <v>485</v>
      </c>
      <c r="M271" s="33">
        <f t="shared" si="90"/>
        <v>487</v>
      </c>
      <c r="N271">
        <f t="shared" si="95"/>
        <v>5</v>
      </c>
      <c r="O271">
        <f t="shared" si="98"/>
        <v>585265</v>
      </c>
      <c r="P271" s="41">
        <f t="shared" si="96"/>
        <v>20.000006834513197</v>
      </c>
      <c r="Q271">
        <f t="shared" si="99"/>
        <v>0</v>
      </c>
      <c r="R271" s="5">
        <f t="shared" si="87"/>
        <v>7</v>
      </c>
    </row>
    <row r="272" spans="1:18" x14ac:dyDescent="0.3">
      <c r="A272" s="6">
        <v>2000</v>
      </c>
      <c r="B272" s="35">
        <f t="shared" si="88"/>
        <v>280849847</v>
      </c>
      <c r="C272" s="6">
        <f t="shared" si="89"/>
        <v>435</v>
      </c>
      <c r="D272" s="8">
        <f t="shared" si="86"/>
        <v>645632</v>
      </c>
      <c r="E272" s="37">
        <f t="shared" si="91"/>
        <v>0.22988511722422267</v>
      </c>
      <c r="F272" s="36" t="s">
        <v>104</v>
      </c>
      <c r="G272" s="28">
        <v>2688418</v>
      </c>
      <c r="H272">
        <v>4</v>
      </c>
      <c r="I272" s="2">
        <f t="shared" si="97"/>
        <v>672105</v>
      </c>
      <c r="J272" s="40">
        <f t="shared" si="92"/>
        <v>25.000018598298329</v>
      </c>
      <c r="K272" s="39">
        <f t="shared" si="93"/>
        <v>0.20607417315060883</v>
      </c>
      <c r="L272">
        <f t="shared" si="94"/>
        <v>485</v>
      </c>
      <c r="M272" s="33">
        <f t="shared" si="90"/>
        <v>487</v>
      </c>
      <c r="N272">
        <f t="shared" si="95"/>
        <v>5</v>
      </c>
      <c r="O272">
        <f t="shared" si="98"/>
        <v>537684</v>
      </c>
      <c r="P272" s="41">
        <f t="shared" si="96"/>
        <v>20.000014878638662</v>
      </c>
      <c r="Q272">
        <f t="shared" si="99"/>
        <v>1</v>
      </c>
      <c r="R272" s="5">
        <f t="shared" si="87"/>
        <v>7</v>
      </c>
    </row>
    <row r="273" spans="1:18" x14ac:dyDescent="0.3">
      <c r="A273" s="6">
        <v>2000</v>
      </c>
      <c r="B273" s="35">
        <f t="shared" si="88"/>
        <v>280849847</v>
      </c>
      <c r="C273" s="6">
        <f t="shared" si="89"/>
        <v>435</v>
      </c>
      <c r="D273" s="8">
        <f t="shared" si="86"/>
        <v>645632</v>
      </c>
      <c r="E273" s="37">
        <f t="shared" si="91"/>
        <v>0.22988511722422267</v>
      </c>
      <c r="F273" s="36" t="s">
        <v>105</v>
      </c>
      <c r="G273" s="28">
        <v>4041769</v>
      </c>
      <c r="H273">
        <v>6</v>
      </c>
      <c r="I273" s="2">
        <f t="shared" si="97"/>
        <v>673628</v>
      </c>
      <c r="J273" s="40">
        <f t="shared" si="92"/>
        <v>16.666662543059736</v>
      </c>
      <c r="K273" s="39">
        <f t="shared" si="93"/>
        <v>0.20607417315060883</v>
      </c>
      <c r="L273">
        <f t="shared" si="94"/>
        <v>485</v>
      </c>
      <c r="M273" s="33">
        <f t="shared" si="90"/>
        <v>487</v>
      </c>
      <c r="N273">
        <f t="shared" si="95"/>
        <v>7</v>
      </c>
      <c r="O273">
        <f t="shared" si="98"/>
        <v>577396</v>
      </c>
      <c r="P273" s="41">
        <f t="shared" si="96"/>
        <v>14.285724889274967</v>
      </c>
      <c r="Q273">
        <f t="shared" si="99"/>
        <v>1</v>
      </c>
      <c r="R273" s="5">
        <f t="shared" si="87"/>
        <v>9</v>
      </c>
    </row>
    <row r="274" spans="1:18" x14ac:dyDescent="0.3">
      <c r="A274" s="6">
        <v>2000</v>
      </c>
      <c r="B274" s="35">
        <f t="shared" si="88"/>
        <v>280849847</v>
      </c>
      <c r="C274" s="6">
        <f t="shared" si="89"/>
        <v>435</v>
      </c>
      <c r="D274" s="8">
        <f t="shared" si="86"/>
        <v>645632</v>
      </c>
      <c r="E274" s="37">
        <f t="shared" si="91"/>
        <v>0.22988511722422267</v>
      </c>
      <c r="F274" s="36" t="s">
        <v>106</v>
      </c>
      <c r="G274" s="28">
        <v>4468976</v>
      </c>
      <c r="H274">
        <v>7</v>
      </c>
      <c r="I274" s="2">
        <f t="shared" si="97"/>
        <v>638425</v>
      </c>
      <c r="J274" s="40">
        <f t="shared" si="92"/>
        <v>14.285711089072754</v>
      </c>
      <c r="K274" s="39">
        <f t="shared" si="93"/>
        <v>0.20607417315060883</v>
      </c>
      <c r="L274">
        <f t="shared" si="94"/>
        <v>485</v>
      </c>
      <c r="M274" s="33">
        <f t="shared" si="90"/>
        <v>487</v>
      </c>
      <c r="N274">
        <f t="shared" si="95"/>
        <v>8</v>
      </c>
      <c r="O274">
        <f t="shared" si="98"/>
        <v>558622</v>
      </c>
      <c r="P274" s="41">
        <f t="shared" si="96"/>
        <v>12.5</v>
      </c>
      <c r="Q274">
        <f t="shared" si="99"/>
        <v>1</v>
      </c>
      <c r="R274" s="5">
        <f t="shared" si="87"/>
        <v>10</v>
      </c>
    </row>
    <row r="275" spans="1:18" x14ac:dyDescent="0.3">
      <c r="A275" s="6">
        <v>2000</v>
      </c>
      <c r="B275" s="35">
        <f t="shared" si="88"/>
        <v>280849847</v>
      </c>
      <c r="C275" s="6">
        <f t="shared" si="89"/>
        <v>435</v>
      </c>
      <c r="D275" s="8">
        <f t="shared" si="86"/>
        <v>645632</v>
      </c>
      <c r="E275" s="37">
        <f t="shared" si="91"/>
        <v>0.22988511722422267</v>
      </c>
      <c r="F275" s="36" t="s">
        <v>107</v>
      </c>
      <c r="G275" s="28">
        <v>1274923</v>
      </c>
      <c r="H275">
        <v>2</v>
      </c>
      <c r="I275" s="2">
        <f t="shared" si="97"/>
        <v>637462</v>
      </c>
      <c r="J275" s="40">
        <f t="shared" si="92"/>
        <v>50.000039218054738</v>
      </c>
      <c r="K275" s="39">
        <f t="shared" si="93"/>
        <v>0.20607417315060883</v>
      </c>
      <c r="L275">
        <f t="shared" si="94"/>
        <v>485</v>
      </c>
      <c r="M275" s="33">
        <f t="shared" si="90"/>
        <v>487</v>
      </c>
      <c r="N275">
        <f t="shared" si="95"/>
        <v>2</v>
      </c>
      <c r="O275">
        <f t="shared" si="98"/>
        <v>637462</v>
      </c>
      <c r="P275" s="41">
        <f t="shared" si="96"/>
        <v>50.000039218054738</v>
      </c>
      <c r="Q275">
        <f t="shared" si="99"/>
        <v>0</v>
      </c>
      <c r="R275" s="5">
        <f t="shared" si="87"/>
        <v>4</v>
      </c>
    </row>
    <row r="276" spans="1:18" x14ac:dyDescent="0.3">
      <c r="A276" s="6">
        <v>2000</v>
      </c>
      <c r="B276" s="35">
        <f t="shared" si="88"/>
        <v>280849847</v>
      </c>
      <c r="C276" s="6">
        <f t="shared" si="89"/>
        <v>435</v>
      </c>
      <c r="D276" s="8">
        <f t="shared" si="86"/>
        <v>645632</v>
      </c>
      <c r="E276" s="37">
        <f t="shared" si="91"/>
        <v>0.22988511722422267</v>
      </c>
      <c r="F276" s="36" t="s">
        <v>108</v>
      </c>
      <c r="G276" s="28">
        <v>5296486</v>
      </c>
      <c r="H276">
        <v>8</v>
      </c>
      <c r="I276" s="2">
        <f t="shared" si="97"/>
        <v>662061</v>
      </c>
      <c r="J276" s="40">
        <f t="shared" si="92"/>
        <v>12.500004720110654</v>
      </c>
      <c r="K276" s="39">
        <f t="shared" si="93"/>
        <v>0.20607417315060883</v>
      </c>
      <c r="L276">
        <f t="shared" si="94"/>
        <v>485</v>
      </c>
      <c r="M276" s="33">
        <f t="shared" si="90"/>
        <v>487</v>
      </c>
      <c r="N276">
        <f t="shared" si="95"/>
        <v>9</v>
      </c>
      <c r="O276">
        <f t="shared" si="98"/>
        <v>588498</v>
      </c>
      <c r="P276" s="41">
        <f t="shared" si="96"/>
        <v>11.111102719803281</v>
      </c>
      <c r="Q276">
        <f t="shared" si="99"/>
        <v>1</v>
      </c>
      <c r="R276" s="5">
        <f t="shared" si="87"/>
        <v>11</v>
      </c>
    </row>
    <row r="277" spans="1:18" x14ac:dyDescent="0.3">
      <c r="A277" s="6">
        <v>2000</v>
      </c>
      <c r="B277" s="35">
        <f t="shared" si="88"/>
        <v>280849847</v>
      </c>
      <c r="C277" s="6">
        <f t="shared" si="89"/>
        <v>435</v>
      </c>
      <c r="D277" s="8">
        <f t="shared" si="86"/>
        <v>645632</v>
      </c>
      <c r="E277" s="37">
        <f t="shared" si="91"/>
        <v>0.22988511722422267</v>
      </c>
      <c r="F277" s="36" t="s">
        <v>109</v>
      </c>
      <c r="G277" s="28">
        <v>6349097</v>
      </c>
      <c r="H277">
        <v>10</v>
      </c>
      <c r="I277" s="2">
        <f t="shared" si="97"/>
        <v>634910</v>
      </c>
      <c r="J277" s="40">
        <f t="shared" si="92"/>
        <v>10.000004725081379</v>
      </c>
      <c r="K277" s="39">
        <f t="shared" si="93"/>
        <v>0.20607417315060883</v>
      </c>
      <c r="L277">
        <f t="shared" si="94"/>
        <v>485</v>
      </c>
      <c r="M277" s="33">
        <f t="shared" si="90"/>
        <v>487</v>
      </c>
      <c r="N277">
        <f t="shared" si="95"/>
        <v>11</v>
      </c>
      <c r="O277">
        <f t="shared" si="98"/>
        <v>577191</v>
      </c>
      <c r="P277" s="41">
        <f t="shared" si="96"/>
        <v>9.0909148182804564</v>
      </c>
      <c r="Q277">
        <f t="shared" si="99"/>
        <v>1</v>
      </c>
      <c r="R277" s="5">
        <f t="shared" si="87"/>
        <v>13</v>
      </c>
    </row>
    <row r="278" spans="1:18" x14ac:dyDescent="0.3">
      <c r="A278" s="6">
        <v>2000</v>
      </c>
      <c r="B278" s="35">
        <f t="shared" si="88"/>
        <v>280849847</v>
      </c>
      <c r="C278" s="6">
        <f t="shared" si="89"/>
        <v>435</v>
      </c>
      <c r="D278" s="8">
        <f t="shared" si="86"/>
        <v>645632</v>
      </c>
      <c r="E278" s="37">
        <f t="shared" si="91"/>
        <v>0.22988511722422267</v>
      </c>
      <c r="F278" s="36" t="s">
        <v>110</v>
      </c>
      <c r="G278" s="28">
        <v>9938444</v>
      </c>
      <c r="H278">
        <v>15</v>
      </c>
      <c r="I278" s="2">
        <f t="shared" si="97"/>
        <v>662563</v>
      </c>
      <c r="J278" s="40">
        <f t="shared" si="92"/>
        <v>6.6666673374624841</v>
      </c>
      <c r="K278" s="39">
        <f t="shared" si="93"/>
        <v>0.20607417315060883</v>
      </c>
      <c r="L278">
        <f t="shared" si="94"/>
        <v>485</v>
      </c>
      <c r="M278" s="33">
        <f t="shared" si="90"/>
        <v>487</v>
      </c>
      <c r="N278">
        <f t="shared" si="95"/>
        <v>17</v>
      </c>
      <c r="O278">
        <f t="shared" si="98"/>
        <v>584614</v>
      </c>
      <c r="P278" s="41">
        <f t="shared" si="96"/>
        <v>5.8823493899044959</v>
      </c>
      <c r="Q278">
        <f t="shared" si="99"/>
        <v>2</v>
      </c>
      <c r="R278" s="5">
        <f t="shared" si="87"/>
        <v>19</v>
      </c>
    </row>
    <row r="279" spans="1:18" x14ac:dyDescent="0.3">
      <c r="A279" s="6">
        <v>2000</v>
      </c>
      <c r="B279" s="35">
        <f t="shared" si="88"/>
        <v>280849847</v>
      </c>
      <c r="C279" s="6">
        <f t="shared" si="89"/>
        <v>435</v>
      </c>
      <c r="D279" s="8">
        <f t="shared" si="86"/>
        <v>645632</v>
      </c>
      <c r="E279" s="37">
        <f t="shared" si="91"/>
        <v>0.22988511722422267</v>
      </c>
      <c r="F279" s="36" t="s">
        <v>111</v>
      </c>
      <c r="G279" s="28">
        <v>4919479</v>
      </c>
      <c r="H279">
        <v>8</v>
      </c>
      <c r="I279" s="2">
        <f t="shared" si="97"/>
        <v>614935</v>
      </c>
      <c r="J279" s="40">
        <f t="shared" si="92"/>
        <v>12.500002540919475</v>
      </c>
      <c r="K279" s="39">
        <f t="shared" si="93"/>
        <v>0.20607417315060883</v>
      </c>
      <c r="L279">
        <f t="shared" si="94"/>
        <v>485</v>
      </c>
      <c r="M279" s="33">
        <f t="shared" si="90"/>
        <v>487</v>
      </c>
      <c r="N279">
        <f t="shared" si="95"/>
        <v>9</v>
      </c>
      <c r="O279">
        <f t="shared" si="98"/>
        <v>546609</v>
      </c>
      <c r="P279" s="41">
        <f t="shared" si="96"/>
        <v>11.11111562830129</v>
      </c>
      <c r="Q279">
        <f t="shared" si="99"/>
        <v>1</v>
      </c>
      <c r="R279" s="5">
        <f t="shared" si="87"/>
        <v>11</v>
      </c>
    </row>
    <row r="280" spans="1:18" x14ac:dyDescent="0.3">
      <c r="A280" s="6">
        <v>2000</v>
      </c>
      <c r="B280" s="35">
        <f t="shared" si="88"/>
        <v>280849847</v>
      </c>
      <c r="C280" s="6">
        <f t="shared" si="89"/>
        <v>435</v>
      </c>
      <c r="D280" s="8">
        <f t="shared" si="86"/>
        <v>645632</v>
      </c>
      <c r="E280" s="37">
        <f t="shared" si="91"/>
        <v>0.22988511722422267</v>
      </c>
      <c r="F280" s="36" t="s">
        <v>112</v>
      </c>
      <c r="G280" s="28">
        <v>2844658</v>
      </c>
      <c r="H280">
        <v>4</v>
      </c>
      <c r="I280" s="2">
        <f t="shared" si="97"/>
        <v>711165</v>
      </c>
      <c r="J280" s="40">
        <f t="shared" si="92"/>
        <v>25.000017576805366</v>
      </c>
      <c r="K280" s="39">
        <f t="shared" si="93"/>
        <v>0.20607417315060883</v>
      </c>
      <c r="L280">
        <f t="shared" si="94"/>
        <v>485</v>
      </c>
      <c r="M280" s="33">
        <f t="shared" si="90"/>
        <v>487</v>
      </c>
      <c r="N280">
        <f t="shared" si="95"/>
        <v>5</v>
      </c>
      <c r="O280">
        <f t="shared" si="98"/>
        <v>568932</v>
      </c>
      <c r="P280" s="41">
        <f t="shared" si="96"/>
        <v>20.000014061444293</v>
      </c>
      <c r="Q280">
        <f t="shared" si="99"/>
        <v>1</v>
      </c>
      <c r="R280" s="5">
        <f t="shared" si="87"/>
        <v>7</v>
      </c>
    </row>
    <row r="281" spans="1:18" x14ac:dyDescent="0.3">
      <c r="A281" s="6">
        <v>2000</v>
      </c>
      <c r="B281" s="35">
        <f t="shared" si="88"/>
        <v>280849847</v>
      </c>
      <c r="C281" s="6">
        <f t="shared" si="89"/>
        <v>435</v>
      </c>
      <c r="D281" s="8">
        <f t="shared" si="86"/>
        <v>645632</v>
      </c>
      <c r="E281" s="37">
        <f t="shared" si="91"/>
        <v>0.22988511722422267</v>
      </c>
      <c r="F281" s="36" t="s">
        <v>113</v>
      </c>
      <c r="G281" s="28">
        <v>5595211</v>
      </c>
      <c r="H281">
        <v>9</v>
      </c>
      <c r="I281" s="2">
        <f t="shared" si="97"/>
        <v>621690</v>
      </c>
      <c r="J281" s="40">
        <f t="shared" si="92"/>
        <v>11.111109125285893</v>
      </c>
      <c r="K281" s="39">
        <f t="shared" si="93"/>
        <v>0.20607417315060883</v>
      </c>
      <c r="L281">
        <f t="shared" si="94"/>
        <v>485</v>
      </c>
      <c r="M281" s="33">
        <f t="shared" si="90"/>
        <v>487</v>
      </c>
      <c r="N281">
        <f t="shared" si="95"/>
        <v>10</v>
      </c>
      <c r="O281">
        <f t="shared" si="98"/>
        <v>559521</v>
      </c>
      <c r="P281" s="41">
        <f t="shared" si="96"/>
        <v>9.9999982127573031</v>
      </c>
      <c r="Q281">
        <f t="shared" si="99"/>
        <v>1</v>
      </c>
      <c r="R281" s="5">
        <f t="shared" si="87"/>
        <v>12</v>
      </c>
    </row>
    <row r="282" spans="1:18" x14ac:dyDescent="0.3">
      <c r="A282" s="6">
        <v>2000</v>
      </c>
      <c r="B282" s="35">
        <f t="shared" si="88"/>
        <v>280849847</v>
      </c>
      <c r="C282" s="6">
        <f t="shared" si="89"/>
        <v>435</v>
      </c>
      <c r="D282" s="8">
        <f t="shared" si="86"/>
        <v>645632</v>
      </c>
      <c r="E282" s="37">
        <f t="shared" si="91"/>
        <v>0.22988511722422267</v>
      </c>
      <c r="F282" s="36" t="s">
        <v>114</v>
      </c>
      <c r="G282" s="28">
        <v>902195</v>
      </c>
      <c r="H282">
        <v>1</v>
      </c>
      <c r="I282" s="2">
        <f t="shared" si="97"/>
        <v>902195</v>
      </c>
      <c r="J282" s="40">
        <f t="shared" si="92"/>
        <v>100</v>
      </c>
      <c r="K282" s="39">
        <f t="shared" si="93"/>
        <v>0.20607417315060883</v>
      </c>
      <c r="L282">
        <f t="shared" si="94"/>
        <v>485</v>
      </c>
      <c r="M282" s="33">
        <f t="shared" si="90"/>
        <v>487</v>
      </c>
      <c r="N282">
        <f t="shared" si="95"/>
        <v>2</v>
      </c>
      <c r="O282">
        <f t="shared" si="98"/>
        <v>451098</v>
      </c>
      <c r="P282" s="41">
        <f t="shared" si="96"/>
        <v>50.000055420391377</v>
      </c>
      <c r="Q282">
        <f t="shared" si="99"/>
        <v>1</v>
      </c>
      <c r="R282" s="5">
        <f t="shared" si="87"/>
        <v>4</v>
      </c>
    </row>
    <row r="283" spans="1:18" x14ac:dyDescent="0.3">
      <c r="A283" s="6">
        <v>2000</v>
      </c>
      <c r="B283" s="35">
        <f t="shared" si="88"/>
        <v>280849847</v>
      </c>
      <c r="C283" s="6">
        <f t="shared" si="89"/>
        <v>435</v>
      </c>
      <c r="D283" s="8">
        <f t="shared" ref="D283:D346" si="100">ROUND(B283/C283,0)</f>
        <v>645632</v>
      </c>
      <c r="E283" s="37">
        <f t="shared" si="91"/>
        <v>0.22988511722422267</v>
      </c>
      <c r="F283" s="36" t="s">
        <v>115</v>
      </c>
      <c r="G283" s="28">
        <v>1711263</v>
      </c>
      <c r="H283">
        <v>3</v>
      </c>
      <c r="I283" s="2">
        <f t="shared" si="97"/>
        <v>570421</v>
      </c>
      <c r="J283" s="40">
        <f t="shared" si="92"/>
        <v>33.333333333333329</v>
      </c>
      <c r="K283" s="39">
        <f t="shared" si="93"/>
        <v>0.20607417315060883</v>
      </c>
      <c r="L283">
        <f t="shared" si="94"/>
        <v>485</v>
      </c>
      <c r="M283" s="33">
        <f t="shared" si="90"/>
        <v>487</v>
      </c>
      <c r="N283">
        <f t="shared" si="95"/>
        <v>3</v>
      </c>
      <c r="O283">
        <f t="shared" si="98"/>
        <v>570421</v>
      </c>
      <c r="P283" s="41">
        <f t="shared" si="96"/>
        <v>33.333333333333329</v>
      </c>
      <c r="Q283">
        <f t="shared" si="99"/>
        <v>0</v>
      </c>
      <c r="R283" s="5">
        <f t="shared" si="87"/>
        <v>5</v>
      </c>
    </row>
    <row r="284" spans="1:18" x14ac:dyDescent="0.3">
      <c r="A284" s="6">
        <v>2000</v>
      </c>
      <c r="B284" s="35">
        <f t="shared" si="88"/>
        <v>280849847</v>
      </c>
      <c r="C284" s="6">
        <f t="shared" si="89"/>
        <v>435</v>
      </c>
      <c r="D284" s="8">
        <f t="shared" si="100"/>
        <v>645632</v>
      </c>
      <c r="E284" s="37">
        <f t="shared" si="91"/>
        <v>0.22988511722422267</v>
      </c>
      <c r="F284" s="36" t="s">
        <v>116</v>
      </c>
      <c r="G284" s="28">
        <v>1998257</v>
      </c>
      <c r="H284">
        <v>3</v>
      </c>
      <c r="I284" s="2">
        <f t="shared" si="97"/>
        <v>666086</v>
      </c>
      <c r="J284" s="40">
        <f t="shared" si="92"/>
        <v>33.333350014537672</v>
      </c>
      <c r="K284" s="39">
        <f t="shared" si="93"/>
        <v>0.20607417315060883</v>
      </c>
      <c r="L284">
        <f t="shared" si="94"/>
        <v>485</v>
      </c>
      <c r="M284" s="33">
        <f t="shared" si="90"/>
        <v>487</v>
      </c>
      <c r="N284">
        <f t="shared" si="95"/>
        <v>3</v>
      </c>
      <c r="O284">
        <f t="shared" si="98"/>
        <v>666086</v>
      </c>
      <c r="P284" s="41">
        <f t="shared" si="96"/>
        <v>33.333350014537672</v>
      </c>
      <c r="Q284">
        <f t="shared" si="99"/>
        <v>0</v>
      </c>
      <c r="R284" s="5">
        <f t="shared" si="87"/>
        <v>5</v>
      </c>
    </row>
    <row r="285" spans="1:18" x14ac:dyDescent="0.3">
      <c r="A285" s="6">
        <v>2000</v>
      </c>
      <c r="B285" s="35">
        <f t="shared" si="88"/>
        <v>280849847</v>
      </c>
      <c r="C285" s="6">
        <f t="shared" si="89"/>
        <v>435</v>
      </c>
      <c r="D285" s="8">
        <f t="shared" si="100"/>
        <v>645632</v>
      </c>
      <c r="E285" s="37">
        <f t="shared" si="91"/>
        <v>0.22988511722422267</v>
      </c>
      <c r="F285" s="36" t="s">
        <v>117</v>
      </c>
      <c r="G285" s="28">
        <v>1235786</v>
      </c>
      <c r="H285">
        <v>2</v>
      </c>
      <c r="I285" s="2">
        <f t="shared" si="97"/>
        <v>617893</v>
      </c>
      <c r="J285" s="40">
        <f t="shared" si="92"/>
        <v>50</v>
      </c>
      <c r="K285" s="39">
        <f t="shared" si="93"/>
        <v>0.20607417315060883</v>
      </c>
      <c r="L285">
        <f t="shared" si="94"/>
        <v>485</v>
      </c>
      <c r="M285" s="33">
        <f t="shared" si="90"/>
        <v>487</v>
      </c>
      <c r="N285">
        <f t="shared" si="95"/>
        <v>2</v>
      </c>
      <c r="O285">
        <f t="shared" si="98"/>
        <v>617893</v>
      </c>
      <c r="P285" s="41">
        <f t="shared" si="96"/>
        <v>50</v>
      </c>
      <c r="Q285">
        <f t="shared" si="99"/>
        <v>0</v>
      </c>
      <c r="R285" s="5">
        <f t="shared" si="87"/>
        <v>4</v>
      </c>
    </row>
    <row r="286" spans="1:18" x14ac:dyDescent="0.3">
      <c r="A286" s="6">
        <v>2000</v>
      </c>
      <c r="B286" s="35">
        <f t="shared" si="88"/>
        <v>280849847</v>
      </c>
      <c r="C286" s="6">
        <f t="shared" si="89"/>
        <v>435</v>
      </c>
      <c r="D286" s="8">
        <f t="shared" si="100"/>
        <v>645632</v>
      </c>
      <c r="E286" s="37">
        <f t="shared" si="91"/>
        <v>0.22988511722422267</v>
      </c>
      <c r="F286" s="36" t="s">
        <v>118</v>
      </c>
      <c r="G286" s="28">
        <v>8414350</v>
      </c>
      <c r="H286">
        <v>13</v>
      </c>
      <c r="I286" s="2">
        <f t="shared" si="97"/>
        <v>647258</v>
      </c>
      <c r="J286" s="40">
        <f t="shared" si="92"/>
        <v>7.6923113490643953</v>
      </c>
      <c r="K286" s="39">
        <f t="shared" si="93"/>
        <v>0.20607417315060883</v>
      </c>
      <c r="L286">
        <f t="shared" si="94"/>
        <v>485</v>
      </c>
      <c r="M286" s="33">
        <f t="shared" si="90"/>
        <v>487</v>
      </c>
      <c r="N286">
        <f t="shared" si="95"/>
        <v>15</v>
      </c>
      <c r="O286">
        <f t="shared" si="98"/>
        <v>560957</v>
      </c>
      <c r="P286" s="41">
        <f t="shared" si="96"/>
        <v>6.6666706281530956</v>
      </c>
      <c r="Q286">
        <f t="shared" si="99"/>
        <v>2</v>
      </c>
      <c r="R286" s="5">
        <f t="shared" si="87"/>
        <v>17</v>
      </c>
    </row>
    <row r="287" spans="1:18" x14ac:dyDescent="0.3">
      <c r="A287" s="6">
        <v>2000</v>
      </c>
      <c r="B287" s="35">
        <f t="shared" si="88"/>
        <v>280849847</v>
      </c>
      <c r="C287" s="6">
        <f t="shared" si="89"/>
        <v>435</v>
      </c>
      <c r="D287" s="8">
        <f t="shared" si="100"/>
        <v>645632</v>
      </c>
      <c r="E287" s="37">
        <f t="shared" si="91"/>
        <v>0.22988511722422267</v>
      </c>
      <c r="F287" s="36" t="s">
        <v>119</v>
      </c>
      <c r="G287" s="28">
        <v>1819046</v>
      </c>
      <c r="H287">
        <v>3</v>
      </c>
      <c r="I287" s="2">
        <f t="shared" si="97"/>
        <v>606349</v>
      </c>
      <c r="J287" s="40">
        <f t="shared" si="92"/>
        <v>33.333351657956975</v>
      </c>
      <c r="K287" s="39">
        <f t="shared" si="93"/>
        <v>0.20607417315060883</v>
      </c>
      <c r="L287">
        <f t="shared" si="94"/>
        <v>485</v>
      </c>
      <c r="M287" s="33">
        <f t="shared" si="90"/>
        <v>487</v>
      </c>
      <c r="N287">
        <f t="shared" si="95"/>
        <v>3</v>
      </c>
      <c r="O287">
        <f t="shared" si="98"/>
        <v>606349</v>
      </c>
      <c r="P287" s="41">
        <f t="shared" si="96"/>
        <v>33.333351657956975</v>
      </c>
      <c r="Q287">
        <f t="shared" si="99"/>
        <v>0</v>
      </c>
      <c r="R287" s="5">
        <f t="shared" si="87"/>
        <v>5</v>
      </c>
    </row>
    <row r="288" spans="1:18" x14ac:dyDescent="0.3">
      <c r="A288" s="6">
        <v>2000</v>
      </c>
      <c r="B288" s="35">
        <f t="shared" si="88"/>
        <v>280849847</v>
      </c>
      <c r="C288" s="6">
        <f t="shared" si="89"/>
        <v>435</v>
      </c>
      <c r="D288" s="8">
        <f t="shared" si="100"/>
        <v>645632</v>
      </c>
      <c r="E288" s="37">
        <f t="shared" si="91"/>
        <v>0.22988511722422267</v>
      </c>
      <c r="F288" s="36" t="s">
        <v>120</v>
      </c>
      <c r="G288" s="28">
        <v>18976457</v>
      </c>
      <c r="H288">
        <v>29</v>
      </c>
      <c r="I288" s="2">
        <f t="shared" si="97"/>
        <v>654361</v>
      </c>
      <c r="J288" s="40">
        <f t="shared" si="92"/>
        <v>3.4482780426293482</v>
      </c>
      <c r="K288" s="39">
        <f t="shared" si="93"/>
        <v>0.20607417315060883</v>
      </c>
      <c r="L288">
        <f t="shared" si="94"/>
        <v>485</v>
      </c>
      <c r="M288" s="33">
        <f t="shared" si="90"/>
        <v>487</v>
      </c>
      <c r="N288">
        <f t="shared" si="95"/>
        <v>33</v>
      </c>
      <c r="O288">
        <f t="shared" si="98"/>
        <v>575044</v>
      </c>
      <c r="P288" s="41">
        <f t="shared" si="96"/>
        <v>3.0303022318655164</v>
      </c>
      <c r="Q288">
        <f t="shared" si="99"/>
        <v>4</v>
      </c>
      <c r="R288" s="5">
        <f t="shared" si="87"/>
        <v>35</v>
      </c>
    </row>
    <row r="289" spans="1:18" x14ac:dyDescent="0.3">
      <c r="A289" s="6">
        <v>2000</v>
      </c>
      <c r="B289" s="35">
        <f t="shared" si="88"/>
        <v>280849847</v>
      </c>
      <c r="C289" s="6">
        <f t="shared" si="89"/>
        <v>435</v>
      </c>
      <c r="D289" s="8">
        <f t="shared" si="100"/>
        <v>645632</v>
      </c>
      <c r="E289" s="37">
        <f t="shared" si="91"/>
        <v>0.22988511722422267</v>
      </c>
      <c r="F289" s="36" t="s">
        <v>121</v>
      </c>
      <c r="G289" s="28">
        <v>8049313</v>
      </c>
      <c r="H289">
        <v>13</v>
      </c>
      <c r="I289" s="2">
        <f t="shared" si="97"/>
        <v>619178</v>
      </c>
      <c r="J289" s="40">
        <f t="shared" si="92"/>
        <v>7.6923086479554215</v>
      </c>
      <c r="K289" s="39">
        <f t="shared" si="93"/>
        <v>0.20607417315060883</v>
      </c>
      <c r="L289">
        <f t="shared" si="94"/>
        <v>485</v>
      </c>
      <c r="M289" s="33">
        <f t="shared" si="90"/>
        <v>487</v>
      </c>
      <c r="N289">
        <f t="shared" si="95"/>
        <v>14</v>
      </c>
      <c r="O289">
        <f t="shared" si="98"/>
        <v>574951</v>
      </c>
      <c r="P289" s="41">
        <f t="shared" si="96"/>
        <v>7.1428580302443203</v>
      </c>
      <c r="Q289">
        <f t="shared" si="99"/>
        <v>1</v>
      </c>
      <c r="R289" s="5">
        <f t="shared" si="87"/>
        <v>16</v>
      </c>
    </row>
    <row r="290" spans="1:18" x14ac:dyDescent="0.3">
      <c r="A290" s="6">
        <v>2000</v>
      </c>
      <c r="B290" s="35">
        <f t="shared" si="88"/>
        <v>280849847</v>
      </c>
      <c r="C290" s="6">
        <f t="shared" si="89"/>
        <v>435</v>
      </c>
      <c r="D290" s="8">
        <f t="shared" si="100"/>
        <v>645632</v>
      </c>
      <c r="E290" s="37">
        <f t="shared" si="91"/>
        <v>0.22988511722422267</v>
      </c>
      <c r="F290" s="36" t="s">
        <v>122</v>
      </c>
      <c r="G290" s="28">
        <v>642200</v>
      </c>
      <c r="H290">
        <v>1</v>
      </c>
      <c r="I290" s="2">
        <f t="shared" si="97"/>
        <v>642200</v>
      </c>
      <c r="J290" s="40">
        <f t="shared" si="92"/>
        <v>100</v>
      </c>
      <c r="K290" s="39">
        <f t="shared" si="93"/>
        <v>0.20607417315060883</v>
      </c>
      <c r="L290">
        <f t="shared" si="94"/>
        <v>485</v>
      </c>
      <c r="M290" s="33">
        <f t="shared" si="90"/>
        <v>487</v>
      </c>
      <c r="N290">
        <f t="shared" si="95"/>
        <v>1</v>
      </c>
      <c r="O290">
        <f t="shared" si="98"/>
        <v>642200</v>
      </c>
      <c r="P290" s="41">
        <f t="shared" si="96"/>
        <v>100</v>
      </c>
      <c r="Q290">
        <f t="shared" si="99"/>
        <v>0</v>
      </c>
      <c r="R290" s="5">
        <f t="shared" si="87"/>
        <v>3</v>
      </c>
    </row>
    <row r="291" spans="1:18" x14ac:dyDescent="0.3">
      <c r="A291" s="6">
        <v>2000</v>
      </c>
      <c r="B291" s="35">
        <f t="shared" si="88"/>
        <v>280849847</v>
      </c>
      <c r="C291" s="6">
        <f t="shared" si="89"/>
        <v>435</v>
      </c>
      <c r="D291" s="8">
        <f t="shared" si="100"/>
        <v>645632</v>
      </c>
      <c r="E291" s="37">
        <f t="shared" si="91"/>
        <v>0.22988511722422267</v>
      </c>
      <c r="F291" s="36" t="s">
        <v>123</v>
      </c>
      <c r="G291" s="28">
        <v>11353140</v>
      </c>
      <c r="H291">
        <v>18</v>
      </c>
      <c r="I291" s="2">
        <f t="shared" si="97"/>
        <v>630730</v>
      </c>
      <c r="J291" s="40">
        <f t="shared" si="92"/>
        <v>5.5555555555555554</v>
      </c>
      <c r="K291" s="39">
        <f t="shared" si="93"/>
        <v>0.20607417315060883</v>
      </c>
      <c r="L291">
        <f t="shared" si="94"/>
        <v>485</v>
      </c>
      <c r="M291" s="33">
        <f t="shared" si="90"/>
        <v>487</v>
      </c>
      <c r="N291">
        <f t="shared" si="95"/>
        <v>20</v>
      </c>
      <c r="O291">
        <f t="shared" si="98"/>
        <v>567657</v>
      </c>
      <c r="P291" s="41">
        <f t="shared" si="96"/>
        <v>5</v>
      </c>
      <c r="Q291">
        <f t="shared" si="99"/>
        <v>2</v>
      </c>
      <c r="R291" s="5">
        <f t="shared" si="87"/>
        <v>22</v>
      </c>
    </row>
    <row r="292" spans="1:18" x14ac:dyDescent="0.3">
      <c r="A292" s="6">
        <v>2000</v>
      </c>
      <c r="B292" s="35">
        <f t="shared" si="88"/>
        <v>280849847</v>
      </c>
      <c r="C292" s="6">
        <f t="shared" si="89"/>
        <v>435</v>
      </c>
      <c r="D292" s="8">
        <f t="shared" si="100"/>
        <v>645632</v>
      </c>
      <c r="E292" s="37">
        <f t="shared" si="91"/>
        <v>0.22988511722422267</v>
      </c>
      <c r="F292" s="36" t="s">
        <v>124</v>
      </c>
      <c r="G292" s="28">
        <v>3450654</v>
      </c>
      <c r="H292">
        <v>5</v>
      </c>
      <c r="I292" s="2">
        <f t="shared" si="97"/>
        <v>690131</v>
      </c>
      <c r="J292" s="40">
        <f t="shared" si="92"/>
        <v>20.000005796002728</v>
      </c>
      <c r="K292" s="39">
        <f t="shared" si="93"/>
        <v>0.20607417315060883</v>
      </c>
      <c r="L292">
        <f t="shared" si="94"/>
        <v>485</v>
      </c>
      <c r="M292" s="33">
        <f t="shared" si="90"/>
        <v>487</v>
      </c>
      <c r="N292">
        <f t="shared" si="95"/>
        <v>6</v>
      </c>
      <c r="O292">
        <f t="shared" si="98"/>
        <v>575109</v>
      </c>
      <c r="P292" s="41">
        <f t="shared" si="96"/>
        <v>16.666666666666664</v>
      </c>
      <c r="Q292">
        <f t="shared" si="99"/>
        <v>1</v>
      </c>
      <c r="R292" s="5">
        <f t="shared" si="87"/>
        <v>8</v>
      </c>
    </row>
    <row r="293" spans="1:18" x14ac:dyDescent="0.3">
      <c r="A293" s="6">
        <v>2000</v>
      </c>
      <c r="B293" s="35">
        <f t="shared" si="88"/>
        <v>280849847</v>
      </c>
      <c r="C293" s="6">
        <f t="shared" si="89"/>
        <v>435</v>
      </c>
      <c r="D293" s="8">
        <f t="shared" si="100"/>
        <v>645632</v>
      </c>
      <c r="E293" s="37">
        <f t="shared" si="91"/>
        <v>0.22988511722422267</v>
      </c>
      <c r="F293" s="36" t="s">
        <v>125</v>
      </c>
      <c r="G293" s="28">
        <v>3421399</v>
      </c>
      <c r="H293">
        <v>5</v>
      </c>
      <c r="I293" s="2">
        <f t="shared" si="97"/>
        <v>684280</v>
      </c>
      <c r="J293" s="40">
        <f t="shared" si="92"/>
        <v>20.000005845562004</v>
      </c>
      <c r="K293" s="39">
        <f t="shared" si="93"/>
        <v>0.20607417315060883</v>
      </c>
      <c r="L293">
        <f t="shared" si="94"/>
        <v>485</v>
      </c>
      <c r="M293" s="33">
        <f t="shared" si="90"/>
        <v>487</v>
      </c>
      <c r="N293">
        <f t="shared" si="95"/>
        <v>6</v>
      </c>
      <c r="O293">
        <f t="shared" si="98"/>
        <v>570233</v>
      </c>
      <c r="P293" s="41">
        <f t="shared" si="96"/>
        <v>16.666661795364995</v>
      </c>
      <c r="Q293">
        <f t="shared" si="99"/>
        <v>1</v>
      </c>
      <c r="R293" s="5">
        <f t="shared" si="87"/>
        <v>8</v>
      </c>
    </row>
    <row r="294" spans="1:18" x14ac:dyDescent="0.3">
      <c r="A294" s="6">
        <v>2000</v>
      </c>
      <c r="B294" s="35">
        <f t="shared" si="88"/>
        <v>280849847</v>
      </c>
      <c r="C294" s="6">
        <f t="shared" si="89"/>
        <v>435</v>
      </c>
      <c r="D294" s="8">
        <f t="shared" si="100"/>
        <v>645632</v>
      </c>
      <c r="E294" s="37">
        <f t="shared" si="91"/>
        <v>0.22988511722422267</v>
      </c>
      <c r="F294" s="36" t="s">
        <v>126</v>
      </c>
      <c r="G294" s="28">
        <v>12281054</v>
      </c>
      <c r="H294">
        <v>19</v>
      </c>
      <c r="I294" s="2">
        <f t="shared" si="97"/>
        <v>646371</v>
      </c>
      <c r="J294" s="40">
        <f t="shared" si="92"/>
        <v>5.2631557519411603</v>
      </c>
      <c r="K294" s="39">
        <f t="shared" si="93"/>
        <v>0.20607417315060883</v>
      </c>
      <c r="L294">
        <f t="shared" si="94"/>
        <v>485</v>
      </c>
      <c r="M294" s="33">
        <f t="shared" si="90"/>
        <v>487</v>
      </c>
      <c r="N294">
        <f t="shared" si="95"/>
        <v>21</v>
      </c>
      <c r="O294">
        <f t="shared" si="98"/>
        <v>584812</v>
      </c>
      <c r="P294" s="41">
        <f t="shared" si="96"/>
        <v>4.7619039864168009</v>
      </c>
      <c r="Q294">
        <f t="shared" si="99"/>
        <v>2</v>
      </c>
      <c r="R294" s="5">
        <f t="shared" si="87"/>
        <v>23</v>
      </c>
    </row>
    <row r="295" spans="1:18" x14ac:dyDescent="0.3">
      <c r="A295" s="6">
        <v>2000</v>
      </c>
      <c r="B295" s="35">
        <f t="shared" si="88"/>
        <v>280849847</v>
      </c>
      <c r="C295" s="6">
        <f t="shared" si="89"/>
        <v>435</v>
      </c>
      <c r="D295" s="8">
        <f t="shared" si="100"/>
        <v>645632</v>
      </c>
      <c r="E295" s="37">
        <f t="shared" si="91"/>
        <v>0.22988511722422267</v>
      </c>
      <c r="F295" s="36" t="s">
        <v>127</v>
      </c>
      <c r="G295" s="28">
        <v>1048319</v>
      </c>
      <c r="H295">
        <v>2</v>
      </c>
      <c r="I295" s="2">
        <f t="shared" si="97"/>
        <v>524160</v>
      </c>
      <c r="J295" s="40">
        <f t="shared" si="92"/>
        <v>50.000047695405691</v>
      </c>
      <c r="K295" s="39">
        <f t="shared" si="93"/>
        <v>0.20607417315060883</v>
      </c>
      <c r="L295">
        <f t="shared" si="94"/>
        <v>485</v>
      </c>
      <c r="M295" s="33">
        <f t="shared" si="90"/>
        <v>487</v>
      </c>
      <c r="N295">
        <f t="shared" si="95"/>
        <v>2</v>
      </c>
      <c r="O295">
        <f t="shared" si="98"/>
        <v>524160</v>
      </c>
      <c r="P295" s="41">
        <f t="shared" si="96"/>
        <v>50.000047695405691</v>
      </c>
      <c r="Q295">
        <f t="shared" si="99"/>
        <v>0</v>
      </c>
      <c r="R295" s="5">
        <f t="shared" si="87"/>
        <v>4</v>
      </c>
    </row>
    <row r="296" spans="1:18" x14ac:dyDescent="0.3">
      <c r="A296" s="6">
        <v>2000</v>
      </c>
      <c r="B296" s="35">
        <f t="shared" si="88"/>
        <v>280849847</v>
      </c>
      <c r="C296" s="6">
        <f t="shared" si="89"/>
        <v>435</v>
      </c>
      <c r="D296" s="8">
        <f t="shared" si="100"/>
        <v>645632</v>
      </c>
      <c r="E296" s="37">
        <f t="shared" si="91"/>
        <v>0.22988511722422267</v>
      </c>
      <c r="F296" s="36" t="s">
        <v>128</v>
      </c>
      <c r="G296" s="28">
        <v>4012012</v>
      </c>
      <c r="H296">
        <v>6</v>
      </c>
      <c r="I296" s="2">
        <f t="shared" si="97"/>
        <v>668669</v>
      </c>
      <c r="J296" s="40">
        <f t="shared" si="92"/>
        <v>16.666674975049926</v>
      </c>
      <c r="K296" s="39">
        <f t="shared" si="93"/>
        <v>0.20607417315060883</v>
      </c>
      <c r="L296">
        <f t="shared" si="94"/>
        <v>485</v>
      </c>
      <c r="M296" s="33">
        <f t="shared" si="90"/>
        <v>487</v>
      </c>
      <c r="N296">
        <f t="shared" si="95"/>
        <v>7</v>
      </c>
      <c r="O296">
        <f t="shared" si="98"/>
        <v>573145</v>
      </c>
      <c r="P296" s="41">
        <f t="shared" si="96"/>
        <v>14.285724967921333</v>
      </c>
      <c r="Q296">
        <f t="shared" si="99"/>
        <v>1</v>
      </c>
      <c r="R296" s="5">
        <f t="shared" ref="R296:R358" si="101">IF(H296=0,3,N296+2)</f>
        <v>9</v>
      </c>
    </row>
    <row r="297" spans="1:18" x14ac:dyDescent="0.3">
      <c r="A297" s="6">
        <v>2000</v>
      </c>
      <c r="B297" s="35">
        <f t="shared" si="88"/>
        <v>280849847</v>
      </c>
      <c r="C297" s="6">
        <f t="shared" si="89"/>
        <v>435</v>
      </c>
      <c r="D297" s="8">
        <f t="shared" si="100"/>
        <v>645632</v>
      </c>
      <c r="E297" s="37">
        <f t="shared" si="91"/>
        <v>0.22988511722422267</v>
      </c>
      <c r="F297" s="36" t="s">
        <v>129</v>
      </c>
      <c r="G297" s="28">
        <v>754844</v>
      </c>
      <c r="H297">
        <v>1</v>
      </c>
      <c r="I297" s="2">
        <f t="shared" si="97"/>
        <v>754844</v>
      </c>
      <c r="J297" s="40">
        <f t="shared" si="92"/>
        <v>100</v>
      </c>
      <c r="K297" s="39">
        <f t="shared" si="93"/>
        <v>0.20607417315060883</v>
      </c>
      <c r="L297">
        <f t="shared" si="94"/>
        <v>485</v>
      </c>
      <c r="M297" s="33">
        <f t="shared" si="90"/>
        <v>487</v>
      </c>
      <c r="N297">
        <f t="shared" si="95"/>
        <v>1</v>
      </c>
      <c r="O297">
        <f t="shared" si="98"/>
        <v>754844</v>
      </c>
      <c r="P297" s="41">
        <f t="shared" si="96"/>
        <v>100</v>
      </c>
      <c r="Q297">
        <f t="shared" si="99"/>
        <v>0</v>
      </c>
      <c r="R297" s="5">
        <f t="shared" si="101"/>
        <v>3</v>
      </c>
    </row>
    <row r="298" spans="1:18" x14ac:dyDescent="0.3">
      <c r="A298" s="6">
        <v>2000</v>
      </c>
      <c r="B298" s="35">
        <f t="shared" si="88"/>
        <v>280849847</v>
      </c>
      <c r="C298" s="6">
        <f t="shared" si="89"/>
        <v>435</v>
      </c>
      <c r="D298" s="8">
        <f t="shared" si="100"/>
        <v>645632</v>
      </c>
      <c r="E298" s="37">
        <f t="shared" si="91"/>
        <v>0.22988511722422267</v>
      </c>
      <c r="F298" s="36" t="s">
        <v>130</v>
      </c>
      <c r="G298" s="28">
        <v>5689283</v>
      </c>
      <c r="H298">
        <v>9</v>
      </c>
      <c r="I298" s="2">
        <f t="shared" si="97"/>
        <v>632143</v>
      </c>
      <c r="J298" s="40">
        <f t="shared" si="92"/>
        <v>11.11111892306992</v>
      </c>
      <c r="K298" s="39">
        <f t="shared" si="93"/>
        <v>0.20607417315060883</v>
      </c>
      <c r="L298">
        <f t="shared" si="94"/>
        <v>485</v>
      </c>
      <c r="M298" s="33">
        <f t="shared" si="90"/>
        <v>487</v>
      </c>
      <c r="N298">
        <f t="shared" si="95"/>
        <v>10</v>
      </c>
      <c r="O298">
        <f t="shared" si="98"/>
        <v>568928</v>
      </c>
      <c r="P298" s="41">
        <f t="shared" si="96"/>
        <v>9.9999947269278042</v>
      </c>
      <c r="Q298">
        <f t="shared" si="99"/>
        <v>1</v>
      </c>
      <c r="R298" s="5">
        <f t="shared" si="101"/>
        <v>12</v>
      </c>
    </row>
    <row r="299" spans="1:18" x14ac:dyDescent="0.3">
      <c r="A299" s="6">
        <v>2000</v>
      </c>
      <c r="B299" s="35">
        <f t="shared" si="88"/>
        <v>280849847</v>
      </c>
      <c r="C299" s="6">
        <f t="shared" si="89"/>
        <v>435</v>
      </c>
      <c r="D299" s="8">
        <f t="shared" si="100"/>
        <v>645632</v>
      </c>
      <c r="E299" s="37">
        <f t="shared" si="91"/>
        <v>0.22988511722422267</v>
      </c>
      <c r="F299" s="36" t="s">
        <v>131</v>
      </c>
      <c r="G299" s="28">
        <v>20851820</v>
      </c>
      <c r="H299">
        <v>32</v>
      </c>
      <c r="I299" s="2">
        <f t="shared" si="97"/>
        <v>651619</v>
      </c>
      <c r="J299" s="40">
        <f t="shared" si="92"/>
        <v>3.1249982015958322</v>
      </c>
      <c r="K299" s="39">
        <f t="shared" si="93"/>
        <v>0.20607417315060883</v>
      </c>
      <c r="L299">
        <f t="shared" si="94"/>
        <v>485</v>
      </c>
      <c r="M299" s="33">
        <f t="shared" si="90"/>
        <v>487</v>
      </c>
      <c r="N299">
        <f t="shared" si="95"/>
        <v>36</v>
      </c>
      <c r="O299">
        <f t="shared" si="98"/>
        <v>579217</v>
      </c>
      <c r="P299" s="41">
        <f t="shared" si="96"/>
        <v>2.7777767120567893</v>
      </c>
      <c r="Q299">
        <f t="shared" si="99"/>
        <v>4</v>
      </c>
      <c r="R299" s="5">
        <f t="shared" si="101"/>
        <v>38</v>
      </c>
    </row>
    <row r="300" spans="1:18" x14ac:dyDescent="0.3">
      <c r="A300" s="6">
        <v>2000</v>
      </c>
      <c r="B300" s="35">
        <f t="shared" si="88"/>
        <v>280849847</v>
      </c>
      <c r="C300" s="6">
        <f t="shared" si="89"/>
        <v>435</v>
      </c>
      <c r="D300" s="8">
        <f t="shared" si="100"/>
        <v>645632</v>
      </c>
      <c r="E300" s="37">
        <f t="shared" si="91"/>
        <v>0.22988511722422267</v>
      </c>
      <c r="F300" s="36" t="s">
        <v>132</v>
      </c>
      <c r="G300" s="28">
        <v>2233169</v>
      </c>
      <c r="H300">
        <v>3</v>
      </c>
      <c r="I300" s="2">
        <f t="shared" si="97"/>
        <v>744390</v>
      </c>
      <c r="J300" s="40">
        <f t="shared" si="92"/>
        <v>33.333348259804794</v>
      </c>
      <c r="K300" s="39">
        <f t="shared" si="93"/>
        <v>0.20607417315060883</v>
      </c>
      <c r="L300">
        <f t="shared" si="94"/>
        <v>485</v>
      </c>
      <c r="M300" s="33">
        <f t="shared" si="90"/>
        <v>487</v>
      </c>
      <c r="N300">
        <f t="shared" si="95"/>
        <v>4</v>
      </c>
      <c r="O300">
        <f t="shared" si="98"/>
        <v>558292</v>
      </c>
      <c r="P300" s="41">
        <f t="shared" si="96"/>
        <v>24.999988805146408</v>
      </c>
      <c r="Q300">
        <f t="shared" si="99"/>
        <v>1</v>
      </c>
      <c r="R300" s="5">
        <f t="shared" si="101"/>
        <v>6</v>
      </c>
    </row>
    <row r="301" spans="1:18" x14ac:dyDescent="0.3">
      <c r="A301" s="6">
        <v>2000</v>
      </c>
      <c r="B301" s="35">
        <f t="shared" si="88"/>
        <v>280849847</v>
      </c>
      <c r="C301" s="6">
        <f t="shared" si="89"/>
        <v>435</v>
      </c>
      <c r="D301" s="8">
        <f t="shared" si="100"/>
        <v>645632</v>
      </c>
      <c r="E301" s="37">
        <f t="shared" si="91"/>
        <v>0.22988511722422267</v>
      </c>
      <c r="F301" s="36" t="s">
        <v>133</v>
      </c>
      <c r="G301" s="28">
        <v>608827</v>
      </c>
      <c r="H301">
        <v>1</v>
      </c>
      <c r="I301" s="2">
        <f t="shared" si="97"/>
        <v>608827</v>
      </c>
      <c r="J301" s="40">
        <f t="shared" si="92"/>
        <v>100</v>
      </c>
      <c r="K301" s="39">
        <f t="shared" si="93"/>
        <v>0.20607417315060883</v>
      </c>
      <c r="L301">
        <f t="shared" si="94"/>
        <v>485</v>
      </c>
      <c r="M301" s="33">
        <f t="shared" si="90"/>
        <v>487</v>
      </c>
      <c r="N301">
        <f t="shared" si="95"/>
        <v>1</v>
      </c>
      <c r="O301">
        <f t="shared" si="98"/>
        <v>608827</v>
      </c>
      <c r="P301" s="41">
        <f t="shared" si="96"/>
        <v>100</v>
      </c>
      <c r="Q301">
        <f t="shared" si="99"/>
        <v>0</v>
      </c>
      <c r="R301" s="5">
        <f t="shared" si="101"/>
        <v>3</v>
      </c>
    </row>
    <row r="302" spans="1:18" x14ac:dyDescent="0.3">
      <c r="A302" s="6">
        <v>2000</v>
      </c>
      <c r="B302" s="35">
        <f t="shared" si="88"/>
        <v>280849847</v>
      </c>
      <c r="C302" s="6">
        <f t="shared" si="89"/>
        <v>435</v>
      </c>
      <c r="D302" s="8">
        <f t="shared" si="100"/>
        <v>645632</v>
      </c>
      <c r="E302" s="37">
        <f t="shared" si="91"/>
        <v>0.22988511722422267</v>
      </c>
      <c r="F302" s="36" t="s">
        <v>134</v>
      </c>
      <c r="G302" s="28">
        <v>7078515</v>
      </c>
      <c r="H302">
        <v>11</v>
      </c>
      <c r="I302" s="2">
        <f t="shared" si="97"/>
        <v>643501</v>
      </c>
      <c r="J302" s="40">
        <f t="shared" si="92"/>
        <v>9.0909039537247569</v>
      </c>
      <c r="K302" s="39">
        <f t="shared" si="93"/>
        <v>0.20607417315060883</v>
      </c>
      <c r="L302">
        <f t="shared" si="94"/>
        <v>485</v>
      </c>
      <c r="M302" s="33">
        <f t="shared" si="90"/>
        <v>487</v>
      </c>
      <c r="N302">
        <f t="shared" si="95"/>
        <v>12</v>
      </c>
      <c r="O302">
        <f t="shared" si="98"/>
        <v>589876</v>
      </c>
      <c r="P302" s="41">
        <f t="shared" si="96"/>
        <v>8.3333298015191044</v>
      </c>
      <c r="Q302">
        <f t="shared" si="99"/>
        <v>1</v>
      </c>
      <c r="R302" s="5">
        <f t="shared" si="101"/>
        <v>14</v>
      </c>
    </row>
    <row r="303" spans="1:18" x14ac:dyDescent="0.3">
      <c r="A303" s="6">
        <v>2000</v>
      </c>
      <c r="B303" s="35">
        <f t="shared" si="88"/>
        <v>280849847</v>
      </c>
      <c r="C303" s="6">
        <f t="shared" si="89"/>
        <v>435</v>
      </c>
      <c r="D303" s="8">
        <f t="shared" si="100"/>
        <v>645632</v>
      </c>
      <c r="E303" s="37">
        <f t="shared" si="91"/>
        <v>0.22988511722422267</v>
      </c>
      <c r="F303" s="36" t="s">
        <v>135</v>
      </c>
      <c r="G303" s="28">
        <v>5894121</v>
      </c>
      <c r="H303">
        <v>9</v>
      </c>
      <c r="I303" s="2">
        <f t="shared" si="97"/>
        <v>654902</v>
      </c>
      <c r="J303" s="40">
        <f t="shared" si="92"/>
        <v>11.111105455758373</v>
      </c>
      <c r="K303" s="39">
        <f t="shared" si="93"/>
        <v>0.20607417315060883</v>
      </c>
      <c r="L303">
        <f t="shared" si="94"/>
        <v>485</v>
      </c>
      <c r="M303" s="33">
        <f t="shared" si="90"/>
        <v>487</v>
      </c>
      <c r="N303">
        <f t="shared" si="95"/>
        <v>10</v>
      </c>
      <c r="O303">
        <f t="shared" si="98"/>
        <v>589412</v>
      </c>
      <c r="P303" s="41">
        <f t="shared" si="96"/>
        <v>9.9999983033941788</v>
      </c>
      <c r="Q303">
        <f t="shared" si="99"/>
        <v>1</v>
      </c>
      <c r="R303" s="5">
        <f t="shared" si="101"/>
        <v>12</v>
      </c>
    </row>
    <row r="304" spans="1:18" x14ac:dyDescent="0.3">
      <c r="A304" s="6">
        <v>2000</v>
      </c>
      <c r="B304" s="35">
        <f t="shared" si="88"/>
        <v>280849847</v>
      </c>
      <c r="C304" s="6">
        <f t="shared" si="89"/>
        <v>435</v>
      </c>
      <c r="D304" s="8">
        <f t="shared" si="100"/>
        <v>645632</v>
      </c>
      <c r="E304" s="37">
        <f t="shared" si="91"/>
        <v>0.22988511722422267</v>
      </c>
      <c r="F304" s="36" t="s">
        <v>136</v>
      </c>
      <c r="G304" s="28">
        <v>1808344</v>
      </c>
      <c r="H304">
        <v>3</v>
      </c>
      <c r="I304" s="2">
        <f t="shared" si="97"/>
        <v>602781</v>
      </c>
      <c r="J304" s="40">
        <f t="shared" si="92"/>
        <v>33.333314900262337</v>
      </c>
      <c r="K304" s="39">
        <f t="shared" si="93"/>
        <v>0.20607417315060883</v>
      </c>
      <c r="L304">
        <f t="shared" si="94"/>
        <v>485</v>
      </c>
      <c r="M304" s="33">
        <f t="shared" si="90"/>
        <v>487</v>
      </c>
      <c r="N304">
        <f t="shared" si="95"/>
        <v>3</v>
      </c>
      <c r="O304">
        <f t="shared" si="98"/>
        <v>602781</v>
      </c>
      <c r="P304" s="41">
        <f t="shared" si="96"/>
        <v>33.333314900262337</v>
      </c>
      <c r="Q304">
        <f t="shared" si="99"/>
        <v>0</v>
      </c>
      <c r="R304" s="5">
        <f t="shared" si="101"/>
        <v>5</v>
      </c>
    </row>
    <row r="305" spans="1:18" x14ac:dyDescent="0.3">
      <c r="A305" s="6">
        <v>2000</v>
      </c>
      <c r="B305" s="35">
        <f t="shared" si="88"/>
        <v>280849847</v>
      </c>
      <c r="C305" s="6">
        <f t="shared" si="89"/>
        <v>435</v>
      </c>
      <c r="D305" s="8">
        <f t="shared" si="100"/>
        <v>645632</v>
      </c>
      <c r="E305" s="37">
        <f t="shared" si="91"/>
        <v>0.22988511722422267</v>
      </c>
      <c r="F305" s="36" t="s">
        <v>137</v>
      </c>
      <c r="G305" s="28">
        <v>5363675</v>
      </c>
      <c r="H305">
        <v>8</v>
      </c>
      <c r="I305" s="2">
        <f t="shared" si="97"/>
        <v>670459</v>
      </c>
      <c r="J305" s="40">
        <f t="shared" si="92"/>
        <v>12.499993008524939</v>
      </c>
      <c r="K305" s="39">
        <f t="shared" si="93"/>
        <v>0.20607417315060883</v>
      </c>
      <c r="L305">
        <f t="shared" si="94"/>
        <v>485</v>
      </c>
      <c r="M305" s="33">
        <f t="shared" si="90"/>
        <v>487</v>
      </c>
      <c r="N305">
        <f t="shared" si="95"/>
        <v>9</v>
      </c>
      <c r="O305">
        <f t="shared" si="98"/>
        <v>595964</v>
      </c>
      <c r="P305" s="41">
        <f t="shared" si="96"/>
        <v>11.111113182659277</v>
      </c>
      <c r="Q305">
        <f t="shared" si="99"/>
        <v>1</v>
      </c>
      <c r="R305" s="5">
        <f t="shared" si="101"/>
        <v>11</v>
      </c>
    </row>
    <row r="306" spans="1:18" x14ac:dyDescent="0.3">
      <c r="A306" s="6">
        <v>2000</v>
      </c>
      <c r="B306" s="35">
        <f t="shared" si="88"/>
        <v>280849847</v>
      </c>
      <c r="C306" s="6">
        <f t="shared" si="89"/>
        <v>435</v>
      </c>
      <c r="D306" s="8">
        <f t="shared" si="100"/>
        <v>645632</v>
      </c>
      <c r="E306" s="37">
        <f t="shared" si="91"/>
        <v>0.22988511722422267</v>
      </c>
      <c r="F306" s="36" t="s">
        <v>138</v>
      </c>
      <c r="G306" s="28">
        <v>493782</v>
      </c>
      <c r="H306">
        <v>1</v>
      </c>
      <c r="I306" s="2">
        <f t="shared" si="97"/>
        <v>493782</v>
      </c>
      <c r="J306" s="40">
        <f t="shared" si="92"/>
        <v>100</v>
      </c>
      <c r="K306" s="39">
        <f t="shared" si="93"/>
        <v>0.20607417315060883</v>
      </c>
      <c r="L306">
        <f t="shared" si="94"/>
        <v>485</v>
      </c>
      <c r="M306" s="33">
        <f t="shared" si="90"/>
        <v>487</v>
      </c>
      <c r="N306">
        <f t="shared" si="95"/>
        <v>1</v>
      </c>
      <c r="O306">
        <f t="shared" si="98"/>
        <v>493782</v>
      </c>
      <c r="P306" s="41">
        <f t="shared" si="96"/>
        <v>100</v>
      </c>
      <c r="Q306">
        <f t="shared" si="99"/>
        <v>0</v>
      </c>
      <c r="R306" s="5">
        <f t="shared" si="101"/>
        <v>3</v>
      </c>
    </row>
    <row r="307" spans="1:18" x14ac:dyDescent="0.3">
      <c r="A307" s="6">
        <v>2000</v>
      </c>
      <c r="B307" s="35">
        <f t="shared" si="88"/>
        <v>280849847</v>
      </c>
      <c r="C307" s="6">
        <f t="shared" si="89"/>
        <v>435</v>
      </c>
      <c r="D307" s="8">
        <f t="shared" si="100"/>
        <v>645632</v>
      </c>
      <c r="E307" s="37">
        <f t="shared" si="91"/>
        <v>0.22988511722422267</v>
      </c>
      <c r="F307" s="20" t="s">
        <v>139</v>
      </c>
      <c r="G307" s="28">
        <v>572059</v>
      </c>
      <c r="H307">
        <v>0</v>
      </c>
      <c r="I307" s="2">
        <f t="shared" si="97"/>
        <v>0</v>
      </c>
      <c r="J307" s="40">
        <f t="shared" si="92"/>
        <v>0</v>
      </c>
      <c r="K307" s="39">
        <f t="shared" si="93"/>
        <v>0.20607417315060883</v>
      </c>
      <c r="L307">
        <f t="shared" si="94"/>
        <v>485</v>
      </c>
      <c r="M307" s="33">
        <f t="shared" si="90"/>
        <v>487</v>
      </c>
      <c r="N307">
        <v>0</v>
      </c>
      <c r="O307">
        <f t="shared" si="98"/>
        <v>0</v>
      </c>
      <c r="P307" s="41">
        <f t="shared" si="96"/>
        <v>0</v>
      </c>
      <c r="Q307">
        <f t="shared" si="99"/>
        <v>0</v>
      </c>
      <c r="R307" s="5">
        <f t="shared" si="101"/>
        <v>3</v>
      </c>
    </row>
    <row r="308" spans="1:18" x14ac:dyDescent="0.3">
      <c r="A308" s="6">
        <v>2010</v>
      </c>
      <c r="B308" s="35">
        <f>SUM($G$308:$G$357)</f>
        <v>308143815</v>
      </c>
      <c r="C308" s="6">
        <f>SUM($H$308:$H$358)</f>
        <v>435</v>
      </c>
      <c r="D308" s="8">
        <f t="shared" si="100"/>
        <v>708377</v>
      </c>
      <c r="E308" s="37">
        <f t="shared" si="91"/>
        <v>0.22988519175697231</v>
      </c>
      <c r="F308" s="36" t="s">
        <v>89</v>
      </c>
      <c r="G308" s="28">
        <v>4779736</v>
      </c>
      <c r="H308">
        <v>7</v>
      </c>
      <c r="I308" s="2">
        <f t="shared" si="97"/>
        <v>682819</v>
      </c>
      <c r="J308" s="40">
        <f t="shared" si="92"/>
        <v>14.285705319289601</v>
      </c>
      <c r="K308" s="39">
        <f t="shared" si="93"/>
        <v>0.18782106660164508</v>
      </c>
      <c r="L308">
        <f t="shared" si="94"/>
        <v>532</v>
      </c>
      <c r="M308" s="33">
        <f>SUM($N$308:$N$358)</f>
        <v>529</v>
      </c>
      <c r="N308">
        <f t="shared" si="95"/>
        <v>8</v>
      </c>
      <c r="O308">
        <f t="shared" si="98"/>
        <v>597467</v>
      </c>
      <c r="P308" s="41">
        <f t="shared" si="96"/>
        <v>12.5</v>
      </c>
      <c r="Q308">
        <f t="shared" si="99"/>
        <v>1</v>
      </c>
      <c r="R308" s="5">
        <f t="shared" si="101"/>
        <v>10</v>
      </c>
    </row>
    <row r="309" spans="1:18" x14ac:dyDescent="0.3">
      <c r="A309" s="6">
        <v>2010</v>
      </c>
      <c r="B309" s="35">
        <f t="shared" ref="B309:B358" si="102">SUM($G$308:$G$357)</f>
        <v>308143815</v>
      </c>
      <c r="C309" s="6">
        <f t="shared" ref="C309:C358" si="103">SUM($H$308:$H$358)</f>
        <v>435</v>
      </c>
      <c r="D309" s="8">
        <f t="shared" si="100"/>
        <v>708377</v>
      </c>
      <c r="E309" s="37">
        <f t="shared" si="91"/>
        <v>0.22988519175697231</v>
      </c>
      <c r="F309" s="36" t="s">
        <v>90</v>
      </c>
      <c r="G309" s="28">
        <v>710231</v>
      </c>
      <c r="H309">
        <v>1</v>
      </c>
      <c r="I309" s="2">
        <f t="shared" si="97"/>
        <v>710231</v>
      </c>
      <c r="J309" s="40">
        <f t="shared" si="92"/>
        <v>100</v>
      </c>
      <c r="K309" s="39">
        <f t="shared" si="93"/>
        <v>0.18782106660164508</v>
      </c>
      <c r="L309">
        <f t="shared" si="94"/>
        <v>532</v>
      </c>
      <c r="M309" s="33">
        <f t="shared" ref="M309:M358" si="104">SUM($N$308:$N$358)</f>
        <v>529</v>
      </c>
      <c r="N309">
        <f t="shared" si="95"/>
        <v>1</v>
      </c>
      <c r="O309">
        <f t="shared" si="98"/>
        <v>710231</v>
      </c>
      <c r="P309" s="41">
        <f t="shared" si="96"/>
        <v>100</v>
      </c>
      <c r="Q309">
        <f t="shared" si="99"/>
        <v>0</v>
      </c>
      <c r="R309" s="5">
        <f t="shared" si="101"/>
        <v>3</v>
      </c>
    </row>
    <row r="310" spans="1:18" x14ac:dyDescent="0.3">
      <c r="A310" s="6">
        <v>2010</v>
      </c>
      <c r="B310" s="35">
        <f t="shared" si="102"/>
        <v>308143815</v>
      </c>
      <c r="C310" s="6">
        <f t="shared" si="103"/>
        <v>435</v>
      </c>
      <c r="D310" s="8">
        <f t="shared" si="100"/>
        <v>708377</v>
      </c>
      <c r="E310" s="37">
        <f t="shared" si="91"/>
        <v>0.22988519175697231</v>
      </c>
      <c r="F310" s="36" t="s">
        <v>91</v>
      </c>
      <c r="G310" s="28">
        <v>6392017</v>
      </c>
      <c r="H310">
        <v>9</v>
      </c>
      <c r="I310" s="2">
        <f t="shared" si="97"/>
        <v>710224</v>
      </c>
      <c r="J310" s="40">
        <f t="shared" si="92"/>
        <v>11.111109372831768</v>
      </c>
      <c r="K310" s="39">
        <f t="shared" si="93"/>
        <v>0.18782106660164508</v>
      </c>
      <c r="L310">
        <f t="shared" si="94"/>
        <v>532</v>
      </c>
      <c r="M310" s="33">
        <f t="shared" si="104"/>
        <v>529</v>
      </c>
      <c r="N310">
        <f t="shared" si="95"/>
        <v>11</v>
      </c>
      <c r="O310">
        <f t="shared" si="98"/>
        <v>581092</v>
      </c>
      <c r="P310" s="41">
        <f t="shared" si="96"/>
        <v>9.0909019797663237</v>
      </c>
      <c r="Q310">
        <f t="shared" si="99"/>
        <v>2</v>
      </c>
      <c r="R310" s="5">
        <f t="shared" si="101"/>
        <v>13</v>
      </c>
    </row>
    <row r="311" spans="1:18" x14ac:dyDescent="0.3">
      <c r="A311" s="6">
        <v>2010</v>
      </c>
      <c r="B311" s="35">
        <f t="shared" si="102"/>
        <v>308143815</v>
      </c>
      <c r="C311" s="6">
        <f t="shared" si="103"/>
        <v>435</v>
      </c>
      <c r="D311" s="8">
        <f t="shared" si="100"/>
        <v>708377</v>
      </c>
      <c r="E311" s="37">
        <f t="shared" si="91"/>
        <v>0.22988519175697231</v>
      </c>
      <c r="F311" s="36" t="s">
        <v>92</v>
      </c>
      <c r="G311" s="28">
        <v>2915918</v>
      </c>
      <c r="H311">
        <v>4</v>
      </c>
      <c r="I311" s="2">
        <f t="shared" si="97"/>
        <v>728980</v>
      </c>
      <c r="J311" s="40">
        <f t="shared" si="92"/>
        <v>25.000017147258603</v>
      </c>
      <c r="K311" s="39">
        <f t="shared" si="93"/>
        <v>0.18782106660164508</v>
      </c>
      <c r="L311">
        <f t="shared" si="94"/>
        <v>532</v>
      </c>
      <c r="M311" s="33">
        <f t="shared" si="104"/>
        <v>529</v>
      </c>
      <c r="N311">
        <f t="shared" si="95"/>
        <v>5</v>
      </c>
      <c r="O311">
        <f t="shared" si="98"/>
        <v>583184</v>
      </c>
      <c r="P311" s="41">
        <f t="shared" si="96"/>
        <v>20.00001371780688</v>
      </c>
      <c r="Q311">
        <f t="shared" si="99"/>
        <v>1</v>
      </c>
      <c r="R311" s="5">
        <f t="shared" si="101"/>
        <v>7</v>
      </c>
    </row>
    <row r="312" spans="1:18" x14ac:dyDescent="0.3">
      <c r="A312" s="6">
        <v>2010</v>
      </c>
      <c r="B312" s="35">
        <f t="shared" si="102"/>
        <v>308143815</v>
      </c>
      <c r="C312" s="6">
        <f t="shared" si="103"/>
        <v>435</v>
      </c>
      <c r="D312" s="8">
        <f t="shared" si="100"/>
        <v>708377</v>
      </c>
      <c r="E312" s="37">
        <f t="shared" si="91"/>
        <v>0.22988519175697231</v>
      </c>
      <c r="F312" s="36" t="s">
        <v>93</v>
      </c>
      <c r="G312" s="28">
        <v>37253956</v>
      </c>
      <c r="H312">
        <v>53</v>
      </c>
      <c r="I312" s="2">
        <f t="shared" si="97"/>
        <v>702905</v>
      </c>
      <c r="J312" s="40">
        <f t="shared" si="92"/>
        <v>1.8867929086510975</v>
      </c>
      <c r="K312" s="39">
        <f t="shared" si="93"/>
        <v>0.18782106660164508</v>
      </c>
      <c r="L312">
        <f t="shared" si="94"/>
        <v>532</v>
      </c>
      <c r="M312" s="33">
        <f t="shared" si="104"/>
        <v>529</v>
      </c>
      <c r="N312">
        <f t="shared" si="95"/>
        <v>64</v>
      </c>
      <c r="O312">
        <f t="shared" si="98"/>
        <v>582093</v>
      </c>
      <c r="P312" s="41">
        <f t="shared" si="96"/>
        <v>1.5624998322325823</v>
      </c>
      <c r="Q312">
        <f t="shared" si="99"/>
        <v>11</v>
      </c>
      <c r="R312" s="5">
        <f t="shared" si="101"/>
        <v>66</v>
      </c>
    </row>
    <row r="313" spans="1:18" x14ac:dyDescent="0.3">
      <c r="A313" s="6">
        <v>2010</v>
      </c>
      <c r="B313" s="35">
        <f t="shared" si="102"/>
        <v>308143815</v>
      </c>
      <c r="C313" s="6">
        <f t="shared" si="103"/>
        <v>435</v>
      </c>
      <c r="D313" s="8">
        <f t="shared" si="100"/>
        <v>708377</v>
      </c>
      <c r="E313" s="37">
        <f t="shared" si="91"/>
        <v>0.22988519175697231</v>
      </c>
      <c r="F313" s="36" t="s">
        <v>95</v>
      </c>
      <c r="G313" s="28">
        <v>5029196</v>
      </c>
      <c r="H313">
        <v>7</v>
      </c>
      <c r="I313" s="2">
        <f t="shared" si="97"/>
        <v>718457</v>
      </c>
      <c r="J313" s="40">
        <f t="shared" si="92"/>
        <v>14.285722807383127</v>
      </c>
      <c r="K313" s="39">
        <f t="shared" si="93"/>
        <v>0.18782106660164508</v>
      </c>
      <c r="L313">
        <f t="shared" si="94"/>
        <v>532</v>
      </c>
      <c r="M313" s="33">
        <f t="shared" si="104"/>
        <v>529</v>
      </c>
      <c r="N313">
        <f t="shared" si="95"/>
        <v>9</v>
      </c>
      <c r="O313">
        <f t="shared" si="98"/>
        <v>558800</v>
      </c>
      <c r="P313" s="41">
        <f t="shared" si="96"/>
        <v>11.111119948397318</v>
      </c>
      <c r="Q313">
        <f t="shared" si="99"/>
        <v>2</v>
      </c>
      <c r="R313" s="5">
        <f t="shared" si="101"/>
        <v>11</v>
      </c>
    </row>
    <row r="314" spans="1:18" x14ac:dyDescent="0.3">
      <c r="A314" s="6">
        <v>2010</v>
      </c>
      <c r="B314" s="35">
        <f t="shared" si="102"/>
        <v>308143815</v>
      </c>
      <c r="C314" s="6">
        <f t="shared" si="103"/>
        <v>435</v>
      </c>
      <c r="D314" s="8">
        <f t="shared" si="100"/>
        <v>708377</v>
      </c>
      <c r="E314" s="37">
        <f t="shared" si="91"/>
        <v>0.22988519175697231</v>
      </c>
      <c r="F314" s="36" t="s">
        <v>94</v>
      </c>
      <c r="G314" s="28">
        <v>3574097</v>
      </c>
      <c r="H314">
        <v>5</v>
      </c>
      <c r="I314" s="2">
        <f t="shared" si="97"/>
        <v>714819</v>
      </c>
      <c r="J314" s="40">
        <f t="shared" si="92"/>
        <v>19.999988808361945</v>
      </c>
      <c r="K314" s="39">
        <f t="shared" si="93"/>
        <v>0.18782106660164508</v>
      </c>
      <c r="L314">
        <f t="shared" si="94"/>
        <v>532</v>
      </c>
      <c r="M314" s="33">
        <f t="shared" si="104"/>
        <v>529</v>
      </c>
      <c r="N314">
        <f t="shared" si="95"/>
        <v>6</v>
      </c>
      <c r="O314">
        <f t="shared" si="98"/>
        <v>595683</v>
      </c>
      <c r="P314" s="41">
        <f t="shared" si="96"/>
        <v>16.666671329849191</v>
      </c>
      <c r="Q314">
        <f t="shared" si="99"/>
        <v>1</v>
      </c>
      <c r="R314" s="5">
        <f t="shared" si="101"/>
        <v>8</v>
      </c>
    </row>
    <row r="315" spans="1:18" x14ac:dyDescent="0.3">
      <c r="A315" s="6">
        <v>2010</v>
      </c>
      <c r="B315" s="35">
        <f t="shared" si="102"/>
        <v>308143815</v>
      </c>
      <c r="C315" s="6">
        <f t="shared" si="103"/>
        <v>435</v>
      </c>
      <c r="D315" s="8">
        <f t="shared" si="100"/>
        <v>708377</v>
      </c>
      <c r="E315" s="37">
        <f t="shared" si="91"/>
        <v>0.22988519175697231</v>
      </c>
      <c r="F315" s="36" t="s">
        <v>96</v>
      </c>
      <c r="G315" s="28">
        <v>897934</v>
      </c>
      <c r="H315">
        <v>1</v>
      </c>
      <c r="I315" s="2">
        <f t="shared" si="97"/>
        <v>897934</v>
      </c>
      <c r="J315" s="40">
        <f t="shared" si="92"/>
        <v>100</v>
      </c>
      <c r="K315" s="39">
        <f t="shared" si="93"/>
        <v>0.18782106660164508</v>
      </c>
      <c r="L315">
        <f t="shared" si="94"/>
        <v>532</v>
      </c>
      <c r="M315" s="33">
        <f t="shared" si="104"/>
        <v>529</v>
      </c>
      <c r="N315">
        <f t="shared" si="95"/>
        <v>2</v>
      </c>
      <c r="O315">
        <f t="shared" si="98"/>
        <v>448967</v>
      </c>
      <c r="P315" s="41">
        <f t="shared" si="96"/>
        <v>50</v>
      </c>
      <c r="Q315">
        <f t="shared" si="99"/>
        <v>1</v>
      </c>
      <c r="R315" s="5">
        <f t="shared" si="101"/>
        <v>4</v>
      </c>
    </row>
    <row r="316" spans="1:18" x14ac:dyDescent="0.3">
      <c r="A316" s="6">
        <v>2010</v>
      </c>
      <c r="B316" s="35">
        <f t="shared" si="102"/>
        <v>308143815</v>
      </c>
      <c r="C316" s="6">
        <f t="shared" si="103"/>
        <v>435</v>
      </c>
      <c r="D316" s="8">
        <f t="shared" si="100"/>
        <v>708377</v>
      </c>
      <c r="E316" s="37">
        <f t="shared" si="91"/>
        <v>0.22988519175697231</v>
      </c>
      <c r="F316" s="36" t="s">
        <v>97</v>
      </c>
      <c r="G316" s="28">
        <v>18801310</v>
      </c>
      <c r="H316">
        <v>27</v>
      </c>
      <c r="I316" s="2">
        <f t="shared" si="97"/>
        <v>696345</v>
      </c>
      <c r="J316" s="40">
        <f t="shared" si="92"/>
        <v>3.7037046886626519</v>
      </c>
      <c r="K316" s="39">
        <f t="shared" si="93"/>
        <v>0.18782106660164508</v>
      </c>
      <c r="L316">
        <f t="shared" si="94"/>
        <v>532</v>
      </c>
      <c r="M316" s="33">
        <f t="shared" si="104"/>
        <v>529</v>
      </c>
      <c r="N316">
        <f t="shared" si="95"/>
        <v>32</v>
      </c>
      <c r="O316">
        <f t="shared" si="98"/>
        <v>587541</v>
      </c>
      <c r="P316" s="41">
        <f t="shared" si="96"/>
        <v>3.1250003324236451</v>
      </c>
      <c r="Q316">
        <f t="shared" si="99"/>
        <v>5</v>
      </c>
      <c r="R316" s="5">
        <f t="shared" si="101"/>
        <v>34</v>
      </c>
    </row>
    <row r="317" spans="1:18" x14ac:dyDescent="0.3">
      <c r="A317" s="6">
        <v>2010</v>
      </c>
      <c r="B317" s="35">
        <f t="shared" si="102"/>
        <v>308143815</v>
      </c>
      <c r="C317" s="6">
        <f t="shared" si="103"/>
        <v>435</v>
      </c>
      <c r="D317" s="8">
        <f t="shared" si="100"/>
        <v>708377</v>
      </c>
      <c r="E317" s="37">
        <f t="shared" si="91"/>
        <v>0.22988519175697231</v>
      </c>
      <c r="F317" s="36" t="s">
        <v>98</v>
      </c>
      <c r="G317" s="28">
        <v>9687653</v>
      </c>
      <c r="H317">
        <v>14</v>
      </c>
      <c r="I317" s="2">
        <f t="shared" si="97"/>
        <v>691975</v>
      </c>
      <c r="J317" s="40">
        <f t="shared" si="92"/>
        <v>7.1428549309105112</v>
      </c>
      <c r="K317" s="39">
        <f t="shared" si="93"/>
        <v>0.18782106660164508</v>
      </c>
      <c r="L317">
        <f t="shared" si="94"/>
        <v>532</v>
      </c>
      <c r="M317" s="33">
        <f t="shared" si="104"/>
        <v>529</v>
      </c>
      <c r="N317">
        <f t="shared" si="95"/>
        <v>17</v>
      </c>
      <c r="O317">
        <f t="shared" si="98"/>
        <v>569862</v>
      </c>
      <c r="P317" s="41">
        <f t="shared" si="96"/>
        <v>5.8823535483775071</v>
      </c>
      <c r="Q317">
        <f t="shared" si="99"/>
        <v>3</v>
      </c>
      <c r="R317" s="5">
        <f t="shared" si="101"/>
        <v>19</v>
      </c>
    </row>
    <row r="318" spans="1:18" x14ac:dyDescent="0.3">
      <c r="A318" s="6">
        <v>2010</v>
      </c>
      <c r="B318" s="35">
        <f t="shared" si="102"/>
        <v>308143815</v>
      </c>
      <c r="C318" s="6">
        <f t="shared" si="103"/>
        <v>435</v>
      </c>
      <c r="D318" s="8">
        <f t="shared" si="100"/>
        <v>708377</v>
      </c>
      <c r="E318" s="37">
        <f t="shared" si="91"/>
        <v>0.22988519175697231</v>
      </c>
      <c r="F318" s="36" t="s">
        <v>99</v>
      </c>
      <c r="G318" s="28">
        <v>1360301</v>
      </c>
      <c r="H318">
        <v>2</v>
      </c>
      <c r="I318" s="2">
        <f t="shared" si="97"/>
        <v>680151</v>
      </c>
      <c r="J318" s="40">
        <f t="shared" si="92"/>
        <v>50.000036756570786</v>
      </c>
      <c r="K318" s="39">
        <f t="shared" si="93"/>
        <v>0.18782106660164508</v>
      </c>
      <c r="L318">
        <f t="shared" si="94"/>
        <v>532</v>
      </c>
      <c r="M318" s="33">
        <f t="shared" si="104"/>
        <v>529</v>
      </c>
      <c r="N318">
        <f t="shared" si="95"/>
        <v>2</v>
      </c>
      <c r="O318">
        <f t="shared" si="98"/>
        <v>680151</v>
      </c>
      <c r="P318" s="41">
        <f t="shared" si="96"/>
        <v>50.000036756570786</v>
      </c>
      <c r="Q318">
        <f t="shared" si="99"/>
        <v>0</v>
      </c>
      <c r="R318" s="5">
        <f t="shared" si="101"/>
        <v>4</v>
      </c>
    </row>
    <row r="319" spans="1:18" x14ac:dyDescent="0.3">
      <c r="A319" s="6">
        <v>2010</v>
      </c>
      <c r="B319" s="35">
        <f t="shared" si="102"/>
        <v>308143815</v>
      </c>
      <c r="C319" s="6">
        <f t="shared" si="103"/>
        <v>435</v>
      </c>
      <c r="D319" s="8">
        <f t="shared" si="100"/>
        <v>708377</v>
      </c>
      <c r="E319" s="37">
        <f t="shared" si="91"/>
        <v>0.22988519175697231</v>
      </c>
      <c r="F319" s="36" t="s">
        <v>100</v>
      </c>
      <c r="G319" s="28">
        <v>1567582</v>
      </c>
      <c r="H319">
        <v>2</v>
      </c>
      <c r="I319" s="2">
        <f t="shared" si="97"/>
        <v>783791</v>
      </c>
      <c r="J319" s="40">
        <f t="shared" si="92"/>
        <v>50</v>
      </c>
      <c r="K319" s="39">
        <f t="shared" si="93"/>
        <v>0.18782106660164508</v>
      </c>
      <c r="L319">
        <f t="shared" si="94"/>
        <v>532</v>
      </c>
      <c r="M319" s="33">
        <f t="shared" si="104"/>
        <v>529</v>
      </c>
      <c r="N319">
        <f t="shared" si="95"/>
        <v>3</v>
      </c>
      <c r="O319">
        <f t="shared" si="98"/>
        <v>522527</v>
      </c>
      <c r="P319" s="41">
        <f t="shared" si="96"/>
        <v>33.333312069161295</v>
      </c>
      <c r="Q319">
        <f t="shared" si="99"/>
        <v>1</v>
      </c>
      <c r="R319" s="5">
        <f t="shared" si="101"/>
        <v>5</v>
      </c>
    </row>
    <row r="320" spans="1:18" x14ac:dyDescent="0.3">
      <c r="A320" s="6">
        <v>2010</v>
      </c>
      <c r="B320" s="35">
        <f t="shared" si="102"/>
        <v>308143815</v>
      </c>
      <c r="C320" s="6">
        <f t="shared" si="103"/>
        <v>435</v>
      </c>
      <c r="D320" s="8">
        <f t="shared" si="100"/>
        <v>708377</v>
      </c>
      <c r="E320" s="37">
        <f t="shared" si="91"/>
        <v>0.22988519175697231</v>
      </c>
      <c r="F320" s="36" t="s">
        <v>101</v>
      </c>
      <c r="G320" s="28">
        <v>12830632</v>
      </c>
      <c r="H320">
        <v>18</v>
      </c>
      <c r="I320" s="2">
        <f t="shared" si="97"/>
        <v>712813</v>
      </c>
      <c r="J320" s="40">
        <f t="shared" si="92"/>
        <v>5.5555564215387054</v>
      </c>
      <c r="K320" s="39">
        <f t="shared" si="93"/>
        <v>0.18782106660164508</v>
      </c>
      <c r="L320">
        <f t="shared" si="94"/>
        <v>532</v>
      </c>
      <c r="M320" s="33">
        <f t="shared" si="104"/>
        <v>529</v>
      </c>
      <c r="N320">
        <f t="shared" si="95"/>
        <v>22</v>
      </c>
      <c r="O320">
        <f t="shared" si="98"/>
        <v>583211</v>
      </c>
      <c r="P320" s="41">
        <f t="shared" si="96"/>
        <v>4.545458088112885</v>
      </c>
      <c r="Q320">
        <f t="shared" si="99"/>
        <v>4</v>
      </c>
      <c r="R320" s="5">
        <f t="shared" si="101"/>
        <v>24</v>
      </c>
    </row>
    <row r="321" spans="1:18" x14ac:dyDescent="0.3">
      <c r="A321" s="6">
        <v>2010</v>
      </c>
      <c r="B321" s="35">
        <f t="shared" si="102"/>
        <v>308143815</v>
      </c>
      <c r="C321" s="6">
        <f t="shared" si="103"/>
        <v>435</v>
      </c>
      <c r="D321" s="8">
        <f t="shared" si="100"/>
        <v>708377</v>
      </c>
      <c r="E321" s="37">
        <f t="shared" si="91"/>
        <v>0.22988519175697231</v>
      </c>
      <c r="F321" s="36" t="s">
        <v>102</v>
      </c>
      <c r="G321" s="28">
        <v>6483802</v>
      </c>
      <c r="H321">
        <v>9</v>
      </c>
      <c r="I321" s="2">
        <f t="shared" si="97"/>
        <v>720422</v>
      </c>
      <c r="J321" s="40">
        <f t="shared" si="92"/>
        <v>11.11110425642239</v>
      </c>
      <c r="K321" s="39">
        <f t="shared" si="93"/>
        <v>0.18782106660164508</v>
      </c>
      <c r="L321">
        <f t="shared" si="94"/>
        <v>532</v>
      </c>
      <c r="M321" s="33">
        <f t="shared" si="104"/>
        <v>529</v>
      </c>
      <c r="N321">
        <f t="shared" si="95"/>
        <v>11</v>
      </c>
      <c r="O321">
        <f t="shared" si="98"/>
        <v>589437</v>
      </c>
      <c r="P321" s="41">
        <f t="shared" si="96"/>
        <v>9.0909161013861919</v>
      </c>
      <c r="Q321">
        <f t="shared" si="99"/>
        <v>2</v>
      </c>
      <c r="R321" s="5">
        <f t="shared" si="101"/>
        <v>13</v>
      </c>
    </row>
    <row r="322" spans="1:18" x14ac:dyDescent="0.3">
      <c r="A322" s="6">
        <v>2010</v>
      </c>
      <c r="B322" s="35">
        <f t="shared" si="102"/>
        <v>308143815</v>
      </c>
      <c r="C322" s="6">
        <f t="shared" si="103"/>
        <v>435</v>
      </c>
      <c r="D322" s="8">
        <f t="shared" si="100"/>
        <v>708377</v>
      </c>
      <c r="E322" s="37">
        <f t="shared" si="91"/>
        <v>0.22988519175697231</v>
      </c>
      <c r="F322" s="36" t="s">
        <v>103</v>
      </c>
      <c r="G322" s="28">
        <v>3046355</v>
      </c>
      <c r="H322">
        <v>4</v>
      </c>
      <c r="I322" s="2">
        <f t="shared" si="97"/>
        <v>761589</v>
      </c>
      <c r="J322" s="40">
        <f t="shared" si="92"/>
        <v>25.000008206528783</v>
      </c>
      <c r="K322" s="39">
        <f t="shared" si="93"/>
        <v>0.18782106660164508</v>
      </c>
      <c r="L322">
        <f t="shared" si="94"/>
        <v>532</v>
      </c>
      <c r="M322" s="33">
        <f t="shared" si="104"/>
        <v>529</v>
      </c>
      <c r="N322">
        <f t="shared" si="95"/>
        <v>5</v>
      </c>
      <c r="O322">
        <f t="shared" si="98"/>
        <v>609271</v>
      </c>
      <c r="P322" s="41">
        <f t="shared" si="96"/>
        <v>20</v>
      </c>
      <c r="Q322">
        <f t="shared" si="99"/>
        <v>1</v>
      </c>
      <c r="R322" s="5">
        <f t="shared" si="101"/>
        <v>7</v>
      </c>
    </row>
    <row r="323" spans="1:18" x14ac:dyDescent="0.3">
      <c r="A323" s="6">
        <v>2010</v>
      </c>
      <c r="B323" s="35">
        <f t="shared" si="102"/>
        <v>308143815</v>
      </c>
      <c r="C323" s="6">
        <f t="shared" si="103"/>
        <v>435</v>
      </c>
      <c r="D323" s="8">
        <f t="shared" si="100"/>
        <v>708377</v>
      </c>
      <c r="E323" s="37">
        <f t="shared" ref="E323:E358" si="105">(D323/B323)*100</f>
        <v>0.22988519175697231</v>
      </c>
      <c r="F323" s="36" t="s">
        <v>104</v>
      </c>
      <c r="G323" s="28">
        <v>2853118</v>
      </c>
      <c r="H323">
        <v>4</v>
      </c>
      <c r="I323" s="2">
        <f t="shared" si="97"/>
        <v>713280</v>
      </c>
      <c r="J323" s="40">
        <f t="shared" ref="J323:J358" si="106">I323/G323*100</f>
        <v>25.000017524687028</v>
      </c>
      <c r="K323" s="39">
        <f t="shared" ref="K323:K358" si="107">(MIN($G$2:$G$51)/B323)*100</f>
        <v>0.18782106660164508</v>
      </c>
      <c r="L323">
        <f t="shared" ref="L323:L358" si="108">ROUND(B323/((K323/100)*B323),0)</f>
        <v>532</v>
      </c>
      <c r="M323" s="33">
        <f t="shared" si="104"/>
        <v>529</v>
      </c>
      <c r="N323">
        <f t="shared" ref="N323:N357" si="109">IF(ROUND((G323/B323)*(B323/((K323/100)*B323)),0) = 0, 1, ROUND((G323/B323)*(B323/((K323/100)*B323)),0))</f>
        <v>5</v>
      </c>
      <c r="O323">
        <f t="shared" si="98"/>
        <v>570624</v>
      </c>
      <c r="P323" s="41">
        <f t="shared" ref="P323:P358" si="110">O323/G323*100</f>
        <v>20.000014019749621</v>
      </c>
      <c r="Q323">
        <f t="shared" si="99"/>
        <v>1</v>
      </c>
      <c r="R323" s="5">
        <f t="shared" si="101"/>
        <v>7</v>
      </c>
    </row>
    <row r="324" spans="1:18" x14ac:dyDescent="0.3">
      <c r="A324" s="6">
        <v>2010</v>
      </c>
      <c r="B324" s="35">
        <f t="shared" si="102"/>
        <v>308143815</v>
      </c>
      <c r="C324" s="6">
        <f t="shared" si="103"/>
        <v>435</v>
      </c>
      <c r="D324" s="8">
        <f t="shared" si="100"/>
        <v>708377</v>
      </c>
      <c r="E324" s="37">
        <f t="shared" si="105"/>
        <v>0.22988519175697231</v>
      </c>
      <c r="F324" s="36" t="s">
        <v>105</v>
      </c>
      <c r="G324" s="28">
        <v>4339367</v>
      </c>
      <c r="H324">
        <v>6</v>
      </c>
      <c r="I324" s="2">
        <f t="shared" si="97"/>
        <v>723228</v>
      </c>
      <c r="J324" s="40">
        <f t="shared" si="106"/>
        <v>16.666670507472634</v>
      </c>
      <c r="K324" s="39">
        <f t="shared" si="107"/>
        <v>0.18782106660164508</v>
      </c>
      <c r="L324">
        <f t="shared" si="108"/>
        <v>532</v>
      </c>
      <c r="M324" s="33">
        <f t="shared" si="104"/>
        <v>529</v>
      </c>
      <c r="N324">
        <f t="shared" si="109"/>
        <v>7</v>
      </c>
      <c r="O324">
        <f t="shared" si="98"/>
        <v>619910</v>
      </c>
      <c r="P324" s="41">
        <f t="shared" si="110"/>
        <v>14.285724162072485</v>
      </c>
      <c r="Q324">
        <f t="shared" si="99"/>
        <v>1</v>
      </c>
      <c r="R324" s="5">
        <f t="shared" si="101"/>
        <v>9</v>
      </c>
    </row>
    <row r="325" spans="1:18" x14ac:dyDescent="0.3">
      <c r="A325" s="6">
        <v>2010</v>
      </c>
      <c r="B325" s="35">
        <f t="shared" si="102"/>
        <v>308143815</v>
      </c>
      <c r="C325" s="6">
        <f t="shared" si="103"/>
        <v>435</v>
      </c>
      <c r="D325" s="8">
        <f t="shared" si="100"/>
        <v>708377</v>
      </c>
      <c r="E325" s="37">
        <f t="shared" si="105"/>
        <v>0.22988519175697231</v>
      </c>
      <c r="F325" s="36" t="s">
        <v>106</v>
      </c>
      <c r="G325" s="28">
        <v>4533372</v>
      </c>
      <c r="H325">
        <v>6</v>
      </c>
      <c r="I325" s="2">
        <f t="shared" si="97"/>
        <v>755562</v>
      </c>
      <c r="J325" s="40">
        <f t="shared" si="106"/>
        <v>16.666666666666664</v>
      </c>
      <c r="K325" s="39">
        <f t="shared" si="107"/>
        <v>0.18782106660164508</v>
      </c>
      <c r="L325">
        <f t="shared" si="108"/>
        <v>532</v>
      </c>
      <c r="M325" s="33">
        <f t="shared" si="104"/>
        <v>529</v>
      </c>
      <c r="N325">
        <f t="shared" si="109"/>
        <v>8</v>
      </c>
      <c r="O325">
        <f t="shared" si="98"/>
        <v>566672</v>
      </c>
      <c r="P325" s="41">
        <f t="shared" si="110"/>
        <v>12.500011029317692</v>
      </c>
      <c r="Q325">
        <f t="shared" si="99"/>
        <v>2</v>
      </c>
      <c r="R325" s="5">
        <f t="shared" si="101"/>
        <v>10</v>
      </c>
    </row>
    <row r="326" spans="1:18" x14ac:dyDescent="0.3">
      <c r="A326" s="6">
        <v>2010</v>
      </c>
      <c r="B326" s="35">
        <f t="shared" si="102"/>
        <v>308143815</v>
      </c>
      <c r="C326" s="6">
        <f t="shared" si="103"/>
        <v>435</v>
      </c>
      <c r="D326" s="8">
        <f t="shared" si="100"/>
        <v>708377</v>
      </c>
      <c r="E326" s="37">
        <f t="shared" si="105"/>
        <v>0.22988519175697231</v>
      </c>
      <c r="F326" s="36" t="s">
        <v>107</v>
      </c>
      <c r="G326" s="28">
        <v>1328361</v>
      </c>
      <c r="H326">
        <v>2</v>
      </c>
      <c r="I326" s="2">
        <f t="shared" si="97"/>
        <v>664181</v>
      </c>
      <c r="J326" s="40">
        <f t="shared" si="106"/>
        <v>50.000037640370351</v>
      </c>
      <c r="K326" s="39">
        <f t="shared" si="107"/>
        <v>0.18782106660164508</v>
      </c>
      <c r="L326">
        <f t="shared" si="108"/>
        <v>532</v>
      </c>
      <c r="M326" s="33">
        <f t="shared" si="104"/>
        <v>529</v>
      </c>
      <c r="N326">
        <f t="shared" si="109"/>
        <v>2</v>
      </c>
      <c r="O326">
        <f t="shared" si="98"/>
        <v>664181</v>
      </c>
      <c r="P326" s="41">
        <f t="shared" si="110"/>
        <v>50.000037640370351</v>
      </c>
      <c r="Q326">
        <f t="shared" si="99"/>
        <v>0</v>
      </c>
      <c r="R326" s="5">
        <f t="shared" si="101"/>
        <v>4</v>
      </c>
    </row>
    <row r="327" spans="1:18" x14ac:dyDescent="0.3">
      <c r="A327" s="6">
        <v>2010</v>
      </c>
      <c r="B327" s="35">
        <f t="shared" si="102"/>
        <v>308143815</v>
      </c>
      <c r="C327" s="6">
        <f t="shared" si="103"/>
        <v>435</v>
      </c>
      <c r="D327" s="8">
        <f t="shared" si="100"/>
        <v>708377</v>
      </c>
      <c r="E327" s="37">
        <f t="shared" si="105"/>
        <v>0.22988519175697231</v>
      </c>
      <c r="F327" s="36" t="s">
        <v>108</v>
      </c>
      <c r="G327" s="28">
        <v>5773552</v>
      </c>
      <c r="H327">
        <v>8</v>
      </c>
      <c r="I327" s="2">
        <f t="shared" si="97"/>
        <v>721694</v>
      </c>
      <c r="J327" s="40">
        <f t="shared" si="106"/>
        <v>12.5</v>
      </c>
      <c r="K327" s="39">
        <f t="shared" si="107"/>
        <v>0.18782106660164508</v>
      </c>
      <c r="L327">
        <f t="shared" si="108"/>
        <v>532</v>
      </c>
      <c r="M327" s="33">
        <f t="shared" si="104"/>
        <v>529</v>
      </c>
      <c r="N327">
        <f t="shared" si="109"/>
        <v>10</v>
      </c>
      <c r="O327">
        <f t="shared" si="98"/>
        <v>577355</v>
      </c>
      <c r="P327" s="41">
        <f t="shared" si="110"/>
        <v>9.9999965359279699</v>
      </c>
      <c r="Q327">
        <f t="shared" si="99"/>
        <v>2</v>
      </c>
      <c r="R327" s="5">
        <f t="shared" si="101"/>
        <v>12</v>
      </c>
    </row>
    <row r="328" spans="1:18" x14ac:dyDescent="0.3">
      <c r="A328" s="6">
        <v>2010</v>
      </c>
      <c r="B328" s="35">
        <f t="shared" si="102"/>
        <v>308143815</v>
      </c>
      <c r="C328" s="6">
        <f t="shared" si="103"/>
        <v>435</v>
      </c>
      <c r="D328" s="8">
        <f t="shared" si="100"/>
        <v>708377</v>
      </c>
      <c r="E328" s="37">
        <f t="shared" si="105"/>
        <v>0.22988519175697231</v>
      </c>
      <c r="F328" s="36" t="s">
        <v>109</v>
      </c>
      <c r="G328" s="28">
        <v>6547629</v>
      </c>
      <c r="H328">
        <v>9</v>
      </c>
      <c r="I328" s="2">
        <f t="shared" si="97"/>
        <v>727514</v>
      </c>
      <c r="J328" s="40">
        <f t="shared" si="106"/>
        <v>11.111106020209759</v>
      </c>
      <c r="K328" s="39">
        <f t="shared" si="107"/>
        <v>0.18782106660164508</v>
      </c>
      <c r="L328">
        <f t="shared" si="108"/>
        <v>532</v>
      </c>
      <c r="M328" s="33">
        <f t="shared" si="104"/>
        <v>529</v>
      </c>
      <c r="N328">
        <f t="shared" si="109"/>
        <v>11</v>
      </c>
      <c r="O328">
        <f t="shared" si="98"/>
        <v>595239</v>
      </c>
      <c r="P328" s="41">
        <f t="shared" si="110"/>
        <v>9.0909090909090917</v>
      </c>
      <c r="Q328">
        <f t="shared" si="99"/>
        <v>2</v>
      </c>
      <c r="R328" s="5">
        <f t="shared" si="101"/>
        <v>13</v>
      </c>
    </row>
    <row r="329" spans="1:18" x14ac:dyDescent="0.3">
      <c r="A329" s="6">
        <v>2010</v>
      </c>
      <c r="B329" s="35">
        <f t="shared" si="102"/>
        <v>308143815</v>
      </c>
      <c r="C329" s="6">
        <f t="shared" si="103"/>
        <v>435</v>
      </c>
      <c r="D329" s="8">
        <f t="shared" si="100"/>
        <v>708377</v>
      </c>
      <c r="E329" s="37">
        <f t="shared" si="105"/>
        <v>0.22988519175697231</v>
      </c>
      <c r="F329" s="36" t="s">
        <v>110</v>
      </c>
      <c r="G329" s="28">
        <v>9883640</v>
      </c>
      <c r="H329">
        <v>14</v>
      </c>
      <c r="I329" s="2">
        <f t="shared" si="97"/>
        <v>705974</v>
      </c>
      <c r="J329" s="40">
        <f t="shared" si="106"/>
        <v>7.1428542520771705</v>
      </c>
      <c r="K329" s="39">
        <f t="shared" si="107"/>
        <v>0.18782106660164508</v>
      </c>
      <c r="L329">
        <f t="shared" si="108"/>
        <v>532</v>
      </c>
      <c r="M329" s="33">
        <f t="shared" si="104"/>
        <v>529</v>
      </c>
      <c r="N329">
        <f t="shared" si="109"/>
        <v>17</v>
      </c>
      <c r="O329">
        <f t="shared" si="98"/>
        <v>581391</v>
      </c>
      <c r="P329" s="41">
        <f t="shared" si="110"/>
        <v>5.8823571073005487</v>
      </c>
      <c r="Q329">
        <f t="shared" si="99"/>
        <v>3</v>
      </c>
      <c r="R329" s="5">
        <f t="shared" si="101"/>
        <v>19</v>
      </c>
    </row>
    <row r="330" spans="1:18" x14ac:dyDescent="0.3">
      <c r="A330" s="6">
        <v>2010</v>
      </c>
      <c r="B330" s="35">
        <f t="shared" si="102"/>
        <v>308143815</v>
      </c>
      <c r="C330" s="6">
        <f t="shared" si="103"/>
        <v>435</v>
      </c>
      <c r="D330" s="8">
        <f t="shared" si="100"/>
        <v>708377</v>
      </c>
      <c r="E330" s="37">
        <f t="shared" si="105"/>
        <v>0.22988519175697231</v>
      </c>
      <c r="F330" s="36" t="s">
        <v>111</v>
      </c>
      <c r="G330" s="28">
        <v>5303925</v>
      </c>
      <c r="H330">
        <v>8</v>
      </c>
      <c r="I330" s="2">
        <f t="shared" si="97"/>
        <v>662991</v>
      </c>
      <c r="J330" s="40">
        <f t="shared" si="106"/>
        <v>12.500007070235721</v>
      </c>
      <c r="K330" s="39">
        <f t="shared" si="107"/>
        <v>0.18782106660164508</v>
      </c>
      <c r="L330">
        <f t="shared" si="108"/>
        <v>532</v>
      </c>
      <c r="M330" s="33">
        <f t="shared" si="104"/>
        <v>529</v>
      </c>
      <c r="N330">
        <f t="shared" si="109"/>
        <v>9</v>
      </c>
      <c r="O330">
        <f t="shared" si="98"/>
        <v>589325</v>
      </c>
      <c r="P330" s="41">
        <f t="shared" si="110"/>
        <v>11.111111111111111</v>
      </c>
      <c r="Q330">
        <f t="shared" si="99"/>
        <v>1</v>
      </c>
      <c r="R330" s="5">
        <f t="shared" si="101"/>
        <v>11</v>
      </c>
    </row>
    <row r="331" spans="1:18" x14ac:dyDescent="0.3">
      <c r="A331" s="6">
        <v>2010</v>
      </c>
      <c r="B331" s="35">
        <f t="shared" si="102"/>
        <v>308143815</v>
      </c>
      <c r="C331" s="6">
        <f t="shared" si="103"/>
        <v>435</v>
      </c>
      <c r="D331" s="8">
        <f t="shared" si="100"/>
        <v>708377</v>
      </c>
      <c r="E331" s="37">
        <f t="shared" si="105"/>
        <v>0.22988519175697231</v>
      </c>
      <c r="F331" s="36" t="s">
        <v>112</v>
      </c>
      <c r="G331" s="28">
        <v>2967297</v>
      </c>
      <c r="H331">
        <v>4</v>
      </c>
      <c r="I331" s="2">
        <f t="shared" si="97"/>
        <v>741824</v>
      </c>
      <c r="J331" s="40">
        <f t="shared" si="106"/>
        <v>24.99999157482382</v>
      </c>
      <c r="K331" s="39">
        <f t="shared" si="107"/>
        <v>0.18782106660164508</v>
      </c>
      <c r="L331">
        <f t="shared" si="108"/>
        <v>532</v>
      </c>
      <c r="M331" s="33">
        <f t="shared" si="104"/>
        <v>529</v>
      </c>
      <c r="N331">
        <f t="shared" si="109"/>
        <v>5</v>
      </c>
      <c r="O331">
        <f t="shared" si="98"/>
        <v>593459</v>
      </c>
      <c r="P331" s="41">
        <f t="shared" si="110"/>
        <v>19.999986519718114</v>
      </c>
      <c r="Q331">
        <f t="shared" si="99"/>
        <v>1</v>
      </c>
      <c r="R331" s="5">
        <f t="shared" si="101"/>
        <v>7</v>
      </c>
    </row>
    <row r="332" spans="1:18" x14ac:dyDescent="0.3">
      <c r="A332" s="6">
        <v>2010</v>
      </c>
      <c r="B332" s="35">
        <f t="shared" si="102"/>
        <v>308143815</v>
      </c>
      <c r="C332" s="6">
        <f t="shared" si="103"/>
        <v>435</v>
      </c>
      <c r="D332" s="8">
        <f t="shared" si="100"/>
        <v>708377</v>
      </c>
      <c r="E332" s="37">
        <f t="shared" si="105"/>
        <v>0.22988519175697231</v>
      </c>
      <c r="F332" s="36" t="s">
        <v>113</v>
      </c>
      <c r="G332" s="28">
        <v>5988927</v>
      </c>
      <c r="H332">
        <v>8</v>
      </c>
      <c r="I332" s="2">
        <f t="shared" si="97"/>
        <v>748616</v>
      </c>
      <c r="J332" s="40">
        <f t="shared" si="106"/>
        <v>12.500002087185234</v>
      </c>
      <c r="K332" s="39">
        <f t="shared" si="107"/>
        <v>0.18782106660164508</v>
      </c>
      <c r="L332">
        <f t="shared" si="108"/>
        <v>532</v>
      </c>
      <c r="M332" s="33">
        <f t="shared" si="104"/>
        <v>529</v>
      </c>
      <c r="N332">
        <f t="shared" si="109"/>
        <v>10</v>
      </c>
      <c r="O332">
        <f t="shared" si="98"/>
        <v>598893</v>
      </c>
      <c r="P332" s="41">
        <f t="shared" si="110"/>
        <v>10.00000500924456</v>
      </c>
      <c r="Q332">
        <f t="shared" si="99"/>
        <v>2</v>
      </c>
      <c r="R332" s="5">
        <f t="shared" si="101"/>
        <v>12</v>
      </c>
    </row>
    <row r="333" spans="1:18" x14ac:dyDescent="0.3">
      <c r="A333" s="6">
        <v>2010</v>
      </c>
      <c r="B333" s="35">
        <f t="shared" si="102"/>
        <v>308143815</v>
      </c>
      <c r="C333" s="6">
        <f t="shared" si="103"/>
        <v>435</v>
      </c>
      <c r="D333" s="8">
        <f t="shared" si="100"/>
        <v>708377</v>
      </c>
      <c r="E333" s="37">
        <f t="shared" si="105"/>
        <v>0.22988519175697231</v>
      </c>
      <c r="F333" s="36" t="s">
        <v>114</v>
      </c>
      <c r="G333" s="28">
        <v>989415</v>
      </c>
      <c r="H333">
        <v>1</v>
      </c>
      <c r="I333" s="2">
        <f t="shared" ref="I333:I358" si="111">IFERROR(ROUND(G333/H333,0), 0)</f>
        <v>989415</v>
      </c>
      <c r="J333" s="40">
        <f t="shared" si="106"/>
        <v>100</v>
      </c>
      <c r="K333" s="39">
        <f t="shared" si="107"/>
        <v>0.18782106660164508</v>
      </c>
      <c r="L333">
        <f t="shared" si="108"/>
        <v>532</v>
      </c>
      <c r="M333" s="33">
        <f t="shared" si="104"/>
        <v>529</v>
      </c>
      <c r="N333">
        <f t="shared" si="109"/>
        <v>2</v>
      </c>
      <c r="O333">
        <f t="shared" ref="O333:O358" si="112">IFERROR(ROUND(G333/N333,0),0)</f>
        <v>494708</v>
      </c>
      <c r="P333" s="41">
        <f t="shared" si="110"/>
        <v>50.000050534912042</v>
      </c>
      <c r="Q333">
        <f t="shared" ref="Q333:Q358" si="113">N333-H333</f>
        <v>1</v>
      </c>
      <c r="R333" s="5">
        <f t="shared" si="101"/>
        <v>4</v>
      </c>
    </row>
    <row r="334" spans="1:18" x14ac:dyDescent="0.3">
      <c r="A334" s="6">
        <v>2010</v>
      </c>
      <c r="B334" s="35">
        <f t="shared" si="102"/>
        <v>308143815</v>
      </c>
      <c r="C334" s="6">
        <f t="shared" si="103"/>
        <v>435</v>
      </c>
      <c r="D334" s="8">
        <f t="shared" si="100"/>
        <v>708377</v>
      </c>
      <c r="E334" s="37">
        <f t="shared" si="105"/>
        <v>0.22988519175697231</v>
      </c>
      <c r="F334" s="36" t="s">
        <v>115</v>
      </c>
      <c r="G334" s="28">
        <v>1826341</v>
      </c>
      <c r="H334">
        <v>3</v>
      </c>
      <c r="I334" s="2">
        <f t="shared" si="111"/>
        <v>608780</v>
      </c>
      <c r="J334" s="40">
        <f t="shared" si="106"/>
        <v>33.333315081904203</v>
      </c>
      <c r="K334" s="39">
        <f t="shared" si="107"/>
        <v>0.18782106660164508</v>
      </c>
      <c r="L334">
        <f t="shared" si="108"/>
        <v>532</v>
      </c>
      <c r="M334" s="33">
        <f t="shared" si="104"/>
        <v>529</v>
      </c>
      <c r="N334">
        <f t="shared" si="109"/>
        <v>3</v>
      </c>
      <c r="O334">
        <f t="shared" si="112"/>
        <v>608780</v>
      </c>
      <c r="P334" s="41">
        <f t="shared" si="110"/>
        <v>33.333315081904203</v>
      </c>
      <c r="Q334">
        <f t="shared" si="113"/>
        <v>0</v>
      </c>
      <c r="R334" s="5">
        <f t="shared" si="101"/>
        <v>5</v>
      </c>
    </row>
    <row r="335" spans="1:18" x14ac:dyDescent="0.3">
      <c r="A335" s="6">
        <v>2010</v>
      </c>
      <c r="B335" s="35">
        <f t="shared" si="102"/>
        <v>308143815</v>
      </c>
      <c r="C335" s="6">
        <f t="shared" si="103"/>
        <v>435</v>
      </c>
      <c r="D335" s="8">
        <f t="shared" si="100"/>
        <v>708377</v>
      </c>
      <c r="E335" s="37">
        <f t="shared" si="105"/>
        <v>0.22988519175697231</v>
      </c>
      <c r="F335" s="36" t="s">
        <v>116</v>
      </c>
      <c r="G335" s="28">
        <v>2700551</v>
      </c>
      <c r="H335">
        <v>4</v>
      </c>
      <c r="I335" s="2">
        <f t="shared" si="111"/>
        <v>675138</v>
      </c>
      <c r="J335" s="40">
        <f t="shared" si="106"/>
        <v>25.000009257370071</v>
      </c>
      <c r="K335" s="39">
        <f t="shared" si="107"/>
        <v>0.18782106660164508</v>
      </c>
      <c r="L335">
        <f t="shared" si="108"/>
        <v>532</v>
      </c>
      <c r="M335" s="33">
        <f t="shared" si="104"/>
        <v>529</v>
      </c>
      <c r="N335">
        <f t="shared" si="109"/>
        <v>5</v>
      </c>
      <c r="O335">
        <f t="shared" si="112"/>
        <v>540110</v>
      </c>
      <c r="P335" s="41">
        <f t="shared" si="110"/>
        <v>19.999992594103944</v>
      </c>
      <c r="Q335">
        <f t="shared" si="113"/>
        <v>1</v>
      </c>
      <c r="R335" s="5">
        <f t="shared" si="101"/>
        <v>7</v>
      </c>
    </row>
    <row r="336" spans="1:18" x14ac:dyDescent="0.3">
      <c r="A336" s="6">
        <v>2010</v>
      </c>
      <c r="B336" s="35">
        <f t="shared" si="102"/>
        <v>308143815</v>
      </c>
      <c r="C336" s="6">
        <f t="shared" si="103"/>
        <v>435</v>
      </c>
      <c r="D336" s="8">
        <f t="shared" si="100"/>
        <v>708377</v>
      </c>
      <c r="E336" s="37">
        <f t="shared" si="105"/>
        <v>0.22988519175697231</v>
      </c>
      <c r="F336" s="36" t="s">
        <v>117</v>
      </c>
      <c r="G336" s="28">
        <v>1316470</v>
      </c>
      <c r="H336">
        <v>2</v>
      </c>
      <c r="I336" s="2">
        <f t="shared" si="111"/>
        <v>658235</v>
      </c>
      <c r="J336" s="40">
        <f t="shared" si="106"/>
        <v>50</v>
      </c>
      <c r="K336" s="39">
        <f t="shared" si="107"/>
        <v>0.18782106660164508</v>
      </c>
      <c r="L336">
        <f t="shared" si="108"/>
        <v>532</v>
      </c>
      <c r="M336" s="33">
        <f t="shared" si="104"/>
        <v>529</v>
      </c>
      <c r="N336">
        <f t="shared" si="109"/>
        <v>2</v>
      </c>
      <c r="O336">
        <f t="shared" si="112"/>
        <v>658235</v>
      </c>
      <c r="P336" s="41">
        <f t="shared" si="110"/>
        <v>50</v>
      </c>
      <c r="Q336">
        <f t="shared" si="113"/>
        <v>0</v>
      </c>
      <c r="R336" s="5">
        <f t="shared" si="101"/>
        <v>4</v>
      </c>
    </row>
    <row r="337" spans="1:18" x14ac:dyDescent="0.3">
      <c r="A337" s="6">
        <v>2010</v>
      </c>
      <c r="B337" s="35">
        <f t="shared" si="102"/>
        <v>308143815</v>
      </c>
      <c r="C337" s="6">
        <f t="shared" si="103"/>
        <v>435</v>
      </c>
      <c r="D337" s="8">
        <f t="shared" si="100"/>
        <v>708377</v>
      </c>
      <c r="E337" s="37">
        <f t="shared" si="105"/>
        <v>0.22988519175697231</v>
      </c>
      <c r="F337" s="36" t="s">
        <v>118</v>
      </c>
      <c r="G337" s="28">
        <v>8791894</v>
      </c>
      <c r="H337">
        <v>12</v>
      </c>
      <c r="I337" s="2">
        <f t="shared" si="111"/>
        <v>732658</v>
      </c>
      <c r="J337" s="40">
        <f t="shared" si="106"/>
        <v>8.3333352290189122</v>
      </c>
      <c r="K337" s="39">
        <f t="shared" si="107"/>
        <v>0.18782106660164508</v>
      </c>
      <c r="L337">
        <f t="shared" si="108"/>
        <v>532</v>
      </c>
      <c r="M337" s="33">
        <f t="shared" si="104"/>
        <v>529</v>
      </c>
      <c r="N337">
        <f t="shared" si="109"/>
        <v>15</v>
      </c>
      <c r="O337">
        <f t="shared" si="112"/>
        <v>586126</v>
      </c>
      <c r="P337" s="41">
        <f t="shared" si="110"/>
        <v>6.6666636335697405</v>
      </c>
      <c r="Q337">
        <f t="shared" si="113"/>
        <v>3</v>
      </c>
      <c r="R337" s="5">
        <f t="shared" si="101"/>
        <v>17</v>
      </c>
    </row>
    <row r="338" spans="1:18" x14ac:dyDescent="0.3">
      <c r="A338" s="6">
        <v>2010</v>
      </c>
      <c r="B338" s="35">
        <f t="shared" si="102"/>
        <v>308143815</v>
      </c>
      <c r="C338" s="6">
        <f t="shared" si="103"/>
        <v>435</v>
      </c>
      <c r="D338" s="8">
        <f t="shared" si="100"/>
        <v>708377</v>
      </c>
      <c r="E338" s="37">
        <f t="shared" si="105"/>
        <v>0.22988519175697231</v>
      </c>
      <c r="F338" s="36" t="s">
        <v>119</v>
      </c>
      <c r="G338" s="28">
        <v>2059179</v>
      </c>
      <c r="H338">
        <v>3</v>
      </c>
      <c r="I338" s="2">
        <f t="shared" si="111"/>
        <v>686393</v>
      </c>
      <c r="J338" s="40">
        <f t="shared" si="106"/>
        <v>33.333333333333329</v>
      </c>
      <c r="K338" s="39">
        <f t="shared" si="107"/>
        <v>0.18782106660164508</v>
      </c>
      <c r="L338">
        <f t="shared" si="108"/>
        <v>532</v>
      </c>
      <c r="M338" s="33">
        <f t="shared" si="104"/>
        <v>529</v>
      </c>
      <c r="N338">
        <f t="shared" si="109"/>
        <v>4</v>
      </c>
      <c r="O338">
        <f t="shared" si="112"/>
        <v>514795</v>
      </c>
      <c r="P338" s="41">
        <f t="shared" si="110"/>
        <v>25.000012140760951</v>
      </c>
      <c r="Q338">
        <f t="shared" si="113"/>
        <v>1</v>
      </c>
      <c r="R338" s="5">
        <f t="shared" si="101"/>
        <v>6</v>
      </c>
    </row>
    <row r="339" spans="1:18" x14ac:dyDescent="0.3">
      <c r="A339" s="6">
        <v>2010</v>
      </c>
      <c r="B339" s="35">
        <f t="shared" si="102"/>
        <v>308143815</v>
      </c>
      <c r="C339" s="6">
        <f t="shared" si="103"/>
        <v>435</v>
      </c>
      <c r="D339" s="8">
        <f t="shared" si="100"/>
        <v>708377</v>
      </c>
      <c r="E339" s="37">
        <f t="shared" si="105"/>
        <v>0.22988519175697231</v>
      </c>
      <c r="F339" s="36" t="s">
        <v>120</v>
      </c>
      <c r="G339" s="28">
        <v>19378102</v>
      </c>
      <c r="H339">
        <v>27</v>
      </c>
      <c r="I339" s="2">
        <f t="shared" si="111"/>
        <v>717707</v>
      </c>
      <c r="J339" s="40">
        <f t="shared" si="106"/>
        <v>3.7037012190357959</v>
      </c>
      <c r="K339" s="39">
        <f t="shared" si="107"/>
        <v>0.18782106660164508</v>
      </c>
      <c r="L339">
        <f t="shared" si="108"/>
        <v>532</v>
      </c>
      <c r="M339" s="33">
        <f t="shared" si="104"/>
        <v>529</v>
      </c>
      <c r="N339">
        <f t="shared" si="109"/>
        <v>33</v>
      </c>
      <c r="O339">
        <f t="shared" si="112"/>
        <v>587215</v>
      </c>
      <c r="P339" s="41">
        <f t="shared" si="110"/>
        <v>3.0303019356591272</v>
      </c>
      <c r="Q339">
        <f t="shared" si="113"/>
        <v>6</v>
      </c>
      <c r="R339" s="5">
        <f t="shared" si="101"/>
        <v>35</v>
      </c>
    </row>
    <row r="340" spans="1:18" x14ac:dyDescent="0.3">
      <c r="A340" s="6">
        <v>2010</v>
      </c>
      <c r="B340" s="35">
        <f t="shared" si="102"/>
        <v>308143815</v>
      </c>
      <c r="C340" s="6">
        <f t="shared" si="103"/>
        <v>435</v>
      </c>
      <c r="D340" s="8">
        <f t="shared" si="100"/>
        <v>708377</v>
      </c>
      <c r="E340" s="37">
        <f t="shared" si="105"/>
        <v>0.22988519175697231</v>
      </c>
      <c r="F340" s="36" t="s">
        <v>121</v>
      </c>
      <c r="G340" s="28">
        <v>9535483</v>
      </c>
      <c r="H340">
        <v>13</v>
      </c>
      <c r="I340" s="2">
        <f t="shared" si="111"/>
        <v>733499</v>
      </c>
      <c r="J340" s="40">
        <f t="shared" si="106"/>
        <v>7.692310919121768</v>
      </c>
      <c r="K340" s="39">
        <f t="shared" si="107"/>
        <v>0.18782106660164508</v>
      </c>
      <c r="L340">
        <f t="shared" si="108"/>
        <v>532</v>
      </c>
      <c r="M340" s="33">
        <f t="shared" si="104"/>
        <v>529</v>
      </c>
      <c r="N340">
        <f t="shared" si="109"/>
        <v>16</v>
      </c>
      <c r="O340">
        <f t="shared" si="112"/>
        <v>595968</v>
      </c>
      <c r="P340" s="41">
        <f t="shared" si="110"/>
        <v>6.2500032772330458</v>
      </c>
      <c r="Q340">
        <f t="shared" si="113"/>
        <v>3</v>
      </c>
      <c r="R340" s="5">
        <f t="shared" si="101"/>
        <v>18</v>
      </c>
    </row>
    <row r="341" spans="1:18" x14ac:dyDescent="0.3">
      <c r="A341" s="6">
        <v>2010</v>
      </c>
      <c r="B341" s="35">
        <f t="shared" si="102"/>
        <v>308143815</v>
      </c>
      <c r="C341" s="6">
        <f t="shared" si="103"/>
        <v>435</v>
      </c>
      <c r="D341" s="8">
        <f t="shared" si="100"/>
        <v>708377</v>
      </c>
      <c r="E341" s="37">
        <f t="shared" si="105"/>
        <v>0.22988519175697231</v>
      </c>
      <c r="F341" s="36" t="s">
        <v>122</v>
      </c>
      <c r="G341" s="28">
        <v>672591</v>
      </c>
      <c r="H341">
        <v>1</v>
      </c>
      <c r="I341" s="2">
        <f t="shared" si="111"/>
        <v>672591</v>
      </c>
      <c r="J341" s="40">
        <f t="shared" si="106"/>
        <v>100</v>
      </c>
      <c r="K341" s="39">
        <f t="shared" si="107"/>
        <v>0.18782106660164508</v>
      </c>
      <c r="L341">
        <f t="shared" si="108"/>
        <v>532</v>
      </c>
      <c r="M341" s="33">
        <f t="shared" si="104"/>
        <v>529</v>
      </c>
      <c r="N341">
        <f t="shared" si="109"/>
        <v>1</v>
      </c>
      <c r="O341">
        <f t="shared" si="112"/>
        <v>672591</v>
      </c>
      <c r="P341" s="41">
        <f t="shared" si="110"/>
        <v>100</v>
      </c>
      <c r="Q341">
        <f t="shared" si="113"/>
        <v>0</v>
      </c>
      <c r="R341" s="5">
        <f t="shared" si="101"/>
        <v>3</v>
      </c>
    </row>
    <row r="342" spans="1:18" x14ac:dyDescent="0.3">
      <c r="A342" s="6">
        <v>2010</v>
      </c>
      <c r="B342" s="35">
        <f t="shared" si="102"/>
        <v>308143815</v>
      </c>
      <c r="C342" s="6">
        <f t="shared" si="103"/>
        <v>435</v>
      </c>
      <c r="D342" s="8">
        <f t="shared" si="100"/>
        <v>708377</v>
      </c>
      <c r="E342" s="37">
        <f t="shared" si="105"/>
        <v>0.22988519175697231</v>
      </c>
      <c r="F342" s="36" t="s">
        <v>123</v>
      </c>
      <c r="G342" s="28">
        <v>11536504</v>
      </c>
      <c r="H342">
        <v>16</v>
      </c>
      <c r="I342" s="2">
        <f t="shared" si="111"/>
        <v>721032</v>
      </c>
      <c r="J342" s="40">
        <f t="shared" si="106"/>
        <v>6.2500043340686222</v>
      </c>
      <c r="K342" s="39">
        <f t="shared" si="107"/>
        <v>0.18782106660164508</v>
      </c>
      <c r="L342">
        <f t="shared" si="108"/>
        <v>532</v>
      </c>
      <c r="M342" s="33">
        <f t="shared" si="104"/>
        <v>529</v>
      </c>
      <c r="N342">
        <f t="shared" si="109"/>
        <v>20</v>
      </c>
      <c r="O342">
        <f t="shared" si="112"/>
        <v>576825</v>
      </c>
      <c r="P342" s="41">
        <f t="shared" si="110"/>
        <v>4.9999982663725513</v>
      </c>
      <c r="Q342">
        <f t="shared" si="113"/>
        <v>4</v>
      </c>
      <c r="R342" s="5">
        <f t="shared" si="101"/>
        <v>22</v>
      </c>
    </row>
    <row r="343" spans="1:18" x14ac:dyDescent="0.3">
      <c r="A343" s="6">
        <v>2010</v>
      </c>
      <c r="B343" s="35">
        <f t="shared" si="102"/>
        <v>308143815</v>
      </c>
      <c r="C343" s="6">
        <f t="shared" si="103"/>
        <v>435</v>
      </c>
      <c r="D343" s="8">
        <f t="shared" si="100"/>
        <v>708377</v>
      </c>
      <c r="E343" s="37">
        <f t="shared" si="105"/>
        <v>0.22988519175697231</v>
      </c>
      <c r="F343" s="36" t="s">
        <v>124</v>
      </c>
      <c r="G343" s="28">
        <v>3751351</v>
      </c>
      <c r="H343">
        <v>5</v>
      </c>
      <c r="I343" s="2">
        <f t="shared" si="111"/>
        <v>750270</v>
      </c>
      <c r="J343" s="40">
        <f t="shared" si="106"/>
        <v>19.999994668587398</v>
      </c>
      <c r="K343" s="39">
        <f t="shared" si="107"/>
        <v>0.18782106660164508</v>
      </c>
      <c r="L343">
        <f t="shared" si="108"/>
        <v>532</v>
      </c>
      <c r="M343" s="33">
        <f t="shared" si="104"/>
        <v>529</v>
      </c>
      <c r="N343">
        <f t="shared" si="109"/>
        <v>6</v>
      </c>
      <c r="O343">
        <f t="shared" si="112"/>
        <v>625225</v>
      </c>
      <c r="P343" s="41">
        <f t="shared" si="110"/>
        <v>16.666662223822833</v>
      </c>
      <c r="Q343">
        <f t="shared" si="113"/>
        <v>1</v>
      </c>
      <c r="R343" s="5">
        <f t="shared" si="101"/>
        <v>8</v>
      </c>
    </row>
    <row r="344" spans="1:18" x14ac:dyDescent="0.3">
      <c r="A344" s="6">
        <v>2010</v>
      </c>
      <c r="B344" s="35">
        <f t="shared" si="102"/>
        <v>308143815</v>
      </c>
      <c r="C344" s="6">
        <f t="shared" si="103"/>
        <v>435</v>
      </c>
      <c r="D344" s="8">
        <f t="shared" si="100"/>
        <v>708377</v>
      </c>
      <c r="E344" s="37">
        <f t="shared" si="105"/>
        <v>0.22988519175697231</v>
      </c>
      <c r="F344" s="36" t="s">
        <v>125</v>
      </c>
      <c r="G344" s="28">
        <v>3831074</v>
      </c>
      <c r="H344">
        <v>5</v>
      </c>
      <c r="I344" s="2">
        <f t="shared" si="111"/>
        <v>766215</v>
      </c>
      <c r="J344" s="40">
        <f t="shared" si="106"/>
        <v>20.000005220468204</v>
      </c>
      <c r="K344" s="39">
        <f t="shared" si="107"/>
        <v>0.18782106660164508</v>
      </c>
      <c r="L344">
        <f t="shared" si="108"/>
        <v>532</v>
      </c>
      <c r="M344" s="33">
        <f t="shared" si="104"/>
        <v>529</v>
      </c>
      <c r="N344">
        <f t="shared" si="109"/>
        <v>7</v>
      </c>
      <c r="O344">
        <f t="shared" si="112"/>
        <v>547296</v>
      </c>
      <c r="P344" s="41">
        <f t="shared" si="110"/>
        <v>14.285706827902567</v>
      </c>
      <c r="Q344">
        <f t="shared" si="113"/>
        <v>2</v>
      </c>
      <c r="R344" s="5">
        <f t="shared" si="101"/>
        <v>9</v>
      </c>
    </row>
    <row r="345" spans="1:18" x14ac:dyDescent="0.3">
      <c r="A345" s="6">
        <v>2010</v>
      </c>
      <c r="B345" s="35">
        <f t="shared" si="102"/>
        <v>308143815</v>
      </c>
      <c r="C345" s="6">
        <f t="shared" si="103"/>
        <v>435</v>
      </c>
      <c r="D345" s="8">
        <f t="shared" si="100"/>
        <v>708377</v>
      </c>
      <c r="E345" s="37">
        <f t="shared" si="105"/>
        <v>0.22988519175697231</v>
      </c>
      <c r="F345" s="36" t="s">
        <v>126</v>
      </c>
      <c r="G345" s="28">
        <v>12702379</v>
      </c>
      <c r="H345">
        <v>18</v>
      </c>
      <c r="I345" s="2">
        <f t="shared" si="111"/>
        <v>705688</v>
      </c>
      <c r="J345" s="40">
        <f t="shared" si="106"/>
        <v>5.5555577423725113</v>
      </c>
      <c r="K345" s="39">
        <f t="shared" si="107"/>
        <v>0.18782106660164508</v>
      </c>
      <c r="L345">
        <f t="shared" si="108"/>
        <v>532</v>
      </c>
      <c r="M345" s="33">
        <f t="shared" si="104"/>
        <v>529</v>
      </c>
      <c r="N345">
        <f t="shared" si="109"/>
        <v>22</v>
      </c>
      <c r="O345">
        <f t="shared" si="112"/>
        <v>577381</v>
      </c>
      <c r="P345" s="41">
        <f t="shared" si="110"/>
        <v>4.5454556189828699</v>
      </c>
      <c r="Q345">
        <f t="shared" si="113"/>
        <v>4</v>
      </c>
      <c r="R345" s="5">
        <f t="shared" si="101"/>
        <v>24</v>
      </c>
    </row>
    <row r="346" spans="1:18" x14ac:dyDescent="0.3">
      <c r="A346" s="6">
        <v>2010</v>
      </c>
      <c r="B346" s="35">
        <f t="shared" si="102"/>
        <v>308143815</v>
      </c>
      <c r="C346" s="6">
        <f t="shared" si="103"/>
        <v>435</v>
      </c>
      <c r="D346" s="8">
        <f t="shared" si="100"/>
        <v>708377</v>
      </c>
      <c r="E346" s="37">
        <f t="shared" si="105"/>
        <v>0.22988519175697231</v>
      </c>
      <c r="F346" s="36" t="s">
        <v>127</v>
      </c>
      <c r="G346" s="28">
        <v>1052567</v>
      </c>
      <c r="H346">
        <v>2</v>
      </c>
      <c r="I346" s="2">
        <f t="shared" si="111"/>
        <v>526284</v>
      </c>
      <c r="J346" s="40">
        <f t="shared" si="106"/>
        <v>50.000047502914299</v>
      </c>
      <c r="K346" s="39">
        <f t="shared" si="107"/>
        <v>0.18782106660164508</v>
      </c>
      <c r="L346">
        <f t="shared" si="108"/>
        <v>532</v>
      </c>
      <c r="M346" s="33">
        <f t="shared" si="104"/>
        <v>529</v>
      </c>
      <c r="N346">
        <f t="shared" si="109"/>
        <v>2</v>
      </c>
      <c r="O346">
        <f t="shared" si="112"/>
        <v>526284</v>
      </c>
      <c r="P346" s="41">
        <f t="shared" si="110"/>
        <v>50.000047502914299</v>
      </c>
      <c r="Q346">
        <f t="shared" si="113"/>
        <v>0</v>
      </c>
      <c r="R346" s="5">
        <f t="shared" si="101"/>
        <v>4</v>
      </c>
    </row>
    <row r="347" spans="1:18" x14ac:dyDescent="0.3">
      <c r="A347" s="6">
        <v>2010</v>
      </c>
      <c r="B347" s="35">
        <f t="shared" si="102"/>
        <v>308143815</v>
      </c>
      <c r="C347" s="6">
        <f t="shared" si="103"/>
        <v>435</v>
      </c>
      <c r="D347" s="8">
        <f t="shared" ref="D347:D358" si="114">ROUND(B347/C347,0)</f>
        <v>708377</v>
      </c>
      <c r="E347" s="37">
        <f t="shared" si="105"/>
        <v>0.22988519175697231</v>
      </c>
      <c r="F347" s="36" t="s">
        <v>128</v>
      </c>
      <c r="G347" s="28">
        <v>4625364</v>
      </c>
      <c r="H347">
        <v>7</v>
      </c>
      <c r="I347" s="2">
        <f t="shared" si="111"/>
        <v>660766</v>
      </c>
      <c r="J347" s="40">
        <f t="shared" si="106"/>
        <v>14.285708108594264</v>
      </c>
      <c r="K347" s="39">
        <f t="shared" si="107"/>
        <v>0.18782106660164508</v>
      </c>
      <c r="L347">
        <f t="shared" si="108"/>
        <v>532</v>
      </c>
      <c r="M347" s="33">
        <f t="shared" si="104"/>
        <v>529</v>
      </c>
      <c r="N347">
        <f t="shared" si="109"/>
        <v>8</v>
      </c>
      <c r="O347">
        <f t="shared" si="112"/>
        <v>578171</v>
      </c>
      <c r="P347" s="41">
        <f t="shared" si="110"/>
        <v>12.500010809960038</v>
      </c>
      <c r="Q347">
        <f t="shared" si="113"/>
        <v>1</v>
      </c>
      <c r="R347" s="5">
        <f t="shared" si="101"/>
        <v>10</v>
      </c>
    </row>
    <row r="348" spans="1:18" x14ac:dyDescent="0.3">
      <c r="A348" s="6">
        <v>2010</v>
      </c>
      <c r="B348" s="35">
        <f t="shared" si="102"/>
        <v>308143815</v>
      </c>
      <c r="C348" s="6">
        <f t="shared" si="103"/>
        <v>435</v>
      </c>
      <c r="D348" s="8">
        <f t="shared" si="114"/>
        <v>708377</v>
      </c>
      <c r="E348" s="37">
        <f t="shared" si="105"/>
        <v>0.22988519175697231</v>
      </c>
      <c r="F348" s="36" t="s">
        <v>129</v>
      </c>
      <c r="G348" s="28">
        <v>814180</v>
      </c>
      <c r="H348">
        <v>1</v>
      </c>
      <c r="I348" s="2">
        <f t="shared" si="111"/>
        <v>814180</v>
      </c>
      <c r="J348" s="40">
        <f t="shared" si="106"/>
        <v>100</v>
      </c>
      <c r="K348" s="39">
        <f t="shared" si="107"/>
        <v>0.18782106660164508</v>
      </c>
      <c r="L348">
        <f t="shared" si="108"/>
        <v>532</v>
      </c>
      <c r="M348" s="33">
        <f t="shared" si="104"/>
        <v>529</v>
      </c>
      <c r="N348">
        <f t="shared" si="109"/>
        <v>1</v>
      </c>
      <c r="O348">
        <f t="shared" si="112"/>
        <v>814180</v>
      </c>
      <c r="P348" s="41">
        <f t="shared" si="110"/>
        <v>100</v>
      </c>
      <c r="Q348">
        <f t="shared" si="113"/>
        <v>0</v>
      </c>
      <c r="R348" s="5">
        <f t="shared" si="101"/>
        <v>3</v>
      </c>
    </row>
    <row r="349" spans="1:18" x14ac:dyDescent="0.3">
      <c r="A349" s="6">
        <v>2010</v>
      </c>
      <c r="B349" s="35">
        <f t="shared" si="102"/>
        <v>308143815</v>
      </c>
      <c r="C349" s="6">
        <f t="shared" si="103"/>
        <v>435</v>
      </c>
      <c r="D349" s="8">
        <f t="shared" si="114"/>
        <v>708377</v>
      </c>
      <c r="E349" s="37">
        <f t="shared" si="105"/>
        <v>0.22988519175697231</v>
      </c>
      <c r="F349" s="36" t="s">
        <v>130</v>
      </c>
      <c r="G349" s="28">
        <v>6346105</v>
      </c>
      <c r="H349">
        <v>9</v>
      </c>
      <c r="I349" s="2">
        <f t="shared" si="111"/>
        <v>705123</v>
      </c>
      <c r="J349" s="40">
        <f t="shared" si="106"/>
        <v>11.111114612821565</v>
      </c>
      <c r="K349" s="39">
        <f t="shared" si="107"/>
        <v>0.18782106660164508</v>
      </c>
      <c r="L349">
        <f t="shared" si="108"/>
        <v>532</v>
      </c>
      <c r="M349" s="33">
        <f t="shared" si="104"/>
        <v>529</v>
      </c>
      <c r="N349">
        <f t="shared" si="109"/>
        <v>11</v>
      </c>
      <c r="O349">
        <f t="shared" si="112"/>
        <v>576919</v>
      </c>
      <c r="P349" s="41">
        <f t="shared" si="110"/>
        <v>9.0909148209807427</v>
      </c>
      <c r="Q349">
        <f t="shared" si="113"/>
        <v>2</v>
      </c>
      <c r="R349" s="5">
        <f t="shared" si="101"/>
        <v>13</v>
      </c>
    </row>
    <row r="350" spans="1:18" x14ac:dyDescent="0.3">
      <c r="A350" s="6">
        <v>2010</v>
      </c>
      <c r="B350" s="35">
        <f t="shared" si="102"/>
        <v>308143815</v>
      </c>
      <c r="C350" s="6">
        <f t="shared" si="103"/>
        <v>435</v>
      </c>
      <c r="D350" s="8">
        <f t="shared" si="114"/>
        <v>708377</v>
      </c>
      <c r="E350" s="37">
        <f t="shared" si="105"/>
        <v>0.22988519175697231</v>
      </c>
      <c r="F350" s="36" t="s">
        <v>131</v>
      </c>
      <c r="G350" s="28">
        <v>25145561</v>
      </c>
      <c r="H350">
        <v>36</v>
      </c>
      <c r="I350" s="2">
        <f t="shared" si="111"/>
        <v>698488</v>
      </c>
      <c r="J350" s="40">
        <f t="shared" si="106"/>
        <v>2.7777785510532058</v>
      </c>
      <c r="K350" s="39">
        <f t="shared" si="107"/>
        <v>0.18782106660164508</v>
      </c>
      <c r="L350">
        <f t="shared" si="108"/>
        <v>532</v>
      </c>
      <c r="M350" s="33">
        <f t="shared" si="104"/>
        <v>529</v>
      </c>
      <c r="N350">
        <f t="shared" si="109"/>
        <v>43</v>
      </c>
      <c r="O350">
        <f t="shared" si="112"/>
        <v>584780</v>
      </c>
      <c r="P350" s="41">
        <f t="shared" si="110"/>
        <v>2.3255794531686922</v>
      </c>
      <c r="Q350">
        <f t="shared" si="113"/>
        <v>7</v>
      </c>
      <c r="R350" s="5">
        <f t="shared" si="101"/>
        <v>45</v>
      </c>
    </row>
    <row r="351" spans="1:18" x14ac:dyDescent="0.3">
      <c r="A351" s="6">
        <v>2010</v>
      </c>
      <c r="B351" s="35">
        <f t="shared" si="102"/>
        <v>308143815</v>
      </c>
      <c r="C351" s="6">
        <f t="shared" si="103"/>
        <v>435</v>
      </c>
      <c r="D351" s="8">
        <f t="shared" si="114"/>
        <v>708377</v>
      </c>
      <c r="E351" s="37">
        <f t="shared" si="105"/>
        <v>0.22988519175697231</v>
      </c>
      <c r="F351" s="36" t="s">
        <v>132</v>
      </c>
      <c r="G351" s="28">
        <v>2763885</v>
      </c>
      <c r="H351">
        <v>4</v>
      </c>
      <c r="I351" s="2">
        <f t="shared" si="111"/>
        <v>690971</v>
      </c>
      <c r="J351" s="40">
        <f t="shared" si="106"/>
        <v>24.999990954761142</v>
      </c>
      <c r="K351" s="39">
        <f t="shared" si="107"/>
        <v>0.18782106660164508</v>
      </c>
      <c r="L351">
        <f t="shared" si="108"/>
        <v>532</v>
      </c>
      <c r="M351" s="33">
        <f t="shared" si="104"/>
        <v>529</v>
      </c>
      <c r="N351">
        <f t="shared" si="109"/>
        <v>5</v>
      </c>
      <c r="O351">
        <f t="shared" si="112"/>
        <v>552777</v>
      </c>
      <c r="P351" s="41">
        <f t="shared" si="110"/>
        <v>20</v>
      </c>
      <c r="Q351">
        <f t="shared" si="113"/>
        <v>1</v>
      </c>
      <c r="R351" s="5">
        <f t="shared" si="101"/>
        <v>7</v>
      </c>
    </row>
    <row r="352" spans="1:18" x14ac:dyDescent="0.3">
      <c r="A352" s="6">
        <v>2010</v>
      </c>
      <c r="B352" s="35">
        <f t="shared" si="102"/>
        <v>308143815</v>
      </c>
      <c r="C352" s="6">
        <f t="shared" si="103"/>
        <v>435</v>
      </c>
      <c r="D352" s="8">
        <f t="shared" si="114"/>
        <v>708377</v>
      </c>
      <c r="E352" s="37">
        <f t="shared" si="105"/>
        <v>0.22988519175697231</v>
      </c>
      <c r="F352" s="36" t="s">
        <v>133</v>
      </c>
      <c r="G352" s="28">
        <v>625741</v>
      </c>
      <c r="H352">
        <v>1</v>
      </c>
      <c r="I352" s="2">
        <f t="shared" si="111"/>
        <v>625741</v>
      </c>
      <c r="J352" s="40">
        <f t="shared" si="106"/>
        <v>100</v>
      </c>
      <c r="K352" s="39">
        <f t="shared" si="107"/>
        <v>0.18782106660164508</v>
      </c>
      <c r="L352">
        <f t="shared" si="108"/>
        <v>532</v>
      </c>
      <c r="M352" s="33">
        <f t="shared" si="104"/>
        <v>529</v>
      </c>
      <c r="N352">
        <f t="shared" si="109"/>
        <v>1</v>
      </c>
      <c r="O352">
        <f t="shared" si="112"/>
        <v>625741</v>
      </c>
      <c r="P352" s="41">
        <f t="shared" si="110"/>
        <v>100</v>
      </c>
      <c r="Q352">
        <f t="shared" si="113"/>
        <v>0</v>
      </c>
      <c r="R352" s="5">
        <f t="shared" si="101"/>
        <v>3</v>
      </c>
    </row>
    <row r="353" spans="1:18" x14ac:dyDescent="0.3">
      <c r="A353" s="6">
        <v>2010</v>
      </c>
      <c r="B353" s="35">
        <f t="shared" si="102"/>
        <v>308143815</v>
      </c>
      <c r="C353" s="6">
        <f t="shared" si="103"/>
        <v>435</v>
      </c>
      <c r="D353" s="8">
        <f t="shared" si="114"/>
        <v>708377</v>
      </c>
      <c r="E353" s="37">
        <f t="shared" si="105"/>
        <v>0.22988519175697231</v>
      </c>
      <c r="F353" s="36" t="s">
        <v>134</v>
      </c>
      <c r="G353" s="28">
        <v>8001024</v>
      </c>
      <c r="H353">
        <v>11</v>
      </c>
      <c r="I353" s="2">
        <f t="shared" si="111"/>
        <v>727366</v>
      </c>
      <c r="J353" s="40">
        <f t="shared" si="106"/>
        <v>9.0909113633454908</v>
      </c>
      <c r="K353" s="39">
        <f t="shared" si="107"/>
        <v>0.18782106660164508</v>
      </c>
      <c r="L353">
        <f t="shared" si="108"/>
        <v>532</v>
      </c>
      <c r="M353" s="33">
        <f t="shared" si="104"/>
        <v>529</v>
      </c>
      <c r="N353">
        <f t="shared" si="109"/>
        <v>14</v>
      </c>
      <c r="O353">
        <f t="shared" si="112"/>
        <v>571502</v>
      </c>
      <c r="P353" s="41">
        <f t="shared" si="110"/>
        <v>7.1428607138286306</v>
      </c>
      <c r="Q353">
        <f t="shared" si="113"/>
        <v>3</v>
      </c>
      <c r="R353" s="5">
        <f t="shared" si="101"/>
        <v>16</v>
      </c>
    </row>
    <row r="354" spans="1:18" x14ac:dyDescent="0.3">
      <c r="A354" s="6">
        <v>2010</v>
      </c>
      <c r="B354" s="35">
        <f t="shared" si="102"/>
        <v>308143815</v>
      </c>
      <c r="C354" s="6">
        <f t="shared" si="103"/>
        <v>435</v>
      </c>
      <c r="D354" s="8">
        <f t="shared" si="114"/>
        <v>708377</v>
      </c>
      <c r="E354" s="37">
        <f t="shared" si="105"/>
        <v>0.22988519175697231</v>
      </c>
      <c r="F354" s="36" t="s">
        <v>135</v>
      </c>
      <c r="G354" s="28">
        <v>6724540</v>
      </c>
      <c r="H354">
        <v>10</v>
      </c>
      <c r="I354" s="2">
        <f t="shared" si="111"/>
        <v>672454</v>
      </c>
      <c r="J354" s="40">
        <f t="shared" si="106"/>
        <v>10</v>
      </c>
      <c r="K354" s="39">
        <f t="shared" si="107"/>
        <v>0.18782106660164508</v>
      </c>
      <c r="L354">
        <f t="shared" si="108"/>
        <v>532</v>
      </c>
      <c r="M354" s="33">
        <f t="shared" si="104"/>
        <v>529</v>
      </c>
      <c r="N354">
        <f t="shared" si="109"/>
        <v>12</v>
      </c>
      <c r="O354">
        <f t="shared" si="112"/>
        <v>560378</v>
      </c>
      <c r="P354" s="41">
        <f t="shared" si="110"/>
        <v>8.3333283763647774</v>
      </c>
      <c r="Q354">
        <f t="shared" si="113"/>
        <v>2</v>
      </c>
      <c r="R354" s="5">
        <f t="shared" si="101"/>
        <v>14</v>
      </c>
    </row>
    <row r="355" spans="1:18" x14ac:dyDescent="0.3">
      <c r="A355" s="6">
        <v>2010</v>
      </c>
      <c r="B355" s="35">
        <f t="shared" si="102"/>
        <v>308143815</v>
      </c>
      <c r="C355" s="6">
        <f t="shared" si="103"/>
        <v>435</v>
      </c>
      <c r="D355" s="8">
        <f t="shared" si="114"/>
        <v>708377</v>
      </c>
      <c r="E355" s="37">
        <f t="shared" si="105"/>
        <v>0.22988519175697231</v>
      </c>
      <c r="F355" s="36" t="s">
        <v>136</v>
      </c>
      <c r="G355" s="28">
        <v>1852994</v>
      </c>
      <c r="H355">
        <v>3</v>
      </c>
      <c r="I355" s="2">
        <f t="shared" si="111"/>
        <v>617665</v>
      </c>
      <c r="J355" s="40">
        <f t="shared" si="106"/>
        <v>33.333351322238499</v>
      </c>
      <c r="K355" s="39">
        <f t="shared" si="107"/>
        <v>0.18782106660164508</v>
      </c>
      <c r="L355">
        <f t="shared" si="108"/>
        <v>532</v>
      </c>
      <c r="M355" s="33">
        <f t="shared" si="104"/>
        <v>529</v>
      </c>
      <c r="N355">
        <f t="shared" si="109"/>
        <v>3</v>
      </c>
      <c r="O355">
        <f t="shared" si="112"/>
        <v>617665</v>
      </c>
      <c r="P355" s="41">
        <f t="shared" si="110"/>
        <v>33.333351322238499</v>
      </c>
      <c r="Q355">
        <f t="shared" si="113"/>
        <v>0</v>
      </c>
      <c r="R355" s="5">
        <f t="shared" si="101"/>
        <v>5</v>
      </c>
    </row>
    <row r="356" spans="1:18" x14ac:dyDescent="0.3">
      <c r="A356" s="6">
        <v>2010</v>
      </c>
      <c r="B356" s="35">
        <f t="shared" si="102"/>
        <v>308143815</v>
      </c>
      <c r="C356" s="6">
        <f t="shared" si="103"/>
        <v>435</v>
      </c>
      <c r="D356" s="8">
        <f t="shared" si="114"/>
        <v>708377</v>
      </c>
      <c r="E356" s="37">
        <f t="shared" si="105"/>
        <v>0.22988519175697231</v>
      </c>
      <c r="F356" s="36" t="s">
        <v>137</v>
      </c>
      <c r="G356" s="28">
        <v>5686986</v>
      </c>
      <c r="H356">
        <v>8</v>
      </c>
      <c r="I356" s="2">
        <f t="shared" si="111"/>
        <v>710873</v>
      </c>
      <c r="J356" s="40">
        <f t="shared" si="106"/>
        <v>12.499995603998322</v>
      </c>
      <c r="K356" s="39">
        <f t="shared" si="107"/>
        <v>0.18782106660164508</v>
      </c>
      <c r="L356">
        <f t="shared" si="108"/>
        <v>532</v>
      </c>
      <c r="M356" s="33">
        <f t="shared" si="104"/>
        <v>529</v>
      </c>
      <c r="N356">
        <f t="shared" si="109"/>
        <v>10</v>
      </c>
      <c r="O356">
        <f t="shared" si="112"/>
        <v>568699</v>
      </c>
      <c r="P356" s="41">
        <f t="shared" si="110"/>
        <v>10.000007033602685</v>
      </c>
      <c r="Q356">
        <f t="shared" si="113"/>
        <v>2</v>
      </c>
      <c r="R356" s="5">
        <f t="shared" si="101"/>
        <v>12</v>
      </c>
    </row>
    <row r="357" spans="1:18" x14ac:dyDescent="0.3">
      <c r="A357" s="6">
        <v>2010</v>
      </c>
      <c r="B357" s="35">
        <f t="shared" si="102"/>
        <v>308143815</v>
      </c>
      <c r="C357" s="6">
        <f t="shared" si="103"/>
        <v>435</v>
      </c>
      <c r="D357" s="8">
        <f t="shared" si="114"/>
        <v>708377</v>
      </c>
      <c r="E357" s="37">
        <f t="shared" si="105"/>
        <v>0.22988519175697231</v>
      </c>
      <c r="F357" s="36" t="s">
        <v>138</v>
      </c>
      <c r="G357" s="28">
        <v>563626</v>
      </c>
      <c r="H357">
        <v>1</v>
      </c>
      <c r="I357" s="2">
        <f t="shared" si="111"/>
        <v>563626</v>
      </c>
      <c r="J357" s="40">
        <f t="shared" si="106"/>
        <v>100</v>
      </c>
      <c r="K357" s="39">
        <f t="shared" si="107"/>
        <v>0.18782106660164508</v>
      </c>
      <c r="L357">
        <f t="shared" si="108"/>
        <v>532</v>
      </c>
      <c r="M357" s="33">
        <f t="shared" si="104"/>
        <v>529</v>
      </c>
      <c r="N357">
        <f t="shared" si="109"/>
        <v>1</v>
      </c>
      <c r="O357">
        <f t="shared" si="112"/>
        <v>563626</v>
      </c>
      <c r="P357" s="41">
        <f t="shared" si="110"/>
        <v>100</v>
      </c>
      <c r="Q357">
        <f t="shared" si="113"/>
        <v>0</v>
      </c>
      <c r="R357" s="5">
        <f t="shared" si="101"/>
        <v>3</v>
      </c>
    </row>
    <row r="358" spans="1:18" x14ac:dyDescent="0.3">
      <c r="A358" s="6">
        <v>2010</v>
      </c>
      <c r="B358" s="35">
        <f t="shared" si="102"/>
        <v>308143815</v>
      </c>
      <c r="C358" s="6">
        <f t="shared" si="103"/>
        <v>435</v>
      </c>
      <c r="D358" s="8">
        <f t="shared" si="114"/>
        <v>708377</v>
      </c>
      <c r="E358" s="37">
        <f t="shared" si="105"/>
        <v>0.22988519175697231</v>
      </c>
      <c r="F358" s="20" t="s">
        <v>139</v>
      </c>
      <c r="G358" s="28">
        <v>601723</v>
      </c>
      <c r="H358">
        <v>0</v>
      </c>
      <c r="I358" s="2">
        <f t="shared" si="111"/>
        <v>0</v>
      </c>
      <c r="J358" s="40">
        <f t="shared" si="106"/>
        <v>0</v>
      </c>
      <c r="K358" s="39">
        <f t="shared" si="107"/>
        <v>0.18782106660164508</v>
      </c>
      <c r="L358">
        <f t="shared" si="108"/>
        <v>532</v>
      </c>
      <c r="M358" s="33">
        <f t="shared" si="104"/>
        <v>529</v>
      </c>
      <c r="N358">
        <v>0</v>
      </c>
      <c r="O358">
        <f t="shared" si="112"/>
        <v>0</v>
      </c>
      <c r="P358" s="41">
        <f t="shared" si="110"/>
        <v>0</v>
      </c>
      <c r="Q358">
        <f t="shared" si="113"/>
        <v>0</v>
      </c>
      <c r="R358" s="5">
        <f t="shared" si="101"/>
        <v>3</v>
      </c>
    </row>
  </sheetData>
  <autoFilter ref="A1:R5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workbookViewId="0">
      <selection activeCell="I35" sqref="I35"/>
    </sheetView>
  </sheetViews>
  <sheetFormatPr defaultRowHeight="14.4" x14ac:dyDescent="0.3"/>
  <cols>
    <col min="1" max="1" width="14.5546875" bestFit="1" customWidth="1"/>
    <col min="2" max="2" width="9.6640625" style="5" bestFit="1" customWidth="1"/>
    <col min="3" max="3" width="7.5546875" bestFit="1" customWidth="1"/>
    <col min="4" max="4" width="4.77734375" style="9" bestFit="1" customWidth="1"/>
    <col min="5" max="5" width="4.33203125" style="11" bestFit="1" customWidth="1"/>
    <col min="6" max="6" width="4.77734375" style="9" bestFit="1" customWidth="1"/>
    <col min="7" max="7" width="4.21875" style="10" bestFit="1" customWidth="1"/>
    <col min="10" max="11" width="4" bestFit="1" customWidth="1"/>
    <col min="12" max="12" width="7" bestFit="1" customWidth="1"/>
  </cols>
  <sheetData>
    <row r="1" spans="1:8" s="12" customFormat="1" x14ac:dyDescent="0.3">
      <c r="A1" s="12" t="s">
        <v>1</v>
      </c>
      <c r="B1" s="13" t="s">
        <v>55</v>
      </c>
      <c r="C1" s="12" t="s">
        <v>54</v>
      </c>
      <c r="D1" s="14" t="s">
        <v>56</v>
      </c>
      <c r="E1" s="15" t="s">
        <v>57</v>
      </c>
      <c r="F1" s="14" t="s">
        <v>58</v>
      </c>
      <c r="G1" s="15" t="s">
        <v>59</v>
      </c>
      <c r="H1" s="16" t="s">
        <v>0</v>
      </c>
    </row>
    <row r="2" spans="1:8" x14ac:dyDescent="0.3">
      <c r="A2" s="7" t="s">
        <v>3</v>
      </c>
      <c r="B2" s="5">
        <f>RawData!H2+2</f>
        <v>9</v>
      </c>
      <c r="C2">
        <f>RawData!R2</f>
        <v>10</v>
      </c>
      <c r="D2" s="9">
        <v>9</v>
      </c>
      <c r="E2" s="11">
        <v>0</v>
      </c>
      <c r="F2" s="9">
        <f>IF(B2=D2, C2, D2)</f>
        <v>10</v>
      </c>
      <c r="G2" s="10">
        <f t="shared" ref="G2:G22" si="0">IF(B2=E2, C2, E2)</f>
        <v>0</v>
      </c>
      <c r="H2">
        <v>2020</v>
      </c>
    </row>
    <row r="3" spans="1:8" x14ac:dyDescent="0.3">
      <c r="A3" s="7" t="s">
        <v>4</v>
      </c>
      <c r="B3" s="5">
        <f>RawData!H3+2</f>
        <v>3</v>
      </c>
      <c r="C3">
        <f>RawData!R3</f>
        <v>3</v>
      </c>
      <c r="D3" s="9">
        <v>3</v>
      </c>
      <c r="E3" s="11">
        <v>0</v>
      </c>
      <c r="F3" s="9">
        <f>IF(B3=D3, C3, D3)</f>
        <v>3</v>
      </c>
      <c r="G3" s="10">
        <f t="shared" si="0"/>
        <v>0</v>
      </c>
      <c r="H3">
        <v>2020</v>
      </c>
    </row>
    <row r="4" spans="1:8" x14ac:dyDescent="0.3">
      <c r="A4" s="7" t="s">
        <v>5</v>
      </c>
      <c r="B4" s="5">
        <f>RawData!H4+2</f>
        <v>11</v>
      </c>
      <c r="C4">
        <f>RawData!R4</f>
        <v>15</v>
      </c>
      <c r="D4" s="9">
        <v>0</v>
      </c>
      <c r="E4" s="11">
        <v>11</v>
      </c>
      <c r="F4" s="9">
        <f>IF(B4=D4, C4, D4)</f>
        <v>0</v>
      </c>
      <c r="G4" s="10">
        <f t="shared" si="0"/>
        <v>15</v>
      </c>
      <c r="H4">
        <v>2020</v>
      </c>
    </row>
    <row r="5" spans="1:8" x14ac:dyDescent="0.3">
      <c r="A5" s="7" t="s">
        <v>6</v>
      </c>
      <c r="B5" s="5">
        <f>RawData!H5+2</f>
        <v>6</v>
      </c>
      <c r="C5">
        <f>RawData!R5</f>
        <v>7</v>
      </c>
      <c r="D5" s="9">
        <v>6</v>
      </c>
      <c r="E5" s="11">
        <v>0</v>
      </c>
      <c r="F5" s="9">
        <f t="shared" ref="F5:F9" si="1">IF(B5=D5, C5, D5)</f>
        <v>7</v>
      </c>
      <c r="G5" s="10">
        <f t="shared" si="0"/>
        <v>0</v>
      </c>
      <c r="H5">
        <v>2020</v>
      </c>
    </row>
    <row r="6" spans="1:8" x14ac:dyDescent="0.3">
      <c r="A6" s="7" t="s">
        <v>7</v>
      </c>
      <c r="B6" s="5">
        <f>RawData!H6+2</f>
        <v>55</v>
      </c>
      <c r="C6">
        <f>RawData!R6</f>
        <v>70</v>
      </c>
      <c r="D6" s="9">
        <v>0</v>
      </c>
      <c r="E6" s="11">
        <v>55</v>
      </c>
      <c r="F6" s="9">
        <f t="shared" si="1"/>
        <v>0</v>
      </c>
      <c r="G6" s="10">
        <f t="shared" si="0"/>
        <v>70</v>
      </c>
      <c r="H6">
        <v>2020</v>
      </c>
    </row>
    <row r="7" spans="1:8" x14ac:dyDescent="0.3">
      <c r="A7" s="7" t="s">
        <v>8</v>
      </c>
      <c r="B7" s="5">
        <f>RawData!H7+2</f>
        <v>9</v>
      </c>
      <c r="C7">
        <f>RawData!R7</f>
        <v>12</v>
      </c>
      <c r="D7" s="9">
        <v>0</v>
      </c>
      <c r="E7" s="11">
        <v>9</v>
      </c>
      <c r="F7" s="9">
        <f t="shared" si="1"/>
        <v>0</v>
      </c>
      <c r="G7" s="10">
        <f t="shared" si="0"/>
        <v>12</v>
      </c>
      <c r="H7">
        <v>2020</v>
      </c>
    </row>
    <row r="8" spans="1:8" x14ac:dyDescent="0.3">
      <c r="A8" s="7" t="s">
        <v>9</v>
      </c>
      <c r="B8" s="5">
        <f>RawData!H8+2</f>
        <v>7</v>
      </c>
      <c r="C8">
        <f>RawData!R8</f>
        <v>8</v>
      </c>
      <c r="D8" s="9">
        <v>0</v>
      </c>
      <c r="E8" s="11">
        <v>7</v>
      </c>
      <c r="F8" s="9">
        <f t="shared" si="1"/>
        <v>0</v>
      </c>
      <c r="G8" s="10">
        <f t="shared" si="0"/>
        <v>8</v>
      </c>
      <c r="H8">
        <v>2020</v>
      </c>
    </row>
    <row r="9" spans="1:8" x14ac:dyDescent="0.3">
      <c r="A9" s="7" t="s">
        <v>10</v>
      </c>
      <c r="B9" s="5">
        <f>RawData!H9+2</f>
        <v>3</v>
      </c>
      <c r="C9">
        <f>RawData!R9</f>
        <v>4</v>
      </c>
      <c r="D9" s="9">
        <v>0</v>
      </c>
      <c r="E9" s="11">
        <v>3</v>
      </c>
      <c r="F9" s="9">
        <f t="shared" si="1"/>
        <v>0</v>
      </c>
      <c r="G9" s="10">
        <f t="shared" si="0"/>
        <v>4</v>
      </c>
      <c r="H9">
        <v>2020</v>
      </c>
    </row>
    <row r="10" spans="1:8" x14ac:dyDescent="0.3">
      <c r="A10" s="7" t="s">
        <v>11</v>
      </c>
      <c r="B10" s="5">
        <f>RawData!H10+2</f>
        <v>29</v>
      </c>
      <c r="C10">
        <f>RawData!R10</f>
        <v>39</v>
      </c>
      <c r="D10" s="9">
        <v>29</v>
      </c>
      <c r="E10" s="11">
        <v>0</v>
      </c>
      <c r="F10" s="9">
        <f t="shared" ref="F10:F26" si="2">IF(B10=D10, C10, D10)</f>
        <v>39</v>
      </c>
      <c r="G10" s="10">
        <f t="shared" si="0"/>
        <v>0</v>
      </c>
      <c r="H10">
        <v>2020</v>
      </c>
    </row>
    <row r="11" spans="1:8" x14ac:dyDescent="0.3">
      <c r="A11" s="7" t="s">
        <v>12</v>
      </c>
      <c r="B11" s="5">
        <f>RawData!H11+2</f>
        <v>16</v>
      </c>
      <c r="C11">
        <f>RawData!R11</f>
        <v>20</v>
      </c>
      <c r="D11" s="9">
        <v>0</v>
      </c>
      <c r="E11" s="11">
        <v>16</v>
      </c>
      <c r="F11" s="9">
        <f t="shared" si="2"/>
        <v>0</v>
      </c>
      <c r="G11" s="10">
        <f t="shared" si="0"/>
        <v>20</v>
      </c>
      <c r="H11">
        <v>2020</v>
      </c>
    </row>
    <row r="12" spans="1:8" x14ac:dyDescent="0.3">
      <c r="A12" s="7" t="s">
        <v>13</v>
      </c>
      <c r="B12" s="5">
        <f>RawData!H12+2</f>
        <v>4</v>
      </c>
      <c r="C12">
        <f>RawData!R12</f>
        <v>4</v>
      </c>
      <c r="D12" s="9">
        <v>0</v>
      </c>
      <c r="E12" s="11">
        <v>4</v>
      </c>
      <c r="F12" s="9">
        <f t="shared" si="2"/>
        <v>0</v>
      </c>
      <c r="G12" s="10">
        <f t="shared" si="0"/>
        <v>4</v>
      </c>
      <c r="H12">
        <v>2020</v>
      </c>
    </row>
    <row r="13" spans="1:8" x14ac:dyDescent="0.3">
      <c r="A13" s="7" t="s">
        <v>14</v>
      </c>
      <c r="B13" s="5">
        <f>RawData!H13+2</f>
        <v>4</v>
      </c>
      <c r="C13">
        <f>RawData!R13</f>
        <v>5</v>
      </c>
      <c r="D13" s="9">
        <v>4</v>
      </c>
      <c r="E13" s="11">
        <v>0</v>
      </c>
      <c r="F13" s="9">
        <f t="shared" si="2"/>
        <v>5</v>
      </c>
      <c r="G13" s="10">
        <f t="shared" si="0"/>
        <v>0</v>
      </c>
      <c r="H13">
        <v>2020</v>
      </c>
    </row>
    <row r="14" spans="1:8" x14ac:dyDescent="0.3">
      <c r="A14" s="7" t="s">
        <v>15</v>
      </c>
      <c r="B14" s="5">
        <f>RawData!H14+2</f>
        <v>20</v>
      </c>
      <c r="C14">
        <f>RawData!R14</f>
        <v>24</v>
      </c>
      <c r="D14" s="9">
        <v>0</v>
      </c>
      <c r="E14" s="11">
        <v>20</v>
      </c>
      <c r="F14" s="9">
        <f t="shared" si="2"/>
        <v>0</v>
      </c>
      <c r="G14" s="10">
        <f t="shared" si="0"/>
        <v>24</v>
      </c>
      <c r="H14">
        <v>2020</v>
      </c>
    </row>
    <row r="15" spans="1:8" x14ac:dyDescent="0.3">
      <c r="A15" s="7" t="s">
        <v>16</v>
      </c>
      <c r="B15" s="5">
        <f>RawData!H15+2</f>
        <v>11</v>
      </c>
      <c r="C15">
        <f>RawData!R15</f>
        <v>14</v>
      </c>
      <c r="D15" s="9">
        <v>11</v>
      </c>
      <c r="E15" s="11">
        <v>0</v>
      </c>
      <c r="F15" s="9">
        <f t="shared" si="2"/>
        <v>14</v>
      </c>
      <c r="G15" s="10">
        <f t="shared" si="0"/>
        <v>0</v>
      </c>
      <c r="H15">
        <v>2020</v>
      </c>
    </row>
    <row r="16" spans="1:8" x14ac:dyDescent="0.3">
      <c r="A16" s="7" t="s">
        <v>17</v>
      </c>
      <c r="B16" s="5">
        <f>RawData!H16+2</f>
        <v>6</v>
      </c>
      <c r="C16">
        <f>RawData!R16</f>
        <v>7</v>
      </c>
      <c r="D16" s="9">
        <v>6</v>
      </c>
      <c r="E16" s="11">
        <v>0</v>
      </c>
      <c r="F16" s="9">
        <f t="shared" si="2"/>
        <v>7</v>
      </c>
      <c r="G16" s="10">
        <f t="shared" si="0"/>
        <v>0</v>
      </c>
      <c r="H16">
        <v>2020</v>
      </c>
    </row>
    <row r="17" spans="1:8" x14ac:dyDescent="0.3">
      <c r="A17" s="7" t="s">
        <v>18</v>
      </c>
      <c r="B17" s="5">
        <f>RawData!H17+2</f>
        <v>6</v>
      </c>
      <c r="C17">
        <f>RawData!R17</f>
        <v>7</v>
      </c>
      <c r="D17" s="9">
        <v>6</v>
      </c>
      <c r="E17" s="11">
        <v>0</v>
      </c>
      <c r="F17" s="9">
        <f t="shared" si="2"/>
        <v>7</v>
      </c>
      <c r="G17" s="10">
        <f t="shared" si="0"/>
        <v>0</v>
      </c>
      <c r="H17">
        <v>2020</v>
      </c>
    </row>
    <row r="18" spans="1:8" x14ac:dyDescent="0.3">
      <c r="A18" s="7" t="s">
        <v>19</v>
      </c>
      <c r="B18" s="5">
        <f>RawData!H18+2</f>
        <v>8</v>
      </c>
      <c r="C18">
        <f>RawData!R18</f>
        <v>10</v>
      </c>
      <c r="D18" s="9">
        <v>8</v>
      </c>
      <c r="E18" s="11">
        <v>0</v>
      </c>
      <c r="F18" s="9">
        <f t="shared" si="2"/>
        <v>10</v>
      </c>
      <c r="G18" s="10">
        <f t="shared" si="0"/>
        <v>0</v>
      </c>
      <c r="H18">
        <v>2020</v>
      </c>
    </row>
    <row r="19" spans="1:8" x14ac:dyDescent="0.3">
      <c r="A19" s="7" t="s">
        <v>20</v>
      </c>
      <c r="B19" s="5">
        <f>RawData!H19+2</f>
        <v>8</v>
      </c>
      <c r="C19">
        <f>RawData!R19</f>
        <v>10</v>
      </c>
      <c r="D19" s="9">
        <v>8</v>
      </c>
      <c r="E19" s="11">
        <v>0</v>
      </c>
      <c r="F19" s="9">
        <f t="shared" si="2"/>
        <v>10</v>
      </c>
      <c r="G19" s="10">
        <f t="shared" si="0"/>
        <v>0</v>
      </c>
      <c r="H19">
        <v>2020</v>
      </c>
    </row>
    <row r="20" spans="1:8" x14ac:dyDescent="0.3">
      <c r="A20" s="7" t="s">
        <v>21</v>
      </c>
      <c r="B20" s="5">
        <f>RawData!H20+2</f>
        <v>4</v>
      </c>
      <c r="C20">
        <f>RawData!R20</f>
        <v>4</v>
      </c>
      <c r="D20" s="9">
        <v>1</v>
      </c>
      <c r="E20" s="11">
        <v>3</v>
      </c>
      <c r="F20" s="9">
        <f t="shared" si="2"/>
        <v>1</v>
      </c>
      <c r="G20" s="10">
        <f t="shared" si="0"/>
        <v>3</v>
      </c>
      <c r="H20">
        <v>2020</v>
      </c>
    </row>
    <row r="21" spans="1:8" x14ac:dyDescent="0.3">
      <c r="A21" s="7" t="s">
        <v>22</v>
      </c>
      <c r="B21" s="5">
        <f>RawData!H21+2</f>
        <v>10</v>
      </c>
      <c r="C21">
        <f>RawData!R21</f>
        <v>12</v>
      </c>
      <c r="D21" s="9">
        <v>0</v>
      </c>
      <c r="E21" s="11">
        <v>10</v>
      </c>
      <c r="F21" s="9">
        <f t="shared" si="2"/>
        <v>0</v>
      </c>
      <c r="G21" s="10">
        <f t="shared" si="0"/>
        <v>12</v>
      </c>
      <c r="H21">
        <v>2020</v>
      </c>
    </row>
    <row r="22" spans="1:8" x14ac:dyDescent="0.3">
      <c r="A22" s="7" t="s">
        <v>23</v>
      </c>
      <c r="B22" s="5">
        <f>RawData!H22+2</f>
        <v>11</v>
      </c>
      <c r="C22">
        <f>RawData!R22</f>
        <v>14</v>
      </c>
      <c r="D22" s="9">
        <v>0</v>
      </c>
      <c r="E22" s="11">
        <v>11</v>
      </c>
      <c r="F22" s="9">
        <f t="shared" si="2"/>
        <v>0</v>
      </c>
      <c r="G22" s="10">
        <f t="shared" si="0"/>
        <v>14</v>
      </c>
      <c r="H22">
        <v>2020</v>
      </c>
    </row>
    <row r="23" spans="1:8" x14ac:dyDescent="0.3">
      <c r="A23" s="7" t="s">
        <v>24</v>
      </c>
      <c r="B23" s="5">
        <f>RawData!H23+2</f>
        <v>16</v>
      </c>
      <c r="C23">
        <f>RawData!R23</f>
        <v>19</v>
      </c>
      <c r="D23" s="9">
        <v>0</v>
      </c>
      <c r="E23" s="11">
        <v>16</v>
      </c>
      <c r="F23" s="9">
        <f t="shared" si="2"/>
        <v>0</v>
      </c>
      <c r="G23" s="10">
        <f>IF(B23=E23, C23, E23)</f>
        <v>19</v>
      </c>
      <c r="H23">
        <v>2020</v>
      </c>
    </row>
    <row r="24" spans="1:8" x14ac:dyDescent="0.3">
      <c r="A24" s="7" t="s">
        <v>25</v>
      </c>
      <c r="B24" s="5">
        <f>RawData!H24+2</f>
        <v>10</v>
      </c>
      <c r="C24">
        <f>RawData!R24</f>
        <v>12</v>
      </c>
      <c r="D24" s="9">
        <v>0</v>
      </c>
      <c r="E24" s="11">
        <v>10</v>
      </c>
      <c r="F24" s="9">
        <f t="shared" si="2"/>
        <v>0</v>
      </c>
      <c r="G24" s="10">
        <f t="shared" ref="G24:G51" si="3">IF(B24=E24, C24, E24)</f>
        <v>12</v>
      </c>
      <c r="H24">
        <v>2020</v>
      </c>
    </row>
    <row r="25" spans="1:8" x14ac:dyDescent="0.3">
      <c r="A25" s="7" t="s">
        <v>26</v>
      </c>
      <c r="B25" s="5">
        <f>RawData!H25+2</f>
        <v>6</v>
      </c>
      <c r="C25">
        <f>RawData!R25</f>
        <v>7</v>
      </c>
      <c r="D25" s="9">
        <v>6</v>
      </c>
      <c r="E25" s="11">
        <v>0</v>
      </c>
      <c r="F25" s="9">
        <f t="shared" si="2"/>
        <v>7</v>
      </c>
      <c r="G25" s="10">
        <f t="shared" si="3"/>
        <v>0</v>
      </c>
      <c r="H25">
        <v>2020</v>
      </c>
    </row>
    <row r="26" spans="1:8" x14ac:dyDescent="0.3">
      <c r="A26" s="7" t="s">
        <v>27</v>
      </c>
      <c r="B26" s="5">
        <f>RawData!H26+2</f>
        <v>10</v>
      </c>
      <c r="C26">
        <f>RawData!R26</f>
        <v>13</v>
      </c>
      <c r="D26" s="9">
        <v>10</v>
      </c>
      <c r="E26" s="11">
        <v>0</v>
      </c>
      <c r="F26" s="9">
        <f t="shared" si="2"/>
        <v>13</v>
      </c>
      <c r="G26" s="10">
        <f t="shared" si="3"/>
        <v>0</v>
      </c>
      <c r="H26">
        <v>2020</v>
      </c>
    </row>
    <row r="27" spans="1:8" x14ac:dyDescent="0.3">
      <c r="A27" s="7" t="s">
        <v>28</v>
      </c>
      <c r="B27" s="5">
        <f>RawData!H27+2</f>
        <v>3</v>
      </c>
      <c r="C27">
        <f>RawData!R27</f>
        <v>4</v>
      </c>
      <c r="D27" s="9">
        <v>3</v>
      </c>
      <c r="E27" s="11">
        <v>0</v>
      </c>
      <c r="F27" s="9">
        <f>IF(B27=D27, C27, D27)</f>
        <v>4</v>
      </c>
      <c r="G27" s="10">
        <f t="shared" si="3"/>
        <v>0</v>
      </c>
      <c r="H27">
        <v>2020</v>
      </c>
    </row>
    <row r="28" spans="1:8" x14ac:dyDescent="0.3">
      <c r="A28" s="7" t="s">
        <v>29</v>
      </c>
      <c r="B28" s="5">
        <f>RawData!H28+2</f>
        <v>5</v>
      </c>
      <c r="C28">
        <f>RawData!R28</f>
        <v>5</v>
      </c>
      <c r="D28" s="9">
        <v>4</v>
      </c>
      <c r="E28" s="11">
        <v>1</v>
      </c>
      <c r="F28" s="9">
        <f>IF(B28=D28, C28, D28)</f>
        <v>4</v>
      </c>
      <c r="G28" s="10">
        <f t="shared" si="3"/>
        <v>1</v>
      </c>
      <c r="H28">
        <v>2020</v>
      </c>
    </row>
    <row r="29" spans="1:8" x14ac:dyDescent="0.3">
      <c r="A29" s="7" t="s">
        <v>30</v>
      </c>
      <c r="B29" s="5">
        <f>RawData!H29+2</f>
        <v>6</v>
      </c>
      <c r="C29">
        <f>RawData!R29</f>
        <v>7</v>
      </c>
      <c r="D29" s="9">
        <v>0</v>
      </c>
      <c r="E29" s="11">
        <v>6</v>
      </c>
      <c r="F29" s="9">
        <f>IF(B29=D29, C29, D29)</f>
        <v>0</v>
      </c>
      <c r="G29" s="10">
        <f t="shared" si="3"/>
        <v>7</v>
      </c>
      <c r="H29">
        <v>2020</v>
      </c>
    </row>
    <row r="30" spans="1:8" x14ac:dyDescent="0.3">
      <c r="A30" s="7" t="s">
        <v>31</v>
      </c>
      <c r="B30" s="5">
        <f>RawData!H30+2</f>
        <v>4</v>
      </c>
      <c r="C30">
        <f>RawData!R30</f>
        <v>4</v>
      </c>
      <c r="D30" s="9">
        <v>0</v>
      </c>
      <c r="E30" s="11">
        <v>4</v>
      </c>
      <c r="F30" s="9">
        <f t="shared" ref="F30:F45" si="4">IF(B30=D30, C30, D30)</f>
        <v>0</v>
      </c>
      <c r="G30" s="10">
        <f t="shared" si="3"/>
        <v>4</v>
      </c>
      <c r="H30">
        <v>2020</v>
      </c>
    </row>
    <row r="31" spans="1:8" x14ac:dyDescent="0.3">
      <c r="A31" s="7" t="s">
        <v>32</v>
      </c>
      <c r="B31" s="5">
        <f>RawData!H31+2</f>
        <v>14</v>
      </c>
      <c r="C31">
        <f>RawData!R31</f>
        <v>17</v>
      </c>
      <c r="D31" s="9">
        <v>0</v>
      </c>
      <c r="E31" s="11">
        <v>14</v>
      </c>
      <c r="F31" s="9">
        <f t="shared" si="4"/>
        <v>0</v>
      </c>
      <c r="G31" s="10">
        <f t="shared" si="3"/>
        <v>17</v>
      </c>
      <c r="H31">
        <v>2020</v>
      </c>
    </row>
    <row r="32" spans="1:8" x14ac:dyDescent="0.3">
      <c r="A32" s="7" t="s">
        <v>33</v>
      </c>
      <c r="B32" s="5">
        <f>RawData!H32+2</f>
        <v>5</v>
      </c>
      <c r="C32">
        <f>RawData!R32</f>
        <v>6</v>
      </c>
      <c r="D32" s="9">
        <v>0</v>
      </c>
      <c r="E32" s="11">
        <v>5</v>
      </c>
      <c r="F32" s="9">
        <f t="shared" si="4"/>
        <v>0</v>
      </c>
      <c r="G32" s="10">
        <f t="shared" si="3"/>
        <v>6</v>
      </c>
      <c r="H32">
        <v>2020</v>
      </c>
    </row>
    <row r="33" spans="1:8" x14ac:dyDescent="0.3">
      <c r="A33" s="7" t="s">
        <v>34</v>
      </c>
      <c r="B33" s="5">
        <f>RawData!H33+2</f>
        <v>29</v>
      </c>
      <c r="C33">
        <f>RawData!R33</f>
        <v>36</v>
      </c>
      <c r="D33" s="9">
        <v>0</v>
      </c>
      <c r="E33" s="11">
        <v>29</v>
      </c>
      <c r="F33" s="9">
        <f t="shared" si="4"/>
        <v>0</v>
      </c>
      <c r="G33" s="10">
        <f t="shared" si="3"/>
        <v>36</v>
      </c>
      <c r="H33">
        <v>2020</v>
      </c>
    </row>
    <row r="34" spans="1:8" x14ac:dyDescent="0.3">
      <c r="A34" s="7" t="s">
        <v>35</v>
      </c>
      <c r="B34" s="5">
        <f>RawData!H34+2</f>
        <v>15</v>
      </c>
      <c r="C34">
        <f>RawData!R34</f>
        <v>20</v>
      </c>
      <c r="D34" s="9">
        <v>15</v>
      </c>
      <c r="E34" s="11">
        <v>0</v>
      </c>
      <c r="F34" s="9">
        <f t="shared" si="4"/>
        <v>20</v>
      </c>
      <c r="G34" s="10">
        <f t="shared" si="3"/>
        <v>0</v>
      </c>
      <c r="H34">
        <v>2020</v>
      </c>
    </row>
    <row r="35" spans="1:8" x14ac:dyDescent="0.3">
      <c r="A35" s="7" t="s">
        <v>36</v>
      </c>
      <c r="B35" s="5">
        <f>RawData!H35+2</f>
        <v>3</v>
      </c>
      <c r="C35">
        <f>RawData!R35</f>
        <v>3</v>
      </c>
      <c r="D35" s="9">
        <v>3</v>
      </c>
      <c r="E35" s="11">
        <v>0</v>
      </c>
      <c r="F35" s="9">
        <f t="shared" si="4"/>
        <v>3</v>
      </c>
      <c r="G35" s="10">
        <f t="shared" si="3"/>
        <v>0</v>
      </c>
      <c r="H35">
        <v>2020</v>
      </c>
    </row>
    <row r="36" spans="1:8" x14ac:dyDescent="0.3">
      <c r="A36" s="7" t="s">
        <v>37</v>
      </c>
      <c r="B36" s="5">
        <f>RawData!H36+2</f>
        <v>18</v>
      </c>
      <c r="C36">
        <f>RawData!R36</f>
        <v>22</v>
      </c>
      <c r="D36" s="9">
        <v>18</v>
      </c>
      <c r="E36" s="11">
        <v>0</v>
      </c>
      <c r="F36" s="9">
        <f t="shared" si="4"/>
        <v>22</v>
      </c>
      <c r="G36" s="10">
        <f t="shared" si="3"/>
        <v>0</v>
      </c>
      <c r="H36">
        <v>2020</v>
      </c>
    </row>
    <row r="37" spans="1:8" x14ac:dyDescent="0.3">
      <c r="A37" s="7" t="s">
        <v>38</v>
      </c>
      <c r="B37" s="5">
        <f>RawData!H37+2</f>
        <v>7</v>
      </c>
      <c r="C37">
        <f>RawData!R37</f>
        <v>9</v>
      </c>
      <c r="D37" s="9">
        <v>7</v>
      </c>
      <c r="E37" s="11">
        <v>0</v>
      </c>
      <c r="F37" s="9">
        <f t="shared" si="4"/>
        <v>9</v>
      </c>
      <c r="G37" s="10">
        <f t="shared" si="3"/>
        <v>0</v>
      </c>
      <c r="H37">
        <v>2020</v>
      </c>
    </row>
    <row r="38" spans="1:8" x14ac:dyDescent="0.3">
      <c r="A38" s="7" t="s">
        <v>39</v>
      </c>
      <c r="B38" s="5">
        <f>RawData!H38+2</f>
        <v>7</v>
      </c>
      <c r="C38">
        <f>RawData!R38</f>
        <v>9</v>
      </c>
      <c r="D38" s="9">
        <v>0</v>
      </c>
      <c r="E38" s="11">
        <v>7</v>
      </c>
      <c r="F38" s="9">
        <f t="shared" si="4"/>
        <v>0</v>
      </c>
      <c r="G38" s="10">
        <f>IF(B38=E38, C38, E38)</f>
        <v>9</v>
      </c>
      <c r="H38">
        <v>2020</v>
      </c>
    </row>
    <row r="39" spans="1:8" x14ac:dyDescent="0.3">
      <c r="A39" s="7" t="s">
        <v>40</v>
      </c>
      <c r="B39" s="5">
        <f>RawData!H39+2</f>
        <v>20</v>
      </c>
      <c r="C39">
        <f>RawData!R39</f>
        <v>24</v>
      </c>
      <c r="D39" s="9">
        <v>0</v>
      </c>
      <c r="E39" s="11">
        <v>20</v>
      </c>
      <c r="F39" s="9">
        <f t="shared" si="4"/>
        <v>0</v>
      </c>
      <c r="G39" s="10">
        <f t="shared" si="3"/>
        <v>24</v>
      </c>
      <c r="H39">
        <v>2020</v>
      </c>
    </row>
    <row r="40" spans="1:8" x14ac:dyDescent="0.3">
      <c r="A40" s="7" t="s">
        <v>41</v>
      </c>
      <c r="B40" s="5">
        <f>RawData!H40+2</f>
        <v>4</v>
      </c>
      <c r="C40">
        <f>RawData!R40</f>
        <v>4</v>
      </c>
      <c r="D40" s="9">
        <v>0</v>
      </c>
      <c r="E40" s="11">
        <v>4</v>
      </c>
      <c r="F40" s="9">
        <f t="shared" si="4"/>
        <v>0</v>
      </c>
      <c r="G40" s="10">
        <f t="shared" si="3"/>
        <v>4</v>
      </c>
      <c r="H40">
        <v>2020</v>
      </c>
    </row>
    <row r="41" spans="1:8" x14ac:dyDescent="0.3">
      <c r="A41" s="7" t="s">
        <v>42</v>
      </c>
      <c r="B41" s="5">
        <f>RawData!H41+2</f>
        <v>9</v>
      </c>
      <c r="C41">
        <f>RawData!R41</f>
        <v>11</v>
      </c>
      <c r="D41" s="9">
        <v>9</v>
      </c>
      <c r="E41" s="11">
        <v>0</v>
      </c>
      <c r="F41" s="9">
        <f t="shared" si="4"/>
        <v>11</v>
      </c>
      <c r="G41" s="10">
        <f t="shared" si="3"/>
        <v>0</v>
      </c>
      <c r="H41">
        <v>2020</v>
      </c>
    </row>
    <row r="42" spans="1:8" x14ac:dyDescent="0.3">
      <c r="A42" s="7" t="s">
        <v>43</v>
      </c>
      <c r="B42" s="5">
        <f>RawData!H42+2</f>
        <v>3</v>
      </c>
      <c r="C42">
        <f>RawData!R42</f>
        <v>4</v>
      </c>
      <c r="D42" s="9">
        <v>3</v>
      </c>
      <c r="E42" s="11">
        <v>0</v>
      </c>
      <c r="F42" s="9">
        <f t="shared" si="4"/>
        <v>4</v>
      </c>
      <c r="G42" s="10">
        <f t="shared" si="3"/>
        <v>0</v>
      </c>
      <c r="H42">
        <v>2020</v>
      </c>
    </row>
    <row r="43" spans="1:8" x14ac:dyDescent="0.3">
      <c r="A43" s="7" t="s">
        <v>44</v>
      </c>
      <c r="B43" s="5">
        <f>RawData!H43+2</f>
        <v>11</v>
      </c>
      <c r="C43">
        <f>RawData!R43</f>
        <v>14</v>
      </c>
      <c r="D43" s="9">
        <v>11</v>
      </c>
      <c r="E43" s="11">
        <v>0</v>
      </c>
      <c r="F43" s="9">
        <f t="shared" si="4"/>
        <v>14</v>
      </c>
      <c r="G43" s="10">
        <f t="shared" si="3"/>
        <v>0</v>
      </c>
      <c r="H43">
        <v>2020</v>
      </c>
    </row>
    <row r="44" spans="1:8" x14ac:dyDescent="0.3">
      <c r="A44" s="7" t="s">
        <v>45</v>
      </c>
      <c r="B44" s="5">
        <f>RawData!H44+2</f>
        <v>38</v>
      </c>
      <c r="C44">
        <f>RawData!R44</f>
        <v>52</v>
      </c>
      <c r="D44" s="9">
        <v>38</v>
      </c>
      <c r="E44" s="11">
        <v>0</v>
      </c>
      <c r="F44" s="9">
        <f t="shared" si="4"/>
        <v>52</v>
      </c>
      <c r="G44" s="10">
        <f t="shared" si="3"/>
        <v>0</v>
      </c>
      <c r="H44">
        <v>2020</v>
      </c>
    </row>
    <row r="45" spans="1:8" x14ac:dyDescent="0.3">
      <c r="A45" s="7" t="s">
        <v>46</v>
      </c>
      <c r="B45" s="5">
        <f>RawData!H45+2</f>
        <v>6</v>
      </c>
      <c r="C45">
        <f>RawData!R45</f>
        <v>8</v>
      </c>
      <c r="D45" s="9">
        <v>6</v>
      </c>
      <c r="E45" s="11">
        <v>0</v>
      </c>
      <c r="F45" s="9">
        <f t="shared" si="4"/>
        <v>8</v>
      </c>
      <c r="G45" s="10">
        <f t="shared" si="3"/>
        <v>0</v>
      </c>
      <c r="H45">
        <v>2020</v>
      </c>
    </row>
    <row r="46" spans="1:8" x14ac:dyDescent="0.3">
      <c r="A46" s="7" t="s">
        <v>47</v>
      </c>
      <c r="B46" s="5">
        <f>RawData!H46+2</f>
        <v>3</v>
      </c>
      <c r="C46">
        <f>RawData!R46</f>
        <v>3</v>
      </c>
      <c r="D46" s="9">
        <v>0</v>
      </c>
      <c r="E46" s="11">
        <v>3</v>
      </c>
      <c r="F46" s="9">
        <f>IF(B46=D46, C46, D46)</f>
        <v>0</v>
      </c>
      <c r="G46" s="10">
        <f t="shared" si="3"/>
        <v>3</v>
      </c>
      <c r="H46">
        <v>2020</v>
      </c>
    </row>
    <row r="47" spans="1:8" x14ac:dyDescent="0.3">
      <c r="A47" s="7" t="s">
        <v>48</v>
      </c>
      <c r="B47" s="5">
        <f>RawData!H47+2</f>
        <v>13</v>
      </c>
      <c r="C47">
        <f>RawData!R47</f>
        <v>17</v>
      </c>
      <c r="D47" s="9">
        <v>0</v>
      </c>
      <c r="E47" s="11">
        <v>13</v>
      </c>
      <c r="F47" s="9">
        <f>IF(B47=D47, C47, D47)</f>
        <v>0</v>
      </c>
      <c r="G47" s="10">
        <f t="shared" si="3"/>
        <v>17</v>
      </c>
      <c r="H47">
        <v>2020</v>
      </c>
    </row>
    <row r="48" spans="1:8" x14ac:dyDescent="0.3">
      <c r="A48" s="7" t="s">
        <v>49</v>
      </c>
      <c r="B48" s="5">
        <f>RawData!H48+2</f>
        <v>12</v>
      </c>
      <c r="C48">
        <f>RawData!R48</f>
        <v>15</v>
      </c>
      <c r="D48" s="9">
        <v>0</v>
      </c>
      <c r="E48" s="11">
        <v>12</v>
      </c>
      <c r="F48" s="9">
        <f>IF(B48=D48, C48, D48)</f>
        <v>0</v>
      </c>
      <c r="G48" s="10">
        <f t="shared" si="3"/>
        <v>15</v>
      </c>
      <c r="H48">
        <v>2020</v>
      </c>
    </row>
    <row r="49" spans="1:8" x14ac:dyDescent="0.3">
      <c r="A49" s="7" t="s">
        <v>50</v>
      </c>
      <c r="B49" s="5">
        <f>RawData!H49+2</f>
        <v>5</v>
      </c>
      <c r="C49">
        <f>RawData!R49</f>
        <v>5</v>
      </c>
      <c r="D49" s="9">
        <v>5</v>
      </c>
      <c r="E49" s="11">
        <v>0</v>
      </c>
      <c r="F49" s="9">
        <f t="shared" ref="F49:F51" si="5">IF(B49=D49, C49, D49)</f>
        <v>5</v>
      </c>
      <c r="G49" s="10">
        <f t="shared" si="3"/>
        <v>0</v>
      </c>
      <c r="H49">
        <v>2020</v>
      </c>
    </row>
    <row r="50" spans="1:8" x14ac:dyDescent="0.3">
      <c r="A50" s="7" t="s">
        <v>51</v>
      </c>
      <c r="B50" s="5">
        <f>RawData!H50+2</f>
        <v>10</v>
      </c>
      <c r="C50">
        <f>RawData!R50</f>
        <v>12</v>
      </c>
      <c r="D50" s="9">
        <v>0</v>
      </c>
      <c r="E50" s="11">
        <v>10</v>
      </c>
      <c r="F50" s="9">
        <f t="shared" si="5"/>
        <v>0</v>
      </c>
      <c r="G50" s="10">
        <f t="shared" si="3"/>
        <v>12</v>
      </c>
      <c r="H50">
        <v>2020</v>
      </c>
    </row>
    <row r="51" spans="1:8" x14ac:dyDescent="0.3">
      <c r="A51" s="7" t="s">
        <v>52</v>
      </c>
      <c r="B51" s="5">
        <f>RawData!H51+2</f>
        <v>3</v>
      </c>
      <c r="C51">
        <f>RawData!R51</f>
        <v>3</v>
      </c>
      <c r="D51" s="9">
        <v>3</v>
      </c>
      <c r="E51" s="11">
        <v>0</v>
      </c>
      <c r="F51" s="9">
        <f t="shared" si="5"/>
        <v>3</v>
      </c>
      <c r="G51" s="10">
        <f t="shared" si="3"/>
        <v>0</v>
      </c>
      <c r="H51">
        <v>2020</v>
      </c>
    </row>
    <row r="52" spans="1:8" x14ac:dyDescent="0.3">
      <c r="A52" s="17" t="s">
        <v>62</v>
      </c>
      <c r="B52" s="5">
        <f>RawData!H52+2</f>
        <v>2</v>
      </c>
      <c r="C52">
        <f>RawData!R52</f>
        <v>3</v>
      </c>
      <c r="D52" s="9">
        <v>0</v>
      </c>
      <c r="E52" s="11">
        <v>3</v>
      </c>
      <c r="F52" s="9">
        <f t="shared" ref="F52" si="6">IF(B52=D52, C52, D52)</f>
        <v>0</v>
      </c>
      <c r="G52" s="10">
        <f t="shared" ref="G52" si="7">IF(B52=E52, C52, E52)</f>
        <v>3</v>
      </c>
      <c r="H52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D9" sqref="D9"/>
    </sheetView>
  </sheetViews>
  <sheetFormatPr defaultRowHeight="14.4" x14ac:dyDescent="0.3"/>
  <cols>
    <col min="1" max="1" width="13" customWidth="1"/>
    <col min="2" max="2" width="9.5546875" bestFit="1" customWidth="1"/>
    <col min="3" max="3" width="7.77734375" bestFit="1" customWidth="1"/>
    <col min="4" max="4" width="10.21875" bestFit="1" customWidth="1"/>
    <col min="9" max="9" width="12.33203125" bestFit="1" customWidth="1"/>
    <col min="10" max="13" width="11.33203125" bestFit="1" customWidth="1"/>
  </cols>
  <sheetData>
    <row r="1" spans="1:13" x14ac:dyDescent="0.3">
      <c r="B1" t="s">
        <v>64</v>
      </c>
      <c r="C1" t="s">
        <v>65</v>
      </c>
      <c r="D1" t="s">
        <v>74</v>
      </c>
      <c r="E1" t="s">
        <v>69</v>
      </c>
      <c r="F1" t="s">
        <v>67</v>
      </c>
      <c r="G1" t="s">
        <v>66</v>
      </c>
      <c r="H1" t="s">
        <v>68</v>
      </c>
      <c r="I1" t="s">
        <v>75</v>
      </c>
      <c r="J1" t="s">
        <v>71</v>
      </c>
      <c r="K1" t="s">
        <v>72</v>
      </c>
      <c r="L1" t="s">
        <v>70</v>
      </c>
      <c r="M1" t="s">
        <v>73</v>
      </c>
    </row>
    <row r="2" spans="1:13" x14ac:dyDescent="0.3">
      <c r="A2" t="s">
        <v>60</v>
      </c>
      <c r="B2" s="19">
        <f>RawData!C2</f>
        <v>435</v>
      </c>
      <c r="C2" s="19">
        <f>ProposalVisuals!B2+103</f>
        <v>538</v>
      </c>
      <c r="D2" s="3">
        <f>RawData!E2</f>
        <v>0.22988505747126436</v>
      </c>
      <c r="E2" s="18">
        <f>_xlfn.QUARTILE.EXC(RawData!J2:J51,1)</f>
        <v>9.7727235191899915</v>
      </c>
      <c r="F2" s="3">
        <f>MEDIAN(RawData!J2:J51)</f>
        <v>16.666664801415262</v>
      </c>
      <c r="G2" s="3">
        <f>AVERAGE(RawData!J2:J51)</f>
        <v>30.189408244073597</v>
      </c>
      <c r="H2" s="18">
        <f>_xlfn.QUARTILE.EXC(RawData!J2:J51,3)</f>
        <v>37.500012923850605</v>
      </c>
      <c r="I2" s="19">
        <f>RawData!D2</f>
        <v>752951.2045977012</v>
      </c>
      <c r="J2" s="23">
        <f>ROUND(_xlfn.QUARTILE.EXC(RawData!I2:I51,1),0)</f>
        <v>710401</v>
      </c>
      <c r="K2" s="22">
        <f>ROUND(MEDIAN(RawData!I2:I51),0)</f>
        <v>746769</v>
      </c>
      <c r="L2" s="22">
        <f>ROUND(AVERAGE(RawData!I2:I51),0)</f>
        <v>751338</v>
      </c>
      <c r="M2" s="23">
        <f>ROUND(_xlfn.QUARTILE.EXC(RawData!I2:I51,3),0)</f>
        <v>789425</v>
      </c>
    </row>
    <row r="3" spans="1:13" x14ac:dyDescent="0.3">
      <c r="A3" t="s">
        <v>61</v>
      </c>
      <c r="B3">
        <f>RawData!M2</f>
        <v>564</v>
      </c>
      <c r="C3" s="19">
        <f>ProposalVisuals!B3+103</f>
        <v>667</v>
      </c>
      <c r="D3" s="3">
        <f>RawData!K2</f>
        <v>0.17670208263774348</v>
      </c>
      <c r="E3" s="3">
        <f>_xlfn.QUARTILE.EXC(RawData!P2:P51,1)</f>
        <v>7.4358954370065904</v>
      </c>
      <c r="F3" s="3">
        <f>MEDIAN(RawData!P2:P51)</f>
        <v>12.499997326379788</v>
      </c>
      <c r="G3" s="3">
        <f>AVERAGE(RawData!P2:P51)</f>
        <v>24.570473776575181</v>
      </c>
      <c r="H3" s="3">
        <f>_xlfn.QUARTILE.EXC(RawData!P2:P51,3)</f>
        <v>33.333323691535</v>
      </c>
      <c r="I3" s="21">
        <f>MIN(RawData!G:G)</f>
        <v>224094</v>
      </c>
      <c r="J3" s="22">
        <f>ROUND(_xlfn.QUARTILE.EXC(RawData!O2:O51,1),0)</f>
        <v>568097</v>
      </c>
      <c r="K3" s="22">
        <f>ROUND(MEDIAN(RawData!O2:O51),0)</f>
        <v>582076</v>
      </c>
      <c r="L3" s="22">
        <f>ROUND(AVERAGE(RawData!O2:O51),0)</f>
        <v>589458</v>
      </c>
      <c r="M3" s="22">
        <f>ROUND(_xlfn.QUARTILE.EXC(RawData!O2:O51,3),0)</f>
        <v>602791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2020EC</vt:lpstr>
      <vt:lpstr>ProposalVisuals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Alexandria Nichols</dc:creator>
  <cp:lastModifiedBy>Alexandria Nichols</cp:lastModifiedBy>
  <dcterms:created xsi:type="dcterms:W3CDTF">2020-12-05T18:13:39Z</dcterms:created>
  <dcterms:modified xsi:type="dcterms:W3CDTF">2020-12-13T22:04:50Z</dcterms:modified>
</cp:coreProperties>
</file>