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Documents\CEEW\Carbon Markets\CarbonMarketsProject\data\"/>
    </mc:Choice>
  </mc:AlternateContent>
  <bookViews>
    <workbookView xWindow="0" yWindow="0" windowWidth="19200" windowHeight="6930" firstSheet="2" activeTab="10"/>
  </bookViews>
  <sheets>
    <sheet name="Emission Caps" sheetId="1" r:id="rId1"/>
    <sheet name="NZ+ETS Emissions" sheetId="3" r:id="rId2"/>
    <sheet name="2030" sheetId="5" r:id="rId3"/>
    <sheet name="2035" sheetId="12" r:id="rId4"/>
    <sheet name="2040" sheetId="6" r:id="rId5"/>
    <sheet name="2045" sheetId="11" r:id="rId6"/>
    <sheet name="2050" sheetId="7" r:id="rId7"/>
    <sheet name="2055" sheetId="13" r:id="rId8"/>
    <sheet name="2060" sheetId="8" r:id="rId9"/>
    <sheet name="2065" sheetId="9" r:id="rId10"/>
    <sheet name="Auction Revenue" sheetId="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C5" i="4" l="1"/>
  <c r="D5" i="4"/>
  <c r="E5" i="4"/>
  <c r="F5" i="4"/>
  <c r="G5" i="4"/>
  <c r="H5" i="4"/>
  <c r="I5" i="4"/>
  <c r="J5" i="4"/>
  <c r="K5" i="4"/>
  <c r="B5" i="4"/>
  <c r="C3" i="4"/>
  <c r="D3" i="4"/>
  <c r="E3" i="4"/>
  <c r="F3" i="4"/>
  <c r="G3" i="4"/>
  <c r="H3" i="4"/>
  <c r="I3" i="4"/>
  <c r="J3" i="4"/>
  <c r="K3" i="4"/>
  <c r="B3" i="4"/>
  <c r="E13" i="13" l="1"/>
  <c r="E12" i="13"/>
  <c r="E11" i="13"/>
  <c r="E10" i="13"/>
  <c r="E9" i="13"/>
  <c r="E8" i="13"/>
  <c r="E7" i="13"/>
  <c r="E6" i="13"/>
  <c r="F9" i="13" s="1"/>
  <c r="E5" i="13"/>
  <c r="E4" i="13"/>
  <c r="E3" i="13"/>
  <c r="E2" i="13"/>
  <c r="F5" i="13" l="1"/>
  <c r="F13" i="13"/>
  <c r="E13" i="12"/>
  <c r="E12" i="12"/>
  <c r="E11" i="12"/>
  <c r="E10" i="12"/>
  <c r="F13" i="12" s="1"/>
  <c r="E9" i="12"/>
  <c r="E8" i="12"/>
  <c r="E7" i="12"/>
  <c r="E6" i="12"/>
  <c r="E5" i="12"/>
  <c r="E4" i="12"/>
  <c r="E3" i="12"/>
  <c r="E2" i="12"/>
  <c r="F5" i="12" l="1"/>
  <c r="F9" i="12"/>
  <c r="E13" i="11"/>
  <c r="E12" i="11"/>
  <c r="E11" i="11"/>
  <c r="E10" i="11"/>
  <c r="E9" i="11"/>
  <c r="E8" i="11"/>
  <c r="E7" i="11"/>
  <c r="F9" i="11" s="1"/>
  <c r="E6" i="11"/>
  <c r="E5" i="11"/>
  <c r="E4" i="11"/>
  <c r="E3" i="11"/>
  <c r="E2" i="11"/>
  <c r="C9" i="4"/>
  <c r="D9" i="4"/>
  <c r="E9" i="4"/>
  <c r="F9" i="4"/>
  <c r="G9" i="4"/>
  <c r="H9" i="4"/>
  <c r="I9" i="4"/>
  <c r="J9" i="4"/>
  <c r="K9" i="4"/>
  <c r="B9" i="4"/>
  <c r="D7" i="4"/>
  <c r="E7" i="4"/>
  <c r="G7" i="4"/>
  <c r="H7" i="4"/>
  <c r="I7" i="4"/>
  <c r="J7" i="4"/>
  <c r="K7" i="4"/>
  <c r="C7" i="4"/>
  <c r="E13" i="9"/>
  <c r="E12" i="9"/>
  <c r="E11" i="9"/>
  <c r="E10" i="9"/>
  <c r="E9" i="9"/>
  <c r="E8" i="9"/>
  <c r="E7" i="9"/>
  <c r="E6" i="9"/>
  <c r="F9" i="9" s="1"/>
  <c r="E5" i="9"/>
  <c r="E4" i="9"/>
  <c r="E3" i="9"/>
  <c r="E2" i="9"/>
  <c r="E13" i="8"/>
  <c r="E12" i="8"/>
  <c r="E11" i="8"/>
  <c r="E10" i="8"/>
  <c r="F13" i="8" s="1"/>
  <c r="E9" i="8"/>
  <c r="E8" i="8"/>
  <c r="E7" i="8"/>
  <c r="E6" i="8"/>
  <c r="F9" i="8" s="1"/>
  <c r="E5" i="8"/>
  <c r="E4" i="8"/>
  <c r="E3" i="8"/>
  <c r="E2" i="8"/>
  <c r="F5" i="8" s="1"/>
  <c r="E13" i="7"/>
  <c r="E12" i="7"/>
  <c r="E11" i="7"/>
  <c r="E10" i="7"/>
  <c r="E9" i="7"/>
  <c r="E8" i="7"/>
  <c r="E7" i="7"/>
  <c r="E6" i="7"/>
  <c r="E5" i="7"/>
  <c r="E4" i="7"/>
  <c r="E3" i="7"/>
  <c r="E2" i="7"/>
  <c r="E13" i="6"/>
  <c r="E12" i="6"/>
  <c r="E11" i="6"/>
  <c r="E10" i="6"/>
  <c r="F13" i="6" s="1"/>
  <c r="F9" i="6"/>
  <c r="E9" i="6"/>
  <c r="E8" i="6"/>
  <c r="E7" i="6"/>
  <c r="E6" i="6"/>
  <c r="E5" i="6"/>
  <c r="E4" i="6"/>
  <c r="E3" i="6"/>
  <c r="F5" i="6" s="1"/>
  <c r="E2" i="6"/>
  <c r="F13" i="5"/>
  <c r="F9" i="5"/>
  <c r="F5" i="5"/>
  <c r="E3" i="5"/>
  <c r="E4" i="5"/>
  <c r="E5" i="5"/>
  <c r="E6" i="5"/>
  <c r="E7" i="5"/>
  <c r="E8" i="5"/>
  <c r="E9" i="5"/>
  <c r="E10" i="5"/>
  <c r="E11" i="5"/>
  <c r="E12" i="5"/>
  <c r="E13" i="5"/>
  <c r="E2" i="5"/>
  <c r="F5" i="11" l="1"/>
  <c r="F13" i="11"/>
  <c r="F13" i="9"/>
  <c r="F5" i="9"/>
  <c r="F9" i="7"/>
  <c r="F13" i="7"/>
  <c r="F5" i="7"/>
</calcChain>
</file>

<file path=xl/sharedStrings.xml><?xml version="1.0" encoding="utf-8"?>
<sst xmlns="http://schemas.openxmlformats.org/spreadsheetml/2006/main" count="343" uniqueCount="43">
  <si>
    <t>scenario</t>
  </si>
  <si>
    <t>sector</t>
  </si>
  <si>
    <t>iron and steel</t>
  </si>
  <si>
    <t>cement</t>
  </si>
  <si>
    <t>N fertilizer</t>
  </si>
  <si>
    <t>electricity</t>
  </si>
  <si>
    <t>CC</t>
  </si>
  <si>
    <t>CC_v1</t>
  </si>
  <si>
    <t>CC_v2</t>
  </si>
  <si>
    <t>region</t>
  </si>
  <si>
    <t>2015</t>
  </si>
  <si>
    <t>2020</t>
  </si>
  <si>
    <t>2025</t>
  </si>
  <si>
    <t>2030</t>
  </si>
  <si>
    <t>2035</t>
  </si>
  <si>
    <t>2040</t>
  </si>
  <si>
    <t>2045</t>
  </si>
  <si>
    <t>2050</t>
  </si>
  <si>
    <t>2055</t>
  </si>
  <si>
    <t>2060</t>
  </si>
  <si>
    <t>2065</t>
  </si>
  <si>
    <t>2070</t>
  </si>
  <si>
    <t>India_NZ+ETS,date=2023-28-2T16:30:54+05:30</t>
  </si>
  <si>
    <t>India</t>
  </si>
  <si>
    <t>IndiaCO2ETS</t>
  </si>
  <si>
    <t>1990$/tC</t>
  </si>
  <si>
    <t>Unit</t>
  </si>
  <si>
    <t>MtC</t>
  </si>
  <si>
    <t>Sectors</t>
  </si>
  <si>
    <t>Emission Caps</t>
  </si>
  <si>
    <t>NZ + ETS Emissions</t>
  </si>
  <si>
    <t>Surplus Allowances</t>
  </si>
  <si>
    <t>Market Surplus</t>
  </si>
  <si>
    <t>IndiaCO2ETS Current terms</t>
  </si>
  <si>
    <t>Allocation in power sector</t>
  </si>
  <si>
    <t>Percentage auctioned - scenaio 2</t>
  </si>
  <si>
    <t>Million Dollars</t>
  </si>
  <si>
    <t>Percentage auctioned - scenaio 3</t>
  </si>
  <si>
    <t>Revenue generated in scenario 2</t>
  </si>
  <si>
    <t>Revenue generated in scenario 3</t>
  </si>
  <si>
    <t>$2020/CO2</t>
  </si>
  <si>
    <t>Allocation in power sector (CC_v2)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</si>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</sst>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/>
    </xf>
    <xf numFmtId="0" fontId="1" fillId="0" borderId="0" xfId="0" applyFont="1" applyAlignment="1"/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/>
    <xf numFmtId="0" fontId="0" fillId="0" borderId="1" xfId="0" applyBorder="1"/>
    <xf numFmtId="164" fontId="0" fillId="0" borderId="1" xfId="0" applyNumberFormat="1" applyBorder="1" applyAlignment="1"/>
    <xf numFmtId="164" fontId="0" fillId="0" borderId="1" xfId="0" applyNumberFormat="1" applyBorder="1" applyAlignment="1">
      <alignment horizontal="left"/>
    </xf>
    <xf numFmtId="164" fontId="0" fillId="0" borderId="1" xfId="0" applyNumberFormat="1" applyBorder="1"/>
    <xf numFmtId="0" fontId="1" fillId="0" borderId="1" xfId="0" applyFont="1" applyBorder="1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indent="1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wrapText="1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sqref="A1:A13"/>
    </sheetView>
  </sheetViews>
  <sheetFormatPr defaultRowHeight="14.5" x14ac:dyDescent="0.35"/>
  <cols>
    <col min="2" max="2" width="16.6328125" customWidth="1"/>
    <col min="3" max="13" width="13.26953125" bestFit="1" customWidth="1"/>
  </cols>
  <sheetData>
    <row r="1" spans="1:15" x14ac:dyDescent="0.35">
      <c r="A1" s="1" t="s">
        <v>0</v>
      </c>
      <c r="B1" s="1" t="s">
        <v>1</v>
      </c>
      <c r="C1" s="4">
        <v>2015</v>
      </c>
      <c r="D1" s="4">
        <v>2020</v>
      </c>
      <c r="E1" s="4">
        <v>2025</v>
      </c>
      <c r="F1" s="4">
        <v>2030</v>
      </c>
      <c r="G1" s="4">
        <v>2035</v>
      </c>
      <c r="H1" s="4">
        <v>2040</v>
      </c>
      <c r="I1" s="4">
        <v>2045</v>
      </c>
      <c r="J1" s="4">
        <v>2050</v>
      </c>
      <c r="K1" s="4">
        <v>2055</v>
      </c>
      <c r="L1" s="4">
        <v>2060</v>
      </c>
      <c r="M1" s="4">
        <v>2065</v>
      </c>
      <c r="N1" s="1">
        <v>2070</v>
      </c>
      <c r="O1" t="s">
        <v>26</v>
      </c>
    </row>
    <row r="2" spans="1:15" x14ac:dyDescent="0.35">
      <c r="A2" t="s">
        <v>6</v>
      </c>
      <c r="B2" t="s">
        <v>2</v>
      </c>
      <c r="C2" s="5">
        <v>70.2436328</v>
      </c>
      <c r="D2" s="6">
        <v>81.607645700000006</v>
      </c>
      <c r="E2" s="6">
        <v>86.272416699999994</v>
      </c>
      <c r="F2" s="6">
        <v>86.128612434999994</v>
      </c>
      <c r="G2" s="6">
        <v>96.574560413</v>
      </c>
      <c r="H2" s="6">
        <v>107.02050839099999</v>
      </c>
      <c r="I2" s="6">
        <v>89.1854236591671</v>
      </c>
      <c r="J2" s="6">
        <v>71.350338927333723</v>
      </c>
      <c r="K2" s="6">
        <v>53.515254195500347</v>
      </c>
      <c r="L2" s="6">
        <v>35.680169463666971</v>
      </c>
      <c r="M2" s="6">
        <v>17.845084731833595</v>
      </c>
      <c r="N2">
        <v>1.0000000000218279E-2</v>
      </c>
      <c r="O2" t="s">
        <v>27</v>
      </c>
    </row>
    <row r="3" spans="1:15" x14ac:dyDescent="0.35">
      <c r="A3" t="s">
        <v>6</v>
      </c>
      <c r="B3" t="s">
        <v>3</v>
      </c>
      <c r="C3" s="5">
        <v>44.395605499999995</v>
      </c>
      <c r="D3" s="6">
        <v>48.374612999999997</v>
      </c>
      <c r="E3" s="6">
        <v>67.748386989999986</v>
      </c>
      <c r="F3" s="6">
        <v>85.92277170749999</v>
      </c>
      <c r="G3" s="6">
        <v>107.30352503775001</v>
      </c>
      <c r="H3" s="6">
        <v>128.68427836800004</v>
      </c>
      <c r="I3" s="6">
        <v>120</v>
      </c>
      <c r="J3" s="6">
        <v>111</v>
      </c>
      <c r="K3" s="6">
        <v>102</v>
      </c>
      <c r="L3" s="6">
        <v>93</v>
      </c>
      <c r="M3" s="6">
        <v>84</v>
      </c>
      <c r="N3">
        <v>75</v>
      </c>
      <c r="O3" t="s">
        <v>27</v>
      </c>
    </row>
    <row r="4" spans="1:15" x14ac:dyDescent="0.35">
      <c r="A4" t="s">
        <v>6</v>
      </c>
      <c r="B4" t="s">
        <v>4</v>
      </c>
      <c r="C4" s="5">
        <v>10.60209</v>
      </c>
      <c r="D4" s="6">
        <v>10.764451000000001</v>
      </c>
      <c r="E4" s="6">
        <v>11.547584570000001</v>
      </c>
      <c r="F4" s="6">
        <v>11.494174706499999</v>
      </c>
      <c r="G4" s="6">
        <v>10.416426646249999</v>
      </c>
      <c r="H4" s="6">
        <v>9.3386785860000003</v>
      </c>
      <c r="I4" s="6">
        <v>7.7838988216667531</v>
      </c>
      <c r="J4" s="6">
        <v>6.2291190573333779</v>
      </c>
      <c r="K4" s="6">
        <v>4.6743392930000027</v>
      </c>
      <c r="L4" s="6">
        <v>3.1195595286667412</v>
      </c>
      <c r="M4" s="6">
        <v>1.5647797643333661</v>
      </c>
      <c r="N4">
        <v>9.9999999999909051E-3</v>
      </c>
      <c r="O4" t="s">
        <v>27</v>
      </c>
    </row>
    <row r="5" spans="1:15" x14ac:dyDescent="0.35">
      <c r="A5" t="s">
        <v>6</v>
      </c>
      <c r="B5" t="s">
        <v>5</v>
      </c>
      <c r="C5" s="5">
        <v>307.62032119999992</v>
      </c>
      <c r="D5" s="6">
        <v>319.84641245587608</v>
      </c>
      <c r="E5" s="6">
        <v>412.04414515147079</v>
      </c>
      <c r="F5" s="6">
        <v>469.82025181602046</v>
      </c>
      <c r="G5" s="6">
        <v>516.14628451391695</v>
      </c>
      <c r="H5" s="6">
        <v>562.47231721181333</v>
      </c>
      <c r="I5" s="6">
        <v>468.72859767651244</v>
      </c>
      <c r="J5" s="6">
        <v>374.98487814120745</v>
      </c>
      <c r="K5" s="6">
        <v>281.24115860590973</v>
      </c>
      <c r="L5" s="6">
        <v>187.49743907060474</v>
      </c>
      <c r="M5" s="6">
        <v>93.753719535299751</v>
      </c>
      <c r="N5">
        <v>1.0000000002037268E-2</v>
      </c>
      <c r="O5" t="s">
        <v>27</v>
      </c>
    </row>
    <row r="6" spans="1:15" x14ac:dyDescent="0.35">
      <c r="A6" t="s">
        <v>7</v>
      </c>
      <c r="B6" t="s">
        <v>2</v>
      </c>
      <c r="C6" s="5">
        <v>70.2436328</v>
      </c>
      <c r="D6" s="6">
        <v>81.607645700000006</v>
      </c>
      <c r="E6" s="6">
        <v>86.272416699999994</v>
      </c>
      <c r="F6" s="6">
        <v>86.128612434999994</v>
      </c>
      <c r="G6" s="6">
        <v>100.73646907264998</v>
      </c>
      <c r="H6" s="6">
        <v>115.34432571029998</v>
      </c>
      <c r="I6" s="6">
        <v>96.121938091916491</v>
      </c>
      <c r="J6" s="6">
        <v>76.899550473533054</v>
      </c>
      <c r="K6" s="6">
        <v>57.677162855149618</v>
      </c>
      <c r="L6" s="6">
        <v>38.454775236766181</v>
      </c>
      <c r="M6" s="6">
        <v>19.232387618382745</v>
      </c>
      <c r="N6">
        <v>1.0000000000218279E-2</v>
      </c>
      <c r="O6" t="s">
        <v>27</v>
      </c>
    </row>
    <row r="7" spans="1:15" x14ac:dyDescent="0.35">
      <c r="A7" t="s">
        <v>7</v>
      </c>
      <c r="B7" t="s">
        <v>3</v>
      </c>
      <c r="C7" s="5">
        <v>44.395605499999995</v>
      </c>
      <c r="D7" s="6">
        <v>48.374612999999997</v>
      </c>
      <c r="E7" s="6">
        <v>67.748386989999986</v>
      </c>
      <c r="F7" s="6">
        <v>89.54057262149999</v>
      </c>
      <c r="G7" s="6">
        <v>114.11681409795001</v>
      </c>
      <c r="H7" s="6">
        <v>138.69305557440003</v>
      </c>
      <c r="I7" s="6">
        <v>128.33333333333303</v>
      </c>
      <c r="J7" s="6">
        <v>117.66666666666697</v>
      </c>
      <c r="K7" s="6">
        <v>107</v>
      </c>
      <c r="L7" s="6">
        <v>96.33333333333303</v>
      </c>
      <c r="M7" s="6">
        <v>85.66666666666697</v>
      </c>
      <c r="N7">
        <v>75</v>
      </c>
      <c r="O7" t="s">
        <v>27</v>
      </c>
    </row>
    <row r="8" spans="1:15" x14ac:dyDescent="0.35">
      <c r="A8" t="s">
        <v>7</v>
      </c>
      <c r="B8" t="s">
        <v>4</v>
      </c>
      <c r="C8" s="5">
        <v>10.60209</v>
      </c>
      <c r="D8" s="6">
        <v>10.764451000000001</v>
      </c>
      <c r="E8" s="6">
        <v>11.547584570000001</v>
      </c>
      <c r="F8" s="6">
        <v>11.373183393799998</v>
      </c>
      <c r="G8" s="6">
        <v>10.252167894499998</v>
      </c>
      <c r="H8" s="6">
        <v>9.1311523951999991</v>
      </c>
      <c r="I8" s="6">
        <v>7.6109603293332384</v>
      </c>
      <c r="J8" s="6">
        <v>6.0907682634666571</v>
      </c>
      <c r="K8" s="6">
        <v>4.5705761975999621</v>
      </c>
      <c r="L8" s="6">
        <v>3.0503841317332672</v>
      </c>
      <c r="M8" s="6">
        <v>1.5301920658665722</v>
      </c>
      <c r="N8">
        <v>9.9999999999909051E-3</v>
      </c>
      <c r="O8" t="s">
        <v>27</v>
      </c>
    </row>
    <row r="9" spans="1:15" x14ac:dyDescent="0.35">
      <c r="A9" t="s">
        <v>7</v>
      </c>
      <c r="B9" t="s">
        <v>5</v>
      </c>
      <c r="C9" s="5">
        <v>307.62032119999992</v>
      </c>
      <c r="D9" s="6">
        <v>319.84641245587608</v>
      </c>
      <c r="E9" s="6">
        <v>412.04414515147079</v>
      </c>
      <c r="F9" s="6">
        <v>464.87477548111497</v>
      </c>
      <c r="G9" s="6">
        <v>504.29900772626729</v>
      </c>
      <c r="H9" s="6">
        <v>543.72323997141962</v>
      </c>
      <c r="I9" s="6">
        <v>453.10436664285226</v>
      </c>
      <c r="J9" s="6">
        <v>362.48549331428512</v>
      </c>
      <c r="K9" s="6">
        <v>271.86661998571071</v>
      </c>
      <c r="L9" s="6">
        <v>181.24774665714358</v>
      </c>
      <c r="M9" s="6">
        <v>90.628873328576447</v>
      </c>
      <c r="N9">
        <v>1.0000000002037268E-2</v>
      </c>
      <c r="O9" t="s">
        <v>27</v>
      </c>
    </row>
    <row r="10" spans="1:15" x14ac:dyDescent="0.35">
      <c r="A10" t="s">
        <v>8</v>
      </c>
      <c r="B10" t="s">
        <v>2</v>
      </c>
      <c r="C10" s="5">
        <v>70.2436328</v>
      </c>
      <c r="D10" s="6">
        <v>81.607645700000006</v>
      </c>
      <c r="E10" s="6">
        <v>86.272416699999994</v>
      </c>
      <c r="F10" s="6">
        <v>85.221995461999995</v>
      </c>
      <c r="G10" s="6">
        <v>93.148460026750001</v>
      </c>
      <c r="H10" s="6">
        <v>101.07492459149999</v>
      </c>
      <c r="I10" s="6">
        <v>84.230770492916236</v>
      </c>
      <c r="J10" s="6">
        <v>67.386616394333032</v>
      </c>
      <c r="K10" s="6">
        <v>50.542462295749829</v>
      </c>
      <c r="L10" s="6">
        <v>33.698308197165716</v>
      </c>
      <c r="M10" s="6">
        <v>16.854154098582512</v>
      </c>
      <c r="N10">
        <v>1.0000000000218279E-2</v>
      </c>
      <c r="O10" t="s">
        <v>27</v>
      </c>
    </row>
    <row r="11" spans="1:15" x14ac:dyDescent="0.35">
      <c r="A11" t="s">
        <v>8</v>
      </c>
      <c r="B11" t="s">
        <v>3</v>
      </c>
      <c r="C11" s="5">
        <v>44.395605499999995</v>
      </c>
      <c r="D11" s="6">
        <v>48.374612999999997</v>
      </c>
      <c r="E11" s="6">
        <v>67.748386989999986</v>
      </c>
      <c r="F11" s="6">
        <v>75.973819193999987</v>
      </c>
      <c r="G11" s="6">
        <v>92.320271574600014</v>
      </c>
      <c r="H11" s="6">
        <v>108.66672395520003</v>
      </c>
      <c r="I11" s="6">
        <v>103.33333333333348</v>
      </c>
      <c r="J11" s="6">
        <v>97.666666666666515</v>
      </c>
      <c r="K11" s="6">
        <v>92</v>
      </c>
      <c r="L11" s="6">
        <v>86.333333333333485</v>
      </c>
      <c r="M11" s="6">
        <v>80.666666666666515</v>
      </c>
      <c r="N11">
        <v>75</v>
      </c>
      <c r="O11" t="s">
        <v>27</v>
      </c>
    </row>
    <row r="12" spans="1:15" x14ac:dyDescent="0.35">
      <c r="A12" t="s">
        <v>8</v>
      </c>
      <c r="B12" t="s">
        <v>4</v>
      </c>
      <c r="C12" s="5">
        <v>10.60209</v>
      </c>
      <c r="D12" s="6">
        <v>10.764451000000001</v>
      </c>
      <c r="E12" s="6">
        <v>11.547584570000001</v>
      </c>
      <c r="F12" s="6">
        <v>11.736157331899999</v>
      </c>
      <c r="G12" s="6">
        <v>10.848707245149999</v>
      </c>
      <c r="H12" s="6">
        <v>9.9612571583999987</v>
      </c>
      <c r="I12" s="6">
        <v>8.3027142986667286</v>
      </c>
      <c r="J12" s="6">
        <v>6.6441714389334265</v>
      </c>
      <c r="K12" s="6">
        <v>4.9856285792000108</v>
      </c>
      <c r="L12" s="6">
        <v>3.3270857194667087</v>
      </c>
      <c r="M12" s="6">
        <v>1.6685428597334067</v>
      </c>
      <c r="N12">
        <v>9.9999999998772182E-3</v>
      </c>
      <c r="O12" t="s">
        <v>27</v>
      </c>
    </row>
    <row r="13" spans="1:15" x14ac:dyDescent="0.35">
      <c r="A13" t="s">
        <v>8</v>
      </c>
      <c r="B13" t="s">
        <v>5</v>
      </c>
      <c r="C13" s="5">
        <v>307.62032119999992</v>
      </c>
      <c r="D13" s="6">
        <v>319.84641245587608</v>
      </c>
      <c r="E13" s="6">
        <v>412.04414515147079</v>
      </c>
      <c r="F13" s="6">
        <v>479.71120448583144</v>
      </c>
      <c r="G13" s="6">
        <v>533.59114567575159</v>
      </c>
      <c r="H13" s="6">
        <v>587.47108686567174</v>
      </c>
      <c r="I13" s="6">
        <v>489.5609057213951</v>
      </c>
      <c r="J13" s="6">
        <v>391.65072457712085</v>
      </c>
      <c r="K13" s="6">
        <v>293.74054343283933</v>
      </c>
      <c r="L13" s="6">
        <v>195.83036228855781</v>
      </c>
      <c r="M13" s="6">
        <v>97.920181144283561</v>
      </c>
      <c r="N13">
        <v>1.0000000002037268E-2</v>
      </c>
      <c r="O13" t="s">
        <v>27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8" sqref="C18"/>
    </sheetView>
  </sheetViews>
  <sheetFormatPr defaultRowHeight="14.5" x14ac:dyDescent="0.35"/>
  <cols>
    <col min="2" max="2" width="13.36328125" customWidth="1"/>
    <col min="3" max="3" width="14" customWidth="1"/>
    <col min="4" max="4" width="13.6328125" customWidth="1"/>
    <col min="5" max="5" width="16.81640625" customWidth="1"/>
    <col min="6" max="6" width="17.54296875" customWidth="1"/>
  </cols>
  <sheetData>
    <row r="1" spans="1:7" ht="30" customHeight="1" x14ac:dyDescent="0.35">
      <c r="A1" s="1" t="s">
        <v>0</v>
      </c>
      <c r="B1" s="15" t="s">
        <v>28</v>
      </c>
      <c r="C1" s="15" t="s">
        <v>29</v>
      </c>
      <c r="D1" s="15" t="s">
        <v>30</v>
      </c>
      <c r="E1" s="9" t="s">
        <v>31</v>
      </c>
      <c r="F1" s="9" t="s">
        <v>32</v>
      </c>
      <c r="G1" s="23" t="s">
        <v>42</v>
      </c>
    </row>
    <row r="2" spans="1:7" x14ac:dyDescent="0.35">
      <c r="A2" t="s">
        <v>6</v>
      </c>
      <c r="B2" s="16" t="s">
        <v>2</v>
      </c>
      <c r="C2" s="11">
        <v>17.845084731833595</v>
      </c>
      <c r="D2" s="12">
        <v>46.549678151672019</v>
      </c>
      <c r="E2" s="13">
        <f>C2-D2</f>
        <v>-28.704593419838424</v>
      </c>
      <c r="F2" s="10"/>
      <c r="G2">
        <v>2065</v>
      </c>
    </row>
    <row r="3" spans="1:7" x14ac:dyDescent="0.35">
      <c r="A3" t="s">
        <v>6</v>
      </c>
      <c r="B3" s="16" t="s">
        <v>3</v>
      </c>
      <c r="C3" s="11">
        <v>84</v>
      </c>
      <c r="D3" s="12">
        <v>84.279508678999989</v>
      </c>
      <c r="E3" s="13">
        <f t="shared" ref="E3:E13" si="0">C3-D3</f>
        <v>-0.27950867899998855</v>
      </c>
      <c r="F3" s="10"/>
      <c r="G3">
        <v>2065</v>
      </c>
    </row>
    <row r="4" spans="1:7" x14ac:dyDescent="0.35">
      <c r="A4" t="s">
        <v>6</v>
      </c>
      <c r="B4" s="16" t="s">
        <v>4</v>
      </c>
      <c r="C4" s="11">
        <v>1.5647797643333661</v>
      </c>
      <c r="D4" s="12">
        <v>5.5517369430000016</v>
      </c>
      <c r="E4" s="13">
        <f t="shared" si="0"/>
        <v>-3.9869571786666356</v>
      </c>
      <c r="F4" s="10"/>
      <c r="G4">
        <v>2065</v>
      </c>
    </row>
    <row r="5" spans="1:7" x14ac:dyDescent="0.35">
      <c r="A5" t="s">
        <v>6</v>
      </c>
      <c r="B5" s="16" t="s">
        <v>5</v>
      </c>
      <c r="C5" s="11">
        <v>93.753719535299751</v>
      </c>
      <c r="D5" s="12">
        <v>1.0480985276492685</v>
      </c>
      <c r="E5" s="13">
        <f t="shared" si="0"/>
        <v>92.705621007650478</v>
      </c>
      <c r="F5" s="13">
        <f>SUM(E2:E5)</f>
        <v>59.73456173014543</v>
      </c>
      <c r="G5">
        <v>2065</v>
      </c>
    </row>
    <row r="6" spans="1:7" x14ac:dyDescent="0.35">
      <c r="A6" t="s">
        <v>7</v>
      </c>
      <c r="B6" s="16" t="s">
        <v>2</v>
      </c>
      <c r="C6" s="11">
        <v>19.232387618382745</v>
      </c>
      <c r="D6" s="12">
        <v>46.549678151672019</v>
      </c>
      <c r="E6" s="13">
        <f t="shared" si="0"/>
        <v>-27.317290533289274</v>
      </c>
      <c r="F6" s="10"/>
      <c r="G6">
        <v>2065</v>
      </c>
    </row>
    <row r="7" spans="1:7" x14ac:dyDescent="0.35">
      <c r="A7" t="s">
        <v>7</v>
      </c>
      <c r="B7" s="16" t="s">
        <v>3</v>
      </c>
      <c r="C7" s="11">
        <v>85.66666666666697</v>
      </c>
      <c r="D7" s="12">
        <v>84.279508678999989</v>
      </c>
      <c r="E7" s="13">
        <f t="shared" si="0"/>
        <v>1.3871579876669813</v>
      </c>
      <c r="F7" s="10"/>
      <c r="G7">
        <v>2065</v>
      </c>
    </row>
    <row r="8" spans="1:7" x14ac:dyDescent="0.35">
      <c r="A8" t="s">
        <v>7</v>
      </c>
      <c r="B8" s="16" t="s">
        <v>4</v>
      </c>
      <c r="C8" s="11">
        <v>1.5301920658665722</v>
      </c>
      <c r="D8" s="12">
        <v>5.5517369430000016</v>
      </c>
      <c r="E8" s="13">
        <f t="shared" si="0"/>
        <v>-4.0215448771334295</v>
      </c>
      <c r="F8" s="10"/>
      <c r="G8">
        <v>2065</v>
      </c>
    </row>
    <row r="9" spans="1:7" x14ac:dyDescent="0.35">
      <c r="A9" t="s">
        <v>7</v>
      </c>
      <c r="B9" s="16" t="s">
        <v>5</v>
      </c>
      <c r="C9" s="11">
        <v>90.628873328576447</v>
      </c>
      <c r="D9" s="12">
        <v>1.0480985276492685</v>
      </c>
      <c r="E9" s="13">
        <f t="shared" si="0"/>
        <v>89.580774800927173</v>
      </c>
      <c r="F9" s="13">
        <f>SUM(E6:E9)</f>
        <v>59.629097378171451</v>
      </c>
      <c r="G9">
        <v>2065</v>
      </c>
    </row>
    <row r="10" spans="1:7" x14ac:dyDescent="0.35">
      <c r="A10" t="s">
        <v>8</v>
      </c>
      <c r="B10" s="16" t="s">
        <v>2</v>
      </c>
      <c r="C10" s="11">
        <v>16.854154098582512</v>
      </c>
      <c r="D10" s="12">
        <v>46.549678151672019</v>
      </c>
      <c r="E10" s="13">
        <f t="shared" si="0"/>
        <v>-29.695524053089507</v>
      </c>
      <c r="F10" s="10"/>
      <c r="G10">
        <v>2065</v>
      </c>
    </row>
    <row r="11" spans="1:7" x14ac:dyDescent="0.35">
      <c r="A11" t="s">
        <v>8</v>
      </c>
      <c r="B11" s="16" t="s">
        <v>3</v>
      </c>
      <c r="C11" s="11">
        <v>80.666666666666515</v>
      </c>
      <c r="D11" s="12">
        <v>84.279508678999989</v>
      </c>
      <c r="E11" s="13">
        <f t="shared" si="0"/>
        <v>-3.6128420123334735</v>
      </c>
      <c r="F11" s="10"/>
      <c r="G11">
        <v>2065</v>
      </c>
    </row>
    <row r="12" spans="1:7" x14ac:dyDescent="0.35">
      <c r="A12" t="s">
        <v>8</v>
      </c>
      <c r="B12" s="16" t="s">
        <v>4</v>
      </c>
      <c r="C12" s="11">
        <v>1.6685428597334067</v>
      </c>
      <c r="D12" s="12">
        <v>5.5517369430000016</v>
      </c>
      <c r="E12" s="13">
        <f t="shared" si="0"/>
        <v>-3.883194083266595</v>
      </c>
      <c r="F12" s="10"/>
      <c r="G12">
        <v>2065</v>
      </c>
    </row>
    <row r="13" spans="1:7" x14ac:dyDescent="0.35">
      <c r="A13" t="s">
        <v>8</v>
      </c>
      <c r="B13" s="16" t="s">
        <v>5</v>
      </c>
      <c r="C13" s="11">
        <v>97.920181144283561</v>
      </c>
      <c r="D13" s="12">
        <v>1.0480985276492685</v>
      </c>
      <c r="E13" s="13">
        <f t="shared" si="0"/>
        <v>96.872082616634287</v>
      </c>
      <c r="F13" s="13">
        <f>SUM(E10:E13)</f>
        <v>59.680522467944712</v>
      </c>
      <c r="G13">
        <v>2065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C3" sqref="C3:K5"/>
    </sheetView>
  </sheetViews>
  <sheetFormatPr defaultRowHeight="14.5" x14ac:dyDescent="0.35"/>
  <cols>
    <col min="1" max="1" width="23.54296875" customWidth="1"/>
    <col min="12" max="12" width="13.08984375" customWidth="1"/>
  </cols>
  <sheetData>
    <row r="1" spans="1:12" x14ac:dyDescent="0.35">
      <c r="A1" s="17"/>
      <c r="B1" s="18" t="s">
        <v>12</v>
      </c>
      <c r="C1" s="18" t="s">
        <v>13</v>
      </c>
      <c r="D1" s="18" t="s">
        <v>14</v>
      </c>
      <c r="E1" s="18" t="s">
        <v>15</v>
      </c>
      <c r="F1" s="18" t="s">
        <v>16</v>
      </c>
      <c r="G1" s="18" t="s">
        <v>17</v>
      </c>
      <c r="H1" s="18" t="s">
        <v>18</v>
      </c>
      <c r="I1" s="19" t="s">
        <v>19</v>
      </c>
      <c r="J1" s="19" t="s">
        <v>20</v>
      </c>
      <c r="K1" s="19" t="s">
        <v>21</v>
      </c>
      <c r="L1" s="19" t="s">
        <v>26</v>
      </c>
    </row>
    <row r="2" spans="1:12" x14ac:dyDescent="0.35">
      <c r="A2" s="16" t="s">
        <v>24</v>
      </c>
      <c r="B2" s="10">
        <v>0.01</v>
      </c>
      <c r="C2" s="10">
        <v>16.198699999999999</v>
      </c>
      <c r="D2" s="10">
        <v>31.181799999999999</v>
      </c>
      <c r="E2" s="10">
        <v>36.1631</v>
      </c>
      <c r="F2" s="10">
        <v>81.258899999999997</v>
      </c>
      <c r="G2" s="10">
        <v>40.950499999999998</v>
      </c>
      <c r="H2" s="10">
        <v>48.329799999999999</v>
      </c>
      <c r="I2" s="10">
        <v>216.15799999999999</v>
      </c>
      <c r="J2" s="10">
        <v>763.76800000000003</v>
      </c>
      <c r="K2" s="10">
        <v>2869.66</v>
      </c>
      <c r="L2" s="10" t="s">
        <v>25</v>
      </c>
    </row>
    <row r="3" spans="1:12" ht="29" x14ac:dyDescent="0.35">
      <c r="A3" s="16" t="s">
        <v>33</v>
      </c>
      <c r="B3" s="10">
        <f>B2*1.98*3.667</f>
        <v>7.2606600000000007E-2</v>
      </c>
      <c r="C3" s="10">
        <f t="shared" ref="C3:K3" si="0">C2*1.98*3.667</f>
        <v>117.61325314199999</v>
      </c>
      <c r="D3" s="10">
        <f t="shared" si="0"/>
        <v>226.400447988</v>
      </c>
      <c r="E3" s="10">
        <f t="shared" si="0"/>
        <v>262.56797364599998</v>
      </c>
      <c r="F3" s="10">
        <f t="shared" si="0"/>
        <v>589.99324487399997</v>
      </c>
      <c r="G3" s="10">
        <f t="shared" si="0"/>
        <v>297.32765732999997</v>
      </c>
      <c r="H3" s="10">
        <f t="shared" si="0"/>
        <v>350.906245668</v>
      </c>
      <c r="I3" s="10">
        <f t="shared" si="0"/>
        <v>1569.4497442799998</v>
      </c>
      <c r="J3" s="10">
        <f t="shared" si="0"/>
        <v>5545.4597668799997</v>
      </c>
      <c r="K3" s="10">
        <f t="shared" si="0"/>
        <v>20835.625575599995</v>
      </c>
      <c r="L3" s="10" t="s">
        <v>40</v>
      </c>
    </row>
    <row r="4" spans="1:12" x14ac:dyDescent="0.35">
      <c r="A4" s="16" t="s">
        <v>34</v>
      </c>
      <c r="B4" s="11">
        <v>412.04414515147079</v>
      </c>
      <c r="C4" s="11">
        <v>479.71120448583144</v>
      </c>
      <c r="D4" s="11">
        <v>533.59114567575159</v>
      </c>
      <c r="E4" s="11">
        <v>587.47108686567174</v>
      </c>
      <c r="F4" s="11">
        <v>489.5609057213951</v>
      </c>
      <c r="G4" s="11">
        <v>391.65072457712085</v>
      </c>
      <c r="H4" s="11">
        <v>293.74054343283933</v>
      </c>
      <c r="I4" s="11">
        <v>195.83036228855781</v>
      </c>
      <c r="J4" s="11">
        <v>97.920181144283561</v>
      </c>
      <c r="K4" s="10">
        <v>1.0000000002037268E-2</v>
      </c>
      <c r="L4" s="10" t="s">
        <v>27</v>
      </c>
    </row>
    <row r="5" spans="1:12" ht="29" x14ac:dyDescent="0.35">
      <c r="A5" s="16" t="s">
        <v>41</v>
      </c>
      <c r="B5" s="11">
        <f>B4*3.667</f>
        <v>1510.9658802704432</v>
      </c>
      <c r="C5" s="11">
        <f t="shared" ref="C5:K5" si="1">C4*3.667</f>
        <v>1759.1009868495439</v>
      </c>
      <c r="D5" s="11">
        <f t="shared" si="1"/>
        <v>1956.6787311929809</v>
      </c>
      <c r="E5" s="11">
        <f t="shared" si="1"/>
        <v>2154.2564755364183</v>
      </c>
      <c r="F5" s="11">
        <f t="shared" si="1"/>
        <v>1795.2198412803557</v>
      </c>
      <c r="G5" s="11">
        <f t="shared" si="1"/>
        <v>1436.1832070243022</v>
      </c>
      <c r="H5" s="11">
        <f t="shared" si="1"/>
        <v>1077.1465727682219</v>
      </c>
      <c r="I5" s="11">
        <f t="shared" si="1"/>
        <v>718.10993851214141</v>
      </c>
      <c r="J5" s="11">
        <f t="shared" si="1"/>
        <v>359.07330425608779</v>
      </c>
      <c r="K5" s="11">
        <f t="shared" si="1"/>
        <v>3.6670000007470657E-2</v>
      </c>
      <c r="L5" s="10"/>
    </row>
    <row r="6" spans="1:12" ht="29" x14ac:dyDescent="0.35">
      <c r="A6" s="16" t="s">
        <v>35</v>
      </c>
      <c r="B6" s="10">
        <v>0</v>
      </c>
      <c r="C6" s="24">
        <v>0.1</v>
      </c>
      <c r="D6" s="24">
        <v>0.5</v>
      </c>
      <c r="E6" s="24">
        <v>1</v>
      </c>
      <c r="F6" s="24">
        <v>1</v>
      </c>
      <c r="G6" s="24">
        <v>1</v>
      </c>
      <c r="H6" s="24">
        <v>1</v>
      </c>
      <c r="I6" s="24">
        <v>1</v>
      </c>
      <c r="J6" s="24">
        <v>1</v>
      </c>
      <c r="K6" s="24">
        <v>1</v>
      </c>
      <c r="L6" s="10"/>
    </row>
    <row r="7" spans="1:12" ht="29" x14ac:dyDescent="0.35">
      <c r="A7" s="20" t="s">
        <v>38</v>
      </c>
      <c r="B7" s="21"/>
      <c r="C7" s="21">
        <f>C3*C4*C6</f>
        <v>5642.0395328245822</v>
      </c>
      <c r="D7" s="21">
        <f t="shared" ref="D7:K7" si="2">D3*D4*D6</f>
        <v>60402.637211710164</v>
      </c>
      <c r="E7" s="21">
        <f t="shared" si="2"/>
        <v>154251.09285393267</v>
      </c>
      <c r="F7" s="21">
        <f t="shared" si="2"/>
        <v>288837.62733002024</v>
      </c>
      <c r="G7" s="21">
        <f t="shared" si="2"/>
        <v>116448.59243011239</v>
      </c>
      <c r="H7" s="21">
        <f t="shared" si="2"/>
        <v>103075.39129649574</v>
      </c>
      <c r="I7" s="21">
        <f t="shared" si="2"/>
        <v>307345.91201603675</v>
      </c>
      <c r="J7" s="21">
        <f t="shared" si="2"/>
        <v>543012.42490122607</v>
      </c>
      <c r="K7" s="21">
        <f t="shared" si="2"/>
        <v>208.35625579844771</v>
      </c>
      <c r="L7" s="21" t="s">
        <v>36</v>
      </c>
    </row>
    <row r="8" spans="1:12" ht="29" x14ac:dyDescent="0.35">
      <c r="A8" s="16" t="s">
        <v>37</v>
      </c>
      <c r="B8" s="10">
        <v>0</v>
      </c>
      <c r="C8" s="24">
        <v>0.1</v>
      </c>
      <c r="D8" s="24">
        <v>0.25</v>
      </c>
      <c r="E8" s="24">
        <v>0.5</v>
      </c>
      <c r="F8" s="24">
        <v>0.75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10"/>
    </row>
    <row r="9" spans="1:12" ht="29" x14ac:dyDescent="0.35">
      <c r="A9" s="20" t="s">
        <v>39</v>
      </c>
      <c r="B9" s="21">
        <f>B3*B4*B8</f>
        <v>0</v>
      </c>
      <c r="C9" s="21">
        <f t="shared" ref="C9:K9" si="3">C3*C4*C8</f>
        <v>5642.0395328245822</v>
      </c>
      <c r="D9" s="21">
        <f t="shared" si="3"/>
        <v>30201.318605855082</v>
      </c>
      <c r="E9" s="21">
        <f t="shared" si="3"/>
        <v>77125.546426966335</v>
      </c>
      <c r="F9" s="21">
        <f t="shared" si="3"/>
        <v>216628.22049751517</v>
      </c>
      <c r="G9" s="21">
        <f t="shared" si="3"/>
        <v>116448.59243011239</v>
      </c>
      <c r="H9" s="21">
        <f t="shared" si="3"/>
        <v>103075.39129649574</v>
      </c>
      <c r="I9" s="21">
        <f t="shared" si="3"/>
        <v>307345.91201603675</v>
      </c>
      <c r="J9" s="21">
        <f t="shared" si="3"/>
        <v>543012.42490122607</v>
      </c>
      <c r="K9" s="21">
        <f t="shared" si="3"/>
        <v>208.35625579844771</v>
      </c>
      <c r="L9" s="2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L2" sqref="L2:L5"/>
    </sheetView>
  </sheetViews>
  <sheetFormatPr defaultRowHeight="14.5" x14ac:dyDescent="0.35"/>
  <cols>
    <col min="4" max="13" width="15.81640625" bestFit="1" customWidth="1"/>
    <col min="14" max="14" width="14.81640625" bestFit="1" customWidth="1"/>
    <col min="15" max="15" width="13.26953125" bestFit="1" customWidth="1"/>
  </cols>
  <sheetData>
    <row r="1" spans="1:16" x14ac:dyDescent="0.35">
      <c r="A1" t="s">
        <v>0</v>
      </c>
      <c r="B1" t="s">
        <v>9</v>
      </c>
      <c r="C1" t="s">
        <v>1</v>
      </c>
      <c r="D1" s="7" t="s">
        <v>10</v>
      </c>
      <c r="E1" s="7" t="s">
        <v>11</v>
      </c>
      <c r="F1" s="7" t="s">
        <v>12</v>
      </c>
      <c r="G1" s="7" t="s">
        <v>13</v>
      </c>
      <c r="H1" s="7" t="s">
        <v>14</v>
      </c>
      <c r="I1" s="7" t="s">
        <v>15</v>
      </c>
      <c r="J1" s="7" t="s">
        <v>16</v>
      </c>
      <c r="K1" s="7" t="s">
        <v>17</v>
      </c>
      <c r="L1" s="7" t="s">
        <v>18</v>
      </c>
      <c r="M1" s="2" t="s">
        <v>19</v>
      </c>
      <c r="N1" s="2" t="s">
        <v>20</v>
      </c>
      <c r="O1" s="2" t="s">
        <v>21</v>
      </c>
      <c r="P1" s="2" t="s">
        <v>26</v>
      </c>
    </row>
    <row r="2" spans="1:16" x14ac:dyDescent="0.35">
      <c r="A2" t="s">
        <v>22</v>
      </c>
      <c r="B2" t="s">
        <v>23</v>
      </c>
      <c r="C2" t="s">
        <v>2</v>
      </c>
      <c r="D2" s="3">
        <v>70.2436328</v>
      </c>
      <c r="E2" s="3">
        <v>81.607645699999992</v>
      </c>
      <c r="F2" s="3">
        <v>86.272416699999994</v>
      </c>
      <c r="G2" s="3">
        <v>84.884640289999993</v>
      </c>
      <c r="H2" s="3">
        <v>88.166954060000023</v>
      </c>
      <c r="I2" s="3">
        <v>101.90989699000001</v>
      </c>
      <c r="J2" s="3">
        <v>94.54575456000002</v>
      </c>
      <c r="K2" s="3">
        <v>89.039653090000044</v>
      </c>
      <c r="L2" s="3">
        <v>85.562306179999979</v>
      </c>
      <c r="M2" s="3">
        <v>73.658173709000025</v>
      </c>
      <c r="N2" s="3">
        <v>46.549678151672019</v>
      </c>
      <c r="O2" s="2">
        <v>1.9098470612434548</v>
      </c>
      <c r="P2" t="s">
        <v>27</v>
      </c>
    </row>
    <row r="3" spans="1:16" x14ac:dyDescent="0.35">
      <c r="A3" t="s">
        <v>22</v>
      </c>
      <c r="B3" t="s">
        <v>23</v>
      </c>
      <c r="C3" t="s">
        <v>3</v>
      </c>
      <c r="D3" s="3">
        <v>44.395605499999995</v>
      </c>
      <c r="E3" s="3">
        <v>48.374613000000004</v>
      </c>
      <c r="F3" s="3">
        <v>67.748386989999972</v>
      </c>
      <c r="G3" s="3">
        <v>86.969766039999996</v>
      </c>
      <c r="H3" s="3">
        <v>110.30567047000001</v>
      </c>
      <c r="I3" s="3">
        <v>136.78225425000005</v>
      </c>
      <c r="J3" s="3">
        <v>138.08785718999999</v>
      </c>
      <c r="K3" s="3">
        <v>143.64733914800001</v>
      </c>
      <c r="L3" s="3">
        <v>141.68814557600012</v>
      </c>
      <c r="M3" s="3">
        <v>122.01701915900006</v>
      </c>
      <c r="N3" s="3">
        <v>84.279508678999989</v>
      </c>
      <c r="O3" s="2">
        <v>43.709021634460008</v>
      </c>
      <c r="P3" t="s">
        <v>27</v>
      </c>
    </row>
    <row r="4" spans="1:16" x14ac:dyDescent="0.35">
      <c r="A4" t="s">
        <v>22</v>
      </c>
      <c r="B4" t="s">
        <v>23</v>
      </c>
      <c r="C4" t="s">
        <v>4</v>
      </c>
      <c r="D4" s="3">
        <v>10.60209</v>
      </c>
      <c r="E4" s="3">
        <v>10.764452</v>
      </c>
      <c r="F4" s="3">
        <v>11.547584569999998</v>
      </c>
      <c r="G4" s="3">
        <v>12.095729490000002</v>
      </c>
      <c r="H4" s="3">
        <v>11.584444530000003</v>
      </c>
      <c r="I4" s="3">
        <v>10.33281075</v>
      </c>
      <c r="J4" s="3">
        <v>9.3658391909999992</v>
      </c>
      <c r="K4" s="3">
        <v>8.7808250350000012</v>
      </c>
      <c r="L4" s="3">
        <v>8.0096817680999965</v>
      </c>
      <c r="M4" s="3">
        <v>6.8705141472000024</v>
      </c>
      <c r="N4" s="3">
        <v>5.5517369430000016</v>
      </c>
      <c r="O4" s="2">
        <v>3.4032527519999998</v>
      </c>
      <c r="P4" t="s">
        <v>27</v>
      </c>
    </row>
    <row r="5" spans="1:16" x14ac:dyDescent="0.35">
      <c r="A5" t="s">
        <v>22</v>
      </c>
      <c r="B5" t="s">
        <v>23</v>
      </c>
      <c r="C5" t="s">
        <v>5</v>
      </c>
      <c r="D5" s="3">
        <v>307.62032119999998</v>
      </c>
      <c r="E5" s="3">
        <v>319.84684597397495</v>
      </c>
      <c r="F5" s="3">
        <v>412.04467006206482</v>
      </c>
      <c r="G5" s="3">
        <v>469.050415855859</v>
      </c>
      <c r="H5" s="3">
        <v>517.94305148131048</v>
      </c>
      <c r="I5" s="3">
        <v>558.9749621746912</v>
      </c>
      <c r="J5" s="3">
        <v>419.65565608460105</v>
      </c>
      <c r="K5" s="3">
        <v>248.14281568921149</v>
      </c>
      <c r="L5" s="3">
        <v>66.320721451382397</v>
      </c>
      <c r="M5" s="3">
        <v>4.7017192300426291</v>
      </c>
      <c r="N5" s="3">
        <v>1.0480985276492685</v>
      </c>
      <c r="O5" s="2">
        <v>0.158111221212998</v>
      </c>
      <c r="P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103" workbookViewId="0">
      <selection activeCell="E13" sqref="E13"/>
    </sheetView>
  </sheetViews>
  <sheetFormatPr defaultRowHeight="14.5" x14ac:dyDescent="0.35"/>
  <cols>
    <col min="2" max="2" width="15.36328125" customWidth="1"/>
    <col min="3" max="3" width="15.453125" customWidth="1"/>
    <col min="4" max="4" width="18.36328125" customWidth="1"/>
    <col min="5" max="5" width="17" customWidth="1"/>
    <col min="6" max="6" width="16.26953125" customWidth="1"/>
    <col min="7" max="7" width="10.90625" customWidth="1"/>
  </cols>
  <sheetData>
    <row r="1" spans="1:7" s="1" customFormat="1" x14ac:dyDescent="0.35">
      <c r="A1" s="1" t="s">
        <v>0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" t="s">
        <v>42</v>
      </c>
    </row>
    <row r="2" spans="1:7" x14ac:dyDescent="0.35">
      <c r="A2" t="s">
        <v>6</v>
      </c>
      <c r="B2" s="10" t="s">
        <v>2</v>
      </c>
      <c r="C2" s="11">
        <v>86.128612434999994</v>
      </c>
      <c r="D2" s="12">
        <v>84.884640289999993</v>
      </c>
      <c r="E2" s="13">
        <f>C2-D2</f>
        <v>1.2439721450000008</v>
      </c>
      <c r="F2" s="10"/>
      <c r="G2">
        <v>2030</v>
      </c>
    </row>
    <row r="3" spans="1:7" x14ac:dyDescent="0.35">
      <c r="A3" t="s">
        <v>6</v>
      </c>
      <c r="B3" s="10" t="s">
        <v>3</v>
      </c>
      <c r="C3" s="11">
        <v>85.92277170749999</v>
      </c>
      <c r="D3" s="12">
        <v>86.969766039999996</v>
      </c>
      <c r="E3" s="13">
        <f t="shared" ref="E3:E13" si="0">C3-D3</f>
        <v>-1.046994332500006</v>
      </c>
      <c r="F3" s="10"/>
      <c r="G3">
        <v>2030</v>
      </c>
    </row>
    <row r="4" spans="1:7" x14ac:dyDescent="0.35">
      <c r="A4" t="s">
        <v>6</v>
      </c>
      <c r="B4" s="10" t="s">
        <v>4</v>
      </c>
      <c r="C4" s="11">
        <v>11.494174706499999</v>
      </c>
      <c r="D4" s="12">
        <v>12.095729490000002</v>
      </c>
      <c r="E4" s="13">
        <f t="shared" si="0"/>
        <v>-0.6015547835000028</v>
      </c>
      <c r="F4" s="10"/>
      <c r="G4">
        <v>2030</v>
      </c>
    </row>
    <row r="5" spans="1:7" x14ac:dyDescent="0.35">
      <c r="A5" t="s">
        <v>6</v>
      </c>
      <c r="B5" s="10" t="s">
        <v>5</v>
      </c>
      <c r="C5" s="11">
        <v>469.82025181602046</v>
      </c>
      <c r="D5" s="12">
        <v>469.050415855859</v>
      </c>
      <c r="E5" s="13">
        <f t="shared" si="0"/>
        <v>0.76983596016145839</v>
      </c>
      <c r="F5" s="13">
        <f>SUM(E2:E5)</f>
        <v>0.36525898916145039</v>
      </c>
      <c r="G5">
        <v>2030</v>
      </c>
    </row>
    <row r="6" spans="1:7" x14ac:dyDescent="0.35">
      <c r="A6" t="s">
        <v>7</v>
      </c>
      <c r="B6" s="10" t="s">
        <v>2</v>
      </c>
      <c r="C6" s="11">
        <v>86.128612434999994</v>
      </c>
      <c r="D6" s="12">
        <v>84.884640289999993</v>
      </c>
      <c r="E6" s="13">
        <f t="shared" si="0"/>
        <v>1.2439721450000008</v>
      </c>
      <c r="F6" s="10"/>
      <c r="G6">
        <v>2030</v>
      </c>
    </row>
    <row r="7" spans="1:7" x14ac:dyDescent="0.35">
      <c r="A7" t="s">
        <v>7</v>
      </c>
      <c r="B7" s="10" t="s">
        <v>3</v>
      </c>
      <c r="C7" s="11">
        <v>89.54057262149999</v>
      </c>
      <c r="D7" s="12">
        <v>86.969766039999996</v>
      </c>
      <c r="E7" s="13">
        <f t="shared" si="0"/>
        <v>2.5708065814999941</v>
      </c>
      <c r="F7" s="10"/>
      <c r="G7">
        <v>2030</v>
      </c>
    </row>
    <row r="8" spans="1:7" x14ac:dyDescent="0.35">
      <c r="A8" t="s">
        <v>7</v>
      </c>
      <c r="B8" s="10" t="s">
        <v>4</v>
      </c>
      <c r="C8" s="11">
        <v>11.373183393799998</v>
      </c>
      <c r="D8" s="12">
        <v>12.095729490000002</v>
      </c>
      <c r="E8" s="13">
        <f t="shared" si="0"/>
        <v>-0.72254609620000387</v>
      </c>
      <c r="F8" s="10"/>
      <c r="G8">
        <v>2030</v>
      </c>
    </row>
    <row r="9" spans="1:7" x14ac:dyDescent="0.35">
      <c r="A9" t="s">
        <v>7</v>
      </c>
      <c r="B9" s="10" t="s">
        <v>5</v>
      </c>
      <c r="C9" s="11">
        <v>464.87477548111497</v>
      </c>
      <c r="D9" s="12">
        <v>469.050415855859</v>
      </c>
      <c r="E9" s="13">
        <f t="shared" si="0"/>
        <v>-4.1756403747440345</v>
      </c>
      <c r="F9" s="13">
        <f>SUM(E6:E9)</f>
        <v>-1.0834077444440435</v>
      </c>
      <c r="G9">
        <v>2030</v>
      </c>
    </row>
    <row r="10" spans="1:7" x14ac:dyDescent="0.35">
      <c r="A10" t="s">
        <v>8</v>
      </c>
      <c r="B10" s="10" t="s">
        <v>2</v>
      </c>
      <c r="C10" s="11">
        <v>85.221995461999995</v>
      </c>
      <c r="D10" s="12">
        <v>84.884640289999993</v>
      </c>
      <c r="E10" s="13">
        <f t="shared" si="0"/>
        <v>0.33735517200000231</v>
      </c>
      <c r="F10" s="10"/>
      <c r="G10">
        <v>2030</v>
      </c>
    </row>
    <row r="11" spans="1:7" x14ac:dyDescent="0.35">
      <c r="A11" t="s">
        <v>8</v>
      </c>
      <c r="B11" s="10" t="s">
        <v>3</v>
      </c>
      <c r="C11" s="11">
        <v>75.973819193999987</v>
      </c>
      <c r="D11" s="12">
        <v>86.969766039999996</v>
      </c>
      <c r="E11" s="13">
        <f t="shared" si="0"/>
        <v>-10.99594684600001</v>
      </c>
      <c r="F11" s="10"/>
      <c r="G11">
        <v>2030</v>
      </c>
    </row>
    <row r="12" spans="1:7" x14ac:dyDescent="0.35">
      <c r="A12" t="s">
        <v>8</v>
      </c>
      <c r="B12" s="10" t="s">
        <v>4</v>
      </c>
      <c r="C12" s="11">
        <v>11.736157331899999</v>
      </c>
      <c r="D12" s="12">
        <v>12.095729490000002</v>
      </c>
      <c r="E12" s="13">
        <f t="shared" si="0"/>
        <v>-0.35957215810000243</v>
      </c>
      <c r="F12" s="10"/>
      <c r="G12">
        <v>2030</v>
      </c>
    </row>
    <row r="13" spans="1:7" x14ac:dyDescent="0.35">
      <c r="A13" t="s">
        <v>8</v>
      </c>
      <c r="B13" s="10" t="s">
        <v>5</v>
      </c>
      <c r="C13" s="11">
        <v>479.71120448583144</v>
      </c>
      <c r="D13" s="12">
        <v>469.050415855859</v>
      </c>
      <c r="E13" s="13">
        <f t="shared" si="0"/>
        <v>10.660788629972444</v>
      </c>
      <c r="F13" s="13">
        <f>SUM(E10:E13)</f>
        <v>-0.35737520212756557</v>
      </c>
      <c r="G13">
        <v>2030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" sqref="F2"/>
    </sheetView>
  </sheetViews>
  <sheetFormatPr defaultRowHeight="14.5" x14ac:dyDescent="0.35"/>
  <cols>
    <col min="1" max="1" width="8.7265625" style="8"/>
    <col min="2" max="2" width="19.54296875" style="8" customWidth="1"/>
    <col min="3" max="3" width="14.08984375" style="8" customWidth="1"/>
    <col min="4" max="4" width="11.26953125" style="8" customWidth="1"/>
    <col min="5" max="5" width="12.6328125" style="8" customWidth="1"/>
    <col min="6" max="16384" width="8.7265625" style="8"/>
  </cols>
  <sheetData>
    <row r="1" spans="1:7" ht="29" x14ac:dyDescent="0.35">
      <c r="A1" s="1" t="s">
        <v>0</v>
      </c>
      <c r="B1" s="15" t="s">
        <v>28</v>
      </c>
      <c r="C1" s="15" t="s">
        <v>29</v>
      </c>
      <c r="D1" s="15" t="s">
        <v>30</v>
      </c>
      <c r="E1" s="9" t="s">
        <v>31</v>
      </c>
      <c r="F1" s="9" t="s">
        <v>32</v>
      </c>
      <c r="G1" s="8" t="s">
        <v>42</v>
      </c>
    </row>
    <row r="2" spans="1:7" x14ac:dyDescent="0.35">
      <c r="A2" t="s">
        <v>6</v>
      </c>
      <c r="B2" s="22" t="s">
        <v>2</v>
      </c>
      <c r="C2" s="11">
        <v>96.574560413</v>
      </c>
      <c r="D2" s="12">
        <v>88.166954060000023</v>
      </c>
      <c r="E2" s="13">
        <f>C2-D2</f>
        <v>8.4076063529999772</v>
      </c>
      <c r="F2" s="10"/>
      <c r="G2" s="8">
        <v>2035</v>
      </c>
    </row>
    <row r="3" spans="1:7" x14ac:dyDescent="0.35">
      <c r="A3" t="s">
        <v>6</v>
      </c>
      <c r="B3" s="22" t="s">
        <v>3</v>
      </c>
      <c r="C3" s="11">
        <v>107.30352503775001</v>
      </c>
      <c r="D3" s="12">
        <v>110.30567047000001</v>
      </c>
      <c r="E3" s="13">
        <f t="shared" ref="E3:E13" si="0">C3-D3</f>
        <v>-3.0021454322500034</v>
      </c>
      <c r="F3" s="10"/>
      <c r="G3" s="8">
        <v>2035</v>
      </c>
    </row>
    <row r="4" spans="1:7" x14ac:dyDescent="0.35">
      <c r="A4" t="s">
        <v>6</v>
      </c>
      <c r="B4" s="22" t="s">
        <v>4</v>
      </c>
      <c r="C4" s="11">
        <v>10.416426646249999</v>
      </c>
      <c r="D4" s="12">
        <v>11.584444530000003</v>
      </c>
      <c r="E4" s="13">
        <f t="shared" si="0"/>
        <v>-1.1680178837500037</v>
      </c>
      <c r="F4" s="10"/>
      <c r="G4" s="8">
        <v>2035</v>
      </c>
    </row>
    <row r="5" spans="1:7" x14ac:dyDescent="0.35">
      <c r="A5" t="s">
        <v>6</v>
      </c>
      <c r="B5" s="22" t="s">
        <v>5</v>
      </c>
      <c r="C5" s="11">
        <v>516.14628451391695</v>
      </c>
      <c r="D5" s="12">
        <v>517.94305148131048</v>
      </c>
      <c r="E5" s="13">
        <f t="shared" si="0"/>
        <v>-1.7967669673935234</v>
      </c>
      <c r="F5" s="13">
        <f>SUM(E2:E5)</f>
        <v>2.4406760696064467</v>
      </c>
      <c r="G5" s="8">
        <v>2035</v>
      </c>
    </row>
    <row r="6" spans="1:7" x14ac:dyDescent="0.35">
      <c r="A6" t="s">
        <v>7</v>
      </c>
      <c r="B6" s="22" t="s">
        <v>2</v>
      </c>
      <c r="C6" s="11">
        <v>100.73646907264998</v>
      </c>
      <c r="D6" s="12">
        <v>88.166954060000023</v>
      </c>
      <c r="E6" s="13">
        <f t="shared" si="0"/>
        <v>12.569515012649958</v>
      </c>
      <c r="F6" s="10"/>
      <c r="G6" s="8">
        <v>2035</v>
      </c>
    </row>
    <row r="7" spans="1:7" x14ac:dyDescent="0.35">
      <c r="A7" t="s">
        <v>7</v>
      </c>
      <c r="B7" s="22" t="s">
        <v>3</v>
      </c>
      <c r="C7" s="11">
        <v>114.11681409795001</v>
      </c>
      <c r="D7" s="12">
        <v>110.30567047000001</v>
      </c>
      <c r="E7" s="13">
        <f t="shared" si="0"/>
        <v>3.8111436279500026</v>
      </c>
      <c r="F7" s="10"/>
      <c r="G7" s="8">
        <v>2035</v>
      </c>
    </row>
    <row r="8" spans="1:7" x14ac:dyDescent="0.35">
      <c r="A8" t="s">
        <v>7</v>
      </c>
      <c r="B8" s="22" t="s">
        <v>4</v>
      </c>
      <c r="C8" s="11">
        <v>10.252167894499998</v>
      </c>
      <c r="D8" s="12">
        <v>11.584444530000003</v>
      </c>
      <c r="E8" s="13">
        <f t="shared" si="0"/>
        <v>-1.3322766355000049</v>
      </c>
      <c r="F8" s="10"/>
      <c r="G8" s="8">
        <v>2035</v>
      </c>
    </row>
    <row r="9" spans="1:7" x14ac:dyDescent="0.35">
      <c r="A9" t="s">
        <v>7</v>
      </c>
      <c r="B9" s="22" t="s">
        <v>5</v>
      </c>
      <c r="C9" s="11">
        <v>504.29900772626729</v>
      </c>
      <c r="D9" s="12">
        <v>517.94305148131048</v>
      </c>
      <c r="E9" s="13">
        <f t="shared" si="0"/>
        <v>-13.644043755043185</v>
      </c>
      <c r="F9" s="13">
        <f>SUM(E6:E9)</f>
        <v>1.4043382500567709</v>
      </c>
      <c r="G9" s="8">
        <v>2035</v>
      </c>
    </row>
    <row r="10" spans="1:7" x14ac:dyDescent="0.35">
      <c r="A10" t="s">
        <v>8</v>
      </c>
      <c r="B10" s="22" t="s">
        <v>2</v>
      </c>
      <c r="C10" s="11">
        <v>93.148460026750001</v>
      </c>
      <c r="D10" s="12">
        <v>88.166954060000023</v>
      </c>
      <c r="E10" s="13">
        <f t="shared" si="0"/>
        <v>4.9815059667499781</v>
      </c>
      <c r="F10" s="10"/>
      <c r="G10" s="8">
        <v>2035</v>
      </c>
    </row>
    <row r="11" spans="1:7" x14ac:dyDescent="0.35">
      <c r="A11" t="s">
        <v>8</v>
      </c>
      <c r="B11" s="22" t="s">
        <v>3</v>
      </c>
      <c r="C11" s="11">
        <v>92.320271574600014</v>
      </c>
      <c r="D11" s="12">
        <v>110.30567047000001</v>
      </c>
      <c r="E11" s="13">
        <f t="shared" si="0"/>
        <v>-17.985398895399996</v>
      </c>
      <c r="F11" s="10"/>
      <c r="G11" s="8">
        <v>2035</v>
      </c>
    </row>
    <row r="12" spans="1:7" x14ac:dyDescent="0.35">
      <c r="A12" t="s">
        <v>8</v>
      </c>
      <c r="B12" s="22" t="s">
        <v>4</v>
      </c>
      <c r="C12" s="11">
        <v>10.848707245149999</v>
      </c>
      <c r="D12" s="12">
        <v>11.584444530000003</v>
      </c>
      <c r="E12" s="13">
        <f t="shared" si="0"/>
        <v>-0.73573728485000345</v>
      </c>
      <c r="F12" s="10"/>
      <c r="G12" s="8">
        <v>2035</v>
      </c>
    </row>
    <row r="13" spans="1:7" x14ac:dyDescent="0.35">
      <c r="A13" t="s">
        <v>8</v>
      </c>
      <c r="B13" s="22" t="s">
        <v>5</v>
      </c>
      <c r="C13" s="11">
        <v>533.59114567575159</v>
      </c>
      <c r="D13" s="12">
        <v>517.94305148131048</v>
      </c>
      <c r="E13" s="13">
        <f t="shared" si="0"/>
        <v>15.648094194441114</v>
      </c>
      <c r="F13" s="13">
        <f>SUM(E10:E13)</f>
        <v>1.908463980941093</v>
      </c>
      <c r="G13" s="8">
        <v>2035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A13"/>
    </sheetView>
  </sheetViews>
  <sheetFormatPr defaultRowHeight="14.5" x14ac:dyDescent="0.35"/>
  <cols>
    <col min="1" max="1" width="8.7265625" style="1"/>
    <col min="2" max="2" width="15.1796875" style="1" customWidth="1"/>
    <col min="3" max="3" width="15" style="1" customWidth="1"/>
    <col min="4" max="4" width="13.36328125" style="1" customWidth="1"/>
    <col min="5" max="5" width="19.7265625" style="1" customWidth="1"/>
    <col min="6" max="6" width="14.08984375" style="1" customWidth="1"/>
    <col min="7" max="16384" width="8.7265625" style="1"/>
  </cols>
  <sheetData>
    <row r="1" spans="1:7" x14ac:dyDescent="0.35">
      <c r="A1" s="1" t="s">
        <v>0</v>
      </c>
      <c r="B1" s="9" t="s">
        <v>28</v>
      </c>
      <c r="C1" s="9" t="s">
        <v>29</v>
      </c>
      <c r="D1" s="9" t="s">
        <v>30</v>
      </c>
      <c r="E1" s="9" t="s">
        <v>31</v>
      </c>
      <c r="F1" s="9" t="s">
        <v>32</v>
      </c>
      <c r="G1" s="1" t="s">
        <v>42</v>
      </c>
    </row>
    <row r="2" spans="1:7" x14ac:dyDescent="0.35">
      <c r="A2" t="s">
        <v>6</v>
      </c>
      <c r="B2" s="14" t="s">
        <v>2</v>
      </c>
      <c r="C2" s="11">
        <v>107.02050839099999</v>
      </c>
      <c r="D2" s="12">
        <v>101.90989699000001</v>
      </c>
      <c r="E2" s="13">
        <f>C2-D2</f>
        <v>5.1106114009999857</v>
      </c>
      <c r="F2" s="10"/>
      <c r="G2" s="1">
        <v>2040</v>
      </c>
    </row>
    <row r="3" spans="1:7" x14ac:dyDescent="0.35">
      <c r="A3" t="s">
        <v>6</v>
      </c>
      <c r="B3" s="14" t="s">
        <v>3</v>
      </c>
      <c r="C3" s="11">
        <v>128.68427836800004</v>
      </c>
      <c r="D3" s="12">
        <v>136.78225425000005</v>
      </c>
      <c r="E3" s="13">
        <f t="shared" ref="E3:E13" si="0">C3-D3</f>
        <v>-8.0979758820000143</v>
      </c>
      <c r="F3" s="10"/>
      <c r="G3" s="1">
        <v>2040</v>
      </c>
    </row>
    <row r="4" spans="1:7" x14ac:dyDescent="0.35">
      <c r="A4" t="s">
        <v>6</v>
      </c>
      <c r="B4" s="14" t="s">
        <v>4</v>
      </c>
      <c r="C4" s="11">
        <v>9.3386785860000003</v>
      </c>
      <c r="D4" s="12">
        <v>10.33281075</v>
      </c>
      <c r="E4" s="13">
        <f t="shared" si="0"/>
        <v>-0.99413216399999982</v>
      </c>
      <c r="F4" s="10"/>
      <c r="G4" s="1">
        <v>2040</v>
      </c>
    </row>
    <row r="5" spans="1:7" x14ac:dyDescent="0.35">
      <c r="A5" t="s">
        <v>6</v>
      </c>
      <c r="B5" s="14" t="s">
        <v>5</v>
      </c>
      <c r="C5" s="11">
        <v>562.47231721181333</v>
      </c>
      <c r="D5" s="12">
        <v>558.9749621746912</v>
      </c>
      <c r="E5" s="13">
        <f t="shared" si="0"/>
        <v>3.4973550371221336</v>
      </c>
      <c r="F5" s="13">
        <f>SUM(E2:E5)</f>
        <v>-0.48414160787789484</v>
      </c>
      <c r="G5" s="1">
        <v>2040</v>
      </c>
    </row>
    <row r="6" spans="1:7" x14ac:dyDescent="0.35">
      <c r="A6" t="s">
        <v>7</v>
      </c>
      <c r="B6" s="14" t="s">
        <v>2</v>
      </c>
      <c r="C6" s="11">
        <v>115.34432571029998</v>
      </c>
      <c r="D6" s="12">
        <v>101.90989699000001</v>
      </c>
      <c r="E6" s="13">
        <f t="shared" si="0"/>
        <v>13.434428720299977</v>
      </c>
      <c r="F6" s="10"/>
      <c r="G6" s="1">
        <v>2040</v>
      </c>
    </row>
    <row r="7" spans="1:7" x14ac:dyDescent="0.35">
      <c r="A7" t="s">
        <v>7</v>
      </c>
      <c r="B7" s="14" t="s">
        <v>3</v>
      </c>
      <c r="C7" s="11">
        <v>138.69305557440003</v>
      </c>
      <c r="D7" s="12">
        <v>136.78225425000005</v>
      </c>
      <c r="E7" s="13">
        <f t="shared" si="0"/>
        <v>1.9108013243999835</v>
      </c>
      <c r="F7" s="10"/>
      <c r="G7" s="1">
        <v>2040</v>
      </c>
    </row>
    <row r="8" spans="1:7" x14ac:dyDescent="0.35">
      <c r="A8" t="s">
        <v>7</v>
      </c>
      <c r="B8" s="14" t="s">
        <v>4</v>
      </c>
      <c r="C8" s="11">
        <v>9.1311523951999991</v>
      </c>
      <c r="D8" s="12">
        <v>10.33281075</v>
      </c>
      <c r="E8" s="13">
        <f t="shared" si="0"/>
        <v>-1.201658354800001</v>
      </c>
      <c r="F8" s="10"/>
      <c r="G8" s="1">
        <v>2040</v>
      </c>
    </row>
    <row r="9" spans="1:7" x14ac:dyDescent="0.35">
      <c r="A9" t="s">
        <v>7</v>
      </c>
      <c r="B9" s="14" t="s">
        <v>5</v>
      </c>
      <c r="C9" s="11">
        <v>543.72323997141962</v>
      </c>
      <c r="D9" s="12">
        <v>558.9749621746912</v>
      </c>
      <c r="E9" s="13">
        <f t="shared" si="0"/>
        <v>-15.251722203271584</v>
      </c>
      <c r="F9" s="13">
        <f>SUM(E6:E9)</f>
        <v>-1.1081505133716245</v>
      </c>
      <c r="G9" s="1">
        <v>2040</v>
      </c>
    </row>
    <row r="10" spans="1:7" x14ac:dyDescent="0.35">
      <c r="A10" t="s">
        <v>8</v>
      </c>
      <c r="B10" s="14" t="s">
        <v>2</v>
      </c>
      <c r="C10" s="11">
        <v>101.07492459149999</v>
      </c>
      <c r="D10" s="12">
        <v>101.90989699000001</v>
      </c>
      <c r="E10" s="13">
        <f t="shared" si="0"/>
        <v>-0.83497239850001392</v>
      </c>
      <c r="F10" s="10"/>
      <c r="G10" s="1">
        <v>2040</v>
      </c>
    </row>
    <row r="11" spans="1:7" x14ac:dyDescent="0.35">
      <c r="A11" t="s">
        <v>8</v>
      </c>
      <c r="B11" s="14" t="s">
        <v>3</v>
      </c>
      <c r="C11" s="11">
        <v>108.66672395520003</v>
      </c>
      <c r="D11" s="12">
        <v>136.78225425000005</v>
      </c>
      <c r="E11" s="13">
        <f t="shared" si="0"/>
        <v>-28.115530294800024</v>
      </c>
      <c r="F11" s="10"/>
      <c r="G11" s="1">
        <v>2040</v>
      </c>
    </row>
    <row r="12" spans="1:7" x14ac:dyDescent="0.35">
      <c r="A12" t="s">
        <v>8</v>
      </c>
      <c r="B12" s="14" t="s">
        <v>4</v>
      </c>
      <c r="C12" s="11">
        <v>9.9612571583999987</v>
      </c>
      <c r="D12" s="12">
        <v>10.33281075</v>
      </c>
      <c r="E12" s="13">
        <f t="shared" si="0"/>
        <v>-0.37155359160000145</v>
      </c>
      <c r="F12" s="10"/>
      <c r="G12" s="1">
        <v>2040</v>
      </c>
    </row>
    <row r="13" spans="1:7" x14ac:dyDescent="0.35">
      <c r="A13" t="s">
        <v>8</v>
      </c>
      <c r="B13" s="14" t="s">
        <v>5</v>
      </c>
      <c r="C13" s="11">
        <v>587.47108686567174</v>
      </c>
      <c r="D13" s="12">
        <v>558.9749621746912</v>
      </c>
      <c r="E13" s="13">
        <f t="shared" si="0"/>
        <v>28.496124690980537</v>
      </c>
      <c r="F13" s="13">
        <f>SUM(E10:E13)</f>
        <v>-0.82593159391950266</v>
      </c>
      <c r="G13" s="1">
        <v>2040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A13"/>
    </sheetView>
  </sheetViews>
  <sheetFormatPr defaultRowHeight="14.5" x14ac:dyDescent="0.35"/>
  <cols>
    <col min="2" max="2" width="17.6328125" customWidth="1"/>
    <col min="3" max="3" width="19.1796875" customWidth="1"/>
    <col min="4" max="4" width="13.36328125" customWidth="1"/>
    <col min="5" max="5" width="16" customWidth="1"/>
  </cols>
  <sheetData>
    <row r="1" spans="1:7" ht="29" x14ac:dyDescent="0.35">
      <c r="A1" s="1" t="s">
        <v>0</v>
      </c>
      <c r="B1" s="9" t="s">
        <v>28</v>
      </c>
      <c r="C1" s="15" t="s">
        <v>29</v>
      </c>
      <c r="D1" s="15" t="s">
        <v>30</v>
      </c>
      <c r="E1" s="15" t="s">
        <v>31</v>
      </c>
      <c r="F1" s="15" t="s">
        <v>32</v>
      </c>
      <c r="G1" s="23" t="s">
        <v>42</v>
      </c>
    </row>
    <row r="2" spans="1:7" x14ac:dyDescent="0.35">
      <c r="A2" t="s">
        <v>6</v>
      </c>
      <c r="B2" s="14" t="s">
        <v>2</v>
      </c>
      <c r="C2" s="11">
        <v>89.1854236591671</v>
      </c>
      <c r="D2" s="12">
        <v>94.54575456000002</v>
      </c>
      <c r="E2" s="13">
        <f>C2-D2</f>
        <v>-5.3603309008329205</v>
      </c>
      <c r="F2" s="10"/>
      <c r="G2">
        <v>2045</v>
      </c>
    </row>
    <row r="3" spans="1:7" x14ac:dyDescent="0.35">
      <c r="A3" t="s">
        <v>6</v>
      </c>
      <c r="B3" s="14" t="s">
        <v>3</v>
      </c>
      <c r="C3" s="11">
        <v>120</v>
      </c>
      <c r="D3" s="12">
        <v>138.08785718999999</v>
      </c>
      <c r="E3" s="13">
        <f t="shared" ref="E3:E13" si="0">C3-D3</f>
        <v>-18.087857189999994</v>
      </c>
      <c r="F3" s="10"/>
      <c r="G3">
        <v>2045</v>
      </c>
    </row>
    <row r="4" spans="1:7" x14ac:dyDescent="0.35">
      <c r="A4" t="s">
        <v>6</v>
      </c>
      <c r="B4" s="14" t="s">
        <v>4</v>
      </c>
      <c r="C4" s="11">
        <v>7.7838988216667531</v>
      </c>
      <c r="D4" s="12">
        <v>9.3658391909999992</v>
      </c>
      <c r="E4" s="13">
        <f t="shared" si="0"/>
        <v>-1.5819403693332461</v>
      </c>
      <c r="F4" s="10"/>
      <c r="G4">
        <v>2045</v>
      </c>
    </row>
    <row r="5" spans="1:7" x14ac:dyDescent="0.35">
      <c r="A5" t="s">
        <v>6</v>
      </c>
      <c r="B5" s="14" t="s">
        <v>5</v>
      </c>
      <c r="C5" s="11">
        <v>468.72859767651244</v>
      </c>
      <c r="D5" s="12">
        <v>419.65565608460105</v>
      </c>
      <c r="E5" s="13">
        <f t="shared" si="0"/>
        <v>49.072941591911388</v>
      </c>
      <c r="F5" s="13">
        <f>SUM(E2:E5)</f>
        <v>24.042813131745227</v>
      </c>
      <c r="G5">
        <v>2045</v>
      </c>
    </row>
    <row r="6" spans="1:7" x14ac:dyDescent="0.35">
      <c r="A6" t="s">
        <v>7</v>
      </c>
      <c r="B6" s="14" t="s">
        <v>2</v>
      </c>
      <c r="C6" s="11">
        <v>96.121938091916491</v>
      </c>
      <c r="D6" s="12">
        <v>94.54575456000002</v>
      </c>
      <c r="E6" s="13">
        <f t="shared" si="0"/>
        <v>1.5761835319164703</v>
      </c>
      <c r="F6" s="10"/>
      <c r="G6">
        <v>2045</v>
      </c>
    </row>
    <row r="7" spans="1:7" x14ac:dyDescent="0.35">
      <c r="A7" t="s">
        <v>7</v>
      </c>
      <c r="B7" s="14" t="s">
        <v>3</v>
      </c>
      <c r="C7" s="11">
        <v>128.33333333333303</v>
      </c>
      <c r="D7" s="12">
        <v>138.08785718999999</v>
      </c>
      <c r="E7" s="13">
        <f t="shared" si="0"/>
        <v>-9.7545238566669639</v>
      </c>
      <c r="F7" s="10"/>
      <c r="G7">
        <v>2045</v>
      </c>
    </row>
    <row r="8" spans="1:7" x14ac:dyDescent="0.35">
      <c r="A8" t="s">
        <v>7</v>
      </c>
      <c r="B8" s="14" t="s">
        <v>4</v>
      </c>
      <c r="C8" s="11">
        <v>7.6109603293332384</v>
      </c>
      <c r="D8" s="12">
        <v>9.3658391909999992</v>
      </c>
      <c r="E8" s="13">
        <f t="shared" si="0"/>
        <v>-1.7548788616667608</v>
      </c>
      <c r="F8" s="10"/>
      <c r="G8">
        <v>2045</v>
      </c>
    </row>
    <row r="9" spans="1:7" x14ac:dyDescent="0.35">
      <c r="A9" t="s">
        <v>7</v>
      </c>
      <c r="B9" s="14" t="s">
        <v>5</v>
      </c>
      <c r="C9" s="11">
        <v>453.10436664285226</v>
      </c>
      <c r="D9" s="12">
        <v>419.65565608460105</v>
      </c>
      <c r="E9" s="13">
        <f t="shared" si="0"/>
        <v>33.448710558251207</v>
      </c>
      <c r="F9" s="13">
        <f>SUM(E6:E9)</f>
        <v>23.515491371833953</v>
      </c>
      <c r="G9">
        <v>2045</v>
      </c>
    </row>
    <row r="10" spans="1:7" x14ac:dyDescent="0.35">
      <c r="A10" t="s">
        <v>8</v>
      </c>
      <c r="B10" s="14" t="s">
        <v>2</v>
      </c>
      <c r="C10" s="11">
        <v>84.230770492916236</v>
      </c>
      <c r="D10" s="12">
        <v>94.54575456000002</v>
      </c>
      <c r="E10" s="13">
        <f t="shared" si="0"/>
        <v>-10.314984067083785</v>
      </c>
      <c r="F10" s="10"/>
      <c r="G10">
        <v>2045</v>
      </c>
    </row>
    <row r="11" spans="1:7" x14ac:dyDescent="0.35">
      <c r="A11" t="s">
        <v>8</v>
      </c>
      <c r="B11" s="14" t="s">
        <v>3</v>
      </c>
      <c r="C11" s="11">
        <v>103.33333333333348</v>
      </c>
      <c r="D11" s="12">
        <v>138.08785718999999</v>
      </c>
      <c r="E11" s="13">
        <f t="shared" si="0"/>
        <v>-34.754523856666509</v>
      </c>
      <c r="F11" s="10"/>
      <c r="G11">
        <v>2045</v>
      </c>
    </row>
    <row r="12" spans="1:7" x14ac:dyDescent="0.35">
      <c r="A12" t="s">
        <v>8</v>
      </c>
      <c r="B12" s="14" t="s">
        <v>4</v>
      </c>
      <c r="C12" s="11">
        <v>8.3027142986667286</v>
      </c>
      <c r="D12" s="12">
        <v>9.3658391909999992</v>
      </c>
      <c r="E12" s="13">
        <f t="shared" si="0"/>
        <v>-1.0631248923332706</v>
      </c>
      <c r="F12" s="10"/>
      <c r="G12">
        <v>2045</v>
      </c>
    </row>
    <row r="13" spans="1:7" x14ac:dyDescent="0.35">
      <c r="A13" t="s">
        <v>8</v>
      </c>
      <c r="B13" s="14" t="s">
        <v>5</v>
      </c>
      <c r="C13" s="11">
        <v>489.5609057213951</v>
      </c>
      <c r="D13" s="12">
        <v>419.65565608460105</v>
      </c>
      <c r="E13" s="13">
        <f t="shared" si="0"/>
        <v>69.905249636794053</v>
      </c>
      <c r="F13" s="13">
        <f>SUM(E10:E13)</f>
        <v>23.772616820710489</v>
      </c>
      <c r="G13">
        <v>2045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93" workbookViewId="0">
      <selection sqref="A1:A13"/>
    </sheetView>
  </sheetViews>
  <sheetFormatPr defaultRowHeight="14.5" x14ac:dyDescent="0.35"/>
  <cols>
    <col min="1" max="1" width="8.7265625" style="1"/>
    <col min="2" max="2" width="21.54296875" style="1" customWidth="1"/>
    <col min="3" max="3" width="13.81640625" style="1" customWidth="1"/>
    <col min="4" max="4" width="17.36328125" style="1" customWidth="1"/>
    <col min="5" max="5" width="14.90625" style="1" customWidth="1"/>
    <col min="6" max="6" width="16" style="1" customWidth="1"/>
    <col min="7" max="16384" width="8.7265625" style="1"/>
  </cols>
  <sheetData>
    <row r="1" spans="1:7" ht="29" x14ac:dyDescent="0.35">
      <c r="A1" s="1" t="s">
        <v>0</v>
      </c>
      <c r="B1" s="15" t="s">
        <v>28</v>
      </c>
      <c r="C1" s="15" t="s">
        <v>29</v>
      </c>
      <c r="D1" s="15" t="s">
        <v>30</v>
      </c>
      <c r="E1" s="9" t="s">
        <v>31</v>
      </c>
      <c r="F1" s="9" t="s">
        <v>32</v>
      </c>
      <c r="G1" s="1" t="s">
        <v>42</v>
      </c>
    </row>
    <row r="2" spans="1:7" x14ac:dyDescent="0.35">
      <c r="A2" t="s">
        <v>6</v>
      </c>
      <c r="B2" s="16" t="s">
        <v>2</v>
      </c>
      <c r="C2" s="11">
        <v>71.350338927333723</v>
      </c>
      <c r="D2" s="12">
        <v>89.039653090000044</v>
      </c>
      <c r="E2" s="13">
        <f>C2-D2</f>
        <v>-17.689314162666321</v>
      </c>
      <c r="F2" s="10"/>
      <c r="G2" s="1">
        <v>2050</v>
      </c>
    </row>
    <row r="3" spans="1:7" x14ac:dyDescent="0.35">
      <c r="A3" t="s">
        <v>6</v>
      </c>
      <c r="B3" s="16" t="s">
        <v>3</v>
      </c>
      <c r="C3" s="11">
        <v>111</v>
      </c>
      <c r="D3" s="12">
        <v>143.64733914800001</v>
      </c>
      <c r="E3" s="13">
        <f t="shared" ref="E3:E13" si="0">C3-D3</f>
        <v>-32.647339148000015</v>
      </c>
      <c r="F3" s="10"/>
      <c r="G3" s="1">
        <v>2050</v>
      </c>
    </row>
    <row r="4" spans="1:7" x14ac:dyDescent="0.35">
      <c r="A4" t="s">
        <v>6</v>
      </c>
      <c r="B4" s="16" t="s">
        <v>4</v>
      </c>
      <c r="C4" s="11">
        <v>6.2291190573333779</v>
      </c>
      <c r="D4" s="12">
        <v>8.7808250350000012</v>
      </c>
      <c r="E4" s="13">
        <f t="shared" si="0"/>
        <v>-2.5517059776666233</v>
      </c>
      <c r="F4" s="10"/>
      <c r="G4" s="1">
        <v>2050</v>
      </c>
    </row>
    <row r="5" spans="1:7" x14ac:dyDescent="0.35">
      <c r="A5" t="s">
        <v>6</v>
      </c>
      <c r="B5" s="16" t="s">
        <v>5</v>
      </c>
      <c r="C5" s="11">
        <v>374.98487814120745</v>
      </c>
      <c r="D5" s="12">
        <v>248.14281568921149</v>
      </c>
      <c r="E5" s="13">
        <f t="shared" si="0"/>
        <v>126.84206245199596</v>
      </c>
      <c r="F5" s="13">
        <f>SUM(E2:E5)</f>
        <v>73.953703163662993</v>
      </c>
      <c r="G5" s="1">
        <v>2050</v>
      </c>
    </row>
    <row r="6" spans="1:7" x14ac:dyDescent="0.35">
      <c r="A6" t="s">
        <v>7</v>
      </c>
      <c r="B6" s="16" t="s">
        <v>2</v>
      </c>
      <c r="C6" s="11">
        <v>76.899550473533054</v>
      </c>
      <c r="D6" s="12">
        <v>89.039653090000044</v>
      </c>
      <c r="E6" s="13">
        <f t="shared" si="0"/>
        <v>-12.14010261646699</v>
      </c>
      <c r="F6" s="10"/>
      <c r="G6" s="1">
        <v>2050</v>
      </c>
    </row>
    <row r="7" spans="1:7" x14ac:dyDescent="0.35">
      <c r="A7" t="s">
        <v>7</v>
      </c>
      <c r="B7" s="16" t="s">
        <v>3</v>
      </c>
      <c r="C7" s="11">
        <v>117.66666666666697</v>
      </c>
      <c r="D7" s="12">
        <v>143.64733914800001</v>
      </c>
      <c r="E7" s="13">
        <f t="shared" si="0"/>
        <v>-25.980672481333045</v>
      </c>
      <c r="F7" s="10"/>
      <c r="G7" s="1">
        <v>2050</v>
      </c>
    </row>
    <row r="8" spans="1:7" x14ac:dyDescent="0.35">
      <c r="A8" t="s">
        <v>7</v>
      </c>
      <c r="B8" s="16" t="s">
        <v>4</v>
      </c>
      <c r="C8" s="11">
        <v>6.0907682634666571</v>
      </c>
      <c r="D8" s="12">
        <v>8.7808250350000012</v>
      </c>
      <c r="E8" s="13">
        <f t="shared" si="0"/>
        <v>-2.6900567715333441</v>
      </c>
      <c r="F8" s="10"/>
      <c r="G8" s="1">
        <v>2050</v>
      </c>
    </row>
    <row r="9" spans="1:7" x14ac:dyDescent="0.35">
      <c r="A9" t="s">
        <v>7</v>
      </c>
      <c r="B9" s="16" t="s">
        <v>5</v>
      </c>
      <c r="C9" s="11">
        <v>362.48549331428512</v>
      </c>
      <c r="D9" s="12">
        <v>248.14281568921149</v>
      </c>
      <c r="E9" s="13">
        <f t="shared" si="0"/>
        <v>114.34267762507363</v>
      </c>
      <c r="F9" s="13">
        <f>SUM(E6:E9)</f>
        <v>73.53184575574025</v>
      </c>
      <c r="G9" s="1">
        <v>2050</v>
      </c>
    </row>
    <row r="10" spans="1:7" x14ac:dyDescent="0.35">
      <c r="A10" t="s">
        <v>8</v>
      </c>
      <c r="B10" s="16" t="s">
        <v>2</v>
      </c>
      <c r="C10" s="11">
        <v>67.386616394333032</v>
      </c>
      <c r="D10" s="12">
        <v>89.039653090000044</v>
      </c>
      <c r="E10" s="13">
        <f t="shared" si="0"/>
        <v>-21.653036695667012</v>
      </c>
      <c r="F10" s="10"/>
      <c r="G10" s="1">
        <v>2050</v>
      </c>
    </row>
    <row r="11" spans="1:7" x14ac:dyDescent="0.35">
      <c r="A11" t="s">
        <v>8</v>
      </c>
      <c r="B11" s="16" t="s">
        <v>3</v>
      </c>
      <c r="C11" s="11">
        <v>97.666666666666515</v>
      </c>
      <c r="D11" s="12">
        <v>143.64733914800001</v>
      </c>
      <c r="E11" s="13">
        <f t="shared" si="0"/>
        <v>-45.980672481333499</v>
      </c>
      <c r="F11" s="10"/>
      <c r="G11" s="1">
        <v>2050</v>
      </c>
    </row>
    <row r="12" spans="1:7" x14ac:dyDescent="0.35">
      <c r="A12" t="s">
        <v>8</v>
      </c>
      <c r="B12" s="16" t="s">
        <v>4</v>
      </c>
      <c r="C12" s="11">
        <v>6.6441714389334265</v>
      </c>
      <c r="D12" s="12">
        <v>8.7808250350000012</v>
      </c>
      <c r="E12" s="13">
        <f t="shared" si="0"/>
        <v>-2.1366535960665747</v>
      </c>
      <c r="F12" s="10"/>
      <c r="G12" s="1">
        <v>2050</v>
      </c>
    </row>
    <row r="13" spans="1:7" x14ac:dyDescent="0.35">
      <c r="A13" t="s">
        <v>8</v>
      </c>
      <c r="B13" s="16" t="s">
        <v>5</v>
      </c>
      <c r="C13" s="11">
        <v>391.65072457712085</v>
      </c>
      <c r="D13" s="12">
        <v>248.14281568921149</v>
      </c>
      <c r="E13" s="13">
        <f t="shared" si="0"/>
        <v>143.50790888790937</v>
      </c>
      <c r="F13" s="13">
        <f>SUM(E10:E13)</f>
        <v>73.737546114842274</v>
      </c>
      <c r="G13" s="1">
        <v>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A13"/>
    </sheetView>
  </sheetViews>
  <sheetFormatPr defaultRowHeight="14.5" x14ac:dyDescent="0.35"/>
  <cols>
    <col min="2" max="2" width="19.26953125" customWidth="1"/>
    <col min="3" max="3" width="12.90625" customWidth="1"/>
    <col min="4" max="4" width="12" customWidth="1"/>
    <col min="5" max="5" width="17.1796875" customWidth="1"/>
    <col min="6" max="6" width="15.90625" customWidth="1"/>
  </cols>
  <sheetData>
    <row r="1" spans="1:7" ht="29" x14ac:dyDescent="0.35">
      <c r="A1" s="1" t="s">
        <v>0</v>
      </c>
      <c r="B1" s="15" t="s">
        <v>28</v>
      </c>
      <c r="C1" s="15" t="s">
        <v>29</v>
      </c>
      <c r="D1" s="15" t="s">
        <v>30</v>
      </c>
      <c r="E1" s="9" t="s">
        <v>31</v>
      </c>
      <c r="F1" s="9" t="s">
        <v>32</v>
      </c>
      <c r="G1" s="23" t="s">
        <v>42</v>
      </c>
    </row>
    <row r="2" spans="1:7" x14ac:dyDescent="0.35">
      <c r="A2" t="s">
        <v>6</v>
      </c>
      <c r="B2" s="16" t="s">
        <v>2</v>
      </c>
      <c r="C2" s="11">
        <v>53.515254195500347</v>
      </c>
      <c r="D2" s="12">
        <v>85.562306179999979</v>
      </c>
      <c r="E2" s="13">
        <f>C2-D2</f>
        <v>-32.047051984499632</v>
      </c>
      <c r="F2" s="10"/>
      <c r="G2">
        <v>2055</v>
      </c>
    </row>
    <row r="3" spans="1:7" x14ac:dyDescent="0.35">
      <c r="A3" t="s">
        <v>6</v>
      </c>
      <c r="B3" s="16" t="s">
        <v>3</v>
      </c>
      <c r="C3" s="11">
        <v>102</v>
      </c>
      <c r="D3" s="12">
        <v>141.68814557600012</v>
      </c>
      <c r="E3" s="13">
        <f t="shared" ref="E3:E13" si="0">C3-D3</f>
        <v>-39.688145576000124</v>
      </c>
      <c r="F3" s="10"/>
      <c r="G3">
        <v>2055</v>
      </c>
    </row>
    <row r="4" spans="1:7" x14ac:dyDescent="0.35">
      <c r="A4" t="s">
        <v>6</v>
      </c>
      <c r="B4" s="16" t="s">
        <v>4</v>
      </c>
      <c r="C4" s="11">
        <v>4.6743392930000027</v>
      </c>
      <c r="D4" s="12">
        <v>8.0096817680999965</v>
      </c>
      <c r="E4" s="13">
        <f t="shared" si="0"/>
        <v>-3.3353424750999938</v>
      </c>
      <c r="F4" s="10"/>
      <c r="G4">
        <v>2055</v>
      </c>
    </row>
    <row r="5" spans="1:7" x14ac:dyDescent="0.35">
      <c r="A5" t="s">
        <v>6</v>
      </c>
      <c r="B5" s="16" t="s">
        <v>5</v>
      </c>
      <c r="C5" s="11">
        <v>281.24115860590973</v>
      </c>
      <c r="D5" s="12">
        <v>66.320721451382397</v>
      </c>
      <c r="E5" s="13">
        <f t="shared" si="0"/>
        <v>214.92043715452735</v>
      </c>
      <c r="F5" s="13">
        <f>SUM(E2:E5)</f>
        <v>139.8498971189276</v>
      </c>
      <c r="G5">
        <v>2055</v>
      </c>
    </row>
    <row r="6" spans="1:7" x14ac:dyDescent="0.35">
      <c r="A6" t="s">
        <v>7</v>
      </c>
      <c r="B6" s="16" t="s">
        <v>2</v>
      </c>
      <c r="C6" s="11">
        <v>57.677162855149618</v>
      </c>
      <c r="D6" s="12">
        <v>85.562306179999979</v>
      </c>
      <c r="E6" s="13">
        <f t="shared" si="0"/>
        <v>-27.885143324850361</v>
      </c>
      <c r="F6" s="10"/>
      <c r="G6">
        <v>2055</v>
      </c>
    </row>
    <row r="7" spans="1:7" x14ac:dyDescent="0.35">
      <c r="A7" t="s">
        <v>7</v>
      </c>
      <c r="B7" s="16" t="s">
        <v>3</v>
      </c>
      <c r="C7" s="11">
        <v>107</v>
      </c>
      <c r="D7" s="12">
        <v>141.68814557600012</v>
      </c>
      <c r="E7" s="13">
        <f t="shared" si="0"/>
        <v>-34.688145576000124</v>
      </c>
      <c r="F7" s="10"/>
      <c r="G7">
        <v>2055</v>
      </c>
    </row>
    <row r="8" spans="1:7" x14ac:dyDescent="0.35">
      <c r="A8" t="s">
        <v>7</v>
      </c>
      <c r="B8" s="16" t="s">
        <v>4</v>
      </c>
      <c r="C8" s="11">
        <v>4.5705761975999621</v>
      </c>
      <c r="D8" s="12">
        <v>8.0096817680999965</v>
      </c>
      <c r="E8" s="13">
        <f t="shared" si="0"/>
        <v>-3.4391055705000344</v>
      </c>
      <c r="F8" s="10"/>
      <c r="G8">
        <v>2055</v>
      </c>
    </row>
    <row r="9" spans="1:7" x14ac:dyDescent="0.35">
      <c r="A9" t="s">
        <v>7</v>
      </c>
      <c r="B9" s="16" t="s">
        <v>5</v>
      </c>
      <c r="C9" s="11">
        <v>271.86661998571071</v>
      </c>
      <c r="D9" s="12">
        <v>66.320721451382397</v>
      </c>
      <c r="E9" s="13">
        <f t="shared" si="0"/>
        <v>205.54589853432833</v>
      </c>
      <c r="F9" s="13">
        <f>SUM(E6:E9)</f>
        <v>139.53350406297781</v>
      </c>
      <c r="G9">
        <v>2055</v>
      </c>
    </row>
    <row r="10" spans="1:7" x14ac:dyDescent="0.35">
      <c r="A10" t="s">
        <v>8</v>
      </c>
      <c r="B10" s="16" t="s">
        <v>2</v>
      </c>
      <c r="C10" s="11">
        <v>50.542462295749829</v>
      </c>
      <c r="D10" s="12">
        <v>85.562306179999979</v>
      </c>
      <c r="E10" s="13">
        <f t="shared" si="0"/>
        <v>-35.01984388425015</v>
      </c>
      <c r="F10" s="10"/>
      <c r="G10">
        <v>2055</v>
      </c>
    </row>
    <row r="11" spans="1:7" x14ac:dyDescent="0.35">
      <c r="A11" t="s">
        <v>8</v>
      </c>
      <c r="B11" s="16" t="s">
        <v>3</v>
      </c>
      <c r="C11" s="11">
        <v>92</v>
      </c>
      <c r="D11" s="12">
        <v>141.68814557600012</v>
      </c>
      <c r="E11" s="13">
        <f t="shared" si="0"/>
        <v>-49.688145576000124</v>
      </c>
      <c r="F11" s="10"/>
      <c r="G11">
        <v>2055</v>
      </c>
    </row>
    <row r="12" spans="1:7" x14ac:dyDescent="0.35">
      <c r="A12" t="s">
        <v>8</v>
      </c>
      <c r="B12" s="16" t="s">
        <v>4</v>
      </c>
      <c r="C12" s="11">
        <v>4.9856285792000108</v>
      </c>
      <c r="D12" s="12">
        <v>8.0096817680999965</v>
      </c>
      <c r="E12" s="13">
        <f t="shared" si="0"/>
        <v>-3.0240531888999858</v>
      </c>
      <c r="F12" s="10"/>
      <c r="G12">
        <v>2055</v>
      </c>
    </row>
    <row r="13" spans="1:7" x14ac:dyDescent="0.35">
      <c r="A13" t="s">
        <v>8</v>
      </c>
      <c r="B13" s="16" t="s">
        <v>5</v>
      </c>
      <c r="C13" s="11">
        <v>293.74054343283933</v>
      </c>
      <c r="D13" s="12">
        <v>66.320721451382397</v>
      </c>
      <c r="E13" s="13">
        <f t="shared" si="0"/>
        <v>227.41982198145695</v>
      </c>
      <c r="F13" s="13">
        <f>SUM(E10:E13)</f>
        <v>139.68777933230669</v>
      </c>
      <c r="G13">
        <v>2055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sqref="A1:A13"/>
    </sheetView>
  </sheetViews>
  <sheetFormatPr defaultRowHeight="14.5" x14ac:dyDescent="0.35"/>
  <cols>
    <col min="1" max="1" width="8.7265625" style="8"/>
    <col min="2" max="2" width="18.7265625" style="8" customWidth="1"/>
    <col min="3" max="3" width="14.7265625" style="8" customWidth="1"/>
    <col min="4" max="4" width="16.08984375" style="8" customWidth="1"/>
    <col min="5" max="5" width="14.6328125" style="8" customWidth="1"/>
    <col min="6" max="16384" width="8.7265625" style="8"/>
  </cols>
  <sheetData>
    <row r="1" spans="1:7" ht="29" x14ac:dyDescent="0.35">
      <c r="A1" s="1" t="s">
        <v>0</v>
      </c>
      <c r="B1" s="15" t="s">
        <v>28</v>
      </c>
      <c r="C1" s="15" t="s">
        <v>29</v>
      </c>
      <c r="D1" s="15" t="s">
        <v>30</v>
      </c>
      <c r="E1" s="9" t="s">
        <v>31</v>
      </c>
      <c r="F1" s="9" t="s">
        <v>32</v>
      </c>
      <c r="G1" s="8" t="s">
        <v>42</v>
      </c>
    </row>
    <row r="2" spans="1:7" x14ac:dyDescent="0.35">
      <c r="A2" t="s">
        <v>6</v>
      </c>
      <c r="B2" s="16" t="s">
        <v>2</v>
      </c>
      <c r="C2" s="11">
        <v>35.680169463666971</v>
      </c>
      <c r="D2" s="12">
        <v>73.658173709000025</v>
      </c>
      <c r="E2" s="13">
        <f>C2-D2</f>
        <v>-37.978004245333054</v>
      </c>
      <c r="F2" s="10"/>
      <c r="G2" s="8">
        <v>2060</v>
      </c>
    </row>
    <row r="3" spans="1:7" x14ac:dyDescent="0.35">
      <c r="A3" t="s">
        <v>6</v>
      </c>
      <c r="B3" s="16" t="s">
        <v>3</v>
      </c>
      <c r="C3" s="11">
        <v>93</v>
      </c>
      <c r="D3" s="12">
        <v>122.01701915900006</v>
      </c>
      <c r="E3" s="13">
        <f t="shared" ref="E3:E13" si="0">C3-D3</f>
        <v>-29.017019159000057</v>
      </c>
      <c r="F3" s="10"/>
      <c r="G3" s="8">
        <v>2060</v>
      </c>
    </row>
    <row r="4" spans="1:7" x14ac:dyDescent="0.35">
      <c r="A4" t="s">
        <v>6</v>
      </c>
      <c r="B4" s="16" t="s">
        <v>4</v>
      </c>
      <c r="C4" s="11">
        <v>3.1195595286667412</v>
      </c>
      <c r="D4" s="12">
        <v>6.8705141472000024</v>
      </c>
      <c r="E4" s="13">
        <f t="shared" si="0"/>
        <v>-3.7509546185332612</v>
      </c>
      <c r="F4" s="10"/>
      <c r="G4" s="8">
        <v>2060</v>
      </c>
    </row>
    <row r="5" spans="1:7" x14ac:dyDescent="0.35">
      <c r="A5" t="s">
        <v>6</v>
      </c>
      <c r="B5" s="16" t="s">
        <v>5</v>
      </c>
      <c r="C5" s="11">
        <v>187.49743907060474</v>
      </c>
      <c r="D5" s="12">
        <v>4.7017192300426291</v>
      </c>
      <c r="E5" s="13">
        <f t="shared" si="0"/>
        <v>182.7957198405621</v>
      </c>
      <c r="F5" s="13">
        <f>SUM(E2:E5)</f>
        <v>112.04974181769573</v>
      </c>
      <c r="G5" s="8">
        <v>2060</v>
      </c>
    </row>
    <row r="6" spans="1:7" x14ac:dyDescent="0.35">
      <c r="A6" t="s">
        <v>7</v>
      </c>
      <c r="B6" s="16" t="s">
        <v>2</v>
      </c>
      <c r="C6" s="11">
        <v>38.454775236766181</v>
      </c>
      <c r="D6" s="12">
        <v>73.658173709000025</v>
      </c>
      <c r="E6" s="13">
        <f t="shared" si="0"/>
        <v>-35.203398472233843</v>
      </c>
      <c r="F6" s="10"/>
      <c r="G6" s="8">
        <v>2060</v>
      </c>
    </row>
    <row r="7" spans="1:7" x14ac:dyDescent="0.35">
      <c r="A7" t="s">
        <v>7</v>
      </c>
      <c r="B7" s="16" t="s">
        <v>3</v>
      </c>
      <c r="C7" s="11">
        <v>96.33333333333303</v>
      </c>
      <c r="D7" s="12">
        <v>122.01701915900006</v>
      </c>
      <c r="E7" s="13">
        <f t="shared" si="0"/>
        <v>-25.683685825667027</v>
      </c>
      <c r="F7" s="10"/>
      <c r="G7" s="8">
        <v>2060</v>
      </c>
    </row>
    <row r="8" spans="1:7" x14ac:dyDescent="0.35">
      <c r="A8" t="s">
        <v>7</v>
      </c>
      <c r="B8" s="16" t="s">
        <v>4</v>
      </c>
      <c r="C8" s="11">
        <v>3.0503841317332672</v>
      </c>
      <c r="D8" s="12">
        <v>6.8705141472000024</v>
      </c>
      <c r="E8" s="13">
        <f t="shared" si="0"/>
        <v>-3.8201300154667353</v>
      </c>
      <c r="F8" s="10"/>
      <c r="G8" s="8">
        <v>2060</v>
      </c>
    </row>
    <row r="9" spans="1:7" x14ac:dyDescent="0.35">
      <c r="A9" t="s">
        <v>7</v>
      </c>
      <c r="B9" s="16" t="s">
        <v>5</v>
      </c>
      <c r="C9" s="11">
        <v>181.24774665714358</v>
      </c>
      <c r="D9" s="12">
        <v>4.7017192300426291</v>
      </c>
      <c r="E9" s="13">
        <f t="shared" si="0"/>
        <v>176.54602742710094</v>
      </c>
      <c r="F9" s="13">
        <f>SUM(E6:E9)</f>
        <v>111.83881311373334</v>
      </c>
      <c r="G9" s="8">
        <v>2060</v>
      </c>
    </row>
    <row r="10" spans="1:7" x14ac:dyDescent="0.35">
      <c r="A10" t="s">
        <v>8</v>
      </c>
      <c r="B10" s="16" t="s">
        <v>2</v>
      </c>
      <c r="C10" s="11">
        <v>33.698308197165716</v>
      </c>
      <c r="D10" s="12">
        <v>73.658173709000025</v>
      </c>
      <c r="E10" s="13">
        <f t="shared" si="0"/>
        <v>-39.959865511834309</v>
      </c>
      <c r="F10" s="10"/>
      <c r="G10" s="8">
        <v>2060</v>
      </c>
    </row>
    <row r="11" spans="1:7" x14ac:dyDescent="0.35">
      <c r="A11" t="s">
        <v>8</v>
      </c>
      <c r="B11" s="16" t="s">
        <v>3</v>
      </c>
      <c r="C11" s="11">
        <v>86.333333333333485</v>
      </c>
      <c r="D11" s="12">
        <v>122.01701915900006</v>
      </c>
      <c r="E11" s="13">
        <f t="shared" si="0"/>
        <v>-35.683685825666572</v>
      </c>
      <c r="F11" s="10"/>
      <c r="G11" s="8">
        <v>2060</v>
      </c>
    </row>
    <row r="12" spans="1:7" x14ac:dyDescent="0.35">
      <c r="A12" t="s">
        <v>8</v>
      </c>
      <c r="B12" s="16" t="s">
        <v>4</v>
      </c>
      <c r="C12" s="11">
        <v>3.3270857194667087</v>
      </c>
      <c r="D12" s="12">
        <v>6.8705141472000024</v>
      </c>
      <c r="E12" s="13">
        <f t="shared" si="0"/>
        <v>-3.5434284277332937</v>
      </c>
      <c r="F12" s="10"/>
      <c r="G12" s="8">
        <v>2060</v>
      </c>
    </row>
    <row r="13" spans="1:7" x14ac:dyDescent="0.35">
      <c r="A13" t="s">
        <v>8</v>
      </c>
      <c r="B13" s="16" t="s">
        <v>5</v>
      </c>
      <c r="C13" s="11">
        <v>195.83036228855781</v>
      </c>
      <c r="D13" s="12">
        <v>4.7017192300426291</v>
      </c>
      <c r="E13" s="13">
        <f t="shared" si="0"/>
        <v>191.12864305851517</v>
      </c>
      <c r="F13" s="13">
        <f>SUM(E10:E13)</f>
        <v>111.941663293281</v>
      </c>
      <c r="G13" s="8">
        <v>2060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Emission Caps</vt:lpstr>
      <vt:lpstr>NZ+ETS Emissions</vt:lpstr>
      <vt:lpstr>2030</vt:lpstr>
      <vt:lpstr>2035</vt:lpstr>
      <vt:lpstr>2040</vt:lpstr>
      <vt:lpstr>2045</vt:lpstr>
      <vt:lpstr>2050</vt:lpstr>
      <vt:lpstr>2055</vt:lpstr>
      <vt:lpstr>2060</vt:lpstr>
      <vt:lpstr>2065</vt:lpstr>
      <vt:lpstr>Auction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Malik</dc:creator>
  <cp:lastModifiedBy>Aman Malik</cp:lastModifiedBy>
  <dcterms:created xsi:type="dcterms:W3CDTF">2023-03-01T05:32:18Z</dcterms:created>
  <dcterms:modified xsi:type="dcterms:W3CDTF">2023-03-07T06:59:41Z</dcterms:modified>
</cp:coreProperties>
</file>