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\Documents\CEEW\Carbon Markets\CarbonMarketsProject\data\"/>
    </mc:Choice>
  </mc:AlternateContent>
  <bookViews>
    <workbookView xWindow="0" yWindow="0" windowWidth="19200" windowHeight="6930" firstSheet="1" activeTab="6"/>
  </bookViews>
  <sheets>
    <sheet name="Emission Caps" sheetId="1" r:id="rId1"/>
    <sheet name="NZ+ETS Emissions" sheetId="3" r:id="rId2"/>
    <sheet name="2030" sheetId="5" r:id="rId3"/>
    <sheet name="2035" sheetId="12" r:id="rId4"/>
    <sheet name="2040" sheetId="6" r:id="rId5"/>
    <sheet name="2045" sheetId="11" r:id="rId6"/>
    <sheet name="2050" sheetId="7" r:id="rId7"/>
    <sheet name="2055" sheetId="13" r:id="rId8"/>
    <sheet name="2060" sheetId="8" r:id="rId9"/>
    <sheet name="2065" sheetId="9" r:id="rId10"/>
    <sheet name="Auction Revenue" sheetId="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8" l="1"/>
  <c r="F7" i="4" l="1"/>
  <c r="C5" i="4" l="1"/>
  <c r="D5" i="4"/>
  <c r="E5" i="4"/>
  <c r="F5" i="4"/>
  <c r="G5" i="4"/>
  <c r="H5" i="4"/>
  <c r="I5" i="4"/>
  <c r="J5" i="4"/>
  <c r="K5" i="4"/>
  <c r="B5" i="4"/>
  <c r="C3" i="4"/>
  <c r="D3" i="4"/>
  <c r="E3" i="4"/>
  <c r="F3" i="4"/>
  <c r="G3" i="4"/>
  <c r="H3" i="4"/>
  <c r="I3" i="4"/>
  <c r="J3" i="4"/>
  <c r="K3" i="4"/>
  <c r="B3" i="4"/>
  <c r="E12" i="13" l="1"/>
  <c r="E11" i="13"/>
  <c r="E10" i="13"/>
  <c r="E8" i="13"/>
  <c r="E7" i="13"/>
  <c r="E6" i="13"/>
  <c r="E4" i="13"/>
  <c r="E3" i="13"/>
  <c r="E2" i="13"/>
  <c r="F9" i="13" l="1"/>
  <c r="F5" i="13"/>
  <c r="F13" i="13"/>
  <c r="E13" i="12"/>
  <c r="E12" i="12"/>
  <c r="E11" i="12"/>
  <c r="E10" i="12"/>
  <c r="F13" i="12" s="1"/>
  <c r="E9" i="12"/>
  <c r="E8" i="12"/>
  <c r="E7" i="12"/>
  <c r="E6" i="12"/>
  <c r="E5" i="12"/>
  <c r="E4" i="12"/>
  <c r="E3" i="12"/>
  <c r="E2" i="12"/>
  <c r="F5" i="12" l="1"/>
  <c r="F9" i="12"/>
  <c r="E12" i="11"/>
  <c r="E11" i="11"/>
  <c r="E10" i="11"/>
  <c r="E8" i="11"/>
  <c r="E7" i="11"/>
  <c r="E6" i="11"/>
  <c r="E4" i="11"/>
  <c r="E3" i="11"/>
  <c r="E2" i="11"/>
  <c r="C9" i="4"/>
  <c r="D9" i="4"/>
  <c r="E9" i="4"/>
  <c r="F9" i="4"/>
  <c r="G9" i="4"/>
  <c r="H9" i="4"/>
  <c r="I9" i="4"/>
  <c r="J9" i="4"/>
  <c r="K9" i="4"/>
  <c r="B9" i="4"/>
  <c r="D7" i="4"/>
  <c r="E7" i="4"/>
  <c r="G7" i="4"/>
  <c r="H7" i="4"/>
  <c r="I7" i="4"/>
  <c r="J7" i="4"/>
  <c r="K7" i="4"/>
  <c r="C7" i="4"/>
  <c r="E12" i="9"/>
  <c r="E11" i="9"/>
  <c r="E10" i="9"/>
  <c r="E8" i="9"/>
  <c r="E7" i="9"/>
  <c r="E6" i="9"/>
  <c r="F9" i="9" s="1"/>
  <c r="E4" i="9"/>
  <c r="E3" i="9"/>
  <c r="E2" i="9"/>
  <c r="E12" i="8"/>
  <c r="E11" i="8"/>
  <c r="E10" i="8"/>
  <c r="F13" i="8" s="1"/>
  <c r="E8" i="8"/>
  <c r="E7" i="8"/>
  <c r="E6" i="8"/>
  <c r="F9" i="8" s="1"/>
  <c r="E4" i="8"/>
  <c r="E2" i="8"/>
  <c r="F5" i="8" s="1"/>
  <c r="E12" i="7"/>
  <c r="E11" i="7"/>
  <c r="E10" i="7"/>
  <c r="E8" i="7"/>
  <c r="E7" i="7"/>
  <c r="E6" i="7"/>
  <c r="E4" i="7"/>
  <c r="E3" i="7"/>
  <c r="E2" i="7"/>
  <c r="E13" i="6"/>
  <c r="E12" i="6"/>
  <c r="E11" i="6"/>
  <c r="E10" i="6"/>
  <c r="E9" i="6"/>
  <c r="E8" i="6"/>
  <c r="E7" i="6"/>
  <c r="E6" i="6"/>
  <c r="F9" i="6" s="1"/>
  <c r="E5" i="6"/>
  <c r="E4" i="6"/>
  <c r="E3" i="6"/>
  <c r="E2" i="6"/>
  <c r="E3" i="5"/>
  <c r="E4" i="5"/>
  <c r="E5" i="5"/>
  <c r="E6" i="5"/>
  <c r="E7" i="5"/>
  <c r="E8" i="5"/>
  <c r="E9" i="5"/>
  <c r="E10" i="5"/>
  <c r="E11" i="5"/>
  <c r="E12" i="5"/>
  <c r="E13" i="5"/>
  <c r="E2" i="5"/>
  <c r="F13" i="6" l="1"/>
  <c r="F9" i="11"/>
  <c r="F5" i="6"/>
  <c r="F13" i="5"/>
  <c r="F9" i="5"/>
  <c r="F5" i="5"/>
  <c r="F5" i="11"/>
  <c r="F13" i="11"/>
  <c r="F13" i="9"/>
  <c r="F5" i="9"/>
  <c r="F9" i="7"/>
  <c r="F13" i="7"/>
  <c r="F5" i="7"/>
</calcChain>
</file>

<file path=xl/sharedStrings.xml><?xml version="1.0" encoding="utf-8"?>
<sst xmlns="http://schemas.openxmlformats.org/spreadsheetml/2006/main" count="341" uniqueCount="41">
  <si>
    <t>scenario</t>
  </si>
  <si>
    <t>sector</t>
  </si>
  <si>
    <t>iron and steel</t>
  </si>
  <si>
    <t>cement</t>
  </si>
  <si>
    <t>N fertilizer</t>
  </si>
  <si>
    <t>electricity</t>
  </si>
  <si>
    <t>CC</t>
  </si>
  <si>
    <t>CC_v1</t>
  </si>
  <si>
    <t>CC_v2</t>
  </si>
  <si>
    <t>region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</si>
  <si>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</si>
  <si>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</si>
  <si>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</si>
  <si>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</si>
  <si>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</si>
  <si>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</si>
  <si>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</si>
  <si>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</si>
  <si>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</si>
  <si>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</si>
  <si>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India_NZ+ETS,date=2023-28-2T16:30:54+05:30</t>
  </si>
  <si>
    <t>India</t>
  </si>
  <si>
    <t>IndiaCO2ETS</t>
  </si>
  <si>
    <t>1990$/tC</t>
  </si>
  <si>
    <t>Unit</t>
  </si>
  <si>
    <t>MtC</t>
  </si>
  <si>
    <t>Sectors</t>
  </si>
  <si>
    <t>Emission Caps</t>
  </si>
  <si>
    <t>NZ + ETS Emissions</t>
  </si>
  <si>
    <t>Surplus Allowances</t>
  </si>
  <si>
    <t>Market Surplus</t>
  </si>
  <si>
    <t>IndiaCO2ETS Current terms</t>
  </si>
  <si>
    <t>Allocation in power sector</t>
  </si>
  <si>
    <t>Percentage auctioned - scenaio 2</t>
  </si>
  <si>
    <t>Million Dollars</t>
  </si>
  <si>
    <t>Percentage auctioned - scenaio 3</t>
  </si>
  <si>
    <t>Revenue generated in scenario 2</t>
  </si>
  <si>
    <t>Revenue generated in scenario 3</t>
  </si>
  <si>
    <t>$2020/CO2</t>
  </si>
  <si>
    <t>Allocation in power sector (CC_v2)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</si>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</sst>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/>
    </xf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 applyAlignment="1"/>
    <xf numFmtId="164" fontId="0" fillId="0" borderId="1" xfId="0" applyNumberFormat="1" applyBorder="1" applyAlignment="1">
      <alignment horizontal="left"/>
    </xf>
    <xf numFmtId="164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inden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2" fontId="0" fillId="0" borderId="1" xfId="0" applyNumberFormat="1" applyBorder="1"/>
    <xf numFmtId="1" fontId="0" fillId="0" borderId="0" xfId="0" applyNumberFormat="1"/>
    <xf numFmtId="16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K2" sqref="K2:K13"/>
    </sheetView>
  </sheetViews>
  <sheetFormatPr defaultRowHeight="14.5" x14ac:dyDescent="0.35"/>
  <cols>
    <col min="2" max="2" width="16.6328125" customWidth="1"/>
    <col min="3" max="11" width="13.26953125" bestFit="1" customWidth="1"/>
  </cols>
  <sheetData>
    <row r="1" spans="1:13" x14ac:dyDescent="0.35">
      <c r="A1" s="1" t="s">
        <v>0</v>
      </c>
      <c r="B1" s="1" t="s">
        <v>1</v>
      </c>
      <c r="C1" s="4">
        <v>2025</v>
      </c>
      <c r="D1" s="4">
        <v>2030</v>
      </c>
      <c r="E1" s="4">
        <v>2035</v>
      </c>
      <c r="F1" s="4">
        <v>2040</v>
      </c>
      <c r="G1" s="4">
        <v>2045</v>
      </c>
      <c r="H1" s="4">
        <v>2050</v>
      </c>
      <c r="I1" s="4">
        <v>2055</v>
      </c>
      <c r="J1" s="4">
        <v>2060</v>
      </c>
      <c r="K1" s="4">
        <v>2065</v>
      </c>
      <c r="L1" s="1">
        <v>2070</v>
      </c>
      <c r="M1" t="s">
        <v>24</v>
      </c>
    </row>
    <row r="2" spans="1:13" x14ac:dyDescent="0.35">
      <c r="A2" t="s">
        <v>6</v>
      </c>
      <c r="B2" t="s">
        <v>2</v>
      </c>
      <c r="C2" s="23">
        <v>85.079412999999988</v>
      </c>
      <c r="D2" s="23">
        <v>86.35082704460001</v>
      </c>
      <c r="E2" s="23">
        <v>91.601632516500004</v>
      </c>
      <c r="F2" s="23">
        <v>104.722482537</v>
      </c>
      <c r="G2" s="23">
        <v>87.270402114166245</v>
      </c>
      <c r="H2" s="23">
        <v>69.81832169133304</v>
      </c>
      <c r="I2" s="23">
        <v>52.366241268499834</v>
      </c>
      <c r="J2" s="23">
        <v>34.914160845666629</v>
      </c>
      <c r="K2" s="23">
        <v>17.462080422833424</v>
      </c>
      <c r="L2" s="23">
        <v>1.0000000000218279E-2</v>
      </c>
      <c r="M2" t="s">
        <v>25</v>
      </c>
    </row>
    <row r="3" spans="1:13" x14ac:dyDescent="0.35">
      <c r="A3" t="s">
        <v>6</v>
      </c>
      <c r="B3" t="s">
        <v>3</v>
      </c>
      <c r="C3" s="23">
        <v>66.909072949999995</v>
      </c>
      <c r="D3" s="23">
        <v>86.691901820199973</v>
      </c>
      <c r="E3" s="23">
        <v>106.80372282960001</v>
      </c>
      <c r="F3" s="23">
        <v>128.05688740590003</v>
      </c>
      <c r="G3" s="23">
        <v>115.04740617158404</v>
      </c>
      <c r="H3" s="23">
        <v>102.03792493726723</v>
      </c>
      <c r="I3" s="23">
        <v>89.028443702950426</v>
      </c>
      <c r="J3" s="23">
        <v>76.018962468633617</v>
      </c>
      <c r="K3" s="23">
        <v>63.009481234317718</v>
      </c>
      <c r="L3" s="23">
        <v>50.000000000000909</v>
      </c>
      <c r="M3" t="s">
        <v>25</v>
      </c>
    </row>
    <row r="4" spans="1:13" x14ac:dyDescent="0.35">
      <c r="A4" t="s">
        <v>6</v>
      </c>
      <c r="B4" t="s">
        <v>4</v>
      </c>
      <c r="C4" s="23">
        <v>11.53992949</v>
      </c>
      <c r="D4" s="23">
        <v>11.694998592599999</v>
      </c>
      <c r="E4" s="23">
        <v>10.7512551885</v>
      </c>
      <c r="F4" s="23">
        <v>9.2969599590000005</v>
      </c>
      <c r="G4" s="23">
        <v>7.7491332991666013</v>
      </c>
      <c r="H4" s="23">
        <v>6.2013066393333247</v>
      </c>
      <c r="I4" s="23">
        <v>4.6534799795000481</v>
      </c>
      <c r="J4" s="23">
        <v>3.1056533196666578</v>
      </c>
      <c r="K4" s="23">
        <v>1.5578266598333812</v>
      </c>
      <c r="L4" s="23">
        <v>9.9999999999909051E-3</v>
      </c>
      <c r="M4" t="s">
        <v>25</v>
      </c>
    </row>
    <row r="5" spans="1:13" x14ac:dyDescent="0.35">
      <c r="A5" t="s">
        <v>6</v>
      </c>
      <c r="B5" t="s">
        <v>5</v>
      </c>
      <c r="C5" s="23">
        <v>346.62758098258939</v>
      </c>
      <c r="D5" s="23">
        <v>402.26287311761956</v>
      </c>
      <c r="E5" s="23">
        <v>441.15268853185574</v>
      </c>
      <c r="F5" s="23">
        <v>471.49766688090097</v>
      </c>
      <c r="G5" s="23">
        <v>392.91638906741355</v>
      </c>
      <c r="H5" s="23">
        <v>314.33511125393125</v>
      </c>
      <c r="I5" s="23">
        <v>235.75383344044894</v>
      </c>
      <c r="J5" s="23">
        <v>157.172555626963</v>
      </c>
      <c r="K5" s="23">
        <v>78.591277813480701</v>
      </c>
      <c r="L5" s="23">
        <v>9.9999999983992893E-3</v>
      </c>
      <c r="M5" t="s">
        <v>25</v>
      </c>
    </row>
    <row r="6" spans="1:13" x14ac:dyDescent="0.35">
      <c r="A6" t="s">
        <v>7</v>
      </c>
      <c r="B6" t="s">
        <v>2</v>
      </c>
      <c r="C6" s="23">
        <v>85.079412999999988</v>
      </c>
      <c r="D6" s="23">
        <v>88.131256468200007</v>
      </c>
      <c r="E6" s="23">
        <v>93.571560097499997</v>
      </c>
      <c r="F6" s="23">
        <v>109.60953172206</v>
      </c>
      <c r="G6" s="23">
        <v>91.342943101717538</v>
      </c>
      <c r="H6" s="23">
        <v>73.076354481374437</v>
      </c>
      <c r="I6" s="23">
        <v>54.809765861030428</v>
      </c>
      <c r="J6" s="23">
        <v>36.543177240687328</v>
      </c>
      <c r="K6" s="23">
        <v>18.276588620344228</v>
      </c>
      <c r="L6" s="23">
        <v>1.0000000001127773E-2</v>
      </c>
      <c r="M6" t="s">
        <v>25</v>
      </c>
    </row>
    <row r="7" spans="1:13" x14ac:dyDescent="0.35">
      <c r="A7" t="s">
        <v>7</v>
      </c>
      <c r="B7" t="s">
        <v>3</v>
      </c>
      <c r="C7" s="23">
        <v>66.909072949999995</v>
      </c>
      <c r="D7" s="23">
        <v>88.479363713399977</v>
      </c>
      <c r="E7" s="23">
        <v>109.10057708399999</v>
      </c>
      <c r="F7" s="23">
        <v>134.03287548484201</v>
      </c>
      <c r="G7" s="23">
        <v>120.02739623736852</v>
      </c>
      <c r="H7" s="23">
        <v>106.02191698989463</v>
      </c>
      <c r="I7" s="23">
        <v>92.016437742420749</v>
      </c>
      <c r="J7" s="23">
        <v>78.010958494946863</v>
      </c>
      <c r="K7" s="23">
        <v>64.005479247473886</v>
      </c>
      <c r="L7" s="23">
        <v>50</v>
      </c>
      <c r="M7" t="s">
        <v>25</v>
      </c>
    </row>
    <row r="8" spans="1:13" x14ac:dyDescent="0.35">
      <c r="A8" t="s">
        <v>7</v>
      </c>
      <c r="B8" t="s">
        <v>4</v>
      </c>
      <c r="C8" s="23">
        <v>11.53992949</v>
      </c>
      <c r="D8" s="23">
        <v>11.5744315968</v>
      </c>
      <c r="E8" s="23">
        <v>10.635650294000001</v>
      </c>
      <c r="F8" s="23">
        <v>9.0903608487999996</v>
      </c>
      <c r="G8" s="23">
        <v>7.5769673739999917</v>
      </c>
      <c r="H8" s="23">
        <v>6.063573899200037</v>
      </c>
      <c r="I8" s="23">
        <v>4.5501804243999686</v>
      </c>
      <c r="J8" s="23">
        <v>3.0367869496000139</v>
      </c>
      <c r="K8" s="23">
        <v>1.5233934747999456</v>
      </c>
      <c r="L8" s="23">
        <v>9.9999999999909051E-3</v>
      </c>
      <c r="M8" t="s">
        <v>25</v>
      </c>
    </row>
    <row r="9" spans="1:13" x14ac:dyDescent="0.35">
      <c r="A9" t="s">
        <v>7</v>
      </c>
      <c r="B9" t="s">
        <v>5</v>
      </c>
      <c r="C9" s="23">
        <v>346.62758098258939</v>
      </c>
      <c r="D9" s="23">
        <v>398.11583318857197</v>
      </c>
      <c r="E9" s="23">
        <v>436.40911123581429</v>
      </c>
      <c r="F9" s="23">
        <v>461.01994095021428</v>
      </c>
      <c r="G9" s="23">
        <v>384.1849507918414</v>
      </c>
      <c r="H9" s="23">
        <v>307.34996063347353</v>
      </c>
      <c r="I9" s="23">
        <v>230.51497047510566</v>
      </c>
      <c r="J9" s="23">
        <v>153.67998031673415</v>
      </c>
      <c r="K9" s="23">
        <v>76.844990158366272</v>
      </c>
      <c r="L9" s="23">
        <v>9.9999999983992893E-3</v>
      </c>
      <c r="M9" t="s">
        <v>25</v>
      </c>
    </row>
    <row r="10" spans="1:13" x14ac:dyDescent="0.35">
      <c r="A10" t="s">
        <v>8</v>
      </c>
      <c r="B10" t="s">
        <v>2</v>
      </c>
      <c r="C10" s="23">
        <v>85.079412999999988</v>
      </c>
      <c r="D10" s="23">
        <v>85.460612332799997</v>
      </c>
      <c r="E10" s="23">
        <v>87.169295459250009</v>
      </c>
      <c r="F10" s="23">
        <v>97.740983701200008</v>
      </c>
      <c r="G10" s="23">
        <v>81.452486417667387</v>
      </c>
      <c r="H10" s="23">
        <v>65.163989134133772</v>
      </c>
      <c r="I10" s="23">
        <v>48.875491850600156</v>
      </c>
      <c r="J10" s="23">
        <v>32.58699456706745</v>
      </c>
      <c r="K10" s="23">
        <v>16.298497283533834</v>
      </c>
      <c r="L10" s="23">
        <v>1.0000000000218279E-2</v>
      </c>
      <c r="M10" t="s">
        <v>25</v>
      </c>
    </row>
    <row r="11" spans="1:13" x14ac:dyDescent="0.35">
      <c r="A11" t="s">
        <v>8</v>
      </c>
      <c r="B11" t="s">
        <v>3</v>
      </c>
      <c r="C11" s="23">
        <v>66.909072949999995</v>
      </c>
      <c r="D11" s="23">
        <v>83.116978033799981</v>
      </c>
      <c r="E11" s="23">
        <v>101.6358007572</v>
      </c>
      <c r="F11" s="23">
        <v>119.51976157884002</v>
      </c>
      <c r="G11" s="23">
        <v>107.93313464903349</v>
      </c>
      <c r="H11" s="23">
        <v>96.346507719226793</v>
      </c>
      <c r="I11" s="23">
        <v>84.759880789420095</v>
      </c>
      <c r="J11" s="23">
        <v>73.173253859613396</v>
      </c>
      <c r="K11" s="23">
        <v>61.586626929806698</v>
      </c>
      <c r="L11" s="23">
        <v>50</v>
      </c>
      <c r="M11" t="s">
        <v>25</v>
      </c>
    </row>
    <row r="12" spans="1:13" x14ac:dyDescent="0.35">
      <c r="A12" t="s">
        <v>8</v>
      </c>
      <c r="B12" t="s">
        <v>4</v>
      </c>
      <c r="C12" s="23">
        <v>11.53992949</v>
      </c>
      <c r="D12" s="23">
        <v>11.8155655884</v>
      </c>
      <c r="E12" s="23">
        <v>10.982464977499999</v>
      </c>
      <c r="F12" s="23">
        <v>9.6068586243000009</v>
      </c>
      <c r="G12" s="23">
        <v>8.0073821869166295</v>
      </c>
      <c r="H12" s="23">
        <v>6.40790574953337</v>
      </c>
      <c r="I12" s="23">
        <v>4.8084293121499968</v>
      </c>
      <c r="J12" s="23">
        <v>3.2089528747666236</v>
      </c>
      <c r="K12" s="23">
        <v>1.6094764373833641</v>
      </c>
      <c r="L12" s="23">
        <v>9.9999999999909051E-3</v>
      </c>
      <c r="M12" t="s">
        <v>25</v>
      </c>
    </row>
    <row r="13" spans="1:13" x14ac:dyDescent="0.35">
      <c r="A13" t="s">
        <v>8</v>
      </c>
      <c r="B13" t="s">
        <v>5</v>
      </c>
      <c r="C13" s="23">
        <v>346.62758098258939</v>
      </c>
      <c r="D13" s="23">
        <v>406.40991304666721</v>
      </c>
      <c r="E13" s="23">
        <v>450.63984312393865</v>
      </c>
      <c r="F13" s="23">
        <v>487.214255776931</v>
      </c>
      <c r="G13" s="23">
        <v>406.01354648078268</v>
      </c>
      <c r="H13" s="23">
        <v>324.8128371846251</v>
      </c>
      <c r="I13" s="23">
        <v>243.61212788846751</v>
      </c>
      <c r="J13" s="23">
        <v>162.4114185923172</v>
      </c>
      <c r="K13" s="23">
        <v>81.210709296159621</v>
      </c>
      <c r="L13" s="23">
        <v>1.0000000002037268E-2</v>
      </c>
      <c r="M13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I2" sqref="I2:I5"/>
    </sheetView>
  </sheetViews>
  <sheetFormatPr defaultRowHeight="14.5" x14ac:dyDescent="0.35"/>
  <cols>
    <col min="4" max="11" width="15.81640625" bestFit="1" customWidth="1"/>
    <col min="12" max="12" width="14.81640625" bestFit="1" customWidth="1"/>
    <col min="13" max="13" width="13.26953125" bestFit="1" customWidth="1"/>
  </cols>
  <sheetData>
    <row r="1" spans="1:14" x14ac:dyDescent="0.35">
      <c r="A1" t="s">
        <v>0</v>
      </c>
      <c r="B1" t="s">
        <v>9</v>
      </c>
      <c r="C1" t="s">
        <v>1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2" t="s">
        <v>17</v>
      </c>
      <c r="L1" s="2" t="s">
        <v>18</v>
      </c>
      <c r="M1" s="2" t="s">
        <v>19</v>
      </c>
      <c r="N1" s="2" t="s">
        <v>24</v>
      </c>
    </row>
    <row r="2" spans="1:14" x14ac:dyDescent="0.35">
      <c r="A2" t="s">
        <v>20</v>
      </c>
      <c r="B2" t="s">
        <v>21</v>
      </c>
      <c r="C2" t="s">
        <v>2</v>
      </c>
      <c r="D2" s="3">
        <v>84.733607700000022</v>
      </c>
      <c r="E2" s="3">
        <v>85.677241669999987</v>
      </c>
      <c r="F2" s="3">
        <v>89.481010920000017</v>
      </c>
      <c r="G2" s="3">
        <v>101.76563942000001</v>
      </c>
      <c r="H2" s="3">
        <v>99.968273230000037</v>
      </c>
      <c r="I2" s="3">
        <v>109.07683239000002</v>
      </c>
      <c r="J2" s="3">
        <v>122.78555496000001</v>
      </c>
      <c r="K2" s="3">
        <v>115.73762173170002</v>
      </c>
      <c r="L2" s="3">
        <v>45.357307542897189</v>
      </c>
      <c r="M2" s="24">
        <v>1.71239880692</v>
      </c>
      <c r="N2" t="s">
        <v>25</v>
      </c>
    </row>
    <row r="3" spans="1:14" x14ac:dyDescent="0.35">
      <c r="A3" t="s">
        <v>20</v>
      </c>
      <c r="B3" t="s">
        <v>21</v>
      </c>
      <c r="C3" t="s">
        <v>3</v>
      </c>
      <c r="D3" s="3">
        <v>66.910327609999982</v>
      </c>
      <c r="E3" s="3">
        <v>87.526287529999976</v>
      </c>
      <c r="F3" s="3">
        <v>110.17362474000004</v>
      </c>
      <c r="G3" s="3">
        <v>135.54666775000013</v>
      </c>
      <c r="H3" s="3">
        <v>137.27839125</v>
      </c>
      <c r="I3" s="3">
        <v>143.1017135270001</v>
      </c>
      <c r="J3" s="3">
        <v>136.57614517499999</v>
      </c>
      <c r="K3" s="3">
        <v>123.6530358700001</v>
      </c>
      <c r="L3" s="3">
        <v>105.50390022000002</v>
      </c>
      <c r="M3" s="24">
        <v>45.746044148569027</v>
      </c>
      <c r="N3" t="s">
        <v>25</v>
      </c>
    </row>
    <row r="4" spans="1:14" x14ac:dyDescent="0.35">
      <c r="A4" t="s">
        <v>20</v>
      </c>
      <c r="B4" t="s">
        <v>21</v>
      </c>
      <c r="C4" t="s">
        <v>4</v>
      </c>
      <c r="D4" s="3">
        <v>11.5398915</v>
      </c>
      <c r="E4" s="3">
        <v>12.052920129999999</v>
      </c>
      <c r="F4" s="3">
        <v>11.531662359999999</v>
      </c>
      <c r="G4" s="3">
        <v>10.290809960000002</v>
      </c>
      <c r="H4" s="3">
        <v>9.5528669719999986</v>
      </c>
      <c r="I4" s="3">
        <v>9.1339031559999988</v>
      </c>
      <c r="J4" s="3">
        <v>8.524197029599998</v>
      </c>
      <c r="K4" s="3">
        <v>7.5592236808000024</v>
      </c>
      <c r="L4" s="3">
        <v>6.2993375862000001</v>
      </c>
      <c r="M4" s="24">
        <v>2.4857155590000004</v>
      </c>
      <c r="N4" t="s">
        <v>25</v>
      </c>
    </row>
    <row r="5" spans="1:14" x14ac:dyDescent="0.35">
      <c r="A5" t="s">
        <v>20</v>
      </c>
      <c r="B5" t="s">
        <v>21</v>
      </c>
      <c r="C5" t="s">
        <v>5</v>
      </c>
      <c r="D5" s="3">
        <v>346.46047862449291</v>
      </c>
      <c r="E5" s="3">
        <v>401.74304545189449</v>
      </c>
      <c r="F5" s="3">
        <v>438.81374807858731</v>
      </c>
      <c r="G5" s="3">
        <v>466.39716791613404</v>
      </c>
      <c r="H5" s="3">
        <v>356.2003399838872</v>
      </c>
      <c r="I5" s="3">
        <v>231.68757625565806</v>
      </c>
      <c r="J5" s="3">
        <v>114.11386898044202</v>
      </c>
      <c r="K5" s="3">
        <v>24.049892170159726</v>
      </c>
      <c r="L5" s="3">
        <v>3.8394275661690962</v>
      </c>
      <c r="M5" s="24">
        <v>5.5876193889035017E-2</v>
      </c>
      <c r="N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03" workbookViewId="0">
      <selection activeCell="F13" sqref="F13"/>
    </sheetView>
  </sheetViews>
  <sheetFormatPr defaultRowHeight="14.5" x14ac:dyDescent="0.35"/>
  <cols>
    <col min="2" max="2" width="15.36328125" customWidth="1"/>
    <col min="3" max="3" width="15.453125" customWidth="1"/>
    <col min="4" max="4" width="18.36328125" customWidth="1"/>
    <col min="5" max="5" width="17" customWidth="1"/>
    <col min="6" max="6" width="16.26953125" customWidth="1"/>
    <col min="7" max="7" width="10.90625" customWidth="1"/>
  </cols>
  <sheetData>
    <row r="1" spans="1:7" s="1" customFormat="1" x14ac:dyDescent="0.35">
      <c r="A1" s="1" t="s">
        <v>0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1" t="s">
        <v>40</v>
      </c>
    </row>
    <row r="2" spans="1:7" x14ac:dyDescent="0.35">
      <c r="A2" t="s">
        <v>6</v>
      </c>
      <c r="B2" s="8" t="s">
        <v>2</v>
      </c>
      <c r="C2" s="9">
        <v>86.35082704460001</v>
      </c>
      <c r="D2" s="10">
        <v>85.677241669999987</v>
      </c>
      <c r="E2" s="11">
        <f>C2-D2</f>
        <v>0.6735853746000231</v>
      </c>
      <c r="F2" s="8"/>
      <c r="G2">
        <v>2030</v>
      </c>
    </row>
    <row r="3" spans="1:7" x14ac:dyDescent="0.35">
      <c r="A3" t="s">
        <v>6</v>
      </c>
      <c r="B3" s="8" t="s">
        <v>3</v>
      </c>
      <c r="C3" s="9">
        <v>86.691901820199973</v>
      </c>
      <c r="D3" s="10">
        <v>87.526287529999976</v>
      </c>
      <c r="E3" s="11">
        <f t="shared" ref="E3:E13" si="0">C3-D3</f>
        <v>-0.83438570980000293</v>
      </c>
      <c r="F3" s="8"/>
      <c r="G3">
        <v>2030</v>
      </c>
    </row>
    <row r="4" spans="1:7" x14ac:dyDescent="0.35">
      <c r="A4" t="s">
        <v>6</v>
      </c>
      <c r="B4" s="8" t="s">
        <v>4</v>
      </c>
      <c r="C4" s="9">
        <v>11.694998592599999</v>
      </c>
      <c r="D4" s="10">
        <v>12.052920129999999</v>
      </c>
      <c r="E4" s="11">
        <f t="shared" si="0"/>
        <v>-0.35792153739999932</v>
      </c>
      <c r="F4" s="8"/>
      <c r="G4">
        <v>2030</v>
      </c>
    </row>
    <row r="5" spans="1:7" x14ac:dyDescent="0.35">
      <c r="A5" t="s">
        <v>6</v>
      </c>
      <c r="B5" s="8" t="s">
        <v>5</v>
      </c>
      <c r="C5" s="9">
        <v>402.26287311761956</v>
      </c>
      <c r="D5" s="10">
        <v>401.74304545189449</v>
      </c>
      <c r="E5" s="11">
        <f t="shared" si="0"/>
        <v>0.51982766572507444</v>
      </c>
      <c r="F5" s="11">
        <f>SUM(E2:E5)</f>
        <v>1.105793125095289E-3</v>
      </c>
      <c r="G5">
        <v>2030</v>
      </c>
    </row>
    <row r="6" spans="1:7" x14ac:dyDescent="0.35">
      <c r="A6" t="s">
        <v>7</v>
      </c>
      <c r="B6" s="8" t="s">
        <v>2</v>
      </c>
      <c r="C6" s="9">
        <v>88.131256468200007</v>
      </c>
      <c r="D6" s="10">
        <v>85.677241669999987</v>
      </c>
      <c r="E6" s="11">
        <f t="shared" si="0"/>
        <v>2.4540147982000207</v>
      </c>
      <c r="F6" s="8"/>
      <c r="G6">
        <v>2030</v>
      </c>
    </row>
    <row r="7" spans="1:7" x14ac:dyDescent="0.35">
      <c r="A7" t="s">
        <v>7</v>
      </c>
      <c r="B7" s="8" t="s">
        <v>3</v>
      </c>
      <c r="C7" s="9">
        <v>88.479363713399977</v>
      </c>
      <c r="D7" s="10">
        <v>87.526287529999976</v>
      </c>
      <c r="E7" s="11">
        <f t="shared" si="0"/>
        <v>0.95307618340000033</v>
      </c>
      <c r="F7" s="8"/>
      <c r="G7">
        <v>2030</v>
      </c>
    </row>
    <row r="8" spans="1:7" x14ac:dyDescent="0.35">
      <c r="A8" t="s">
        <v>7</v>
      </c>
      <c r="B8" s="8" t="s">
        <v>4</v>
      </c>
      <c r="C8" s="9">
        <v>11.5744315968</v>
      </c>
      <c r="D8" s="10">
        <v>12.052920129999999</v>
      </c>
      <c r="E8" s="11">
        <f t="shared" si="0"/>
        <v>-0.4784885331999984</v>
      </c>
      <c r="F8" s="8"/>
      <c r="G8">
        <v>2030</v>
      </c>
    </row>
    <row r="9" spans="1:7" x14ac:dyDescent="0.35">
      <c r="A9" t="s">
        <v>7</v>
      </c>
      <c r="B9" s="8" t="s">
        <v>5</v>
      </c>
      <c r="C9" s="9">
        <v>398.11583318857197</v>
      </c>
      <c r="D9" s="10">
        <v>401.74304545189449</v>
      </c>
      <c r="E9" s="11">
        <f t="shared" si="0"/>
        <v>-3.6272122633225194</v>
      </c>
      <c r="F9" s="11">
        <f>SUM(E6:E9)</f>
        <v>-0.69860981492249685</v>
      </c>
      <c r="G9">
        <v>2030</v>
      </c>
    </row>
    <row r="10" spans="1:7" x14ac:dyDescent="0.35">
      <c r="A10" t="s">
        <v>8</v>
      </c>
      <c r="B10" s="8" t="s">
        <v>2</v>
      </c>
      <c r="C10" s="9">
        <v>84.570397620999998</v>
      </c>
      <c r="D10" s="10">
        <v>85.677241669999987</v>
      </c>
      <c r="E10" s="11">
        <f t="shared" si="0"/>
        <v>-1.1068440489999887</v>
      </c>
      <c r="F10" s="8"/>
      <c r="G10">
        <v>2030</v>
      </c>
    </row>
    <row r="11" spans="1:7" x14ac:dyDescent="0.35">
      <c r="A11" t="s">
        <v>8</v>
      </c>
      <c r="B11" s="8" t="s">
        <v>3</v>
      </c>
      <c r="C11" s="9">
        <v>79.542054247399989</v>
      </c>
      <c r="D11" s="10">
        <v>87.526287529999976</v>
      </c>
      <c r="E11" s="11">
        <f t="shared" si="0"/>
        <v>-7.9842332825999875</v>
      </c>
      <c r="F11" s="8"/>
      <c r="G11">
        <v>2030</v>
      </c>
    </row>
    <row r="12" spans="1:7" x14ac:dyDescent="0.35">
      <c r="A12" t="s">
        <v>8</v>
      </c>
      <c r="B12" s="8" t="s">
        <v>4</v>
      </c>
      <c r="C12" s="9">
        <v>11.936132584199999</v>
      </c>
      <c r="D12" s="10">
        <v>12.052920129999999</v>
      </c>
      <c r="E12" s="11">
        <f t="shared" si="0"/>
        <v>-0.11678754579999939</v>
      </c>
      <c r="F12" s="8"/>
      <c r="G12">
        <v>2030</v>
      </c>
    </row>
    <row r="13" spans="1:7" x14ac:dyDescent="0.35">
      <c r="A13" t="s">
        <v>8</v>
      </c>
      <c r="B13" s="8" t="s">
        <v>5</v>
      </c>
      <c r="C13" s="9">
        <v>410.55695297571481</v>
      </c>
      <c r="D13" s="10">
        <v>401.74304545189449</v>
      </c>
      <c r="E13" s="11">
        <f t="shared" si="0"/>
        <v>8.8139075238203191</v>
      </c>
      <c r="F13" s="11">
        <f>SUM(E10:E13)</f>
        <v>-0.39395735357965656</v>
      </c>
      <c r="G13">
        <v>2030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0" sqref="C10:C13"/>
    </sheetView>
  </sheetViews>
  <sheetFormatPr defaultRowHeight="14.5" x14ac:dyDescent="0.35"/>
  <cols>
    <col min="1" max="1" width="8.7265625" style="6"/>
    <col min="2" max="2" width="19.54296875" style="6" customWidth="1"/>
    <col min="3" max="3" width="14.08984375" style="6" customWidth="1"/>
    <col min="4" max="4" width="11.26953125" style="6" customWidth="1"/>
    <col min="5" max="5" width="12.6328125" style="6" customWidth="1"/>
    <col min="6" max="16384" width="8.7265625" style="6"/>
  </cols>
  <sheetData>
    <row r="1" spans="1:7" ht="29" x14ac:dyDescent="0.35">
      <c r="A1" s="1" t="s">
        <v>0</v>
      </c>
      <c r="B1" s="13" t="s">
        <v>26</v>
      </c>
      <c r="C1" s="13" t="s">
        <v>27</v>
      </c>
      <c r="D1" s="13" t="s">
        <v>28</v>
      </c>
      <c r="E1" s="7" t="s">
        <v>29</v>
      </c>
      <c r="F1" s="7" t="s">
        <v>30</v>
      </c>
      <c r="G1" s="6" t="s">
        <v>40</v>
      </c>
    </row>
    <row r="2" spans="1:7" x14ac:dyDescent="0.35">
      <c r="A2" t="s">
        <v>6</v>
      </c>
      <c r="B2" s="20" t="s">
        <v>2</v>
      </c>
      <c r="C2" s="9">
        <v>91.601632516500004</v>
      </c>
      <c r="D2" s="10">
        <v>89.481010920000017</v>
      </c>
      <c r="E2" s="11">
        <f>C2-D2</f>
        <v>2.120621596499987</v>
      </c>
      <c r="F2" s="8"/>
      <c r="G2" s="6">
        <v>2035</v>
      </c>
    </row>
    <row r="3" spans="1:7" x14ac:dyDescent="0.35">
      <c r="A3" t="s">
        <v>6</v>
      </c>
      <c r="B3" s="20" t="s">
        <v>3</v>
      </c>
      <c r="C3" s="9">
        <v>106.80372282960001</v>
      </c>
      <c r="D3" s="10">
        <v>110.17362474000004</v>
      </c>
      <c r="E3" s="11">
        <f t="shared" ref="E3:E13" si="0">C3-D3</f>
        <v>-3.3699019104000314</v>
      </c>
      <c r="F3" s="8"/>
      <c r="G3" s="6">
        <v>2035</v>
      </c>
    </row>
    <row r="4" spans="1:7" x14ac:dyDescent="0.35">
      <c r="A4" t="s">
        <v>6</v>
      </c>
      <c r="B4" s="20" t="s">
        <v>4</v>
      </c>
      <c r="C4" s="9">
        <v>10.7512551885</v>
      </c>
      <c r="D4" s="10">
        <v>11.531662359999999</v>
      </c>
      <c r="E4" s="11">
        <f t="shared" si="0"/>
        <v>-0.7804071714999985</v>
      </c>
      <c r="F4" s="8"/>
      <c r="G4" s="6">
        <v>2035</v>
      </c>
    </row>
    <row r="5" spans="1:7" x14ac:dyDescent="0.35">
      <c r="A5" t="s">
        <v>6</v>
      </c>
      <c r="B5" s="20" t="s">
        <v>5</v>
      </c>
      <c r="C5" s="9">
        <v>441.15268853185574</v>
      </c>
      <c r="D5" s="10">
        <v>438.81374807858731</v>
      </c>
      <c r="E5" s="11">
        <f t="shared" si="0"/>
        <v>2.3389404532684352</v>
      </c>
      <c r="F5" s="11">
        <f>SUM(E2:E5)</f>
        <v>0.3092529678683924</v>
      </c>
      <c r="G5" s="6">
        <v>2035</v>
      </c>
    </row>
    <row r="6" spans="1:7" x14ac:dyDescent="0.35">
      <c r="A6" t="s">
        <v>7</v>
      </c>
      <c r="B6" s="20" t="s">
        <v>2</v>
      </c>
      <c r="C6" s="9">
        <v>93.571560097499997</v>
      </c>
      <c r="D6" s="10">
        <v>89.481010920000017</v>
      </c>
      <c r="E6" s="11">
        <f t="shared" si="0"/>
        <v>4.0905491774999803</v>
      </c>
      <c r="F6" s="8"/>
      <c r="G6" s="6">
        <v>2035</v>
      </c>
    </row>
    <row r="7" spans="1:7" x14ac:dyDescent="0.35">
      <c r="A7" t="s">
        <v>7</v>
      </c>
      <c r="B7" s="20" t="s">
        <v>3</v>
      </c>
      <c r="C7" s="9">
        <v>109.10057708399999</v>
      </c>
      <c r="D7" s="10">
        <v>110.17362474000004</v>
      </c>
      <c r="E7" s="11">
        <f t="shared" si="0"/>
        <v>-1.0730476560000426</v>
      </c>
      <c r="F7" s="8"/>
      <c r="G7" s="6">
        <v>2035</v>
      </c>
    </row>
    <row r="8" spans="1:7" x14ac:dyDescent="0.35">
      <c r="A8" t="s">
        <v>7</v>
      </c>
      <c r="B8" s="20" t="s">
        <v>4</v>
      </c>
      <c r="C8" s="9">
        <v>10.635650294000001</v>
      </c>
      <c r="D8" s="10">
        <v>11.531662359999999</v>
      </c>
      <c r="E8" s="11">
        <f t="shared" si="0"/>
        <v>-0.89601206599999728</v>
      </c>
      <c r="F8" s="8"/>
      <c r="G8" s="6">
        <v>2035</v>
      </c>
    </row>
    <row r="9" spans="1:7" x14ac:dyDescent="0.35">
      <c r="A9" t="s">
        <v>7</v>
      </c>
      <c r="B9" s="20" t="s">
        <v>5</v>
      </c>
      <c r="C9" s="9">
        <v>436.40911123581429</v>
      </c>
      <c r="D9" s="10">
        <v>438.81374807858731</v>
      </c>
      <c r="E9" s="11">
        <f t="shared" si="0"/>
        <v>-2.4046368427730158</v>
      </c>
      <c r="F9" s="11">
        <f>SUM(E6:E9)</f>
        <v>-0.28314738727307542</v>
      </c>
      <c r="G9" s="6">
        <v>2035</v>
      </c>
    </row>
    <row r="10" spans="1:7" x14ac:dyDescent="0.35">
      <c r="A10" t="s">
        <v>8</v>
      </c>
      <c r="B10" s="20" t="s">
        <v>2</v>
      </c>
      <c r="C10" s="9">
        <v>81.751994611499995</v>
      </c>
      <c r="D10" s="10">
        <v>89.481010920000017</v>
      </c>
      <c r="E10" s="11">
        <f t="shared" si="0"/>
        <v>-7.7290163085000216</v>
      </c>
      <c r="F10" s="8"/>
      <c r="G10" s="6">
        <v>2035</v>
      </c>
    </row>
    <row r="11" spans="1:7" x14ac:dyDescent="0.35">
      <c r="A11" t="s">
        <v>8</v>
      </c>
      <c r="B11" s="20" t="s">
        <v>3</v>
      </c>
      <c r="C11" s="9">
        <v>96.467878684799999</v>
      </c>
      <c r="D11" s="10">
        <v>110.17362474000004</v>
      </c>
      <c r="E11" s="11">
        <f t="shared" si="0"/>
        <v>-13.705746055200038</v>
      </c>
      <c r="F11" s="8"/>
      <c r="G11" s="6">
        <v>2035</v>
      </c>
    </row>
    <row r="12" spans="1:7" x14ac:dyDescent="0.35">
      <c r="A12" t="s">
        <v>8</v>
      </c>
      <c r="B12" s="20" t="s">
        <v>4</v>
      </c>
      <c r="C12" s="9">
        <v>11.213674766500001</v>
      </c>
      <c r="D12" s="10">
        <v>11.531662359999999</v>
      </c>
      <c r="E12" s="11">
        <f t="shared" si="0"/>
        <v>-0.31798759349999806</v>
      </c>
      <c r="F12" s="8"/>
      <c r="G12" s="6">
        <v>2035</v>
      </c>
    </row>
    <row r="13" spans="1:7" x14ac:dyDescent="0.35">
      <c r="A13" t="s">
        <v>8</v>
      </c>
      <c r="B13" s="20" t="s">
        <v>5</v>
      </c>
      <c r="C13" s="9">
        <v>460.12699771602155</v>
      </c>
      <c r="D13" s="10">
        <v>438.81374807858731</v>
      </c>
      <c r="E13" s="11">
        <f t="shared" si="0"/>
        <v>21.31324963743424</v>
      </c>
      <c r="F13" s="11">
        <f>SUM(E10:E13)</f>
        <v>-0.43950031976581982</v>
      </c>
      <c r="G13" s="6">
        <v>2035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5" sqref="D15"/>
    </sheetView>
  </sheetViews>
  <sheetFormatPr defaultRowHeight="14.5" x14ac:dyDescent="0.35"/>
  <cols>
    <col min="1" max="1" width="8.7265625" style="1"/>
    <col min="2" max="2" width="15.1796875" style="1" customWidth="1"/>
    <col min="3" max="3" width="15" style="1" customWidth="1"/>
    <col min="4" max="4" width="13.36328125" style="1" customWidth="1"/>
    <col min="5" max="5" width="19.7265625" style="1" customWidth="1"/>
    <col min="6" max="6" width="14.08984375" style="1" customWidth="1"/>
    <col min="7" max="16384" width="8.7265625" style="1"/>
  </cols>
  <sheetData>
    <row r="1" spans="1:7" x14ac:dyDescent="0.35">
      <c r="A1" s="1" t="s">
        <v>0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1" t="s">
        <v>40</v>
      </c>
    </row>
    <row r="2" spans="1:7" x14ac:dyDescent="0.35">
      <c r="A2" t="s">
        <v>6</v>
      </c>
      <c r="B2" s="12" t="s">
        <v>2</v>
      </c>
      <c r="C2" s="9">
        <v>104.722482537</v>
      </c>
      <c r="D2" s="10">
        <v>101.76563942000001</v>
      </c>
      <c r="E2" s="11">
        <f>C2-D2</f>
        <v>2.9568431169999911</v>
      </c>
      <c r="F2" s="8"/>
      <c r="G2" s="1">
        <v>2040</v>
      </c>
    </row>
    <row r="3" spans="1:7" x14ac:dyDescent="0.35">
      <c r="A3" t="s">
        <v>6</v>
      </c>
      <c r="B3" s="12" t="s">
        <v>3</v>
      </c>
      <c r="C3" s="9">
        <v>128.05688740590003</v>
      </c>
      <c r="D3" s="10">
        <v>135.54666775000013</v>
      </c>
      <c r="E3" s="11">
        <f t="shared" ref="E3:E13" si="0">C3-D3</f>
        <v>-7.4897803441000974</v>
      </c>
      <c r="F3" s="8"/>
      <c r="G3" s="1">
        <v>2040</v>
      </c>
    </row>
    <row r="4" spans="1:7" x14ac:dyDescent="0.35">
      <c r="A4" t="s">
        <v>6</v>
      </c>
      <c r="B4" s="12" t="s">
        <v>4</v>
      </c>
      <c r="C4" s="9">
        <v>9.2969599590000005</v>
      </c>
      <c r="D4" s="10">
        <v>10.290809960000002</v>
      </c>
      <c r="E4" s="11">
        <f t="shared" si="0"/>
        <v>-0.99385000100000198</v>
      </c>
      <c r="F4" s="8"/>
      <c r="G4" s="1">
        <v>2040</v>
      </c>
    </row>
    <row r="5" spans="1:7" x14ac:dyDescent="0.35">
      <c r="A5" t="s">
        <v>6</v>
      </c>
      <c r="B5" s="12" t="s">
        <v>5</v>
      </c>
      <c r="C5" s="9">
        <v>471.49766688090097</v>
      </c>
      <c r="D5" s="10">
        <v>466.39716791613404</v>
      </c>
      <c r="E5" s="11">
        <f t="shared" si="0"/>
        <v>5.1004989647669277</v>
      </c>
      <c r="F5" s="11">
        <f>SUM(E2:E5)</f>
        <v>-0.42628826333318059</v>
      </c>
      <c r="G5" s="1">
        <v>2040</v>
      </c>
    </row>
    <row r="6" spans="1:7" x14ac:dyDescent="0.35">
      <c r="A6" t="s">
        <v>7</v>
      </c>
      <c r="B6" s="12" t="s">
        <v>2</v>
      </c>
      <c r="C6" s="9">
        <v>109.60953172206</v>
      </c>
      <c r="D6" s="10">
        <v>101.76563942000001</v>
      </c>
      <c r="E6" s="11">
        <f t="shared" si="0"/>
        <v>7.8438923020599844</v>
      </c>
      <c r="F6" s="8"/>
      <c r="G6" s="1">
        <v>2040</v>
      </c>
    </row>
    <row r="7" spans="1:7" x14ac:dyDescent="0.35">
      <c r="A7" t="s">
        <v>7</v>
      </c>
      <c r="B7" s="12" t="s">
        <v>3</v>
      </c>
      <c r="C7" s="9">
        <v>134.03287548484201</v>
      </c>
      <c r="D7" s="10">
        <v>135.54666775000013</v>
      </c>
      <c r="E7" s="11">
        <f t="shared" si="0"/>
        <v>-1.5137922651581164</v>
      </c>
      <c r="F7" s="8"/>
      <c r="G7" s="1">
        <v>2040</v>
      </c>
    </row>
    <row r="8" spans="1:7" x14ac:dyDescent="0.35">
      <c r="A8" t="s">
        <v>7</v>
      </c>
      <c r="B8" s="12" t="s">
        <v>4</v>
      </c>
      <c r="C8" s="9">
        <v>9.0903608487999996</v>
      </c>
      <c r="D8" s="10">
        <v>10.290809960000002</v>
      </c>
      <c r="E8" s="11">
        <f t="shared" si="0"/>
        <v>-1.2004491112000029</v>
      </c>
      <c r="F8" s="8"/>
      <c r="G8" s="1">
        <v>2040</v>
      </c>
    </row>
    <row r="9" spans="1:7" x14ac:dyDescent="0.35">
      <c r="A9" t="s">
        <v>7</v>
      </c>
      <c r="B9" s="12" t="s">
        <v>5</v>
      </c>
      <c r="C9" s="9">
        <v>461.01994095021428</v>
      </c>
      <c r="D9" s="10">
        <v>466.39716791613404</v>
      </c>
      <c r="E9" s="11">
        <f t="shared" si="0"/>
        <v>-5.3772269659197605</v>
      </c>
      <c r="F9" s="11">
        <f>SUM(E6:E9)</f>
        <v>-0.24757604021789525</v>
      </c>
      <c r="G9" s="1">
        <v>2040</v>
      </c>
    </row>
    <row r="10" spans="1:7" x14ac:dyDescent="0.35">
      <c r="A10" t="s">
        <v>8</v>
      </c>
      <c r="B10" s="12" t="s">
        <v>2</v>
      </c>
      <c r="C10" s="9">
        <v>92.737576202210008</v>
      </c>
      <c r="D10" s="10">
        <v>101.76563942000001</v>
      </c>
      <c r="E10" s="11">
        <f t="shared" si="0"/>
        <v>-9.028063217790006</v>
      </c>
      <c r="F10" s="8"/>
      <c r="G10" s="1">
        <v>2040</v>
      </c>
    </row>
    <row r="11" spans="1:7" x14ac:dyDescent="0.35">
      <c r="A11" t="s">
        <v>8</v>
      </c>
      <c r="B11" s="12" t="s">
        <v>3</v>
      </c>
      <c r="C11" s="9">
        <v>113.40148806944703</v>
      </c>
      <c r="D11" s="10">
        <v>135.54666775000013</v>
      </c>
      <c r="E11" s="11">
        <f t="shared" si="0"/>
        <v>-22.145179680553099</v>
      </c>
      <c r="F11" s="8"/>
      <c r="G11" s="1">
        <v>2040</v>
      </c>
    </row>
    <row r="12" spans="1:7" x14ac:dyDescent="0.35">
      <c r="A12" t="s">
        <v>8</v>
      </c>
      <c r="B12" s="12" t="s">
        <v>4</v>
      </c>
      <c r="C12" s="9">
        <v>9.8134577344999983</v>
      </c>
      <c r="D12" s="10">
        <v>10.290809960000002</v>
      </c>
      <c r="E12" s="11">
        <f t="shared" si="0"/>
        <v>-0.47735222550000422</v>
      </c>
      <c r="F12" s="8"/>
      <c r="G12" s="1">
        <v>2040</v>
      </c>
    </row>
    <row r="13" spans="1:7" x14ac:dyDescent="0.35">
      <c r="A13" t="s">
        <v>8</v>
      </c>
      <c r="B13" s="12" t="s">
        <v>5</v>
      </c>
      <c r="C13" s="9">
        <v>497.69198170761769</v>
      </c>
      <c r="D13" s="10">
        <v>466.39716791613404</v>
      </c>
      <c r="E13" s="11">
        <f t="shared" si="0"/>
        <v>31.294813791483648</v>
      </c>
      <c r="F13" s="11">
        <f>SUM(E10:E13)</f>
        <v>-0.35578133235946297</v>
      </c>
      <c r="G13" s="1">
        <v>2040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0" sqref="C10:C13"/>
    </sheetView>
  </sheetViews>
  <sheetFormatPr defaultRowHeight="14.5" x14ac:dyDescent="0.35"/>
  <cols>
    <col min="2" max="2" width="17.6328125" customWidth="1"/>
    <col min="3" max="3" width="19.1796875" customWidth="1"/>
    <col min="4" max="4" width="13.36328125" customWidth="1"/>
    <col min="5" max="5" width="16" customWidth="1"/>
  </cols>
  <sheetData>
    <row r="1" spans="1:7" ht="29" x14ac:dyDescent="0.35">
      <c r="A1" s="1" t="s">
        <v>0</v>
      </c>
      <c r="B1" s="7" t="s">
        <v>26</v>
      </c>
      <c r="C1" s="13" t="s">
        <v>27</v>
      </c>
      <c r="D1" s="13" t="s">
        <v>28</v>
      </c>
      <c r="E1" s="13" t="s">
        <v>29</v>
      </c>
      <c r="F1" s="13" t="s">
        <v>30</v>
      </c>
      <c r="G1" s="21" t="s">
        <v>40</v>
      </c>
    </row>
    <row r="2" spans="1:7" x14ac:dyDescent="0.35">
      <c r="A2" t="s">
        <v>6</v>
      </c>
      <c r="B2" s="12" t="s">
        <v>2</v>
      </c>
      <c r="C2" s="9">
        <v>87.270402114166245</v>
      </c>
      <c r="D2" s="10">
        <v>99.968273230000037</v>
      </c>
      <c r="E2" s="11">
        <f>C2-D2</f>
        <v>-12.697871115833792</v>
      </c>
      <c r="F2" s="8"/>
      <c r="G2">
        <v>2045</v>
      </c>
    </row>
    <row r="3" spans="1:7" x14ac:dyDescent="0.35">
      <c r="A3" t="s">
        <v>6</v>
      </c>
      <c r="B3" s="12" t="s">
        <v>3</v>
      </c>
      <c r="C3" s="9">
        <v>115.04740617158404</v>
      </c>
      <c r="D3" s="10">
        <v>137.27839125</v>
      </c>
      <c r="E3" s="11">
        <f t="shared" ref="E3:E12" si="0">C3-D3</f>
        <v>-22.230985078415955</v>
      </c>
      <c r="F3" s="8"/>
      <c r="G3">
        <v>2045</v>
      </c>
    </row>
    <row r="4" spans="1:7" x14ac:dyDescent="0.35">
      <c r="A4" t="s">
        <v>6</v>
      </c>
      <c r="B4" s="12" t="s">
        <v>4</v>
      </c>
      <c r="C4" s="9">
        <v>7.7491332991666013</v>
      </c>
      <c r="D4" s="10">
        <v>9.5528669719999986</v>
      </c>
      <c r="E4" s="11">
        <f t="shared" si="0"/>
        <v>-1.8037336728333973</v>
      </c>
      <c r="F4" s="8"/>
      <c r="G4">
        <v>2045</v>
      </c>
    </row>
    <row r="5" spans="1:7" x14ac:dyDescent="0.35">
      <c r="A5" t="s">
        <v>6</v>
      </c>
      <c r="B5" s="12" t="s">
        <v>5</v>
      </c>
      <c r="C5" s="9">
        <v>392.91638906741355</v>
      </c>
      <c r="D5" s="10">
        <v>356.2003399838872</v>
      </c>
      <c r="E5" s="11">
        <v>28.7</v>
      </c>
      <c r="F5" s="11">
        <f>SUM(E2:E5)</f>
        <v>-8.0325898670831428</v>
      </c>
      <c r="G5">
        <v>2045</v>
      </c>
    </row>
    <row r="6" spans="1:7" x14ac:dyDescent="0.35">
      <c r="A6" t="s">
        <v>7</v>
      </c>
      <c r="B6" s="12" t="s">
        <v>2</v>
      </c>
      <c r="C6" s="9">
        <v>91.342943101717538</v>
      </c>
      <c r="D6" s="10">
        <v>99.968273230000037</v>
      </c>
      <c r="E6" s="11">
        <f t="shared" si="0"/>
        <v>-8.6253301282824992</v>
      </c>
      <c r="F6" s="8"/>
      <c r="G6">
        <v>2045</v>
      </c>
    </row>
    <row r="7" spans="1:7" x14ac:dyDescent="0.35">
      <c r="A7" t="s">
        <v>7</v>
      </c>
      <c r="B7" s="12" t="s">
        <v>3</v>
      </c>
      <c r="C7" s="9">
        <v>120.02739623736852</v>
      </c>
      <c r="D7" s="10">
        <v>137.27839125</v>
      </c>
      <c r="E7" s="11">
        <f t="shared" si="0"/>
        <v>-17.250995012631478</v>
      </c>
      <c r="F7" s="8"/>
      <c r="G7">
        <v>2045</v>
      </c>
    </row>
    <row r="8" spans="1:7" x14ac:dyDescent="0.35">
      <c r="A8" t="s">
        <v>7</v>
      </c>
      <c r="B8" s="12" t="s">
        <v>4</v>
      </c>
      <c r="C8" s="9">
        <v>7.5769673739999917</v>
      </c>
      <c r="D8" s="10">
        <v>9.5528669719999986</v>
      </c>
      <c r="E8" s="11">
        <f t="shared" si="0"/>
        <v>-1.9758995980000069</v>
      </c>
      <c r="F8" s="8"/>
      <c r="G8">
        <v>2045</v>
      </c>
    </row>
    <row r="9" spans="1:7" x14ac:dyDescent="0.35">
      <c r="A9" t="s">
        <v>7</v>
      </c>
      <c r="B9" s="12" t="s">
        <v>5</v>
      </c>
      <c r="C9" s="9">
        <v>384.1849507918414</v>
      </c>
      <c r="D9" s="10">
        <v>356.2003399838872</v>
      </c>
      <c r="E9" s="11">
        <v>19.8</v>
      </c>
      <c r="F9" s="11">
        <f>SUM(E6:E9)</f>
        <v>-8.0522247389139814</v>
      </c>
      <c r="G9">
        <v>2045</v>
      </c>
    </row>
    <row r="10" spans="1:7" x14ac:dyDescent="0.35">
      <c r="A10" t="s">
        <v>8</v>
      </c>
      <c r="B10" s="12" t="s">
        <v>2</v>
      </c>
      <c r="C10" s="9">
        <v>77.282980168507493</v>
      </c>
      <c r="D10" s="10">
        <v>99.968273230000037</v>
      </c>
      <c r="E10" s="11">
        <f t="shared" si="0"/>
        <v>-22.685293061492544</v>
      </c>
      <c r="F10" s="8"/>
      <c r="G10">
        <v>2045</v>
      </c>
    </row>
    <row r="11" spans="1:7" x14ac:dyDescent="0.35">
      <c r="A11" t="s">
        <v>8</v>
      </c>
      <c r="B11" s="12" t="s">
        <v>3</v>
      </c>
      <c r="C11" s="9">
        <v>102.83457339120559</v>
      </c>
      <c r="D11" s="10">
        <v>137.27839125</v>
      </c>
      <c r="E11" s="11">
        <f t="shared" si="0"/>
        <v>-34.443817858794404</v>
      </c>
      <c r="F11" s="8"/>
      <c r="G11">
        <v>2045</v>
      </c>
    </row>
    <row r="12" spans="1:7" x14ac:dyDescent="0.35">
      <c r="A12" t="s">
        <v>8</v>
      </c>
      <c r="B12" s="12" t="s">
        <v>4</v>
      </c>
      <c r="C12" s="9">
        <v>8.1795481120833529</v>
      </c>
      <c r="D12" s="10">
        <v>9.5528669719999986</v>
      </c>
      <c r="E12" s="11">
        <f t="shared" si="0"/>
        <v>-1.3733188599166457</v>
      </c>
      <c r="F12" s="8"/>
      <c r="G12">
        <v>2045</v>
      </c>
    </row>
    <row r="13" spans="1:7" x14ac:dyDescent="0.35">
      <c r="A13" t="s">
        <v>8</v>
      </c>
      <c r="B13" s="12" t="s">
        <v>5</v>
      </c>
      <c r="C13" s="9">
        <v>414.74498475635482</v>
      </c>
      <c r="D13" s="10">
        <v>356.2003399838872</v>
      </c>
      <c r="E13" s="11">
        <v>41.4</v>
      </c>
      <c r="F13" s="11">
        <f>SUM(E10:E13)</f>
        <v>-17.102429780203593</v>
      </c>
      <c r="G13">
        <v>2045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93" workbookViewId="0">
      <selection activeCell="K10" sqref="K10"/>
    </sheetView>
  </sheetViews>
  <sheetFormatPr defaultRowHeight="14.5" x14ac:dyDescent="0.35"/>
  <cols>
    <col min="1" max="1" width="8.7265625" style="1"/>
    <col min="2" max="2" width="21.54296875" style="1" customWidth="1"/>
    <col min="3" max="3" width="13.81640625" style="1" customWidth="1"/>
    <col min="4" max="4" width="17.36328125" style="1" customWidth="1"/>
    <col min="5" max="5" width="14.90625" style="1" customWidth="1"/>
    <col min="6" max="6" width="16" style="1" customWidth="1"/>
    <col min="7" max="16384" width="8.7265625" style="1"/>
  </cols>
  <sheetData>
    <row r="1" spans="1:7" ht="29" x14ac:dyDescent="0.35">
      <c r="A1" s="1" t="s">
        <v>0</v>
      </c>
      <c r="B1" s="13" t="s">
        <v>26</v>
      </c>
      <c r="C1" s="13" t="s">
        <v>27</v>
      </c>
      <c r="D1" s="13" t="s">
        <v>28</v>
      </c>
      <c r="E1" s="7" t="s">
        <v>29</v>
      </c>
      <c r="F1" s="7" t="s">
        <v>30</v>
      </c>
      <c r="G1" s="1" t="s">
        <v>40</v>
      </c>
    </row>
    <row r="2" spans="1:7" x14ac:dyDescent="0.35">
      <c r="A2" t="s">
        <v>6</v>
      </c>
      <c r="B2" s="14" t="s">
        <v>2</v>
      </c>
      <c r="C2" s="9">
        <v>69.81832169133304</v>
      </c>
      <c r="D2" s="10">
        <v>109.07683239000002</v>
      </c>
      <c r="E2" s="11">
        <f>C2-D2</f>
        <v>-39.258510698666981</v>
      </c>
      <c r="F2" s="8"/>
      <c r="G2" s="1">
        <v>2050</v>
      </c>
    </row>
    <row r="3" spans="1:7" x14ac:dyDescent="0.35">
      <c r="A3" t="s">
        <v>6</v>
      </c>
      <c r="B3" s="14" t="s">
        <v>3</v>
      </c>
      <c r="C3" s="9">
        <v>102.03792493726723</v>
      </c>
      <c r="D3" s="10">
        <v>143.1017135270001</v>
      </c>
      <c r="E3" s="11">
        <f t="shared" ref="E3:E12" si="0">C3-D3</f>
        <v>-41.063788589732866</v>
      </c>
      <c r="F3" s="8"/>
      <c r="G3" s="1">
        <v>2050</v>
      </c>
    </row>
    <row r="4" spans="1:7" x14ac:dyDescent="0.35">
      <c r="A4" t="s">
        <v>6</v>
      </c>
      <c r="B4" s="14" t="s">
        <v>4</v>
      </c>
      <c r="C4" s="9">
        <v>6.2013066393333247</v>
      </c>
      <c r="D4" s="10">
        <v>9.1339031559999988</v>
      </c>
      <c r="E4" s="11">
        <f t="shared" si="0"/>
        <v>-2.9325965166666741</v>
      </c>
      <c r="F4" s="8"/>
      <c r="G4" s="1">
        <v>2050</v>
      </c>
    </row>
    <row r="5" spans="1:7" x14ac:dyDescent="0.35">
      <c r="A5" t="s">
        <v>6</v>
      </c>
      <c r="B5" s="14" t="s">
        <v>5</v>
      </c>
      <c r="C5" s="9">
        <v>314.33511125393125</v>
      </c>
      <c r="D5" s="10">
        <v>231.68757625565806</v>
      </c>
      <c r="E5" s="11">
        <v>60.3</v>
      </c>
      <c r="F5" s="11">
        <f>SUM(E2:E5)</f>
        <v>-22.954895805066528</v>
      </c>
      <c r="G5" s="1">
        <v>2050</v>
      </c>
    </row>
    <row r="6" spans="1:7" x14ac:dyDescent="0.35">
      <c r="A6" t="s">
        <v>7</v>
      </c>
      <c r="B6" s="14" t="s">
        <v>2</v>
      </c>
      <c r="C6" s="9">
        <v>73.076354481374437</v>
      </c>
      <c r="D6" s="10">
        <v>109.07683239000002</v>
      </c>
      <c r="E6" s="11">
        <f t="shared" si="0"/>
        <v>-36.000477908625584</v>
      </c>
      <c r="F6" s="8"/>
      <c r="G6" s="1">
        <v>2050</v>
      </c>
    </row>
    <row r="7" spans="1:7" x14ac:dyDescent="0.35">
      <c r="A7" t="s">
        <v>7</v>
      </c>
      <c r="B7" s="14" t="s">
        <v>3</v>
      </c>
      <c r="C7" s="9">
        <v>106.02191698989463</v>
      </c>
      <c r="D7" s="10">
        <v>143.1017135270001</v>
      </c>
      <c r="E7" s="11">
        <f t="shared" si="0"/>
        <v>-37.079796537105466</v>
      </c>
      <c r="F7" s="8"/>
      <c r="G7" s="1">
        <v>2050</v>
      </c>
    </row>
    <row r="8" spans="1:7" x14ac:dyDescent="0.35">
      <c r="A8" t="s">
        <v>7</v>
      </c>
      <c r="B8" s="14" t="s">
        <v>4</v>
      </c>
      <c r="C8" s="9">
        <v>6.063573899200037</v>
      </c>
      <c r="D8" s="10">
        <v>9.1339031559999988</v>
      </c>
      <c r="E8" s="11">
        <f t="shared" si="0"/>
        <v>-3.0703292567999618</v>
      </c>
      <c r="F8" s="8"/>
      <c r="G8" s="1">
        <v>2050</v>
      </c>
    </row>
    <row r="9" spans="1:7" x14ac:dyDescent="0.35">
      <c r="A9" t="s">
        <v>7</v>
      </c>
      <c r="B9" s="14" t="s">
        <v>5</v>
      </c>
      <c r="C9" s="9">
        <v>307.34996063347353</v>
      </c>
      <c r="D9" s="10">
        <v>231.68757625565806</v>
      </c>
      <c r="E9" s="11">
        <v>53.2</v>
      </c>
      <c r="F9" s="11">
        <f>SUM(E6:E9)</f>
        <v>-22.950603702531012</v>
      </c>
      <c r="G9" s="1">
        <v>2050</v>
      </c>
    </row>
    <row r="10" spans="1:7" x14ac:dyDescent="0.35">
      <c r="A10" t="s">
        <v>8</v>
      </c>
      <c r="B10" s="14" t="s">
        <v>2</v>
      </c>
      <c r="C10" s="9">
        <v>61.828384134806583</v>
      </c>
      <c r="D10" s="10">
        <v>109.07683239000002</v>
      </c>
      <c r="E10" s="11">
        <f t="shared" si="0"/>
        <v>-47.248448255193438</v>
      </c>
      <c r="F10" s="8"/>
      <c r="G10" s="1">
        <v>2050</v>
      </c>
    </row>
    <row r="11" spans="1:7" x14ac:dyDescent="0.35">
      <c r="A11" t="s">
        <v>8</v>
      </c>
      <c r="B11" s="14" t="s">
        <v>3</v>
      </c>
      <c r="C11" s="9">
        <v>92.267658712964476</v>
      </c>
      <c r="D11" s="10">
        <v>143.1017135270001</v>
      </c>
      <c r="E11" s="11">
        <f t="shared" si="0"/>
        <v>-50.834054814035625</v>
      </c>
      <c r="F11" s="8"/>
      <c r="G11" s="1">
        <v>2050</v>
      </c>
    </row>
    <row r="12" spans="1:7" x14ac:dyDescent="0.35">
      <c r="A12" t="s">
        <v>8</v>
      </c>
      <c r="B12" s="14" t="s">
        <v>4</v>
      </c>
      <c r="C12" s="9">
        <v>6.5456384896666577</v>
      </c>
      <c r="D12" s="10">
        <v>9.1339031559999988</v>
      </c>
      <c r="E12" s="11">
        <f t="shared" si="0"/>
        <v>-2.5882646663333411</v>
      </c>
      <c r="F12" s="8"/>
      <c r="G12" s="1">
        <v>2050</v>
      </c>
    </row>
    <row r="13" spans="1:7" x14ac:dyDescent="0.35">
      <c r="A13" t="s">
        <v>8</v>
      </c>
      <c r="B13" s="14" t="s">
        <v>5</v>
      </c>
      <c r="C13" s="9">
        <v>331.79798780508281</v>
      </c>
      <c r="D13" s="10">
        <v>231.68757625565806</v>
      </c>
      <c r="E13" s="11">
        <v>70.5</v>
      </c>
      <c r="F13" s="11">
        <f>SUM(E10:E13)</f>
        <v>-30.170767735562407</v>
      </c>
      <c r="G13" s="1">
        <v>2050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4" sqref="F14"/>
    </sheetView>
  </sheetViews>
  <sheetFormatPr defaultRowHeight="14.5" x14ac:dyDescent="0.35"/>
  <cols>
    <col min="2" max="2" width="19.26953125" customWidth="1"/>
    <col min="3" max="3" width="12.90625" customWidth="1"/>
    <col min="4" max="4" width="12" customWidth="1"/>
    <col min="5" max="5" width="17.1796875" customWidth="1"/>
    <col min="6" max="6" width="15.90625" customWidth="1"/>
  </cols>
  <sheetData>
    <row r="1" spans="1:7" ht="29" x14ac:dyDescent="0.35">
      <c r="A1" s="1" t="s">
        <v>0</v>
      </c>
      <c r="B1" s="13" t="s">
        <v>26</v>
      </c>
      <c r="C1" s="13" t="s">
        <v>27</v>
      </c>
      <c r="D1" s="13" t="s">
        <v>28</v>
      </c>
      <c r="E1" s="7" t="s">
        <v>29</v>
      </c>
      <c r="F1" s="7" t="s">
        <v>30</v>
      </c>
      <c r="G1" s="21" t="s">
        <v>40</v>
      </c>
    </row>
    <row r="2" spans="1:7" x14ac:dyDescent="0.35">
      <c r="A2" t="s">
        <v>6</v>
      </c>
      <c r="B2" s="14" t="s">
        <v>2</v>
      </c>
      <c r="C2" s="9">
        <v>52.366241268499834</v>
      </c>
      <c r="D2" s="10">
        <v>83.665686990000026</v>
      </c>
      <c r="E2" s="11">
        <f>C2-D2</f>
        <v>-31.299445721500192</v>
      </c>
      <c r="F2" s="8"/>
      <c r="G2">
        <v>2055</v>
      </c>
    </row>
    <row r="3" spans="1:7" x14ac:dyDescent="0.35">
      <c r="A3" t="s">
        <v>6</v>
      </c>
      <c r="B3" s="14" t="s">
        <v>3</v>
      </c>
      <c r="C3" s="9">
        <v>89.028443702950426</v>
      </c>
      <c r="D3" s="10">
        <v>132.22592745699984</v>
      </c>
      <c r="E3" s="11">
        <f t="shared" ref="E3:E12" si="0">C3-D3</f>
        <v>-43.197483754049415</v>
      </c>
      <c r="F3" s="8"/>
      <c r="G3">
        <v>2055</v>
      </c>
    </row>
    <row r="4" spans="1:7" x14ac:dyDescent="0.35">
      <c r="A4" t="s">
        <v>6</v>
      </c>
      <c r="B4" s="14" t="s">
        <v>4</v>
      </c>
      <c r="C4" s="9">
        <v>4.6534799795000481</v>
      </c>
      <c r="D4" s="10">
        <v>7.983573863900002</v>
      </c>
      <c r="E4" s="11">
        <f t="shared" si="0"/>
        <v>-3.3300938843999539</v>
      </c>
      <c r="F4" s="8"/>
      <c r="G4">
        <v>2055</v>
      </c>
    </row>
    <row r="5" spans="1:7" x14ac:dyDescent="0.35">
      <c r="A5" t="s">
        <v>6</v>
      </c>
      <c r="B5" s="14" t="s">
        <v>5</v>
      </c>
      <c r="C5" s="9">
        <v>235.75383344044894</v>
      </c>
      <c r="D5" s="10">
        <v>22.685257833780131</v>
      </c>
      <c r="E5" s="11">
        <v>77.8</v>
      </c>
      <c r="F5" s="11">
        <f>SUM(E2:E5)</f>
        <v>-2.7023359949566839E-2</v>
      </c>
      <c r="G5">
        <v>2055</v>
      </c>
    </row>
    <row r="6" spans="1:7" x14ac:dyDescent="0.35">
      <c r="A6" t="s">
        <v>7</v>
      </c>
      <c r="B6" s="14" t="s">
        <v>2</v>
      </c>
      <c r="C6" s="9">
        <v>54.809765861030428</v>
      </c>
      <c r="D6" s="10">
        <v>83.665686990000026</v>
      </c>
      <c r="E6" s="11">
        <f t="shared" si="0"/>
        <v>-28.855921128969598</v>
      </c>
      <c r="F6" s="8"/>
      <c r="G6">
        <v>2055</v>
      </c>
    </row>
    <row r="7" spans="1:7" x14ac:dyDescent="0.35">
      <c r="A7" t="s">
        <v>7</v>
      </c>
      <c r="B7" s="14" t="s">
        <v>3</v>
      </c>
      <c r="C7" s="9">
        <v>92.016437742420749</v>
      </c>
      <c r="D7" s="10">
        <v>132.22592745699984</v>
      </c>
      <c r="E7" s="11">
        <f t="shared" si="0"/>
        <v>-40.209489714579092</v>
      </c>
      <c r="F7" s="8"/>
      <c r="G7">
        <v>2055</v>
      </c>
    </row>
    <row r="8" spans="1:7" x14ac:dyDescent="0.35">
      <c r="A8" t="s">
        <v>7</v>
      </c>
      <c r="B8" s="14" t="s">
        <v>4</v>
      </c>
      <c r="C8" s="9">
        <v>4.5501804243999686</v>
      </c>
      <c r="D8" s="10">
        <v>7.983573863900002</v>
      </c>
      <c r="E8" s="11">
        <f t="shared" si="0"/>
        <v>-3.4333934395000334</v>
      </c>
      <c r="F8" s="8"/>
      <c r="G8">
        <v>2055</v>
      </c>
    </row>
    <row r="9" spans="1:7" x14ac:dyDescent="0.35">
      <c r="A9" t="s">
        <v>7</v>
      </c>
      <c r="B9" s="14" t="s">
        <v>5</v>
      </c>
      <c r="C9" s="9">
        <v>230.51497047510566</v>
      </c>
      <c r="D9" s="10">
        <v>22.685257833780131</v>
      </c>
      <c r="E9" s="11">
        <v>72.5</v>
      </c>
      <c r="F9" s="11">
        <f>SUM(E6:E9)</f>
        <v>1.1957169512726296E-3</v>
      </c>
      <c r="G9">
        <v>2055</v>
      </c>
    </row>
    <row r="10" spans="1:7" x14ac:dyDescent="0.35">
      <c r="A10" t="s">
        <v>8</v>
      </c>
      <c r="B10" s="14" t="s">
        <v>2</v>
      </c>
      <c r="C10" s="9">
        <v>48.875491850600156</v>
      </c>
      <c r="D10" s="10">
        <v>83.665686990000026</v>
      </c>
      <c r="E10" s="11">
        <f t="shared" si="0"/>
        <v>-34.79019513939987</v>
      </c>
      <c r="F10" s="8"/>
      <c r="G10">
        <v>2055</v>
      </c>
    </row>
    <row r="11" spans="1:7" x14ac:dyDescent="0.35">
      <c r="A11" t="s">
        <v>8</v>
      </c>
      <c r="B11" s="14" t="s">
        <v>3</v>
      </c>
      <c r="C11" s="9">
        <v>84.759880789420095</v>
      </c>
      <c r="D11" s="10">
        <v>132.22592745699984</v>
      </c>
      <c r="E11" s="11">
        <f t="shared" si="0"/>
        <v>-47.466046667579747</v>
      </c>
      <c r="F11" s="8"/>
      <c r="G11">
        <v>2055</v>
      </c>
    </row>
    <row r="12" spans="1:7" x14ac:dyDescent="0.35">
      <c r="A12" t="s">
        <v>8</v>
      </c>
      <c r="B12" s="14" t="s">
        <v>4</v>
      </c>
      <c r="C12" s="9">
        <v>4.8084293121499968</v>
      </c>
      <c r="D12" s="10">
        <v>7.983573863900002</v>
      </c>
      <c r="E12" s="11">
        <f t="shared" si="0"/>
        <v>-3.1751445517500052</v>
      </c>
      <c r="F12" s="8"/>
      <c r="G12">
        <v>2055</v>
      </c>
    </row>
    <row r="13" spans="1:7" x14ac:dyDescent="0.35">
      <c r="A13" t="s">
        <v>8</v>
      </c>
      <c r="B13" s="14" t="s">
        <v>5</v>
      </c>
      <c r="C13" s="9">
        <v>243.61212788846751</v>
      </c>
      <c r="D13" s="10">
        <v>22.685257833780131</v>
      </c>
      <c r="E13" s="11">
        <v>85.4</v>
      </c>
      <c r="F13" s="11">
        <f>SUM(E10:E13)</f>
        <v>-3.1386358729619701E-2</v>
      </c>
      <c r="G13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4" sqref="E14"/>
    </sheetView>
  </sheetViews>
  <sheetFormatPr defaultRowHeight="14.5" x14ac:dyDescent="0.35"/>
  <cols>
    <col min="1" max="1" width="8.7265625" style="6"/>
    <col min="2" max="2" width="18.7265625" style="6" customWidth="1"/>
    <col min="3" max="3" width="14.7265625" style="6" customWidth="1"/>
    <col min="4" max="4" width="16.08984375" style="6" customWidth="1"/>
    <col min="5" max="5" width="14.6328125" style="6" customWidth="1"/>
    <col min="6" max="16384" width="8.7265625" style="6"/>
  </cols>
  <sheetData>
    <row r="1" spans="1:7" ht="29" x14ac:dyDescent="0.35">
      <c r="A1" s="1" t="s">
        <v>0</v>
      </c>
      <c r="B1" s="13" t="s">
        <v>26</v>
      </c>
      <c r="C1" s="13" t="s">
        <v>27</v>
      </c>
      <c r="D1" s="13" t="s">
        <v>28</v>
      </c>
      <c r="E1" s="7" t="s">
        <v>29</v>
      </c>
      <c r="F1" s="7" t="s">
        <v>30</v>
      </c>
      <c r="G1" s="6" t="s">
        <v>40</v>
      </c>
    </row>
    <row r="2" spans="1:7" x14ac:dyDescent="0.35">
      <c r="A2" t="s">
        <v>6</v>
      </c>
      <c r="B2" s="14" t="s">
        <v>2</v>
      </c>
      <c r="C2" s="9">
        <v>34.914160845666629</v>
      </c>
      <c r="D2" s="10">
        <v>69.58423558299998</v>
      </c>
      <c r="E2" s="11">
        <f>C2-D2</f>
        <v>-34.670074737333351</v>
      </c>
      <c r="F2" s="8"/>
      <c r="G2" s="6">
        <v>2060</v>
      </c>
    </row>
    <row r="3" spans="1:7" x14ac:dyDescent="0.35">
      <c r="A3" t="s">
        <v>6</v>
      </c>
      <c r="B3" s="14" t="s">
        <v>3</v>
      </c>
      <c r="C3" s="9">
        <v>76.018962468633617</v>
      </c>
      <c r="D3" s="10">
        <v>112.89671671800005</v>
      </c>
      <c r="E3" s="11">
        <f t="shared" ref="E3:E12" si="0">C3-D3</f>
        <v>-36.877754249366433</v>
      </c>
      <c r="F3" s="8"/>
      <c r="G3" s="6">
        <v>2060</v>
      </c>
    </row>
    <row r="4" spans="1:7" x14ac:dyDescent="0.35">
      <c r="A4" t="s">
        <v>6</v>
      </c>
      <c r="B4" s="14" t="s">
        <v>4</v>
      </c>
      <c r="C4" s="9">
        <v>3.1056533196666578</v>
      </c>
      <c r="D4" s="10">
        <v>6.8889927511999982</v>
      </c>
      <c r="E4" s="11">
        <f t="shared" si="0"/>
        <v>-3.7833394315333404</v>
      </c>
      <c r="F4" s="8"/>
      <c r="G4" s="6">
        <v>2060</v>
      </c>
    </row>
    <row r="5" spans="1:7" x14ac:dyDescent="0.35">
      <c r="A5" t="s">
        <v>6</v>
      </c>
      <c r="B5" s="14" t="s">
        <v>5</v>
      </c>
      <c r="C5" s="9">
        <v>157.172555626963</v>
      </c>
      <c r="D5" s="10">
        <v>2.9562389799851001</v>
      </c>
      <c r="E5" s="11">
        <v>75.3</v>
      </c>
      <c r="F5" s="11">
        <f>SUM(E2:E5)</f>
        <v>-3.1168418233121997E-2</v>
      </c>
      <c r="G5" s="6">
        <v>2060</v>
      </c>
    </row>
    <row r="6" spans="1:7" x14ac:dyDescent="0.35">
      <c r="A6" t="s">
        <v>7</v>
      </c>
      <c r="B6" s="14" t="s">
        <v>2</v>
      </c>
      <c r="C6" s="9">
        <v>36.543177240687328</v>
      </c>
      <c r="D6" s="10">
        <v>69.58423558299998</v>
      </c>
      <c r="E6" s="11">
        <f t="shared" si="0"/>
        <v>-33.041058342312652</v>
      </c>
      <c r="F6" s="8"/>
      <c r="G6" s="6">
        <v>2060</v>
      </c>
    </row>
    <row r="7" spans="1:7" x14ac:dyDescent="0.35">
      <c r="A7" t="s">
        <v>7</v>
      </c>
      <c r="B7" s="14" t="s">
        <v>3</v>
      </c>
      <c r="C7" s="9">
        <v>78.010958494946863</v>
      </c>
      <c r="D7" s="10">
        <v>112.89671671800005</v>
      </c>
      <c r="E7" s="11">
        <f t="shared" si="0"/>
        <v>-34.885758223053188</v>
      </c>
      <c r="F7" s="8"/>
      <c r="G7" s="6">
        <v>2060</v>
      </c>
    </row>
    <row r="8" spans="1:7" x14ac:dyDescent="0.35">
      <c r="A8" t="s">
        <v>7</v>
      </c>
      <c r="B8" s="14" t="s">
        <v>4</v>
      </c>
      <c r="C8" s="9">
        <v>3.0367869496000139</v>
      </c>
      <c r="D8" s="10">
        <v>6.8889927511999982</v>
      </c>
      <c r="E8" s="11">
        <f t="shared" si="0"/>
        <v>-3.8522058015999843</v>
      </c>
      <c r="F8" s="8"/>
      <c r="G8" s="6">
        <v>2060</v>
      </c>
    </row>
    <row r="9" spans="1:7" x14ac:dyDescent="0.35">
      <c r="A9" t="s">
        <v>7</v>
      </c>
      <c r="B9" s="14" t="s">
        <v>5</v>
      </c>
      <c r="C9" s="9">
        <v>153.67998031673415</v>
      </c>
      <c r="D9" s="10">
        <v>2.9562389799851001</v>
      </c>
      <c r="E9" s="11">
        <v>71.8</v>
      </c>
      <c r="F9" s="11">
        <f>SUM(E6:E9)</f>
        <v>2.0977633034178211E-2</v>
      </c>
      <c r="G9" s="6">
        <v>2060</v>
      </c>
    </row>
    <row r="10" spans="1:7" x14ac:dyDescent="0.35">
      <c r="A10" t="s">
        <v>8</v>
      </c>
      <c r="B10" s="14" t="s">
        <v>2</v>
      </c>
      <c r="C10" s="9">
        <v>32.58699456706745</v>
      </c>
      <c r="D10" s="10">
        <v>69.58423558299998</v>
      </c>
      <c r="E10" s="11">
        <f t="shared" si="0"/>
        <v>-36.997241015932531</v>
      </c>
      <c r="F10" s="8"/>
      <c r="G10" s="6">
        <v>2060</v>
      </c>
    </row>
    <row r="11" spans="1:7" x14ac:dyDescent="0.35">
      <c r="A11" t="s">
        <v>8</v>
      </c>
      <c r="B11" s="14" t="s">
        <v>3</v>
      </c>
      <c r="C11" s="9">
        <v>73.173253859613396</v>
      </c>
      <c r="D11" s="10">
        <v>112.89671671800005</v>
      </c>
      <c r="E11" s="11">
        <f t="shared" si="0"/>
        <v>-39.723462858386654</v>
      </c>
      <c r="F11" s="8"/>
      <c r="G11" s="6">
        <v>2060</v>
      </c>
    </row>
    <row r="12" spans="1:7" x14ac:dyDescent="0.35">
      <c r="A12" t="s">
        <v>8</v>
      </c>
      <c r="B12" s="14" t="s">
        <v>4</v>
      </c>
      <c r="C12" s="9">
        <v>3.2089528747666236</v>
      </c>
      <c r="D12" s="10">
        <v>6.8889927511999982</v>
      </c>
      <c r="E12" s="11">
        <f t="shared" si="0"/>
        <v>-3.6800398764333746</v>
      </c>
      <c r="F12" s="8"/>
      <c r="G12" s="6">
        <v>2060</v>
      </c>
    </row>
    <row r="13" spans="1:7" x14ac:dyDescent="0.35">
      <c r="A13" t="s">
        <v>8</v>
      </c>
      <c r="B13" s="14" t="s">
        <v>5</v>
      </c>
      <c r="C13" s="9">
        <v>162.4114185923172</v>
      </c>
      <c r="D13" s="10">
        <v>2.9562389799851001</v>
      </c>
      <c r="E13" s="11">
        <v>80.400000000000006</v>
      </c>
      <c r="F13" s="11">
        <f>SUM(E10:E13)</f>
        <v>-7.4375075254806688E-4</v>
      </c>
      <c r="G13" s="6">
        <v>2060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4" sqref="E14"/>
    </sheetView>
  </sheetViews>
  <sheetFormatPr defaultRowHeight="14.5" x14ac:dyDescent="0.35"/>
  <cols>
    <col min="2" max="2" width="13.36328125" customWidth="1"/>
    <col min="3" max="3" width="14" customWidth="1"/>
    <col min="4" max="4" width="13.6328125" customWidth="1"/>
    <col min="5" max="5" width="16.81640625" customWidth="1"/>
    <col min="6" max="6" width="17.54296875" customWidth="1"/>
  </cols>
  <sheetData>
    <row r="1" spans="1:7" ht="30" customHeight="1" x14ac:dyDescent="0.35">
      <c r="A1" s="1" t="s">
        <v>0</v>
      </c>
      <c r="B1" s="13" t="s">
        <v>26</v>
      </c>
      <c r="C1" s="13" t="s">
        <v>27</v>
      </c>
      <c r="D1" s="13" t="s">
        <v>28</v>
      </c>
      <c r="E1" s="7" t="s">
        <v>29</v>
      </c>
      <c r="F1" s="7" t="s">
        <v>30</v>
      </c>
      <c r="G1" s="21" t="s">
        <v>40</v>
      </c>
    </row>
    <row r="2" spans="1:7" x14ac:dyDescent="0.35">
      <c r="A2" t="s">
        <v>6</v>
      </c>
      <c r="B2" s="14" t="s">
        <v>2</v>
      </c>
      <c r="C2" s="9">
        <v>17.462080422833424</v>
      </c>
      <c r="D2" s="10">
        <v>31.386904779723</v>
      </c>
      <c r="E2" s="11">
        <f>C2-D2</f>
        <v>-13.924824356889577</v>
      </c>
      <c r="F2" s="8"/>
      <c r="G2">
        <v>2065</v>
      </c>
    </row>
    <row r="3" spans="1:7" x14ac:dyDescent="0.35">
      <c r="A3" t="s">
        <v>6</v>
      </c>
      <c r="B3" s="14" t="s">
        <v>3</v>
      </c>
      <c r="C3" s="9">
        <v>63.009481234317718</v>
      </c>
      <c r="D3" s="10">
        <v>76.654707428999984</v>
      </c>
      <c r="E3" s="11">
        <f t="shared" ref="E3:E12" si="0">C3-D3</f>
        <v>-13.645226194682266</v>
      </c>
      <c r="F3" s="8"/>
      <c r="G3">
        <v>2065</v>
      </c>
    </row>
    <row r="4" spans="1:7" x14ac:dyDescent="0.35">
      <c r="A4" t="s">
        <v>6</v>
      </c>
      <c r="B4" s="14" t="s">
        <v>4</v>
      </c>
      <c r="C4" s="9">
        <v>1.5578266598333812</v>
      </c>
      <c r="D4" s="10">
        <v>5.5428823032999963</v>
      </c>
      <c r="E4" s="11">
        <f t="shared" si="0"/>
        <v>-3.9850556434666151</v>
      </c>
      <c r="F4" s="8"/>
      <c r="G4">
        <v>2065</v>
      </c>
    </row>
    <row r="5" spans="1:7" x14ac:dyDescent="0.35">
      <c r="A5" t="s">
        <v>6</v>
      </c>
      <c r="B5" s="14" t="s">
        <v>5</v>
      </c>
      <c r="C5" s="9">
        <v>78.591277813480701</v>
      </c>
      <c r="D5" s="10">
        <v>0.73516380611214882</v>
      </c>
      <c r="E5" s="11">
        <v>31.6</v>
      </c>
      <c r="F5" s="11">
        <f>SUM(E2:E5)</f>
        <v>4.4893804961542827E-2</v>
      </c>
      <c r="G5">
        <v>2065</v>
      </c>
    </row>
    <row r="6" spans="1:7" x14ac:dyDescent="0.35">
      <c r="A6" t="s">
        <v>7</v>
      </c>
      <c r="B6" s="14" t="s">
        <v>2</v>
      </c>
      <c r="C6" s="9">
        <v>18.276588620344228</v>
      </c>
      <c r="D6" s="10">
        <v>31.386904779723</v>
      </c>
      <c r="E6" s="11">
        <f t="shared" si="0"/>
        <v>-13.110316159378772</v>
      </c>
      <c r="F6" s="8"/>
      <c r="G6">
        <v>2065</v>
      </c>
    </row>
    <row r="7" spans="1:7" x14ac:dyDescent="0.35">
      <c r="A7" t="s">
        <v>7</v>
      </c>
      <c r="B7" s="14" t="s">
        <v>3</v>
      </c>
      <c r="C7" s="9">
        <v>64.005479247473886</v>
      </c>
      <c r="D7" s="10">
        <v>76.654707428999984</v>
      </c>
      <c r="E7" s="11">
        <f t="shared" si="0"/>
        <v>-12.649228181526098</v>
      </c>
      <c r="F7" s="8"/>
      <c r="G7">
        <v>2065</v>
      </c>
    </row>
    <row r="8" spans="1:7" x14ac:dyDescent="0.35">
      <c r="A8" t="s">
        <v>7</v>
      </c>
      <c r="B8" s="14" t="s">
        <v>4</v>
      </c>
      <c r="C8" s="9">
        <v>1.5233934747999456</v>
      </c>
      <c r="D8" s="10">
        <v>5.5428823032999963</v>
      </c>
      <c r="E8" s="11">
        <f t="shared" si="0"/>
        <v>-4.0194888285000507</v>
      </c>
      <c r="F8" s="8"/>
      <c r="G8">
        <v>2065</v>
      </c>
    </row>
    <row r="9" spans="1:7" x14ac:dyDescent="0.35">
      <c r="A9" t="s">
        <v>7</v>
      </c>
      <c r="B9" s="14" t="s">
        <v>5</v>
      </c>
      <c r="C9" s="9">
        <v>76.844990158366272</v>
      </c>
      <c r="D9" s="10">
        <v>0.73516380611214882</v>
      </c>
      <c r="E9" s="11">
        <v>29.8</v>
      </c>
      <c r="F9" s="11">
        <f>SUM(E6:E9)</f>
        <v>2.0966830595078534E-2</v>
      </c>
      <c r="G9">
        <v>2065</v>
      </c>
    </row>
    <row r="10" spans="1:7" x14ac:dyDescent="0.35">
      <c r="A10" t="s">
        <v>8</v>
      </c>
      <c r="B10" s="14" t="s">
        <v>2</v>
      </c>
      <c r="C10" s="9">
        <v>16.298497283533834</v>
      </c>
      <c r="D10" s="10">
        <v>31.386904779723</v>
      </c>
      <c r="E10" s="11">
        <f t="shared" si="0"/>
        <v>-15.088407496189166</v>
      </c>
      <c r="F10" s="8"/>
      <c r="G10">
        <v>2065</v>
      </c>
    </row>
    <row r="11" spans="1:7" x14ac:dyDescent="0.35">
      <c r="A11" t="s">
        <v>8</v>
      </c>
      <c r="B11" s="14" t="s">
        <v>3</v>
      </c>
      <c r="C11" s="9">
        <v>61.586626929806698</v>
      </c>
      <c r="D11" s="10">
        <v>76.654707428999984</v>
      </c>
      <c r="E11" s="11">
        <f t="shared" si="0"/>
        <v>-15.068080499193286</v>
      </c>
      <c r="F11" s="8"/>
      <c r="G11">
        <v>2065</v>
      </c>
    </row>
    <row r="12" spans="1:7" x14ac:dyDescent="0.35">
      <c r="A12" t="s">
        <v>8</v>
      </c>
      <c r="B12" s="14" t="s">
        <v>4</v>
      </c>
      <c r="C12" s="9">
        <v>1.6094764373833641</v>
      </c>
      <c r="D12" s="10">
        <v>5.5428823032999963</v>
      </c>
      <c r="E12" s="11">
        <f t="shared" si="0"/>
        <v>-3.9334058659166322</v>
      </c>
      <c r="F12" s="8"/>
      <c r="G12">
        <v>2065</v>
      </c>
    </row>
    <row r="13" spans="1:7" x14ac:dyDescent="0.35">
      <c r="A13" t="s">
        <v>8</v>
      </c>
      <c r="B13" s="14" t="s">
        <v>5</v>
      </c>
      <c r="C13" s="9">
        <v>81.210709296159621</v>
      </c>
      <c r="D13" s="10">
        <v>0.73516380611214882</v>
      </c>
      <c r="E13" s="11">
        <v>34.1</v>
      </c>
      <c r="F13" s="11">
        <f>SUM(E10:E13)</f>
        <v>1.0106138700919587E-2</v>
      </c>
      <c r="G13">
        <v>2065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A7" sqref="A7"/>
    </sheetView>
  </sheetViews>
  <sheetFormatPr defaultRowHeight="14.5" x14ac:dyDescent="0.35"/>
  <cols>
    <col min="1" max="1" width="23.54296875" customWidth="1"/>
    <col min="12" max="12" width="13.08984375" customWidth="1"/>
  </cols>
  <sheetData>
    <row r="1" spans="1:12" x14ac:dyDescent="0.35">
      <c r="A1" s="15"/>
      <c r="B1" s="16" t="s">
        <v>10</v>
      </c>
      <c r="C1" s="16" t="s">
        <v>11</v>
      </c>
      <c r="D1" s="16" t="s">
        <v>12</v>
      </c>
      <c r="E1" s="16" t="s">
        <v>13</v>
      </c>
      <c r="F1" s="16" t="s">
        <v>14</v>
      </c>
      <c r="G1" s="16" t="s">
        <v>15</v>
      </c>
      <c r="H1" s="16" t="s">
        <v>16</v>
      </c>
      <c r="I1" s="17" t="s">
        <v>17</v>
      </c>
      <c r="J1" s="17" t="s">
        <v>18</v>
      </c>
      <c r="K1" s="17" t="s">
        <v>19</v>
      </c>
      <c r="L1" s="17" t="s">
        <v>24</v>
      </c>
    </row>
    <row r="2" spans="1:12" x14ac:dyDescent="0.35">
      <c r="A2" s="14" t="s">
        <v>22</v>
      </c>
      <c r="B2" s="8">
        <v>0.01</v>
      </c>
      <c r="C2" s="8">
        <v>16.198699999999999</v>
      </c>
      <c r="D2" s="8">
        <v>31.181799999999999</v>
      </c>
      <c r="E2" s="8">
        <v>36.1631</v>
      </c>
      <c r="F2" s="8">
        <v>81.258899999999997</v>
      </c>
      <c r="G2" s="8">
        <v>40.950499999999998</v>
      </c>
      <c r="H2" s="8">
        <v>48.329799999999999</v>
      </c>
      <c r="I2" s="8">
        <v>216.15799999999999</v>
      </c>
      <c r="J2" s="8">
        <v>763.76800000000003</v>
      </c>
      <c r="K2" s="8">
        <v>2869.66</v>
      </c>
      <c r="L2" s="8" t="s">
        <v>23</v>
      </c>
    </row>
    <row r="3" spans="1:12" ht="29" x14ac:dyDescent="0.35">
      <c r="A3" s="14" t="s">
        <v>31</v>
      </c>
      <c r="B3" s="8">
        <f>B2*1.98*3.667</f>
        <v>7.2606600000000007E-2</v>
      </c>
      <c r="C3" s="8">
        <f t="shared" ref="C3:K3" si="0">C2*1.98*3.667</f>
        <v>117.61325314199999</v>
      </c>
      <c r="D3" s="8">
        <f t="shared" si="0"/>
        <v>226.400447988</v>
      </c>
      <c r="E3" s="8">
        <f t="shared" si="0"/>
        <v>262.56797364599998</v>
      </c>
      <c r="F3" s="8">
        <f t="shared" si="0"/>
        <v>589.99324487399997</v>
      </c>
      <c r="G3" s="8">
        <f t="shared" si="0"/>
        <v>297.32765732999997</v>
      </c>
      <c r="H3" s="8">
        <f t="shared" si="0"/>
        <v>350.906245668</v>
      </c>
      <c r="I3" s="8">
        <f t="shared" si="0"/>
        <v>1569.4497442799998</v>
      </c>
      <c r="J3" s="8">
        <f t="shared" si="0"/>
        <v>5545.4597668799997</v>
      </c>
      <c r="K3" s="8">
        <f t="shared" si="0"/>
        <v>20835.625575599995</v>
      </c>
      <c r="L3" s="8" t="s">
        <v>38</v>
      </c>
    </row>
    <row r="4" spans="1:12" x14ac:dyDescent="0.35">
      <c r="A4" s="14" t="s">
        <v>32</v>
      </c>
      <c r="B4" s="9">
        <v>412.04414515147079</v>
      </c>
      <c r="C4" s="9">
        <v>479.71120448583144</v>
      </c>
      <c r="D4" s="9">
        <v>533.59114567575159</v>
      </c>
      <c r="E4" s="9">
        <v>587.47108686567174</v>
      </c>
      <c r="F4" s="9">
        <v>489.5609057213951</v>
      </c>
      <c r="G4" s="9">
        <v>391.65072457712085</v>
      </c>
      <c r="H4" s="9">
        <v>293.74054343283933</v>
      </c>
      <c r="I4" s="9">
        <v>195.83036228855781</v>
      </c>
      <c r="J4" s="9">
        <v>97.920181144283561</v>
      </c>
      <c r="K4" s="8">
        <v>1.0000000002037268E-2</v>
      </c>
      <c r="L4" s="8" t="s">
        <v>25</v>
      </c>
    </row>
    <row r="5" spans="1:12" ht="29" x14ac:dyDescent="0.35">
      <c r="A5" s="14" t="s">
        <v>39</v>
      </c>
      <c r="B5" s="9">
        <f>B4*3.667</f>
        <v>1510.9658802704432</v>
      </c>
      <c r="C5" s="9">
        <f t="shared" ref="C5:K5" si="1">C4*3.667</f>
        <v>1759.1009868495439</v>
      </c>
      <c r="D5" s="9">
        <f t="shared" si="1"/>
        <v>1956.6787311929809</v>
      </c>
      <c r="E5" s="9">
        <f t="shared" si="1"/>
        <v>2154.2564755364183</v>
      </c>
      <c r="F5" s="9">
        <f t="shared" si="1"/>
        <v>1795.2198412803557</v>
      </c>
      <c r="G5" s="9">
        <f t="shared" si="1"/>
        <v>1436.1832070243022</v>
      </c>
      <c r="H5" s="9">
        <f t="shared" si="1"/>
        <v>1077.1465727682219</v>
      </c>
      <c r="I5" s="9">
        <f t="shared" si="1"/>
        <v>718.10993851214141</v>
      </c>
      <c r="J5" s="9">
        <f t="shared" si="1"/>
        <v>359.07330425608779</v>
      </c>
      <c r="K5" s="9">
        <f t="shared" si="1"/>
        <v>3.6670000007470657E-2</v>
      </c>
      <c r="L5" s="8"/>
    </row>
    <row r="6" spans="1:12" ht="29" x14ac:dyDescent="0.35">
      <c r="A6" s="14" t="s">
        <v>33</v>
      </c>
      <c r="B6" s="8">
        <v>0</v>
      </c>
      <c r="C6" s="22">
        <v>0.1</v>
      </c>
      <c r="D6" s="22">
        <v>0.5</v>
      </c>
      <c r="E6" s="22">
        <v>1</v>
      </c>
      <c r="F6" s="22">
        <v>1</v>
      </c>
      <c r="G6" s="22">
        <v>1</v>
      </c>
      <c r="H6" s="22">
        <v>1</v>
      </c>
      <c r="I6" s="22">
        <v>1</v>
      </c>
      <c r="J6" s="22">
        <v>1</v>
      </c>
      <c r="K6" s="22">
        <v>1</v>
      </c>
      <c r="L6" s="8"/>
    </row>
    <row r="7" spans="1:12" ht="29" x14ac:dyDescent="0.35">
      <c r="A7" s="18" t="s">
        <v>36</v>
      </c>
      <c r="B7" s="19"/>
      <c r="C7" s="19">
        <f>C3*C4*C6</f>
        <v>5642.0395328245822</v>
      </c>
      <c r="D7" s="19">
        <f t="shared" ref="D7:K7" si="2">D3*D4*D6</f>
        <v>60402.637211710164</v>
      </c>
      <c r="E7" s="19">
        <f t="shared" si="2"/>
        <v>154251.09285393267</v>
      </c>
      <c r="F7" s="19">
        <f t="shared" si="2"/>
        <v>288837.62733002024</v>
      </c>
      <c r="G7" s="19">
        <f t="shared" si="2"/>
        <v>116448.59243011239</v>
      </c>
      <c r="H7" s="19">
        <f t="shared" si="2"/>
        <v>103075.39129649574</v>
      </c>
      <c r="I7" s="19">
        <f t="shared" si="2"/>
        <v>307345.91201603675</v>
      </c>
      <c r="J7" s="19">
        <f t="shared" si="2"/>
        <v>543012.42490122607</v>
      </c>
      <c r="K7" s="19">
        <f t="shared" si="2"/>
        <v>208.35625579844771</v>
      </c>
      <c r="L7" s="19" t="s">
        <v>34</v>
      </c>
    </row>
    <row r="8" spans="1:12" ht="29" x14ac:dyDescent="0.35">
      <c r="A8" s="14" t="s">
        <v>35</v>
      </c>
      <c r="B8" s="8">
        <v>0</v>
      </c>
      <c r="C8" s="22">
        <v>0.1</v>
      </c>
      <c r="D8" s="22">
        <v>0.25</v>
      </c>
      <c r="E8" s="22">
        <v>0.5</v>
      </c>
      <c r="F8" s="22">
        <v>0.75</v>
      </c>
      <c r="G8" s="22">
        <v>1</v>
      </c>
      <c r="H8" s="22">
        <v>1</v>
      </c>
      <c r="I8" s="22">
        <v>1</v>
      </c>
      <c r="J8" s="22">
        <v>1</v>
      </c>
      <c r="K8" s="22">
        <v>1</v>
      </c>
      <c r="L8" s="8"/>
    </row>
    <row r="9" spans="1:12" ht="29" x14ac:dyDescent="0.35">
      <c r="A9" s="18" t="s">
        <v>37</v>
      </c>
      <c r="B9" s="19">
        <f>B3*B4*B8</f>
        <v>0</v>
      </c>
      <c r="C9" s="19">
        <f t="shared" ref="C9:K9" si="3">C3*C4*C8</f>
        <v>5642.0395328245822</v>
      </c>
      <c r="D9" s="19">
        <f t="shared" si="3"/>
        <v>30201.318605855082</v>
      </c>
      <c r="E9" s="19">
        <f t="shared" si="3"/>
        <v>77125.546426966335</v>
      </c>
      <c r="F9" s="19">
        <f t="shared" si="3"/>
        <v>216628.22049751517</v>
      </c>
      <c r="G9" s="19">
        <f t="shared" si="3"/>
        <v>116448.59243011239</v>
      </c>
      <c r="H9" s="19">
        <f t="shared" si="3"/>
        <v>103075.39129649574</v>
      </c>
      <c r="I9" s="19">
        <f t="shared" si="3"/>
        <v>307345.91201603675</v>
      </c>
      <c r="J9" s="19">
        <f t="shared" si="3"/>
        <v>543012.42490122607</v>
      </c>
      <c r="K9" s="19">
        <f t="shared" si="3"/>
        <v>208.35625579844771</v>
      </c>
      <c r="L9" s="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Emission Caps</vt:lpstr>
      <vt:lpstr>NZ+ETS Emissions</vt:lpstr>
      <vt:lpstr>2030</vt:lpstr>
      <vt:lpstr>2035</vt:lpstr>
      <vt:lpstr>2040</vt:lpstr>
      <vt:lpstr>2045</vt:lpstr>
      <vt:lpstr>2050</vt:lpstr>
      <vt:lpstr>2055</vt:lpstr>
      <vt:lpstr>2060</vt:lpstr>
      <vt:lpstr>2065</vt:lpstr>
      <vt:lpstr>Auction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Malik</dc:creator>
  <cp:lastModifiedBy>Aman Malik</cp:lastModifiedBy>
  <dcterms:created xsi:type="dcterms:W3CDTF">2023-03-01T05:32:18Z</dcterms:created>
  <dcterms:modified xsi:type="dcterms:W3CDTF">2023-05-02T08:45:28Z</dcterms:modified>
</cp:coreProperties>
</file>