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gh/Downloads/ME 497/RASPA2/examples/Bulk-Density/"/>
    </mc:Choice>
  </mc:AlternateContent>
  <xr:revisionPtr revIDLastSave="0" documentId="13_ncr:1_{20C27FD4-F6EF-8C4A-BE5D-51EBD969495C}" xr6:coauthVersionLast="47" xr6:coauthVersionMax="47" xr10:uidLastSave="{00000000-0000-0000-0000-000000000000}"/>
  <bookViews>
    <workbookView xWindow="0" yWindow="500" windowWidth="33600" windowHeight="19000" xr2:uid="{00000000-000D-0000-FFFF-FFFF00000000}"/>
  </bookViews>
  <sheets>
    <sheet name="Simulation" sheetId="2" r:id="rId1"/>
    <sheet name="Hexane" sheetId="7" r:id="rId2"/>
    <sheet name="Butane" sheetId="6" r:id="rId3"/>
    <sheet name="Methane" sheetId="3" r:id="rId4"/>
    <sheet name="Ethane" sheetId="4" r:id="rId5"/>
    <sheet name="Propan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D11" i="4"/>
  <c r="D10" i="4"/>
  <c r="D8" i="4"/>
  <c r="D7" i="4"/>
  <c r="D6" i="4"/>
  <c r="G16" i="2"/>
  <c r="G17" i="2"/>
  <c r="G18" i="2"/>
  <c r="G12" i="2"/>
  <c r="G13" i="2"/>
  <c r="G14" i="2"/>
  <c r="D18" i="2"/>
  <c r="D17" i="2"/>
  <c r="D16" i="2"/>
  <c r="D14" i="2"/>
  <c r="D13" i="2"/>
  <c r="D12" i="2"/>
  <c r="G19" i="2"/>
  <c r="D3" i="7"/>
  <c r="D4" i="7"/>
  <c r="D5" i="7"/>
  <c r="D6" i="7"/>
  <c r="D7" i="7"/>
  <c r="D8" i="7"/>
  <c r="D9" i="7"/>
  <c r="D10" i="7"/>
  <c r="D11" i="7"/>
  <c r="D12" i="7"/>
  <c r="D13" i="7"/>
  <c r="D14" i="7"/>
  <c r="D2" i="7"/>
  <c r="G38" i="2"/>
  <c r="G41" i="2"/>
  <c r="G42" i="2"/>
  <c r="G43" i="2"/>
  <c r="G44" i="2"/>
  <c r="G45" i="2"/>
  <c r="G46" i="2"/>
  <c r="D3" i="6"/>
  <c r="D4" i="6"/>
  <c r="D5" i="6"/>
  <c r="D6" i="6"/>
  <c r="D7" i="6"/>
  <c r="D8" i="6"/>
  <c r="D9" i="6"/>
  <c r="D10" i="6"/>
  <c r="D11" i="6"/>
  <c r="D12" i="6"/>
  <c r="D2" i="6"/>
  <c r="G33" i="2"/>
  <c r="G34" i="2"/>
  <c r="G35" i="2"/>
  <c r="G36" i="2"/>
  <c r="G37" i="2"/>
  <c r="G24" i="2"/>
  <c r="G25" i="2"/>
  <c r="G26" i="2"/>
  <c r="G27" i="2"/>
  <c r="G28" i="2"/>
  <c r="G29" i="2"/>
  <c r="G30" i="2"/>
  <c r="D3" i="5"/>
  <c r="D4" i="5"/>
  <c r="D5" i="5"/>
  <c r="D6" i="5"/>
  <c r="D7" i="5"/>
  <c r="D8" i="5"/>
  <c r="D9" i="5"/>
  <c r="D10" i="5"/>
  <c r="D2" i="5"/>
  <c r="D3" i="4"/>
  <c r="D4" i="4"/>
  <c r="D5" i="4"/>
  <c r="D9" i="4"/>
  <c r="D13" i="4"/>
  <c r="D14" i="4"/>
  <c r="D15" i="4"/>
  <c r="D16" i="4"/>
  <c r="D2" i="4"/>
  <c r="G11" i="2"/>
  <c r="G15" i="2"/>
  <c r="G20" i="2"/>
  <c r="G21" i="2"/>
  <c r="G22" i="2"/>
  <c r="G10" i="2"/>
  <c r="G3" i="2"/>
  <c r="G4" i="2"/>
  <c r="G5" i="2"/>
  <c r="G6" i="2"/>
  <c r="G7" i="2"/>
  <c r="G8" i="2"/>
  <c r="G2" i="2"/>
  <c r="E4" i="3"/>
  <c r="E5" i="3"/>
  <c r="E6" i="3"/>
  <c r="E7" i="3"/>
  <c r="E8" i="3"/>
  <c r="E9" i="3"/>
  <c r="E10" i="3"/>
  <c r="E11" i="3"/>
  <c r="E3" i="3"/>
  <c r="E2" i="3"/>
</calcChain>
</file>

<file path=xl/sharedStrings.xml><?xml version="1.0" encoding="utf-8"?>
<sst xmlns="http://schemas.openxmlformats.org/spreadsheetml/2006/main" count="194" uniqueCount="42">
  <si>
    <t>Fluid</t>
  </si>
  <si>
    <t>Methane</t>
  </si>
  <si>
    <t>Average Density (kg/m^3)</t>
  </si>
  <si>
    <t>Temperature (K) Pressure (bar)  Density (mol/m3)        Volume (m3/mol) Internal Energy (kJ/mol)        Enthalpy (kJ/mol)       Entropy (J/mol*K)       Cv (J/mol*K)    Cp (J/mol*K)    Sound Spd. (m/s)        Joule-Thomson (K/bar)   Viscosity (uPa*s)       Therm. Cond. (W/m*K)    Phase</t>
  </si>
  <si>
    <t>298.00  0.0000  0.0000  infinite        12.131  14.609  -1.0000e+07     27.388  35.703  448.70  undefined       11.058  0.033863        vapor</t>
  </si>
  <si>
    <t>298.00  45.992  2009.9  0.00049755      11.579  13.868  73.539  28.141  40.767  437.86  0.40423 11.909  0.037513        supercritical</t>
  </si>
  <si>
    <t>298.00  91.984  4316.4  0.00023168      10.978  13.109  65.842  28.850  47.267  440.26  0.34334 13.399  0.043097        supercritical</t>
  </si>
  <si>
    <t>298.00  137.98  6772.5  0.00014766      10.369  12.406  60.652  29.385  53.449  462.87  0.26191 15.575  0.050706        supercritical</t>
  </si>
  <si>
    <t>298.00  183.97  9079.3  0.00011014      9.8174  11.844  56.809  29.701  56.860  506.30  0.18229 18.213  0.058936        supercritical</t>
  </si>
  <si>
    <t>298.00  229.96  11019.  9.0751e-05      9.3625  11.449  53.951  29.875  57.396  562.76  0.12032 20.951  0.066428        supercritical</t>
  </si>
  <si>
    <t>298.00  275.95  12577.  7.9510e-05      8.9999  11.194  51.787  29.997  56.574  623.43  0.076985        23.566  0.073002        supercritical</t>
  </si>
  <si>
    <t>298.00  321.94  13831.  7.2302e-05      8.7087  11.036  50.091  30.108  55.413  683.32  0.047126        25.997  0.078891        supercritical</t>
  </si>
  <si>
    <t>Temperature (K)</t>
  </si>
  <si>
    <t>Pressure (bar)</t>
  </si>
  <si>
    <t>Density (mol/m3)</t>
  </si>
  <si>
    <t>Volume (m3/mol)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</si>
  <si>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</si>
  <si>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</si>
  <si>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</si>
  <si>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</si>
  <si>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</si>
  <si>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</si>
  <si>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(K/bar)</t>
  </si>
  <si>
    <t>Viscosity (uPa*s)</t>
  </si>
  <si>
    <t>Therm. Cond. (W/m*K)</t>
  </si>
  <si>
    <t>Phase</t>
  </si>
  <si>
    <t>infinite</t>
  </si>
  <si>
    <t>undefined</t>
  </si>
  <si>
    <t>vapor</t>
  </si>
  <si>
    <t>supercritical</t>
  </si>
  <si>
    <t>P/Pc</t>
  </si>
  <si>
    <t>Average Density (mmol/cm^3)</t>
  </si>
  <si>
    <t>Ethane</t>
  </si>
  <si>
    <t>liquid</t>
  </si>
  <si>
    <t>Propane</t>
  </si>
  <si>
    <t>STD (kg/m^3)</t>
  </si>
  <si>
    <t>NIST Density (mmol/cm^3)</t>
  </si>
  <si>
    <t>Butane</t>
  </si>
  <si>
    <t>Hexane</t>
  </si>
  <si>
    <t>Molecular Weight (g/mol)</t>
  </si>
  <si>
    <t>Pressure (Bar)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</si>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</sst>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10" xfId="0" applyBorder="1"/>
    <xf numFmtId="0" fontId="18" fillId="0" borderId="10" xfId="0" applyFont="1" applyBorder="1"/>
    <xf numFmtId="0" fontId="0" fillId="33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Methane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NIST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Simulation!$I$2:$I$8</c:f>
              <c:numCache>
                <c:formatCode>General</c:formatCode>
                <c:ptCount val="7"/>
                <c:pt idx="0">
                  <c:v>0</c:v>
                </c:pt>
                <c:pt idx="1">
                  <c:v>2.0099</c:v>
                </c:pt>
                <c:pt idx="2">
                  <c:v>4.3163999999999998</c:v>
                </c:pt>
                <c:pt idx="3">
                  <c:v>6.7725</c:v>
                </c:pt>
                <c:pt idx="4">
                  <c:v>9.0792999999999999</c:v>
                </c:pt>
                <c:pt idx="5">
                  <c:v>11.019</c:v>
                </c:pt>
                <c:pt idx="6">
                  <c:v>12.577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3-9340-94ED-9A52FAF9E958}"/>
            </c:ext>
          </c:extLst>
        </c:ser>
        <c:ser>
          <c:idx val="0"/>
          <c:order val="1"/>
          <c:tx>
            <c:v>GCMC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Simulation!$G$2:$G$8</c:f>
              <c:numCache>
                <c:formatCode>General</c:formatCode>
                <c:ptCount val="7"/>
                <c:pt idx="0">
                  <c:v>0</c:v>
                </c:pt>
                <c:pt idx="1">
                  <c:v>2.2564108957177584</c:v>
                </c:pt>
                <c:pt idx="2">
                  <c:v>4.5267493610920653</c:v>
                </c:pt>
                <c:pt idx="3">
                  <c:v>6.9789515676619098</c:v>
                </c:pt>
                <c:pt idx="4">
                  <c:v>9.0370803465685974</c:v>
                </c:pt>
                <c:pt idx="5">
                  <c:v>11.027171975316337</c:v>
                </c:pt>
                <c:pt idx="6">
                  <c:v>13.082289472043884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9340-94ED-9A52FAF9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Propane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NIST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Simulation!$I$24:$I$30</c:f>
              <c:numCache>
                <c:formatCode>General</c:formatCode>
                <c:ptCount val="7"/>
                <c:pt idx="0">
                  <c:v>0</c:v>
                </c:pt>
                <c:pt idx="1">
                  <c:v>11.385</c:v>
                </c:pt>
                <c:pt idx="2">
                  <c:v>11.612</c:v>
                </c:pt>
                <c:pt idx="3">
                  <c:v>11.805</c:v>
                </c:pt>
                <c:pt idx="4">
                  <c:v>11.974</c:v>
                </c:pt>
                <c:pt idx="5">
                  <c:v>12.125</c:v>
                </c:pt>
                <c:pt idx="6">
                  <c:v>12.262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2-364A-A65B-A3A9B28AD367}"/>
            </c:ext>
          </c:extLst>
        </c:ser>
        <c:ser>
          <c:idx val="0"/>
          <c:order val="1"/>
          <c:tx>
            <c:v>GCMC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Simulation!$G$24:$G$30</c:f>
              <c:numCache>
                <c:formatCode>General</c:formatCode>
                <c:ptCount val="7"/>
                <c:pt idx="0">
                  <c:v>0</c:v>
                </c:pt>
                <c:pt idx="1">
                  <c:v>11.632644980451563</c:v>
                </c:pt>
                <c:pt idx="2">
                  <c:v>11.850941363764186</c:v>
                </c:pt>
                <c:pt idx="3">
                  <c:v>12.020875098649297</c:v>
                </c:pt>
                <c:pt idx="4">
                  <c:v>12.255304610890882</c:v>
                </c:pt>
                <c:pt idx="5">
                  <c:v>12.409350592802911</c:v>
                </c:pt>
                <c:pt idx="6">
                  <c:v>12.472914531155034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2-364A-A65B-A3A9B28A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NIST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Simulation!$I$40:$I$46</c:f>
              <c:numCache>
                <c:formatCode>General</c:formatCode>
                <c:ptCount val="7"/>
                <c:pt idx="0">
                  <c:v>0</c:v>
                </c:pt>
                <c:pt idx="1">
                  <c:v>7.6376999999999997</c:v>
                </c:pt>
                <c:pt idx="2">
                  <c:v>7.6743000000000006</c:v>
                </c:pt>
                <c:pt idx="3">
                  <c:v>7.7092000000000001</c:v>
                </c:pt>
                <c:pt idx="4">
                  <c:v>7.7427000000000001</c:v>
                </c:pt>
                <c:pt idx="5">
                  <c:v>7.7748999999999997</c:v>
                </c:pt>
                <c:pt idx="6">
                  <c:v>7.8058999999999994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C-F148-BD39-1206D520B8CF}"/>
            </c:ext>
          </c:extLst>
        </c:ser>
        <c:ser>
          <c:idx val="0"/>
          <c:order val="1"/>
          <c:tx>
            <c:v>GCMC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Simulation!$G$40:$G$46</c:f>
              <c:numCache>
                <c:formatCode>General</c:formatCode>
                <c:ptCount val="7"/>
                <c:pt idx="0">
                  <c:v>0</c:v>
                </c:pt>
                <c:pt idx="1">
                  <c:v>7.7964629116894146</c:v>
                </c:pt>
                <c:pt idx="2">
                  <c:v>7.799443460662788</c:v>
                </c:pt>
                <c:pt idx="3">
                  <c:v>7.8159111532989689</c:v>
                </c:pt>
                <c:pt idx="4">
                  <c:v>7.9115273036156495</c:v>
                </c:pt>
                <c:pt idx="5">
                  <c:v>7.9571262796575359</c:v>
                </c:pt>
                <c:pt idx="6">
                  <c:v>7.994845164629349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C-F148-BD39-1206D520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Ethane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NIST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Simulation!$E$10:$E$22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Simulation!$I$10:$I$22</c:f>
              <c:numCache>
                <c:formatCode>General</c:formatCode>
                <c:ptCount val="13"/>
                <c:pt idx="0">
                  <c:v>0</c:v>
                </c:pt>
                <c:pt idx="1">
                  <c:v>11.180999999999999</c:v>
                </c:pt>
                <c:pt idx="2">
                  <c:v>11.8</c:v>
                </c:pt>
                <c:pt idx="3">
                  <c:v>12.207000000000001</c:v>
                </c:pt>
                <c:pt idx="4">
                  <c:v>12.521000000000001</c:v>
                </c:pt>
                <c:pt idx="5">
                  <c:v>12.779</c:v>
                </c:pt>
                <c:pt idx="6">
                  <c:v>13</c:v>
                </c:pt>
                <c:pt idx="7">
                  <c:v>13.195</c:v>
                </c:pt>
                <c:pt idx="8">
                  <c:v>13.37</c:v>
                </c:pt>
                <c:pt idx="9">
                  <c:v>13.529</c:v>
                </c:pt>
                <c:pt idx="10">
                  <c:v>14.054</c:v>
                </c:pt>
                <c:pt idx="11">
                  <c:v>14.467000000000001</c:v>
                </c:pt>
                <c:pt idx="12">
                  <c:v>14.811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8-4948-8DF7-4984294F3879}"/>
            </c:ext>
          </c:extLst>
        </c:ser>
        <c:ser>
          <c:idx val="0"/>
          <c:order val="1"/>
          <c:tx>
            <c:v>GCMC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Simulation!$E$10:$E$22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Simulation!$G$10:$G$22</c:f>
              <c:numCache>
                <c:formatCode>General</c:formatCode>
                <c:ptCount val="13"/>
                <c:pt idx="0">
                  <c:v>0</c:v>
                </c:pt>
                <c:pt idx="1">
                  <c:v>11.525374937144651</c:v>
                </c:pt>
                <c:pt idx="2">
                  <c:v>11.819576880405892</c:v>
                </c:pt>
                <c:pt idx="3">
                  <c:v>11.701724098940304</c:v>
                </c:pt>
                <c:pt idx="4">
                  <c:v>12.722282121411258</c:v>
                </c:pt>
                <c:pt idx="5">
                  <c:v>12.460920601389336</c:v>
                </c:pt>
                <c:pt idx="6">
                  <c:v>12.976074394127645</c:v>
                </c:pt>
                <c:pt idx="7">
                  <c:v>12.991605984095269</c:v>
                </c:pt>
                <c:pt idx="8">
                  <c:v>13.627523858427139</c:v>
                </c:pt>
                <c:pt idx="9">
                  <c:v>13.66485461458031</c:v>
                </c:pt>
                <c:pt idx="10">
                  <c:v>14.21996179459005</c:v>
                </c:pt>
                <c:pt idx="11">
                  <c:v>14.401457778499079</c:v>
                </c:pt>
                <c:pt idx="12">
                  <c:v>14.879382913455167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948-8DF7-4984294F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Butane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NIST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Simulation!$I$32:$I$38</c:f>
              <c:numCache>
                <c:formatCode>General</c:formatCode>
                <c:ptCount val="7"/>
                <c:pt idx="0">
                  <c:v>0</c:v>
                </c:pt>
                <c:pt idx="1">
                  <c:v>9.9601000000000006</c:v>
                </c:pt>
                <c:pt idx="2">
                  <c:v>10.058999999999999</c:v>
                </c:pt>
                <c:pt idx="3">
                  <c:v>10.148999999999999</c:v>
                </c:pt>
                <c:pt idx="4">
                  <c:v>10.231999999999999</c:v>
                </c:pt>
                <c:pt idx="5">
                  <c:v>10.311</c:v>
                </c:pt>
                <c:pt idx="6">
                  <c:v>10.384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4-B54A-85A2-05309E38B4B2}"/>
            </c:ext>
          </c:extLst>
        </c:ser>
        <c:ser>
          <c:idx val="0"/>
          <c:order val="1"/>
          <c:tx>
            <c:v>GCMC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Simulation!$E$2:$E$8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Simulation!$G$32:$G$38</c:f>
              <c:numCache>
                <c:formatCode>General</c:formatCode>
                <c:ptCount val="7"/>
                <c:pt idx="0">
                  <c:v>0</c:v>
                </c:pt>
                <c:pt idx="1">
                  <c:v>10.073725702055325</c:v>
                </c:pt>
                <c:pt idx="2">
                  <c:v>10.249568151239973</c:v>
                </c:pt>
                <c:pt idx="3">
                  <c:v>10.373788156676795</c:v>
                </c:pt>
                <c:pt idx="4">
                  <c:v>10.463286833602307</c:v>
                </c:pt>
                <c:pt idx="5">
                  <c:v>10.519685937559142</c:v>
                </c:pt>
                <c:pt idx="6">
                  <c:v>10.661784653712351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B54A-85A2-05309E38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6303"/>
        <c:axId val="99687951"/>
      </c:scatterChart>
      <c:valAx>
        <c:axId val="99686303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/>
                  <a:t>P/Pc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7951"/>
        <c:crosses val="autoZero"/>
        <c:crossBetween val="midCat"/>
      </c:valAx>
      <c:valAx>
        <c:axId val="9968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/>
                  <a:t>Density (</a:t>
                </a:r>
                <a:r>
                  <a:rPr lang="en-US" sz="1000">
                    <a:effectLst/>
                  </a:rPr>
                  <a:t>mmol/cm</a:t>
                </a:r>
                <a:r>
                  <a:rPr lang="en-US" sz="1000" baseline="30000">
                    <a:effectLst/>
                  </a:rPr>
                  <a:t>3</a:t>
                </a:r>
                <a:r>
                  <a:rPr lang="en-US" sz="10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96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2823</xdr:rowOff>
    </xdr:from>
    <xdr:to>
      <xdr:col>17</xdr:col>
      <xdr:colOff>812800</xdr:colOff>
      <xdr:row>24</xdr:row>
      <xdr:rowOff>190030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F26AF-D4C2-9264-3106-64075255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17</xdr:col>
      <xdr:colOff>793750</xdr:colOff>
      <xdr:row>43</xdr:row>
      <xdr:rowOff>187206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0D3B-9A21-E045-9C70-8BC79558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793751</xdr:colOff>
      <xdr:row>24</xdr:row>
      <xdr:rowOff>187207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32333-C1C2-9844-9A52-159E3A17E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793751</xdr:colOff>
      <xdr:row>43</xdr:row>
      <xdr:rowOff>187206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950E6-49B9-874F-BF72-3D6AD6A0E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793750</xdr:colOff>
      <xdr:row>62</xdr:row>
      <xdr:rowOff>187207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4C15F6-313D-5943-AC6D-6B9E6383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abSelected="1" zoomScale="64" zoomScaleNormal="191" workbookViewId="0">
      <selection activeCell="J14" sqref="J14"/>
    </sheetView>
  </sheetViews>
  <sheetFormatPr baseColWidth="10" defaultRowHeight="16" x14ac:dyDescent="0.2"/>
  <cols>
    <col min="2" max="2" width="14.6640625" bestFit="1" customWidth="1"/>
    <col min="3" max="3" width="23" bestFit="1" customWidth="1"/>
    <col min="4" max="4" width="12.83203125" bestFit="1" customWidth="1"/>
    <col min="6" max="6" width="22.83203125" bestFit="1" customWidth="1"/>
    <col min="7" max="7" width="26.83203125" bestFit="1" customWidth="1"/>
    <col min="8" max="8" width="12.5" bestFit="1" customWidth="1"/>
    <col min="9" max="9" width="23.83203125" bestFit="1" customWidth="1"/>
    <col min="10" max="10" width="31" customWidth="1"/>
  </cols>
  <sheetData>
    <row r="1" spans="1:10" x14ac:dyDescent="0.2">
      <c r="A1" s="4" t="s">
        <v>0</v>
      </c>
      <c r="B1" s="4" t="s">
        <v>12</v>
      </c>
      <c r="C1" s="4" t="s">
        <v>39</v>
      </c>
      <c r="D1" s="4" t="s">
        <v>40</v>
      </c>
      <c r="E1" s="4" t="s">
        <v>30</v>
      </c>
      <c r="F1" s="4" t="s">
        <v>2</v>
      </c>
      <c r="G1" s="4" t="s">
        <v>31</v>
      </c>
      <c r="H1" s="4" t="s">
        <v>35</v>
      </c>
      <c r="I1" s="5" t="s">
        <v>36</v>
      </c>
      <c r="J1" s="7" t="s">
        <v>41</v>
      </c>
    </row>
    <row r="2" spans="1:10" x14ac:dyDescent="0.2">
      <c r="A2" t="s">
        <v>1</v>
      </c>
      <c r="B2">
        <v>298</v>
      </c>
      <c r="C2">
        <v>16.042999999999999</v>
      </c>
      <c r="D2">
        <v>0</v>
      </c>
      <c r="E2">
        <v>0</v>
      </c>
      <c r="F2">
        <v>0</v>
      </c>
      <c r="G2">
        <f>(F2/(16.043/1000))/1000</f>
        <v>0</v>
      </c>
      <c r="H2">
        <v>0</v>
      </c>
      <c r="I2" s="2">
        <v>0</v>
      </c>
    </row>
    <row r="3" spans="1:10" x14ac:dyDescent="0.2">
      <c r="A3" t="s">
        <v>1</v>
      </c>
      <c r="B3">
        <v>298</v>
      </c>
      <c r="C3">
        <v>16.042999999999999</v>
      </c>
      <c r="D3">
        <v>45.991999999999997</v>
      </c>
      <c r="E3" s="3">
        <v>1</v>
      </c>
      <c r="F3">
        <v>36.199599999999997</v>
      </c>
      <c r="G3">
        <f t="shared" ref="G3:G8" si="0">(F3/(16.043/1000))/1000</f>
        <v>2.2564108957177584</v>
      </c>
      <c r="H3">
        <v>2.0316000000000001</v>
      </c>
      <c r="I3" s="2">
        <v>2.0099</v>
      </c>
    </row>
    <row r="4" spans="1:10" x14ac:dyDescent="0.2">
      <c r="A4" t="s">
        <v>1</v>
      </c>
      <c r="B4">
        <v>298</v>
      </c>
      <c r="C4">
        <v>16.042999999999999</v>
      </c>
      <c r="D4">
        <v>91.983999999999995</v>
      </c>
      <c r="E4" s="3">
        <v>2</v>
      </c>
      <c r="F4">
        <v>72.622640000000004</v>
      </c>
      <c r="G4">
        <f t="shared" si="0"/>
        <v>4.5267493610920653</v>
      </c>
      <c r="H4">
        <v>4.16113</v>
      </c>
      <c r="I4" s="2">
        <v>4.3163999999999998</v>
      </c>
    </row>
    <row r="5" spans="1:10" x14ac:dyDescent="0.2">
      <c r="A5" t="s">
        <v>1</v>
      </c>
      <c r="B5">
        <v>298</v>
      </c>
      <c r="C5">
        <v>16.042999999999999</v>
      </c>
      <c r="D5">
        <v>137.97999999999999</v>
      </c>
      <c r="E5" s="3">
        <v>3</v>
      </c>
      <c r="F5">
        <v>111.96332</v>
      </c>
      <c r="G5">
        <f t="shared" si="0"/>
        <v>6.9789515676619098</v>
      </c>
      <c r="H5">
        <v>11.86679</v>
      </c>
      <c r="I5" s="2">
        <v>6.7725</v>
      </c>
    </row>
    <row r="6" spans="1:10" x14ac:dyDescent="0.2">
      <c r="A6" t="s">
        <v>1</v>
      </c>
      <c r="B6">
        <v>298</v>
      </c>
      <c r="C6">
        <v>16.042999999999999</v>
      </c>
      <c r="D6">
        <v>183.97</v>
      </c>
      <c r="E6" s="3">
        <v>4</v>
      </c>
      <c r="F6">
        <v>144.98187999999999</v>
      </c>
      <c r="G6">
        <f t="shared" si="0"/>
        <v>9.0370803465685974</v>
      </c>
      <c r="H6">
        <v>12.569649999999999</v>
      </c>
      <c r="I6" s="2">
        <v>9.0792999999999999</v>
      </c>
    </row>
    <row r="7" spans="1:10" x14ac:dyDescent="0.2">
      <c r="A7" t="s">
        <v>1</v>
      </c>
      <c r="B7">
        <v>298</v>
      </c>
      <c r="C7">
        <v>16.042999999999999</v>
      </c>
      <c r="D7">
        <v>229.96</v>
      </c>
      <c r="E7" s="3">
        <v>5</v>
      </c>
      <c r="F7">
        <v>176.90891999999999</v>
      </c>
      <c r="G7">
        <f t="shared" si="0"/>
        <v>11.027171975316337</v>
      </c>
      <c r="H7">
        <v>12.11707</v>
      </c>
      <c r="I7" s="2">
        <v>11.019</v>
      </c>
    </row>
    <row r="8" spans="1:10" x14ac:dyDescent="0.2">
      <c r="A8" t="s">
        <v>1</v>
      </c>
      <c r="B8">
        <v>298</v>
      </c>
      <c r="C8">
        <v>16.042999999999999</v>
      </c>
      <c r="D8">
        <v>275.95</v>
      </c>
      <c r="E8" s="3">
        <v>6</v>
      </c>
      <c r="F8">
        <v>209.87916999999999</v>
      </c>
      <c r="G8">
        <f t="shared" si="0"/>
        <v>13.082289472043884</v>
      </c>
      <c r="H8">
        <v>3.32084</v>
      </c>
      <c r="I8" s="2">
        <v>12.577</v>
      </c>
    </row>
    <row r="9" spans="1:10" x14ac:dyDescent="0.2">
      <c r="I9" s="2"/>
    </row>
    <row r="10" spans="1:10" x14ac:dyDescent="0.2">
      <c r="A10" t="s">
        <v>32</v>
      </c>
      <c r="B10">
        <v>298</v>
      </c>
      <c r="C10">
        <v>30.069040000000001</v>
      </c>
      <c r="D10">
        <v>0</v>
      </c>
      <c r="E10">
        <v>0</v>
      </c>
      <c r="F10">
        <v>0</v>
      </c>
      <c r="G10">
        <f>(F10/(C10/1000))/1000</f>
        <v>0</v>
      </c>
      <c r="H10">
        <v>0</v>
      </c>
      <c r="I10" s="2">
        <v>0</v>
      </c>
    </row>
    <row r="11" spans="1:10" x14ac:dyDescent="0.2">
      <c r="A11" t="s">
        <v>32</v>
      </c>
      <c r="B11">
        <v>298</v>
      </c>
      <c r="C11">
        <v>30.069040000000001</v>
      </c>
      <c r="D11">
        <v>48.722000000000001</v>
      </c>
      <c r="E11" s="3">
        <v>1</v>
      </c>
      <c r="F11">
        <v>346.55696</v>
      </c>
      <c r="G11">
        <f t="shared" ref="G11:G46" si="1">(F11/(C11/1000))/1000</f>
        <v>11.525374937144651</v>
      </c>
      <c r="H11">
        <v>34.682810000000003</v>
      </c>
      <c r="I11" s="2">
        <v>11.180999999999999</v>
      </c>
    </row>
    <row r="12" spans="1:10" x14ac:dyDescent="0.2">
      <c r="A12" t="s">
        <v>32</v>
      </c>
      <c r="B12">
        <v>298</v>
      </c>
      <c r="C12">
        <v>30.069040000000001</v>
      </c>
      <c r="D12">
        <f>D11*1.25</f>
        <v>60.902500000000003</v>
      </c>
      <c r="E12" s="3">
        <v>1.25</v>
      </c>
      <c r="F12">
        <v>355.40332999999998</v>
      </c>
      <c r="G12">
        <f t="shared" si="1"/>
        <v>11.819576880405892</v>
      </c>
      <c r="H12">
        <v>19.606839999999998</v>
      </c>
      <c r="I12" s="2">
        <v>11.8</v>
      </c>
    </row>
    <row r="13" spans="1:10" x14ac:dyDescent="0.2">
      <c r="A13" t="s">
        <v>32</v>
      </c>
      <c r="B13">
        <v>298</v>
      </c>
      <c r="C13">
        <v>30.069040000000001</v>
      </c>
      <c r="D13">
        <f>D11*1.5</f>
        <v>73.082999999999998</v>
      </c>
      <c r="E13" s="3">
        <v>1.5</v>
      </c>
      <c r="F13">
        <v>351.85960999999998</v>
      </c>
      <c r="G13">
        <f t="shared" si="1"/>
        <v>11.701724098940304</v>
      </c>
      <c r="H13">
        <v>38.163710000000002</v>
      </c>
      <c r="I13" s="2">
        <v>12.207000000000001</v>
      </c>
    </row>
    <row r="14" spans="1:10" x14ac:dyDescent="0.2">
      <c r="A14" t="s">
        <v>32</v>
      </c>
      <c r="B14">
        <v>298</v>
      </c>
      <c r="C14">
        <v>30.069040000000001</v>
      </c>
      <c r="D14">
        <f>D11*1.75</f>
        <v>85.263500000000008</v>
      </c>
      <c r="E14" s="3">
        <v>1.75</v>
      </c>
      <c r="F14">
        <v>382.54680999999999</v>
      </c>
      <c r="G14">
        <f t="shared" si="1"/>
        <v>12.722282121411258</v>
      </c>
      <c r="H14">
        <v>11.2667</v>
      </c>
      <c r="I14" s="2">
        <v>12.521000000000001</v>
      </c>
    </row>
    <row r="15" spans="1:10" x14ac:dyDescent="0.2">
      <c r="A15" t="s">
        <v>32</v>
      </c>
      <c r="B15">
        <v>298</v>
      </c>
      <c r="C15">
        <v>30.069040000000001</v>
      </c>
      <c r="D15">
        <v>97.444000000000003</v>
      </c>
      <c r="E15" s="3">
        <v>2</v>
      </c>
      <c r="F15">
        <v>374.68792000000002</v>
      </c>
      <c r="G15">
        <f t="shared" si="1"/>
        <v>12.460920601389336</v>
      </c>
      <c r="H15">
        <v>7.2370700000000001</v>
      </c>
      <c r="I15">
        <v>12.779</v>
      </c>
    </row>
    <row r="16" spans="1:10" x14ac:dyDescent="0.2">
      <c r="A16" t="s">
        <v>32</v>
      </c>
      <c r="B16">
        <v>298</v>
      </c>
      <c r="C16">
        <v>30.069040000000001</v>
      </c>
      <c r="D16">
        <f>D11*2.25</f>
        <v>109.6245</v>
      </c>
      <c r="E16" s="3">
        <v>2.25</v>
      </c>
      <c r="F16">
        <v>390.17809999999997</v>
      </c>
      <c r="G16">
        <f t="shared" si="1"/>
        <v>12.976074394127645</v>
      </c>
      <c r="H16">
        <v>6.4475899999999999</v>
      </c>
      <c r="I16">
        <v>13</v>
      </c>
    </row>
    <row r="17" spans="1:9" x14ac:dyDescent="0.2">
      <c r="A17" t="s">
        <v>32</v>
      </c>
      <c r="B17">
        <v>298</v>
      </c>
      <c r="C17">
        <v>30.069040000000001</v>
      </c>
      <c r="D17">
        <f>D11*2.5</f>
        <v>121.80500000000001</v>
      </c>
      <c r="E17" s="3">
        <v>2.5</v>
      </c>
      <c r="F17">
        <v>390.64512000000002</v>
      </c>
      <c r="G17">
        <f t="shared" si="1"/>
        <v>12.991605984095269</v>
      </c>
      <c r="H17">
        <v>11.225519999999999</v>
      </c>
      <c r="I17">
        <v>13.195</v>
      </c>
    </row>
    <row r="18" spans="1:9" x14ac:dyDescent="0.2">
      <c r="A18" t="s">
        <v>32</v>
      </c>
      <c r="B18">
        <v>298</v>
      </c>
      <c r="C18">
        <v>30.069040000000001</v>
      </c>
      <c r="D18">
        <f>D11*2.75</f>
        <v>133.9855</v>
      </c>
      <c r="E18" s="3">
        <v>2.75</v>
      </c>
      <c r="F18">
        <v>409.76656000000003</v>
      </c>
      <c r="G18">
        <f t="shared" si="1"/>
        <v>13.627523858427139</v>
      </c>
      <c r="H18">
        <v>16.804259999999999</v>
      </c>
      <c r="I18">
        <v>13.37</v>
      </c>
    </row>
    <row r="19" spans="1:9" x14ac:dyDescent="0.2">
      <c r="A19" t="s">
        <v>32</v>
      </c>
      <c r="B19">
        <v>298</v>
      </c>
      <c r="C19">
        <v>30.069040000000001</v>
      </c>
      <c r="D19">
        <v>146.16999999999999</v>
      </c>
      <c r="E19" s="3">
        <v>3</v>
      </c>
      <c r="F19">
        <v>410.88905999999997</v>
      </c>
      <c r="G19">
        <f t="shared" si="1"/>
        <v>13.66485461458031</v>
      </c>
      <c r="H19">
        <v>8.0576399999999992</v>
      </c>
      <c r="I19">
        <v>13.529</v>
      </c>
    </row>
    <row r="20" spans="1:9" x14ac:dyDescent="0.2">
      <c r="A20" t="s">
        <v>32</v>
      </c>
      <c r="B20">
        <v>298</v>
      </c>
      <c r="C20">
        <v>30.069040000000001</v>
      </c>
      <c r="D20">
        <v>194.89</v>
      </c>
      <c r="E20" s="3">
        <v>4</v>
      </c>
      <c r="F20">
        <v>427.5806</v>
      </c>
      <c r="G20">
        <f t="shared" si="1"/>
        <v>14.21996179459005</v>
      </c>
      <c r="H20">
        <v>10.41019</v>
      </c>
      <c r="I20">
        <v>14.054</v>
      </c>
    </row>
    <row r="21" spans="1:9" x14ac:dyDescent="0.2">
      <c r="A21" t="s">
        <v>32</v>
      </c>
      <c r="B21">
        <v>298</v>
      </c>
      <c r="C21">
        <v>30.069040000000001</v>
      </c>
      <c r="D21">
        <v>243.61</v>
      </c>
      <c r="E21" s="3">
        <v>5</v>
      </c>
      <c r="F21">
        <v>433.03800999999999</v>
      </c>
      <c r="G21">
        <f t="shared" si="1"/>
        <v>14.401457778499079</v>
      </c>
      <c r="H21">
        <v>8.5164000000000009</v>
      </c>
      <c r="I21">
        <v>14.467000000000001</v>
      </c>
    </row>
    <row r="22" spans="1:9" x14ac:dyDescent="0.2">
      <c r="A22" t="s">
        <v>32</v>
      </c>
      <c r="B22">
        <v>298</v>
      </c>
      <c r="C22">
        <v>30.069040000000001</v>
      </c>
      <c r="D22">
        <v>292.33</v>
      </c>
      <c r="E22" s="3">
        <v>6</v>
      </c>
      <c r="F22">
        <v>447.40875999999997</v>
      </c>
      <c r="G22">
        <f t="shared" si="1"/>
        <v>14.879382913455167</v>
      </c>
      <c r="H22">
        <v>5.58847</v>
      </c>
      <c r="I22">
        <v>14.811</v>
      </c>
    </row>
    <row r="24" spans="1:9" x14ac:dyDescent="0.2">
      <c r="A24" t="s">
        <v>34</v>
      </c>
      <c r="B24">
        <v>298</v>
      </c>
      <c r="C24">
        <v>44.095599999999997</v>
      </c>
      <c r="D24">
        <v>0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</row>
    <row r="25" spans="1:9" x14ac:dyDescent="0.2">
      <c r="A25" t="s">
        <v>34</v>
      </c>
      <c r="B25">
        <v>298</v>
      </c>
      <c r="C25">
        <v>44.095599999999997</v>
      </c>
      <c r="D25">
        <v>42.512</v>
      </c>
      <c r="E25" s="3">
        <v>1</v>
      </c>
      <c r="F25">
        <v>512.94845999999995</v>
      </c>
      <c r="G25">
        <f t="shared" si="1"/>
        <v>11.632644980451563</v>
      </c>
      <c r="H25">
        <v>3.6452900000000001</v>
      </c>
      <c r="I25">
        <v>11.385</v>
      </c>
    </row>
    <row r="26" spans="1:9" x14ac:dyDescent="0.2">
      <c r="A26" t="s">
        <v>34</v>
      </c>
      <c r="B26">
        <v>298</v>
      </c>
      <c r="C26">
        <v>44.095599999999997</v>
      </c>
      <c r="D26">
        <v>85.024000000000001</v>
      </c>
      <c r="E26" s="3">
        <v>2</v>
      </c>
      <c r="F26">
        <v>522.57437000000004</v>
      </c>
      <c r="G26">
        <f t="shared" si="1"/>
        <v>11.850941363764186</v>
      </c>
      <c r="H26">
        <v>3.0693199999999998</v>
      </c>
      <c r="I26">
        <v>11.612</v>
      </c>
    </row>
    <row r="27" spans="1:9" x14ac:dyDescent="0.2">
      <c r="A27" t="s">
        <v>34</v>
      </c>
      <c r="B27">
        <v>298</v>
      </c>
      <c r="C27">
        <v>44.095599999999997</v>
      </c>
      <c r="D27">
        <v>127.54</v>
      </c>
      <c r="E27" s="3">
        <v>3</v>
      </c>
      <c r="F27">
        <v>530.06769999999995</v>
      </c>
      <c r="G27">
        <f t="shared" si="1"/>
        <v>12.020875098649297</v>
      </c>
      <c r="H27">
        <v>7.8407799999999996</v>
      </c>
      <c r="I27">
        <v>11.805</v>
      </c>
    </row>
    <row r="28" spans="1:9" x14ac:dyDescent="0.2">
      <c r="A28" t="s">
        <v>34</v>
      </c>
      <c r="B28">
        <v>298</v>
      </c>
      <c r="C28">
        <v>44.095599999999997</v>
      </c>
      <c r="D28">
        <v>170.05</v>
      </c>
      <c r="E28" s="3">
        <v>4</v>
      </c>
      <c r="F28">
        <v>540.40500999999995</v>
      </c>
      <c r="G28">
        <f t="shared" si="1"/>
        <v>12.255304610890882</v>
      </c>
      <c r="H28">
        <v>5.6565599999999998</v>
      </c>
      <c r="I28">
        <v>11.974</v>
      </c>
    </row>
    <row r="29" spans="1:9" x14ac:dyDescent="0.2">
      <c r="A29" t="s">
        <v>34</v>
      </c>
      <c r="B29">
        <v>298</v>
      </c>
      <c r="C29">
        <v>44.095599999999997</v>
      </c>
      <c r="D29">
        <v>212.56</v>
      </c>
      <c r="E29" s="3">
        <v>5</v>
      </c>
      <c r="F29">
        <v>547.19776000000002</v>
      </c>
      <c r="G29">
        <f t="shared" si="1"/>
        <v>12.409350592802911</v>
      </c>
      <c r="H29">
        <v>2.6002100000000001</v>
      </c>
      <c r="I29">
        <v>12.125</v>
      </c>
    </row>
    <row r="30" spans="1:9" x14ac:dyDescent="0.2">
      <c r="A30" t="s">
        <v>34</v>
      </c>
      <c r="B30">
        <v>298</v>
      </c>
      <c r="C30">
        <v>44.095599999999997</v>
      </c>
      <c r="D30">
        <v>255.07</v>
      </c>
      <c r="E30" s="3">
        <v>6</v>
      </c>
      <c r="F30">
        <v>550.00064999999995</v>
      </c>
      <c r="G30">
        <f t="shared" si="1"/>
        <v>12.472914531155034</v>
      </c>
      <c r="H30">
        <v>3.0058500000000001</v>
      </c>
      <c r="I30">
        <v>12.262</v>
      </c>
    </row>
    <row r="32" spans="1:9" x14ac:dyDescent="0.2">
      <c r="A32" s="1" t="s">
        <v>37</v>
      </c>
      <c r="B32">
        <v>298</v>
      </c>
      <c r="C32">
        <v>58.122199999999999</v>
      </c>
      <c r="D32">
        <v>0</v>
      </c>
      <c r="E32" s="3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 t="s">
        <v>37</v>
      </c>
      <c r="B33">
        <v>298</v>
      </c>
      <c r="C33">
        <v>58.122199999999999</v>
      </c>
      <c r="D33" s="2">
        <v>37.96</v>
      </c>
      <c r="E33" s="3">
        <v>1</v>
      </c>
      <c r="F33">
        <v>585.50710000000004</v>
      </c>
      <c r="G33">
        <f t="shared" si="1"/>
        <v>10.073725702055325</v>
      </c>
      <c r="H33">
        <v>8.2824100000000005</v>
      </c>
      <c r="I33">
        <v>9.9601000000000006</v>
      </c>
    </row>
    <row r="34" spans="1:9" x14ac:dyDescent="0.2">
      <c r="A34" s="1" t="s">
        <v>37</v>
      </c>
      <c r="B34">
        <v>298</v>
      </c>
      <c r="C34">
        <v>58.122199999999999</v>
      </c>
      <c r="D34" s="2">
        <v>75.92</v>
      </c>
      <c r="E34" s="3">
        <v>2</v>
      </c>
      <c r="F34">
        <v>595.72744999999998</v>
      </c>
      <c r="G34">
        <f t="shared" si="1"/>
        <v>10.249568151239973</v>
      </c>
      <c r="H34">
        <v>10.00728</v>
      </c>
      <c r="I34">
        <v>10.058999999999999</v>
      </c>
    </row>
    <row r="35" spans="1:9" x14ac:dyDescent="0.2">
      <c r="A35" s="1" t="s">
        <v>37</v>
      </c>
      <c r="B35">
        <v>298</v>
      </c>
      <c r="C35">
        <v>58.122199999999999</v>
      </c>
      <c r="D35" s="2">
        <v>113.88</v>
      </c>
      <c r="E35" s="3">
        <v>3</v>
      </c>
      <c r="F35">
        <v>602.94739000000004</v>
      </c>
      <c r="G35">
        <f t="shared" si="1"/>
        <v>10.373788156676795</v>
      </c>
      <c r="H35">
        <v>4.1289300000000004</v>
      </c>
      <c r="I35">
        <v>10.148999999999999</v>
      </c>
    </row>
    <row r="36" spans="1:9" x14ac:dyDescent="0.2">
      <c r="A36" s="1" t="s">
        <v>37</v>
      </c>
      <c r="B36">
        <v>298</v>
      </c>
      <c r="C36">
        <v>58.122199999999999</v>
      </c>
      <c r="D36" s="2">
        <v>151.84</v>
      </c>
      <c r="E36" s="3">
        <v>4</v>
      </c>
      <c r="F36">
        <v>608.14925000000005</v>
      </c>
      <c r="G36">
        <f t="shared" si="1"/>
        <v>10.463286833602307</v>
      </c>
      <c r="H36">
        <v>5.6850500000000004</v>
      </c>
      <c r="I36">
        <v>10.231999999999999</v>
      </c>
    </row>
    <row r="37" spans="1:9" x14ac:dyDescent="0.2">
      <c r="A37" s="1" t="s">
        <v>37</v>
      </c>
      <c r="B37">
        <v>298</v>
      </c>
      <c r="C37">
        <v>58.122199999999999</v>
      </c>
      <c r="D37" s="2">
        <v>189.8</v>
      </c>
      <c r="E37" s="3">
        <v>5</v>
      </c>
      <c r="F37">
        <v>611.42728999999997</v>
      </c>
      <c r="G37">
        <f t="shared" si="1"/>
        <v>10.519685937559142</v>
      </c>
      <c r="H37">
        <v>6.9276499999999999</v>
      </c>
      <c r="I37">
        <v>10.311</v>
      </c>
    </row>
    <row r="38" spans="1:9" x14ac:dyDescent="0.2">
      <c r="A38" s="1" t="s">
        <v>37</v>
      </c>
      <c r="B38">
        <v>298</v>
      </c>
      <c r="C38">
        <v>58.122199999999999</v>
      </c>
      <c r="D38" s="2">
        <v>227.76</v>
      </c>
      <c r="E38" s="3">
        <v>6</v>
      </c>
      <c r="F38">
        <v>619.68637999999999</v>
      </c>
      <c r="G38">
        <f t="shared" si="1"/>
        <v>10.661784653712351</v>
      </c>
      <c r="H38">
        <v>5.62819</v>
      </c>
      <c r="I38">
        <v>10.384</v>
      </c>
    </row>
    <row r="40" spans="1:9" x14ac:dyDescent="0.2">
      <c r="A40" s="1" t="s">
        <v>38</v>
      </c>
      <c r="B40">
        <v>298</v>
      </c>
      <c r="C40">
        <v>86.175399999999996</v>
      </c>
      <c r="D40" s="2">
        <v>0</v>
      </c>
      <c r="E40" s="3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 t="s">
        <v>38</v>
      </c>
      <c r="B41">
        <v>298</v>
      </c>
      <c r="C41">
        <v>86.175399999999996</v>
      </c>
      <c r="D41">
        <v>30.440999999999999</v>
      </c>
      <c r="E41" s="3">
        <v>1</v>
      </c>
      <c r="F41">
        <v>671.86330999999996</v>
      </c>
      <c r="G41">
        <f t="shared" si="1"/>
        <v>7.7964629116894146</v>
      </c>
      <c r="H41">
        <v>5.5011000000000001</v>
      </c>
      <c r="I41">
        <v>7.6376999999999997</v>
      </c>
    </row>
    <row r="42" spans="1:9" x14ac:dyDescent="0.2">
      <c r="A42" s="1" t="s">
        <v>38</v>
      </c>
      <c r="B42">
        <v>298</v>
      </c>
      <c r="C42">
        <v>86.175399999999996</v>
      </c>
      <c r="D42">
        <v>60.881999999999998</v>
      </c>
      <c r="E42" s="3">
        <v>2</v>
      </c>
      <c r="F42">
        <v>672.12016000000006</v>
      </c>
      <c r="G42">
        <f t="shared" si="1"/>
        <v>7.799443460662788</v>
      </c>
      <c r="H42">
        <v>12.24272</v>
      </c>
      <c r="I42">
        <v>7.6743000000000006</v>
      </c>
    </row>
    <row r="43" spans="1:9" x14ac:dyDescent="0.2">
      <c r="A43" s="1" t="s">
        <v>38</v>
      </c>
      <c r="B43">
        <v>298</v>
      </c>
      <c r="C43">
        <v>86.175399999999996</v>
      </c>
      <c r="D43">
        <v>91.322999999999993</v>
      </c>
      <c r="E43" s="3">
        <v>3</v>
      </c>
      <c r="F43">
        <v>673.53926999999999</v>
      </c>
      <c r="G43">
        <f t="shared" si="1"/>
        <v>7.8159111532989689</v>
      </c>
      <c r="H43">
        <v>8.4894300000000005</v>
      </c>
      <c r="I43">
        <v>7.7092000000000001</v>
      </c>
    </row>
    <row r="44" spans="1:9" x14ac:dyDescent="0.2">
      <c r="A44" s="1" t="s">
        <v>38</v>
      </c>
      <c r="B44">
        <v>298</v>
      </c>
      <c r="C44">
        <v>86.175399999999996</v>
      </c>
      <c r="D44">
        <v>121.76</v>
      </c>
      <c r="E44" s="3">
        <v>4</v>
      </c>
      <c r="F44">
        <v>681.77903000000003</v>
      </c>
      <c r="G44">
        <f t="shared" si="1"/>
        <v>7.9115273036156495</v>
      </c>
      <c r="H44">
        <v>2.24987</v>
      </c>
      <c r="I44">
        <v>7.7427000000000001</v>
      </c>
    </row>
    <row r="45" spans="1:9" x14ac:dyDescent="0.2">
      <c r="A45" s="1" t="s">
        <v>38</v>
      </c>
      <c r="B45">
        <v>298</v>
      </c>
      <c r="C45">
        <v>86.175399999999996</v>
      </c>
      <c r="D45">
        <v>152.21</v>
      </c>
      <c r="E45" s="3">
        <v>5</v>
      </c>
      <c r="F45">
        <v>685.70853999999997</v>
      </c>
      <c r="G45">
        <f t="shared" si="1"/>
        <v>7.9571262796575359</v>
      </c>
      <c r="H45">
        <v>10.339880000000001</v>
      </c>
      <c r="I45">
        <v>7.7748999999999997</v>
      </c>
    </row>
    <row r="46" spans="1:9" x14ac:dyDescent="0.2">
      <c r="A46" s="1" t="s">
        <v>38</v>
      </c>
      <c r="B46">
        <v>298</v>
      </c>
      <c r="C46">
        <v>86.175399999999996</v>
      </c>
      <c r="D46">
        <v>182.65</v>
      </c>
      <c r="E46" s="3">
        <v>6</v>
      </c>
      <c r="F46">
        <v>688.95898</v>
      </c>
      <c r="G46">
        <f t="shared" si="1"/>
        <v>7.994845164629349</v>
      </c>
      <c r="H46">
        <v>10.571870000000001</v>
      </c>
      <c r="I46">
        <v>7.8058999999999994</v>
      </c>
    </row>
    <row r="47" spans="1:9" x14ac:dyDescent="0.2">
      <c r="A4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C43-D9D8-DB44-BB76-8B15D285A74F}">
  <dimension ref="A1:O14"/>
  <sheetViews>
    <sheetView workbookViewId="0">
      <selection activeCell="B5" sqref="B5:B10"/>
    </sheetView>
  </sheetViews>
  <sheetFormatPr baseColWidth="10" defaultRowHeight="16" x14ac:dyDescent="0.2"/>
  <cols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20.263999999999999</v>
      </c>
      <c r="G2">
        <v>22.742000000000001</v>
      </c>
      <c r="H2" s="1">
        <v>-10000000</v>
      </c>
      <c r="I2">
        <v>134.38</v>
      </c>
      <c r="J2">
        <v>142.69999999999999</v>
      </c>
      <c r="K2">
        <v>174.73</v>
      </c>
      <c r="L2" t="s">
        <v>27</v>
      </c>
      <c r="M2">
        <v>6.2828999999999997</v>
      </c>
      <c r="N2">
        <v>1.3816999999999999E-2</v>
      </c>
      <c r="O2" t="s">
        <v>28</v>
      </c>
    </row>
    <row r="3" spans="1:15" x14ac:dyDescent="0.2">
      <c r="A3">
        <v>298</v>
      </c>
      <c r="B3">
        <v>0.20033000000000001</v>
      </c>
      <c r="C3">
        <v>8.2112999999999996</v>
      </c>
      <c r="D3">
        <f t="shared" ref="D3:D14" si="0">C3/1000</f>
        <v>8.2112999999999995E-3</v>
      </c>
      <c r="E3">
        <v>0.12178</v>
      </c>
      <c r="F3">
        <v>20.164000000000001</v>
      </c>
      <c r="G3">
        <v>22.603999999999999</v>
      </c>
      <c r="H3">
        <v>77.930999999999997</v>
      </c>
      <c r="I3">
        <v>134.9</v>
      </c>
      <c r="J3">
        <v>143.91</v>
      </c>
      <c r="K3">
        <v>172.43</v>
      </c>
      <c r="L3">
        <v>4.8533999999999997</v>
      </c>
      <c r="M3">
        <v>6.2477</v>
      </c>
      <c r="N3">
        <v>1.3766E-2</v>
      </c>
      <c r="O3" t="s">
        <v>28</v>
      </c>
    </row>
    <row r="4" spans="1:15" x14ac:dyDescent="0.2">
      <c r="A4">
        <v>298</v>
      </c>
      <c r="B4">
        <v>0.20033000000000001</v>
      </c>
      <c r="C4">
        <v>7599.6</v>
      </c>
      <c r="D4">
        <f t="shared" si="0"/>
        <v>7.5996000000000006</v>
      </c>
      <c r="E4">
        <v>1.3159000000000001E-4</v>
      </c>
      <c r="F4">
        <v>-8.9640000000000004</v>
      </c>
      <c r="G4">
        <v>-8.9613999999999994</v>
      </c>
      <c r="H4">
        <v>-27.992999999999999</v>
      </c>
      <c r="I4">
        <v>151.27000000000001</v>
      </c>
      <c r="J4">
        <v>195.8</v>
      </c>
      <c r="K4">
        <v>1078</v>
      </c>
      <c r="L4">
        <v>-3.9371000000000003E-2</v>
      </c>
      <c r="M4">
        <v>298.14</v>
      </c>
      <c r="N4">
        <v>0.12002</v>
      </c>
      <c r="O4" t="s">
        <v>33</v>
      </c>
    </row>
    <row r="5" spans="1:15" x14ac:dyDescent="0.2">
      <c r="A5">
        <v>298</v>
      </c>
      <c r="B5">
        <v>30.440999999999999</v>
      </c>
      <c r="C5">
        <v>7637.7</v>
      </c>
      <c r="D5">
        <f t="shared" si="0"/>
        <v>7.6376999999999997</v>
      </c>
      <c r="E5">
        <v>1.3092999999999999E-4</v>
      </c>
      <c r="F5">
        <v>-9.1245999999999992</v>
      </c>
      <c r="G5">
        <v>-8.7260000000000009</v>
      </c>
      <c r="H5">
        <v>-28.535</v>
      </c>
      <c r="I5">
        <v>151.41</v>
      </c>
      <c r="J5">
        <v>195.12</v>
      </c>
      <c r="K5">
        <v>1102.8</v>
      </c>
      <c r="L5">
        <v>-4.0245000000000003E-2</v>
      </c>
      <c r="M5">
        <v>308.02</v>
      </c>
      <c r="N5">
        <v>0.1215</v>
      </c>
      <c r="O5" t="s">
        <v>33</v>
      </c>
    </row>
    <row r="6" spans="1:15" x14ac:dyDescent="0.2">
      <c r="A6">
        <v>298</v>
      </c>
      <c r="B6">
        <v>60.881999999999998</v>
      </c>
      <c r="C6">
        <v>7674.3</v>
      </c>
      <c r="D6">
        <f t="shared" si="0"/>
        <v>7.6743000000000006</v>
      </c>
      <c r="E6">
        <v>1.3030999999999999E-4</v>
      </c>
      <c r="F6">
        <v>-9.2782999999999998</v>
      </c>
      <c r="G6">
        <v>-8.4849999999999994</v>
      </c>
      <c r="H6">
        <v>-29.06</v>
      </c>
      <c r="I6">
        <v>151.55000000000001</v>
      </c>
      <c r="J6">
        <v>194.52</v>
      </c>
      <c r="K6">
        <v>1126.7</v>
      </c>
      <c r="L6">
        <v>-4.1020000000000001E-2</v>
      </c>
      <c r="M6">
        <v>317.88</v>
      </c>
      <c r="N6">
        <v>0.12295</v>
      </c>
      <c r="O6" t="s">
        <v>33</v>
      </c>
    </row>
    <row r="7" spans="1:15" x14ac:dyDescent="0.2">
      <c r="A7">
        <v>298</v>
      </c>
      <c r="B7">
        <v>91.322999999999993</v>
      </c>
      <c r="C7">
        <v>7709.2</v>
      </c>
      <c r="D7">
        <f t="shared" si="0"/>
        <v>7.7092000000000001</v>
      </c>
      <c r="E7">
        <v>1.2971E-4</v>
      </c>
      <c r="F7">
        <v>-9.4250000000000007</v>
      </c>
      <c r="G7">
        <v>-8.2403999999999993</v>
      </c>
      <c r="H7">
        <v>-29.567</v>
      </c>
      <c r="I7">
        <v>151.69</v>
      </c>
      <c r="J7">
        <v>193.99</v>
      </c>
      <c r="K7">
        <v>1149.5</v>
      </c>
      <c r="L7">
        <v>-4.1707000000000001E-2</v>
      </c>
      <c r="M7">
        <v>327.68</v>
      </c>
      <c r="N7">
        <v>0.12435</v>
      </c>
      <c r="O7" t="s">
        <v>33</v>
      </c>
    </row>
    <row r="8" spans="1:15" x14ac:dyDescent="0.2">
      <c r="A8">
        <v>298</v>
      </c>
      <c r="B8">
        <v>121.76</v>
      </c>
      <c r="C8">
        <v>7742.7</v>
      </c>
      <c r="D8">
        <f t="shared" si="0"/>
        <v>7.7427000000000001</v>
      </c>
      <c r="E8">
        <v>1.2915E-4</v>
      </c>
      <c r="F8">
        <v>-9.5652000000000008</v>
      </c>
      <c r="G8">
        <v>-7.9926000000000004</v>
      </c>
      <c r="H8">
        <v>-30.058</v>
      </c>
      <c r="I8">
        <v>151.83000000000001</v>
      </c>
      <c r="J8">
        <v>193.51</v>
      </c>
      <c r="K8">
        <v>1171.3</v>
      </c>
      <c r="L8">
        <v>-4.2320000000000003E-2</v>
      </c>
      <c r="M8">
        <v>337.42</v>
      </c>
      <c r="N8">
        <v>0.12570999999999999</v>
      </c>
      <c r="O8" t="s">
        <v>33</v>
      </c>
    </row>
    <row r="9" spans="1:15" x14ac:dyDescent="0.2">
      <c r="A9">
        <v>298</v>
      </c>
      <c r="B9">
        <v>152.21</v>
      </c>
      <c r="C9">
        <v>7774.9</v>
      </c>
      <c r="D9">
        <f t="shared" si="0"/>
        <v>7.7748999999999997</v>
      </c>
      <c r="E9">
        <v>1.2862E-4</v>
      </c>
      <c r="F9">
        <v>-9.6995000000000005</v>
      </c>
      <c r="G9">
        <v>-7.7419000000000002</v>
      </c>
      <c r="H9">
        <v>-30.533000000000001</v>
      </c>
      <c r="I9">
        <v>151.97999999999999</v>
      </c>
      <c r="J9">
        <v>193.08</v>
      </c>
      <c r="K9">
        <v>1192.2</v>
      </c>
      <c r="L9">
        <v>-4.2868999999999997E-2</v>
      </c>
      <c r="M9">
        <v>347.12</v>
      </c>
      <c r="N9">
        <v>0.12705</v>
      </c>
      <c r="O9" t="s">
        <v>33</v>
      </c>
    </row>
    <row r="10" spans="1:15" x14ac:dyDescent="0.2">
      <c r="A10">
        <v>298</v>
      </c>
      <c r="B10">
        <v>182.65</v>
      </c>
      <c r="C10">
        <v>7805.9</v>
      </c>
      <c r="D10">
        <f t="shared" si="0"/>
        <v>7.8058999999999994</v>
      </c>
      <c r="E10">
        <v>1.2810999999999999E-4</v>
      </c>
      <c r="F10">
        <v>-9.8285999999999998</v>
      </c>
      <c r="G10">
        <v>-7.4886999999999997</v>
      </c>
      <c r="H10">
        <v>-30.995000000000001</v>
      </c>
      <c r="I10">
        <v>152.12</v>
      </c>
      <c r="J10">
        <v>192.7</v>
      </c>
      <c r="K10">
        <v>1212.4000000000001</v>
      </c>
      <c r="L10">
        <v>-4.3364E-2</v>
      </c>
      <c r="M10">
        <v>356.79</v>
      </c>
      <c r="N10">
        <v>0.12834999999999999</v>
      </c>
      <c r="O10" t="s">
        <v>33</v>
      </c>
    </row>
    <row r="11" spans="1:15" x14ac:dyDescent="0.2">
      <c r="A11">
        <v>298</v>
      </c>
      <c r="B11">
        <v>213.09</v>
      </c>
      <c r="C11">
        <v>7835.8</v>
      </c>
      <c r="D11">
        <f t="shared" si="0"/>
        <v>7.8357999999999999</v>
      </c>
      <c r="E11">
        <v>1.2762E-4</v>
      </c>
      <c r="F11">
        <v>-9.9526000000000003</v>
      </c>
      <c r="G11">
        <v>-7.2332000000000001</v>
      </c>
      <c r="H11">
        <v>-31.443999999999999</v>
      </c>
      <c r="I11">
        <v>152.27000000000001</v>
      </c>
      <c r="J11">
        <v>192.35</v>
      </c>
      <c r="K11">
        <v>1231.9000000000001</v>
      </c>
      <c r="L11">
        <v>-4.3811999999999997E-2</v>
      </c>
      <c r="M11">
        <v>366.45</v>
      </c>
      <c r="N11">
        <v>0.12962000000000001</v>
      </c>
      <c r="O11" t="s">
        <v>33</v>
      </c>
    </row>
    <row r="12" spans="1:15" x14ac:dyDescent="0.2">
      <c r="A12">
        <v>298</v>
      </c>
      <c r="B12">
        <v>243.53</v>
      </c>
      <c r="C12">
        <v>7864.7</v>
      </c>
      <c r="D12">
        <f t="shared" si="0"/>
        <v>7.8647</v>
      </c>
      <c r="E12">
        <v>1.2715E-4</v>
      </c>
      <c r="F12">
        <v>-10.071999999999999</v>
      </c>
      <c r="G12">
        <v>-6.9756999999999998</v>
      </c>
      <c r="H12">
        <v>-31.881</v>
      </c>
      <c r="I12">
        <v>152.41</v>
      </c>
      <c r="J12">
        <v>192.03</v>
      </c>
      <c r="K12">
        <v>1250.7</v>
      </c>
      <c r="L12">
        <v>-4.4219000000000001E-2</v>
      </c>
      <c r="M12">
        <v>376.1</v>
      </c>
      <c r="N12">
        <v>0.13086999999999999</v>
      </c>
      <c r="O12" t="s">
        <v>33</v>
      </c>
    </row>
    <row r="13" spans="1:15" x14ac:dyDescent="0.2">
      <c r="A13">
        <v>298</v>
      </c>
      <c r="B13">
        <v>273.97000000000003</v>
      </c>
      <c r="C13">
        <v>7892.7</v>
      </c>
      <c r="D13">
        <f t="shared" si="0"/>
        <v>7.8926999999999996</v>
      </c>
      <c r="E13">
        <v>1.2669999999999999E-4</v>
      </c>
      <c r="F13">
        <v>-10.186999999999999</v>
      </c>
      <c r="G13">
        <v>-6.7163000000000004</v>
      </c>
      <c r="H13">
        <v>-32.307000000000002</v>
      </c>
      <c r="I13">
        <v>152.56</v>
      </c>
      <c r="J13">
        <v>191.74</v>
      </c>
      <c r="K13">
        <v>1269</v>
      </c>
      <c r="L13">
        <v>-4.4588999999999997E-2</v>
      </c>
      <c r="M13">
        <v>385.75</v>
      </c>
      <c r="N13">
        <v>0.13209000000000001</v>
      </c>
      <c r="O13" t="s">
        <v>33</v>
      </c>
    </row>
    <row r="14" spans="1:15" x14ac:dyDescent="0.2">
      <c r="A14">
        <v>298</v>
      </c>
      <c r="B14">
        <v>304.41000000000003</v>
      </c>
      <c r="C14">
        <v>7919.9</v>
      </c>
      <c r="D14">
        <f t="shared" si="0"/>
        <v>7.9198999999999993</v>
      </c>
      <c r="E14">
        <v>1.2626E-4</v>
      </c>
      <c r="F14">
        <v>-10.298999999999999</v>
      </c>
      <c r="G14">
        <v>-6.4551999999999996</v>
      </c>
      <c r="H14">
        <v>-32.722999999999999</v>
      </c>
      <c r="I14">
        <v>152.69999999999999</v>
      </c>
      <c r="J14">
        <v>191.48</v>
      </c>
      <c r="K14">
        <v>1286.7</v>
      </c>
      <c r="L14">
        <v>-4.4928000000000003E-2</v>
      </c>
      <c r="M14">
        <v>395.4</v>
      </c>
      <c r="N14">
        <v>0.13328999999999999</v>
      </c>
      <c r="O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05CF-95F0-2045-A049-5F12E5A4D3CE}">
  <dimension ref="A1:O12"/>
  <sheetViews>
    <sheetView workbookViewId="0">
      <selection activeCell="D5" sqref="D5:D10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34.229999999999997</v>
      </c>
      <c r="G2">
        <v>36.707999999999998</v>
      </c>
      <c r="H2" s="1">
        <v>-10000000</v>
      </c>
      <c r="I2">
        <v>90.126999999999995</v>
      </c>
      <c r="J2">
        <v>98.441999999999993</v>
      </c>
      <c r="K2">
        <v>215.78</v>
      </c>
      <c r="L2" t="s">
        <v>27</v>
      </c>
      <c r="M2">
        <v>7.4048999999999996</v>
      </c>
      <c r="N2">
        <v>1.6552000000000001E-2</v>
      </c>
      <c r="O2" t="s">
        <v>28</v>
      </c>
    </row>
    <row r="3" spans="1:15" x14ac:dyDescent="0.2">
      <c r="A3">
        <v>298</v>
      </c>
      <c r="B3">
        <v>2.4216000000000002</v>
      </c>
      <c r="C3">
        <v>105.73</v>
      </c>
      <c r="D3">
        <f t="shared" ref="D3:D12" si="0">C3/1000</f>
        <v>0.10573</v>
      </c>
      <c r="E3">
        <v>9.4584999999999999E-3</v>
      </c>
      <c r="F3">
        <v>33.786999999999999</v>
      </c>
      <c r="G3">
        <v>36.078000000000003</v>
      </c>
      <c r="H3">
        <v>140.63999999999999</v>
      </c>
      <c r="I3">
        <v>92.498999999999995</v>
      </c>
      <c r="J3">
        <v>104.47</v>
      </c>
      <c r="K3">
        <v>202.15</v>
      </c>
      <c r="L3">
        <v>2.7406999999999999</v>
      </c>
      <c r="M3">
        <v>7.3287000000000004</v>
      </c>
      <c r="N3">
        <v>1.6577999999999999E-2</v>
      </c>
      <c r="O3" t="s">
        <v>28</v>
      </c>
    </row>
    <row r="4" spans="1:15" x14ac:dyDescent="0.2">
      <c r="A4">
        <v>298</v>
      </c>
      <c r="B4">
        <v>2.4216000000000002</v>
      </c>
      <c r="C4">
        <v>9858.7000000000007</v>
      </c>
      <c r="D4">
        <f t="shared" si="0"/>
        <v>9.8587000000000007</v>
      </c>
      <c r="E4">
        <v>1.0143E-4</v>
      </c>
      <c r="F4">
        <v>15.035</v>
      </c>
      <c r="G4">
        <v>15.058999999999999</v>
      </c>
      <c r="H4">
        <v>70.103999999999999</v>
      </c>
      <c r="I4">
        <v>100.1</v>
      </c>
      <c r="J4">
        <v>141.81</v>
      </c>
      <c r="K4">
        <v>901.6</v>
      </c>
      <c r="L4">
        <v>-2.7865000000000001E-2</v>
      </c>
      <c r="M4">
        <v>159.9</v>
      </c>
      <c r="N4">
        <v>0.10475</v>
      </c>
      <c r="O4" t="s">
        <v>33</v>
      </c>
    </row>
    <row r="5" spans="1:15" x14ac:dyDescent="0.2">
      <c r="A5">
        <v>298</v>
      </c>
      <c r="B5">
        <v>37.96</v>
      </c>
      <c r="C5">
        <v>9960.1</v>
      </c>
      <c r="D5">
        <f t="shared" si="0"/>
        <v>9.9601000000000006</v>
      </c>
      <c r="E5">
        <v>1.004E-4</v>
      </c>
      <c r="F5">
        <v>14.824999999999999</v>
      </c>
      <c r="G5">
        <v>15.207000000000001</v>
      </c>
      <c r="H5">
        <v>69.396000000000001</v>
      </c>
      <c r="I5">
        <v>100.26</v>
      </c>
      <c r="J5">
        <v>140.22</v>
      </c>
      <c r="K5">
        <v>941.01</v>
      </c>
      <c r="L5">
        <v>-3.0875E-2</v>
      </c>
      <c r="M5">
        <v>167.38</v>
      </c>
      <c r="N5">
        <v>0.10742</v>
      </c>
      <c r="O5" t="s">
        <v>33</v>
      </c>
    </row>
    <row r="6" spans="1:15" x14ac:dyDescent="0.2">
      <c r="A6">
        <v>298</v>
      </c>
      <c r="B6">
        <v>75.92</v>
      </c>
      <c r="C6">
        <v>10059</v>
      </c>
      <c r="D6">
        <f t="shared" si="0"/>
        <v>10.058999999999999</v>
      </c>
      <c r="E6" s="1">
        <v>9.9418000000000003E-5</v>
      </c>
      <c r="F6">
        <v>14.622</v>
      </c>
      <c r="G6">
        <v>15.377000000000001</v>
      </c>
      <c r="H6">
        <v>68.694999999999993</v>
      </c>
      <c r="I6">
        <v>100.44</v>
      </c>
      <c r="J6">
        <v>138.87</v>
      </c>
      <c r="K6">
        <v>979.53</v>
      </c>
      <c r="L6">
        <v>-3.3446999999999998E-2</v>
      </c>
      <c r="M6">
        <v>175.2</v>
      </c>
      <c r="N6">
        <v>0.11011</v>
      </c>
      <c r="O6" t="s">
        <v>33</v>
      </c>
    </row>
    <row r="7" spans="1:15" x14ac:dyDescent="0.2">
      <c r="A7">
        <v>298</v>
      </c>
      <c r="B7">
        <v>113.88</v>
      </c>
      <c r="C7">
        <v>10149</v>
      </c>
      <c r="D7">
        <f t="shared" si="0"/>
        <v>10.148999999999999</v>
      </c>
      <c r="E7" s="1">
        <v>9.8533E-5</v>
      </c>
      <c r="F7">
        <v>14.436</v>
      </c>
      <c r="G7">
        <v>15.558</v>
      </c>
      <c r="H7">
        <v>68.043000000000006</v>
      </c>
      <c r="I7">
        <v>100.62</v>
      </c>
      <c r="J7">
        <v>137.77000000000001</v>
      </c>
      <c r="K7">
        <v>1015.1</v>
      </c>
      <c r="L7">
        <v>-3.5540000000000002E-2</v>
      </c>
      <c r="M7">
        <v>182.89</v>
      </c>
      <c r="N7">
        <v>0.11267000000000001</v>
      </c>
      <c r="O7" t="s">
        <v>33</v>
      </c>
    </row>
    <row r="8" spans="1:15" x14ac:dyDescent="0.2">
      <c r="A8">
        <v>298</v>
      </c>
      <c r="B8">
        <v>151.84</v>
      </c>
      <c r="C8">
        <v>10232</v>
      </c>
      <c r="D8">
        <f t="shared" si="0"/>
        <v>10.231999999999999</v>
      </c>
      <c r="E8" s="1">
        <v>9.7727999999999997E-5</v>
      </c>
      <c r="F8">
        <v>14.263999999999999</v>
      </c>
      <c r="G8">
        <v>15.747999999999999</v>
      </c>
      <c r="H8">
        <v>67.430000000000007</v>
      </c>
      <c r="I8">
        <v>100.8</v>
      </c>
      <c r="J8">
        <v>136.86000000000001</v>
      </c>
      <c r="K8">
        <v>1048.3</v>
      </c>
      <c r="L8">
        <v>-3.7277999999999999E-2</v>
      </c>
      <c r="M8">
        <v>190.49</v>
      </c>
      <c r="N8">
        <v>0.11511</v>
      </c>
      <c r="O8" t="s">
        <v>33</v>
      </c>
    </row>
    <row r="9" spans="1:15" x14ac:dyDescent="0.2">
      <c r="A9">
        <v>298</v>
      </c>
      <c r="B9">
        <v>189.8</v>
      </c>
      <c r="C9">
        <v>10311</v>
      </c>
      <c r="D9">
        <f t="shared" si="0"/>
        <v>10.311</v>
      </c>
      <c r="E9" s="1">
        <v>9.6988E-5</v>
      </c>
      <c r="F9">
        <v>14.103999999999999</v>
      </c>
      <c r="G9">
        <v>15.945</v>
      </c>
      <c r="H9">
        <v>66.850999999999999</v>
      </c>
      <c r="I9">
        <v>100.97</v>
      </c>
      <c r="J9">
        <v>136.09</v>
      </c>
      <c r="K9">
        <v>1079.5</v>
      </c>
      <c r="L9">
        <v>-3.8745000000000002E-2</v>
      </c>
      <c r="M9">
        <v>198.03</v>
      </c>
      <c r="N9">
        <v>0.11745</v>
      </c>
      <c r="O9" t="s">
        <v>33</v>
      </c>
    </row>
    <row r="10" spans="1:15" x14ac:dyDescent="0.2">
      <c r="A10">
        <v>298</v>
      </c>
      <c r="B10">
        <v>227.76</v>
      </c>
      <c r="C10">
        <v>10384</v>
      </c>
      <c r="D10">
        <f t="shared" si="0"/>
        <v>10.384</v>
      </c>
      <c r="E10" s="1">
        <v>9.6304000000000005E-5</v>
      </c>
      <c r="F10">
        <v>13.955</v>
      </c>
      <c r="G10">
        <v>16.148</v>
      </c>
      <c r="H10">
        <v>66.301000000000002</v>
      </c>
      <c r="I10">
        <v>101.14</v>
      </c>
      <c r="J10">
        <v>135.44</v>
      </c>
      <c r="K10">
        <v>1109</v>
      </c>
      <c r="L10">
        <v>-3.9996999999999998E-2</v>
      </c>
      <c r="M10">
        <v>205.53</v>
      </c>
      <c r="N10">
        <v>0.1197</v>
      </c>
      <c r="O10" t="s">
        <v>33</v>
      </c>
    </row>
    <row r="11" spans="1:15" x14ac:dyDescent="0.2">
      <c r="A11">
        <v>298</v>
      </c>
      <c r="B11">
        <v>265.72000000000003</v>
      </c>
      <c r="C11">
        <v>10453</v>
      </c>
      <c r="D11">
        <f t="shared" si="0"/>
        <v>10.452999999999999</v>
      </c>
      <c r="E11" s="1">
        <v>9.5667000000000004E-5</v>
      </c>
      <c r="F11">
        <v>13.814</v>
      </c>
      <c r="G11">
        <v>16.356000000000002</v>
      </c>
      <c r="H11">
        <v>65.777000000000001</v>
      </c>
      <c r="I11">
        <v>101.31</v>
      </c>
      <c r="J11">
        <v>134.87</v>
      </c>
      <c r="K11">
        <v>1137</v>
      </c>
      <c r="L11">
        <v>-4.1078000000000003E-2</v>
      </c>
      <c r="M11">
        <v>213.01</v>
      </c>
      <c r="N11">
        <v>0.12188</v>
      </c>
      <c r="O11" t="s">
        <v>33</v>
      </c>
    </row>
    <row r="12" spans="1:15" x14ac:dyDescent="0.2">
      <c r="A12">
        <v>298</v>
      </c>
      <c r="B12">
        <v>303.68</v>
      </c>
      <c r="C12">
        <v>10518</v>
      </c>
      <c r="D12">
        <f t="shared" si="0"/>
        <v>10.518000000000001</v>
      </c>
      <c r="E12" s="1">
        <v>9.5070999999999998E-5</v>
      </c>
      <c r="F12">
        <v>13.682</v>
      </c>
      <c r="G12">
        <v>16.568999999999999</v>
      </c>
      <c r="H12">
        <v>65.274000000000001</v>
      </c>
      <c r="I12">
        <v>101.48</v>
      </c>
      <c r="J12">
        <v>134.38</v>
      </c>
      <c r="K12">
        <v>1163.8</v>
      </c>
      <c r="L12">
        <v>-4.2020000000000002E-2</v>
      </c>
      <c r="M12">
        <v>220.49</v>
      </c>
      <c r="N12">
        <v>0.12399</v>
      </c>
      <c r="O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6DC2-F90A-8043-AA2B-A603EEF81B8B}">
  <dimension ref="A1:P11"/>
  <sheetViews>
    <sheetView workbookViewId="0">
      <selection activeCell="C3" sqref="C3"/>
    </sheetView>
  </sheetViews>
  <sheetFormatPr baseColWidth="10" defaultRowHeight="16" x14ac:dyDescent="0.2"/>
  <cols>
    <col min="4" max="5" width="36.33203125" customWidth="1"/>
  </cols>
  <sheetData>
    <row r="1" spans="1:16" x14ac:dyDescent="0.2">
      <c r="A1" t="s">
        <v>3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A2" t="s">
        <v>4</v>
      </c>
      <c r="B2">
        <v>298</v>
      </c>
      <c r="C2">
        <v>0</v>
      </c>
      <c r="D2">
        <v>0</v>
      </c>
      <c r="E2">
        <f>D2*0.016043</f>
        <v>0</v>
      </c>
      <c r="F2" t="s">
        <v>26</v>
      </c>
      <c r="G2">
        <v>12.131</v>
      </c>
      <c r="H2">
        <v>14.609</v>
      </c>
      <c r="I2" s="1">
        <v>-10000000</v>
      </c>
      <c r="J2">
        <v>27.388000000000002</v>
      </c>
      <c r="K2">
        <v>35.703000000000003</v>
      </c>
      <c r="L2">
        <v>448.7</v>
      </c>
      <c r="M2" t="s">
        <v>27</v>
      </c>
      <c r="N2">
        <v>11.058</v>
      </c>
      <c r="O2">
        <v>3.3862999999999997E-2</v>
      </c>
      <c r="P2" t="s">
        <v>28</v>
      </c>
    </row>
    <row r="3" spans="1:16" x14ac:dyDescent="0.2">
      <c r="A3" t="s">
        <v>5</v>
      </c>
      <c r="B3">
        <v>298</v>
      </c>
      <c r="C3">
        <v>45.991999999999997</v>
      </c>
      <c r="D3">
        <v>2009.9</v>
      </c>
      <c r="E3">
        <f>D3/1000</f>
        <v>2.0099</v>
      </c>
      <c r="F3">
        <v>4.9755000000000003E-4</v>
      </c>
      <c r="G3">
        <v>11.579000000000001</v>
      </c>
      <c r="H3">
        <v>13.868</v>
      </c>
      <c r="I3">
        <v>73.539000000000001</v>
      </c>
      <c r="J3">
        <v>28.140999999999998</v>
      </c>
      <c r="K3">
        <v>40.767000000000003</v>
      </c>
      <c r="L3">
        <v>437.86</v>
      </c>
      <c r="M3">
        <v>0.40422999999999998</v>
      </c>
      <c r="N3">
        <v>11.909000000000001</v>
      </c>
      <c r="O3">
        <v>3.7512999999999998E-2</v>
      </c>
      <c r="P3" t="s">
        <v>29</v>
      </c>
    </row>
    <row r="4" spans="1:16" x14ac:dyDescent="0.2">
      <c r="A4" t="s">
        <v>6</v>
      </c>
      <c r="B4">
        <v>298</v>
      </c>
      <c r="C4">
        <v>91.983999999999995</v>
      </c>
      <c r="D4">
        <v>4316.3999999999996</v>
      </c>
      <c r="E4">
        <f t="shared" ref="E4:E11" si="0">D4/1000</f>
        <v>4.3163999999999998</v>
      </c>
      <c r="F4">
        <v>2.3168E-4</v>
      </c>
      <c r="G4">
        <v>10.978</v>
      </c>
      <c r="H4">
        <v>13.109</v>
      </c>
      <c r="I4">
        <v>65.841999999999999</v>
      </c>
      <c r="J4">
        <v>28.85</v>
      </c>
      <c r="K4">
        <v>47.267000000000003</v>
      </c>
      <c r="L4">
        <v>440.26</v>
      </c>
      <c r="M4">
        <v>0.34333999999999998</v>
      </c>
      <c r="N4">
        <v>13.398999999999999</v>
      </c>
      <c r="O4">
        <v>4.3097000000000003E-2</v>
      </c>
      <c r="P4" t="s">
        <v>29</v>
      </c>
    </row>
    <row r="5" spans="1:16" x14ac:dyDescent="0.2">
      <c r="A5" t="s">
        <v>6</v>
      </c>
      <c r="B5">
        <v>298</v>
      </c>
      <c r="C5">
        <v>91.983999999999995</v>
      </c>
      <c r="D5">
        <v>4316.3999999999996</v>
      </c>
      <c r="E5">
        <f t="shared" si="0"/>
        <v>4.3163999999999998</v>
      </c>
      <c r="F5">
        <v>2.3168E-4</v>
      </c>
      <c r="G5">
        <v>10.978</v>
      </c>
      <c r="H5">
        <v>13.109</v>
      </c>
      <c r="I5">
        <v>65.841999999999999</v>
      </c>
      <c r="J5">
        <v>28.85</v>
      </c>
      <c r="K5">
        <v>47.267000000000003</v>
      </c>
      <c r="L5">
        <v>440.26</v>
      </c>
      <c r="M5">
        <v>0.34333999999999998</v>
      </c>
      <c r="N5">
        <v>13.398999999999999</v>
      </c>
      <c r="O5">
        <v>4.3097000000000003E-2</v>
      </c>
      <c r="P5" t="s">
        <v>29</v>
      </c>
    </row>
    <row r="6" spans="1:16" x14ac:dyDescent="0.2">
      <c r="A6" t="s">
        <v>6</v>
      </c>
      <c r="B6">
        <v>298</v>
      </c>
      <c r="C6">
        <v>91.983999999999995</v>
      </c>
      <c r="D6">
        <v>4316.3999999999996</v>
      </c>
      <c r="E6">
        <f t="shared" si="0"/>
        <v>4.3163999999999998</v>
      </c>
      <c r="F6">
        <v>2.3168E-4</v>
      </c>
      <c r="G6">
        <v>10.978</v>
      </c>
      <c r="H6">
        <v>13.109</v>
      </c>
      <c r="I6">
        <v>65.841999999999999</v>
      </c>
      <c r="J6">
        <v>28.85</v>
      </c>
      <c r="K6">
        <v>47.267000000000003</v>
      </c>
      <c r="L6">
        <v>440.26</v>
      </c>
      <c r="M6">
        <v>0.34333999999999998</v>
      </c>
      <c r="N6">
        <v>13.398999999999999</v>
      </c>
      <c r="O6">
        <v>4.3097000000000003E-2</v>
      </c>
      <c r="P6" t="s">
        <v>29</v>
      </c>
    </row>
    <row r="7" spans="1:16" x14ac:dyDescent="0.2">
      <c r="A7" t="s">
        <v>7</v>
      </c>
      <c r="B7">
        <v>298</v>
      </c>
      <c r="C7">
        <v>137.97999999999999</v>
      </c>
      <c r="D7">
        <v>6772.5</v>
      </c>
      <c r="E7">
        <f t="shared" si="0"/>
        <v>6.7725</v>
      </c>
      <c r="F7">
        <v>1.4766000000000001E-4</v>
      </c>
      <c r="G7">
        <v>10.369</v>
      </c>
      <c r="H7">
        <v>12.406000000000001</v>
      </c>
      <c r="I7">
        <v>60.652000000000001</v>
      </c>
      <c r="J7">
        <v>29.385000000000002</v>
      </c>
      <c r="K7">
        <v>53.448999999999998</v>
      </c>
      <c r="L7">
        <v>462.87</v>
      </c>
      <c r="M7">
        <v>0.26190999999999998</v>
      </c>
      <c r="N7">
        <v>15.574999999999999</v>
      </c>
      <c r="O7">
        <v>5.0706000000000001E-2</v>
      </c>
      <c r="P7" t="s">
        <v>29</v>
      </c>
    </row>
    <row r="8" spans="1:16" x14ac:dyDescent="0.2">
      <c r="A8" t="s">
        <v>8</v>
      </c>
      <c r="B8">
        <v>298</v>
      </c>
      <c r="C8">
        <v>183.97</v>
      </c>
      <c r="D8">
        <v>9079.2999999999993</v>
      </c>
      <c r="E8">
        <f t="shared" si="0"/>
        <v>9.0792999999999999</v>
      </c>
      <c r="F8">
        <v>1.1014E-4</v>
      </c>
      <c r="G8">
        <v>9.8173999999999992</v>
      </c>
      <c r="H8">
        <v>11.843999999999999</v>
      </c>
      <c r="I8">
        <v>56.808999999999997</v>
      </c>
      <c r="J8">
        <v>29.701000000000001</v>
      </c>
      <c r="K8">
        <v>56.86</v>
      </c>
      <c r="L8">
        <v>506.3</v>
      </c>
      <c r="M8">
        <v>0.18229000000000001</v>
      </c>
      <c r="N8">
        <v>18.213000000000001</v>
      </c>
      <c r="O8">
        <v>5.8936000000000002E-2</v>
      </c>
      <c r="P8" t="s">
        <v>29</v>
      </c>
    </row>
    <row r="9" spans="1:16" x14ac:dyDescent="0.2">
      <c r="A9" t="s">
        <v>9</v>
      </c>
      <c r="B9">
        <v>298</v>
      </c>
      <c r="C9">
        <v>229.96</v>
      </c>
      <c r="D9">
        <v>11019</v>
      </c>
      <c r="E9">
        <f t="shared" si="0"/>
        <v>11.019</v>
      </c>
      <c r="F9" s="1">
        <v>9.0750999999999999E-5</v>
      </c>
      <c r="G9">
        <v>9.3625000000000007</v>
      </c>
      <c r="H9">
        <v>11.449</v>
      </c>
      <c r="I9">
        <v>53.951000000000001</v>
      </c>
      <c r="J9">
        <v>29.875</v>
      </c>
      <c r="K9">
        <v>57.396000000000001</v>
      </c>
      <c r="L9">
        <v>562.76</v>
      </c>
      <c r="M9">
        <v>0.12032</v>
      </c>
      <c r="N9">
        <v>20.951000000000001</v>
      </c>
      <c r="O9">
        <v>6.6428000000000001E-2</v>
      </c>
      <c r="P9" t="s">
        <v>29</v>
      </c>
    </row>
    <row r="10" spans="1:16" x14ac:dyDescent="0.2">
      <c r="A10" t="s">
        <v>10</v>
      </c>
      <c r="B10">
        <v>298</v>
      </c>
      <c r="C10">
        <v>275.95</v>
      </c>
      <c r="D10">
        <v>12577</v>
      </c>
      <c r="E10">
        <f t="shared" si="0"/>
        <v>12.577</v>
      </c>
      <c r="F10" s="1">
        <v>7.9510000000000003E-5</v>
      </c>
      <c r="G10">
        <v>8.9999000000000002</v>
      </c>
      <c r="H10">
        <v>11.194000000000001</v>
      </c>
      <c r="I10">
        <v>51.786999999999999</v>
      </c>
      <c r="J10">
        <v>29.997</v>
      </c>
      <c r="K10">
        <v>56.573999999999998</v>
      </c>
      <c r="L10">
        <v>623.42999999999995</v>
      </c>
      <c r="M10">
        <v>7.6984999999999998E-2</v>
      </c>
      <c r="N10">
        <v>23.565999999999999</v>
      </c>
      <c r="O10">
        <v>7.3001999999999997E-2</v>
      </c>
      <c r="P10" t="s">
        <v>29</v>
      </c>
    </row>
    <row r="11" spans="1:16" x14ac:dyDescent="0.2">
      <c r="A11" t="s">
        <v>11</v>
      </c>
      <c r="B11">
        <v>298</v>
      </c>
      <c r="C11">
        <v>321.94</v>
      </c>
      <c r="D11">
        <v>13831</v>
      </c>
      <c r="E11">
        <f t="shared" si="0"/>
        <v>13.831</v>
      </c>
      <c r="F11" s="1">
        <v>7.2302E-5</v>
      </c>
      <c r="G11">
        <v>8.7087000000000003</v>
      </c>
      <c r="H11">
        <v>11.036</v>
      </c>
      <c r="I11">
        <v>50.091000000000001</v>
      </c>
      <c r="J11">
        <v>30.108000000000001</v>
      </c>
      <c r="K11">
        <v>55.412999999999997</v>
      </c>
      <c r="L11">
        <v>683.32</v>
      </c>
      <c r="M11">
        <v>4.7126000000000001E-2</v>
      </c>
      <c r="N11">
        <v>25.997</v>
      </c>
      <c r="O11">
        <v>7.8891000000000003E-2</v>
      </c>
      <c r="P1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DD4B-5FBF-FC4E-8093-72C33933519C}">
  <dimension ref="A1:O16"/>
  <sheetViews>
    <sheetView workbookViewId="0">
      <selection activeCell="C7" sqref="C7"/>
    </sheetView>
  </sheetViews>
  <sheetFormatPr baseColWidth="10" defaultRowHeight="16" x14ac:dyDescent="0.2"/>
  <cols>
    <col min="3" max="3" width="15.6640625" bestFit="1" customWidth="1"/>
    <col min="4" max="4" width="15.6640625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17.652000000000001</v>
      </c>
      <c r="G2">
        <v>20.13</v>
      </c>
      <c r="H2" s="1">
        <v>-10000000</v>
      </c>
      <c r="I2">
        <v>44.142000000000003</v>
      </c>
      <c r="J2">
        <v>52.456000000000003</v>
      </c>
      <c r="K2">
        <v>312.92</v>
      </c>
      <c r="L2" t="s">
        <v>27</v>
      </c>
      <c r="M2">
        <v>9.218</v>
      </c>
      <c r="N2">
        <v>2.0628000000000001E-2</v>
      </c>
      <c r="O2" t="s">
        <v>28</v>
      </c>
    </row>
    <row r="3" spans="1:15" x14ac:dyDescent="0.2">
      <c r="A3">
        <v>298</v>
      </c>
      <c r="B3">
        <v>41.77</v>
      </c>
      <c r="C3">
        <v>3469.5</v>
      </c>
      <c r="D3">
        <f t="shared" ref="D3:D16" si="0">C3/1000</f>
        <v>3.4695</v>
      </c>
      <c r="E3">
        <v>2.8823E-4</v>
      </c>
      <c r="F3">
        <v>14.483000000000001</v>
      </c>
      <c r="G3">
        <v>15.686999999999999</v>
      </c>
      <c r="H3">
        <v>59.555999999999997</v>
      </c>
      <c r="I3">
        <v>60.627000000000002</v>
      </c>
      <c r="J3">
        <v>295.45999999999998</v>
      </c>
      <c r="K3">
        <v>204.37</v>
      </c>
      <c r="L3">
        <v>1.51</v>
      </c>
      <c r="M3">
        <v>12.706</v>
      </c>
      <c r="N3">
        <v>4.2786999999999999E-2</v>
      </c>
      <c r="O3" t="s">
        <v>28</v>
      </c>
    </row>
    <row r="4" spans="1:15" x14ac:dyDescent="0.2">
      <c r="A4">
        <v>298</v>
      </c>
      <c r="B4">
        <v>41.77</v>
      </c>
      <c r="C4">
        <v>10502</v>
      </c>
      <c r="D4">
        <f t="shared" si="0"/>
        <v>10.502000000000001</v>
      </c>
      <c r="E4" s="1">
        <v>9.5216000000000005E-5</v>
      </c>
      <c r="F4">
        <v>10.199</v>
      </c>
      <c r="G4">
        <v>10.597</v>
      </c>
      <c r="H4">
        <v>42.472999999999999</v>
      </c>
      <c r="I4">
        <v>55.695</v>
      </c>
      <c r="J4">
        <v>238.66</v>
      </c>
      <c r="K4">
        <v>304.47000000000003</v>
      </c>
      <c r="L4">
        <v>0.32536999999999999</v>
      </c>
      <c r="M4">
        <v>36.933999999999997</v>
      </c>
      <c r="N4">
        <v>7.1840000000000001E-2</v>
      </c>
      <c r="O4" t="s">
        <v>33</v>
      </c>
    </row>
    <row r="5" spans="1:15" x14ac:dyDescent="0.2">
      <c r="A5">
        <v>298</v>
      </c>
      <c r="B5">
        <v>48.722000000000001</v>
      </c>
      <c r="C5">
        <v>11181</v>
      </c>
      <c r="D5">
        <f t="shared" si="0"/>
        <v>11.180999999999999</v>
      </c>
      <c r="E5" s="1">
        <v>8.9438000000000007E-5</v>
      </c>
      <c r="F5">
        <v>9.8263999999999996</v>
      </c>
      <c r="G5">
        <v>10.262</v>
      </c>
      <c r="H5">
        <v>41.137</v>
      </c>
      <c r="I5">
        <v>53.097000000000001</v>
      </c>
      <c r="J5">
        <v>158.94</v>
      </c>
      <c r="K5">
        <v>380.79</v>
      </c>
      <c r="L5">
        <v>0.20558999999999999</v>
      </c>
      <c r="M5">
        <v>41.084000000000003</v>
      </c>
      <c r="N5">
        <v>7.4306999999999998E-2</v>
      </c>
      <c r="O5" t="s">
        <v>33</v>
      </c>
    </row>
    <row r="6" spans="1:15" x14ac:dyDescent="0.2">
      <c r="C6">
        <v>11800</v>
      </c>
      <c r="D6">
        <f t="shared" si="0"/>
        <v>11.8</v>
      </c>
      <c r="E6" s="1"/>
    </row>
    <row r="7" spans="1:15" x14ac:dyDescent="0.2">
      <c r="C7">
        <v>12207</v>
      </c>
      <c r="D7">
        <f t="shared" si="0"/>
        <v>12.207000000000001</v>
      </c>
      <c r="E7" s="1"/>
    </row>
    <row r="8" spans="1:15" x14ac:dyDescent="0.2">
      <c r="C8">
        <v>12521</v>
      </c>
      <c r="D8">
        <f t="shared" si="0"/>
        <v>12.521000000000001</v>
      </c>
      <c r="E8" s="1"/>
    </row>
    <row r="9" spans="1:15" x14ac:dyDescent="0.2">
      <c r="A9">
        <v>298</v>
      </c>
      <c r="B9">
        <v>97.444000000000003</v>
      </c>
      <c r="C9">
        <v>12779</v>
      </c>
      <c r="D9">
        <f t="shared" si="0"/>
        <v>12.779</v>
      </c>
      <c r="E9" s="1">
        <v>7.8255000000000002E-5</v>
      </c>
      <c r="F9">
        <v>8.8620000000000001</v>
      </c>
      <c r="G9">
        <v>9.6244999999999994</v>
      </c>
      <c r="H9">
        <v>37.648000000000003</v>
      </c>
      <c r="I9">
        <v>50.585999999999999</v>
      </c>
      <c r="J9">
        <v>102.21</v>
      </c>
      <c r="K9">
        <v>586.94000000000005</v>
      </c>
      <c r="L9">
        <v>5.6070000000000002E-2</v>
      </c>
      <c r="M9">
        <v>53.414999999999999</v>
      </c>
      <c r="N9">
        <v>8.6947999999999998E-2</v>
      </c>
      <c r="O9" t="s">
        <v>33</v>
      </c>
    </row>
    <row r="10" spans="1:15" x14ac:dyDescent="0.2">
      <c r="C10">
        <v>13000</v>
      </c>
      <c r="D10">
        <f t="shared" si="0"/>
        <v>13</v>
      </c>
      <c r="E10" s="1"/>
    </row>
    <row r="11" spans="1:15" x14ac:dyDescent="0.2">
      <c r="C11">
        <v>13195</v>
      </c>
      <c r="D11">
        <f t="shared" si="0"/>
        <v>13.195</v>
      </c>
      <c r="E11" s="1"/>
    </row>
    <row r="12" spans="1:15" x14ac:dyDescent="0.2">
      <c r="C12">
        <v>13370</v>
      </c>
      <c r="D12">
        <f t="shared" si="0"/>
        <v>13.37</v>
      </c>
      <c r="E12" s="1"/>
    </row>
    <row r="13" spans="1:15" x14ac:dyDescent="0.2">
      <c r="A13">
        <v>298</v>
      </c>
      <c r="B13">
        <v>146.16999999999999</v>
      </c>
      <c r="C13">
        <v>13529</v>
      </c>
      <c r="D13">
        <f t="shared" si="0"/>
        <v>13.529</v>
      </c>
      <c r="E13" s="1">
        <v>7.3917000000000004E-5</v>
      </c>
      <c r="F13">
        <v>8.3770000000000007</v>
      </c>
      <c r="G13">
        <v>9.4573999999999998</v>
      </c>
      <c r="H13">
        <v>35.847000000000001</v>
      </c>
      <c r="I13">
        <v>50.274999999999999</v>
      </c>
      <c r="J13">
        <v>91.87</v>
      </c>
      <c r="K13">
        <v>697.94</v>
      </c>
      <c r="L13">
        <v>1.9594E-2</v>
      </c>
      <c r="M13">
        <v>60.918999999999997</v>
      </c>
      <c r="N13">
        <v>9.5085000000000003E-2</v>
      </c>
      <c r="O13" t="s">
        <v>33</v>
      </c>
    </row>
    <row r="14" spans="1:15" x14ac:dyDescent="0.2">
      <c r="A14">
        <v>298</v>
      </c>
      <c r="B14">
        <v>194.89</v>
      </c>
      <c r="C14">
        <v>14054</v>
      </c>
      <c r="D14">
        <f t="shared" si="0"/>
        <v>14.054</v>
      </c>
      <c r="E14" s="1">
        <v>7.1153000000000001E-5</v>
      </c>
      <c r="F14">
        <v>8.0288000000000004</v>
      </c>
      <c r="G14">
        <v>9.4154999999999998</v>
      </c>
      <c r="H14">
        <v>34.521999999999998</v>
      </c>
      <c r="I14">
        <v>50.244999999999997</v>
      </c>
      <c r="J14">
        <v>86.915000000000006</v>
      </c>
      <c r="K14">
        <v>781.35</v>
      </c>
      <c r="L14">
        <v>1.2072999999999999E-3</v>
      </c>
      <c r="M14">
        <v>67.066000000000003</v>
      </c>
      <c r="N14">
        <v>0.10167</v>
      </c>
      <c r="O14" t="s">
        <v>33</v>
      </c>
    </row>
    <row r="15" spans="1:15" x14ac:dyDescent="0.2">
      <c r="A15">
        <v>298</v>
      </c>
      <c r="B15">
        <v>243.61</v>
      </c>
      <c r="C15">
        <v>14467</v>
      </c>
      <c r="D15">
        <f t="shared" si="0"/>
        <v>14.467000000000001</v>
      </c>
      <c r="E15" s="1">
        <v>6.9121000000000004E-5</v>
      </c>
      <c r="F15">
        <v>7.7518000000000002</v>
      </c>
      <c r="G15">
        <v>9.4356000000000009</v>
      </c>
      <c r="H15">
        <v>33.442999999999998</v>
      </c>
      <c r="I15">
        <v>50.308999999999997</v>
      </c>
      <c r="J15">
        <v>83.897000000000006</v>
      </c>
      <c r="K15">
        <v>850.17</v>
      </c>
      <c r="L15">
        <v>-1.0187E-2</v>
      </c>
      <c r="M15">
        <v>72.516000000000005</v>
      </c>
      <c r="N15">
        <v>0.1074</v>
      </c>
      <c r="O15" t="s">
        <v>33</v>
      </c>
    </row>
    <row r="16" spans="1:15" x14ac:dyDescent="0.2">
      <c r="A16">
        <v>298</v>
      </c>
      <c r="B16">
        <v>292.33</v>
      </c>
      <c r="C16">
        <v>14811</v>
      </c>
      <c r="D16">
        <f t="shared" si="0"/>
        <v>14.811</v>
      </c>
      <c r="E16" s="1">
        <v>6.7515000000000007E-5</v>
      </c>
      <c r="F16">
        <v>7.5197000000000003</v>
      </c>
      <c r="G16">
        <v>9.4933999999999994</v>
      </c>
      <c r="H16">
        <v>32.521000000000001</v>
      </c>
      <c r="I16">
        <v>50.414000000000001</v>
      </c>
      <c r="J16">
        <v>81.83</v>
      </c>
      <c r="K16">
        <v>909.63</v>
      </c>
      <c r="L16">
        <v>-1.8027000000000001E-2</v>
      </c>
      <c r="M16">
        <v>77.534000000000006</v>
      </c>
      <c r="N16">
        <v>0.11258</v>
      </c>
      <c r="O1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752C-8FFB-4149-A83E-7204413A985A}">
  <dimension ref="A1:O11"/>
  <sheetViews>
    <sheetView workbookViewId="0">
      <selection activeCell="D5" sqref="D5:D10"/>
    </sheetView>
  </sheetViews>
  <sheetFormatPr baseColWidth="10" defaultRowHeight="16" x14ac:dyDescent="0.2"/>
  <cols>
    <col min="3" max="4" width="29" customWidth="1"/>
  </cols>
  <sheetData>
    <row r="1" spans="1:15" x14ac:dyDescent="0.2">
      <c r="A1" t="s">
        <v>12</v>
      </c>
      <c r="B1" t="s">
        <v>13</v>
      </c>
      <c r="C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>
        <v>298</v>
      </c>
      <c r="B2">
        <v>0</v>
      </c>
      <c r="C2">
        <v>0</v>
      </c>
      <c r="D2">
        <f>C2/1000</f>
        <v>0</v>
      </c>
      <c r="E2" t="s">
        <v>26</v>
      </c>
      <c r="F2">
        <v>25.433</v>
      </c>
      <c r="G2">
        <v>27.91</v>
      </c>
      <c r="H2" s="1">
        <v>-10000000</v>
      </c>
      <c r="I2">
        <v>64.992000000000004</v>
      </c>
      <c r="J2">
        <v>73.307000000000002</v>
      </c>
      <c r="K2">
        <v>251.75</v>
      </c>
      <c r="L2" t="s">
        <v>27</v>
      </c>
      <c r="M2">
        <v>8.1240000000000006</v>
      </c>
      <c r="N2">
        <v>1.8273000000000001E-2</v>
      </c>
      <c r="O2" t="s">
        <v>28</v>
      </c>
    </row>
    <row r="3" spans="1:15" x14ac:dyDescent="0.2">
      <c r="A3">
        <v>298</v>
      </c>
      <c r="B3">
        <v>9.4844000000000008</v>
      </c>
      <c r="C3">
        <v>465.75</v>
      </c>
      <c r="D3">
        <f t="shared" ref="D3:D10" si="0">C3/1000</f>
        <v>0.46575</v>
      </c>
      <c r="E3">
        <v>2.1470999999999999E-3</v>
      </c>
      <c r="F3">
        <v>24.452000000000002</v>
      </c>
      <c r="G3">
        <v>26.488</v>
      </c>
      <c r="H3">
        <v>103.66</v>
      </c>
      <c r="I3">
        <v>69.445999999999998</v>
      </c>
      <c r="J3">
        <v>88.748999999999995</v>
      </c>
      <c r="K3">
        <v>215.58</v>
      </c>
      <c r="L3">
        <v>2.1627999999999998</v>
      </c>
      <c r="M3">
        <v>8.1761999999999997</v>
      </c>
      <c r="N3">
        <v>1.8939999999999999E-2</v>
      </c>
      <c r="O3" t="s">
        <v>28</v>
      </c>
    </row>
    <row r="4" spans="1:15" x14ac:dyDescent="0.2">
      <c r="A4">
        <v>298</v>
      </c>
      <c r="B4">
        <v>9.4844000000000008</v>
      </c>
      <c r="C4">
        <v>11171</v>
      </c>
      <c r="D4">
        <f t="shared" si="0"/>
        <v>11.170999999999999</v>
      </c>
      <c r="E4" s="1">
        <v>8.9517000000000004E-5</v>
      </c>
      <c r="F4">
        <v>11.587</v>
      </c>
      <c r="G4">
        <v>11.672000000000001</v>
      </c>
      <c r="H4">
        <v>53.942999999999998</v>
      </c>
      <c r="I4">
        <v>73.483999999999995</v>
      </c>
      <c r="J4">
        <v>119.82</v>
      </c>
      <c r="K4">
        <v>720.29</v>
      </c>
      <c r="L4">
        <v>-5.9763000000000004E-4</v>
      </c>
      <c r="M4">
        <v>97.311000000000007</v>
      </c>
      <c r="N4">
        <v>9.3787999999999996E-2</v>
      </c>
      <c r="O4" t="s">
        <v>33</v>
      </c>
    </row>
    <row r="5" spans="1:15" x14ac:dyDescent="0.2">
      <c r="A5">
        <v>298</v>
      </c>
      <c r="B5">
        <v>42.512</v>
      </c>
      <c r="C5">
        <v>11385</v>
      </c>
      <c r="D5" s="6">
        <f t="shared" si="0"/>
        <v>11.385</v>
      </c>
      <c r="E5" s="1">
        <v>8.7837999999999995E-5</v>
      </c>
      <c r="F5">
        <v>11.321</v>
      </c>
      <c r="G5">
        <v>11.694000000000001</v>
      </c>
      <c r="H5">
        <v>53.034999999999997</v>
      </c>
      <c r="I5">
        <v>73.399000000000001</v>
      </c>
      <c r="J5">
        <v>115.98</v>
      </c>
      <c r="K5">
        <v>779.77</v>
      </c>
      <c r="L5">
        <v>-1.0239E-2</v>
      </c>
      <c r="M5">
        <v>103.82</v>
      </c>
      <c r="N5">
        <v>9.7299999999999998E-2</v>
      </c>
      <c r="O5" t="s">
        <v>33</v>
      </c>
    </row>
    <row r="6" spans="1:15" x14ac:dyDescent="0.2">
      <c r="A6">
        <v>298</v>
      </c>
      <c r="B6">
        <v>85.024000000000001</v>
      </c>
      <c r="C6">
        <v>11612</v>
      </c>
      <c r="D6" s="6">
        <f t="shared" si="0"/>
        <v>11.612</v>
      </c>
      <c r="E6" s="1">
        <v>8.6116E-5</v>
      </c>
      <c r="F6">
        <v>11.032999999999999</v>
      </c>
      <c r="G6">
        <v>11.765000000000001</v>
      </c>
      <c r="H6">
        <v>52.033000000000001</v>
      </c>
      <c r="I6">
        <v>73.408000000000001</v>
      </c>
      <c r="J6">
        <v>112.74</v>
      </c>
      <c r="K6">
        <v>843.55</v>
      </c>
      <c r="L6">
        <v>-1.8533000000000001E-2</v>
      </c>
      <c r="M6">
        <v>111.41</v>
      </c>
      <c r="N6">
        <v>0.10133</v>
      </c>
      <c r="O6" t="s">
        <v>33</v>
      </c>
    </row>
    <row r="7" spans="1:15" x14ac:dyDescent="0.2">
      <c r="A7">
        <v>298</v>
      </c>
      <c r="B7">
        <v>127.54</v>
      </c>
      <c r="C7">
        <v>11805</v>
      </c>
      <c r="D7" s="6">
        <f t="shared" si="0"/>
        <v>11.805</v>
      </c>
      <c r="E7" s="1">
        <v>8.4708000000000003E-5</v>
      </c>
      <c r="F7">
        <v>10.787000000000001</v>
      </c>
      <c r="G7">
        <v>11.868</v>
      </c>
      <c r="H7">
        <v>51.158000000000001</v>
      </c>
      <c r="I7">
        <v>73.483000000000004</v>
      </c>
      <c r="J7">
        <v>110.49</v>
      </c>
      <c r="K7">
        <v>898.13</v>
      </c>
      <c r="L7">
        <v>-2.4313999999999999E-2</v>
      </c>
      <c r="M7">
        <v>118.43</v>
      </c>
      <c r="N7">
        <v>0.10498</v>
      </c>
      <c r="O7" t="s">
        <v>33</v>
      </c>
    </row>
    <row r="8" spans="1:15" x14ac:dyDescent="0.2">
      <c r="A8">
        <v>298</v>
      </c>
      <c r="B8">
        <v>170.05</v>
      </c>
      <c r="C8">
        <v>11974</v>
      </c>
      <c r="D8" s="6">
        <f t="shared" si="0"/>
        <v>11.974</v>
      </c>
      <c r="E8" s="1">
        <v>8.3511999999999996E-5</v>
      </c>
      <c r="F8">
        <v>10.571</v>
      </c>
      <c r="G8">
        <v>11.991</v>
      </c>
      <c r="H8">
        <v>50.374000000000002</v>
      </c>
      <c r="I8">
        <v>73.590999999999994</v>
      </c>
      <c r="J8">
        <v>108.83</v>
      </c>
      <c r="K8">
        <v>946.38</v>
      </c>
      <c r="L8">
        <v>-2.8613E-2</v>
      </c>
      <c r="M8">
        <v>125.06</v>
      </c>
      <c r="N8">
        <v>0.10836</v>
      </c>
      <c r="O8" t="s">
        <v>33</v>
      </c>
    </row>
    <row r="9" spans="1:15" x14ac:dyDescent="0.2">
      <c r="A9">
        <v>298</v>
      </c>
      <c r="B9">
        <v>212.56</v>
      </c>
      <c r="C9">
        <v>12125</v>
      </c>
      <c r="D9" s="6">
        <f t="shared" si="0"/>
        <v>12.125</v>
      </c>
      <c r="E9" s="1">
        <v>8.2472000000000006E-5</v>
      </c>
      <c r="F9">
        <v>10.378</v>
      </c>
      <c r="G9">
        <v>12.131</v>
      </c>
      <c r="H9">
        <v>49.658000000000001</v>
      </c>
      <c r="I9">
        <v>73.718000000000004</v>
      </c>
      <c r="J9">
        <v>107.55</v>
      </c>
      <c r="K9">
        <v>989.96</v>
      </c>
      <c r="L9">
        <v>-3.1948999999999998E-2</v>
      </c>
      <c r="M9">
        <v>131.41999999999999</v>
      </c>
      <c r="N9">
        <v>0.11154</v>
      </c>
      <c r="O9" t="s">
        <v>33</v>
      </c>
    </row>
    <row r="10" spans="1:15" x14ac:dyDescent="0.2">
      <c r="A10">
        <v>298</v>
      </c>
      <c r="B10">
        <v>255.07</v>
      </c>
      <c r="C10">
        <v>12262</v>
      </c>
      <c r="D10" s="6">
        <f t="shared" si="0"/>
        <v>12.262</v>
      </c>
      <c r="E10" s="1">
        <v>8.1550000000000004E-5</v>
      </c>
      <c r="F10">
        <v>10.202</v>
      </c>
      <c r="G10">
        <v>12.282999999999999</v>
      </c>
      <c r="H10">
        <v>48.997</v>
      </c>
      <c r="I10">
        <v>73.855000000000004</v>
      </c>
      <c r="J10">
        <v>106.52</v>
      </c>
      <c r="K10">
        <v>1029.9000000000001</v>
      </c>
      <c r="L10">
        <v>-3.4618999999999997E-2</v>
      </c>
      <c r="M10">
        <v>137.56</v>
      </c>
      <c r="N10">
        <v>0.11456</v>
      </c>
      <c r="O10" t="s">
        <v>33</v>
      </c>
    </row>
    <row r="11" spans="1:15" x14ac:dyDescent="0.2"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</vt:lpstr>
      <vt:lpstr>Hexane</vt:lpstr>
      <vt:lpstr>Butane</vt:lpstr>
      <vt:lpstr>Methane</vt:lpstr>
      <vt:lpstr>Ethane</vt:lpstr>
      <vt:lpstr>Propane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2022-05-02T17:19:34Z</dcterms:created>
  <dcterms:modified xsi:type="dcterms:W3CDTF">2022-05-20T18:19:52Z</dcterms:modified>
</cp:coreProperties>
</file>