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vingsandinvestments-my.sharepoint.com/personal/amol_chavan1_mandg_com/Documents/My Videos/"/>
    </mc:Choice>
  </mc:AlternateContent>
  <xr:revisionPtr revIDLastSave="0" documentId="8_{EE916BC4-B9F7-42AD-9C76-A629F2E40D2F}" xr6:coauthVersionLast="47" xr6:coauthVersionMax="47" xr10:uidLastSave="{00000000-0000-0000-0000-000000000000}"/>
  <bookViews>
    <workbookView xWindow="-98" yWindow="-98" windowWidth="24496" windowHeight="15796" activeTab="3" xr2:uid="{7A7907D6-DEC6-46F9-BA85-1BEB5A1B2A12}"/>
  </bookViews>
  <sheets>
    <sheet name="20 yrs Mortgage" sheetId="5" r:id="rId1"/>
    <sheet name="30 yrs Mortgage" sheetId="1" r:id="rId2"/>
    <sheet name="Sheet2" sheetId="2" state="hidden" r:id="rId3"/>
    <sheet name="7-1 ARM Mortg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D7" i="5"/>
  <c r="B13" i="5" s="1"/>
  <c r="E13" i="5" s="1"/>
  <c r="D6" i="5"/>
  <c r="C362" i="4"/>
  <c r="C363" i="4"/>
  <c r="C364" i="4"/>
  <c r="C365" i="4"/>
  <c r="C366" i="4"/>
  <c r="C367" i="4"/>
  <c r="C368" i="4"/>
  <c r="C369" i="4"/>
  <c r="C370" i="4"/>
  <c r="C371" i="4"/>
  <c r="C372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78" i="4"/>
  <c r="C279" i="4"/>
  <c r="C280" i="4"/>
  <c r="C281" i="4"/>
  <c r="C282" i="4"/>
  <c r="C283" i="4"/>
  <c r="C284" i="4"/>
  <c r="C285" i="4"/>
  <c r="C286" i="4"/>
  <c r="C287" i="4"/>
  <c r="C288" i="4"/>
  <c r="C266" i="4"/>
  <c r="C267" i="4"/>
  <c r="C268" i="4"/>
  <c r="C269" i="4"/>
  <c r="C270" i="4"/>
  <c r="C271" i="4"/>
  <c r="C272" i="4"/>
  <c r="C273" i="4"/>
  <c r="C274" i="4"/>
  <c r="C275" i="4"/>
  <c r="C276" i="4"/>
  <c r="C289" i="4"/>
  <c r="C277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34" i="4"/>
  <c r="C135" i="4"/>
  <c r="C136" i="4"/>
  <c r="C137" i="4"/>
  <c r="C138" i="4"/>
  <c r="C139" i="4"/>
  <c r="C140" i="4"/>
  <c r="C141" i="4"/>
  <c r="C142" i="4"/>
  <c r="C143" i="4"/>
  <c r="C144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J12" i="4"/>
  <c r="C6" i="4"/>
  <c r="G4" i="1"/>
  <c r="G3" i="1"/>
  <c r="G2" i="1"/>
  <c r="F12" i="1"/>
  <c r="D6" i="1"/>
  <c r="D9" i="5" l="1"/>
  <c r="D13" i="5"/>
  <c r="F13" i="5" s="1"/>
  <c r="C13" i="5"/>
  <c r="B14" i="5"/>
  <c r="C7" i="4"/>
  <c r="G16" i="4" s="1"/>
  <c r="G55" i="4"/>
  <c r="G64" i="4"/>
  <c r="D7" i="1"/>
  <c r="B13" i="1" s="1"/>
  <c r="B15" i="5" l="1"/>
  <c r="E14" i="5"/>
  <c r="D14" i="5"/>
  <c r="C14" i="5"/>
  <c r="G32" i="4"/>
  <c r="G81" i="4"/>
  <c r="G13" i="4"/>
  <c r="G86" i="4"/>
  <c r="G48" i="4"/>
  <c r="G80" i="4"/>
  <c r="G91" i="4"/>
  <c r="G25" i="4"/>
  <c r="G63" i="4"/>
  <c r="G38" i="4"/>
  <c r="G92" i="4"/>
  <c r="G76" i="4"/>
  <c r="G60" i="4"/>
  <c r="G44" i="4"/>
  <c r="G28" i="4"/>
  <c r="G87" i="4"/>
  <c r="G71" i="4"/>
  <c r="G54" i="4"/>
  <c r="G75" i="4"/>
  <c r="G58" i="4"/>
  <c r="G41" i="4"/>
  <c r="G79" i="4"/>
  <c r="G62" i="4"/>
  <c r="G45" i="4"/>
  <c r="G15" i="4"/>
  <c r="G65" i="4"/>
  <c r="G33" i="4"/>
  <c r="G67" i="4"/>
  <c r="G18" i="4"/>
  <c r="G59" i="4"/>
  <c r="G42" i="4"/>
  <c r="G82" i="4"/>
  <c r="G46" i="4"/>
  <c r="G29" i="4"/>
  <c r="G93" i="4"/>
  <c r="G21" i="4"/>
  <c r="G23" i="4"/>
  <c r="G88" i="4"/>
  <c r="G72" i="4"/>
  <c r="G56" i="4"/>
  <c r="G40" i="4"/>
  <c r="G24" i="4"/>
  <c r="G83" i="4"/>
  <c r="G70" i="4"/>
  <c r="G53" i="4"/>
  <c r="G74" i="4"/>
  <c r="G57" i="4"/>
  <c r="G27" i="4"/>
  <c r="G78" i="4"/>
  <c r="G61" i="4"/>
  <c r="G31" i="4"/>
  <c r="G14" i="4"/>
  <c r="G39" i="4"/>
  <c r="G85" i="4"/>
  <c r="G19" i="4"/>
  <c r="G50" i="4"/>
  <c r="B13" i="4"/>
  <c r="G49" i="4"/>
  <c r="G35" i="4"/>
  <c r="G17" i="4"/>
  <c r="G66" i="4"/>
  <c r="G22" i="4"/>
  <c r="G84" i="4"/>
  <c r="G68" i="4"/>
  <c r="G52" i="4"/>
  <c r="G36" i="4"/>
  <c r="G20" i="4"/>
  <c r="G95" i="4"/>
  <c r="G94" i="4"/>
  <c r="G69" i="4"/>
  <c r="G89" i="4"/>
  <c r="G73" i="4"/>
  <c r="G43" i="4"/>
  <c r="G26" i="4"/>
  <c r="G90" i="4"/>
  <c r="G77" i="4"/>
  <c r="G47" i="4"/>
  <c r="G30" i="4"/>
  <c r="G34" i="4"/>
  <c r="G51" i="4"/>
  <c r="G37" i="4"/>
  <c r="G96" i="4"/>
  <c r="B14" i="1"/>
  <c r="E13" i="1"/>
  <c r="D13" i="1"/>
  <c r="F13" i="1" s="1"/>
  <c r="D9" i="1"/>
  <c r="C13" i="1" s="1"/>
  <c r="D15" i="5" l="1"/>
  <c r="E15" i="5"/>
  <c r="C15" i="5"/>
  <c r="B16" i="5"/>
  <c r="F14" i="5"/>
  <c r="B14" i="4"/>
  <c r="I13" i="4"/>
  <c r="H13" i="4"/>
  <c r="J13" i="4" s="1"/>
  <c r="C14" i="1"/>
  <c r="E14" i="1"/>
  <c r="D14" i="1"/>
  <c r="F14" i="1" s="1"/>
  <c r="B15" i="1"/>
  <c r="F15" i="5" l="1"/>
  <c r="B17" i="5"/>
  <c r="E16" i="5"/>
  <c r="D16" i="5"/>
  <c r="C16" i="5"/>
  <c r="B15" i="4"/>
  <c r="I14" i="4"/>
  <c r="H14" i="4"/>
  <c r="J14" i="4" s="1"/>
  <c r="C15" i="1"/>
  <c r="E15" i="1"/>
  <c r="D15" i="1"/>
  <c r="F15" i="1" s="1"/>
  <c r="B16" i="1"/>
  <c r="F16" i="5" l="1"/>
  <c r="C17" i="5"/>
  <c r="D17" i="5"/>
  <c r="F17" i="5" s="1"/>
  <c r="B18" i="5"/>
  <c r="E17" i="5"/>
  <c r="H15" i="4"/>
  <c r="J15" i="4" s="1"/>
  <c r="I15" i="4"/>
  <c r="B16" i="4"/>
  <c r="E16" i="1"/>
  <c r="D16" i="1"/>
  <c r="F16" i="1" s="1"/>
  <c r="C16" i="1"/>
  <c r="B17" i="1"/>
  <c r="E18" i="5" l="1"/>
  <c r="C18" i="5"/>
  <c r="B19" i="5"/>
  <c r="D18" i="5"/>
  <c r="F18" i="5" s="1"/>
  <c r="I16" i="4"/>
  <c r="H16" i="4"/>
  <c r="J16" i="4" s="1"/>
  <c r="B17" i="4"/>
  <c r="C17" i="1"/>
  <c r="B18" i="1"/>
  <c r="E17" i="1"/>
  <c r="D17" i="1"/>
  <c r="F17" i="1" s="1"/>
  <c r="D19" i="5" l="1"/>
  <c r="F19" i="5" s="1"/>
  <c r="C19" i="5"/>
  <c r="E19" i="5"/>
  <c r="B20" i="5"/>
  <c r="B18" i="4"/>
  <c r="H17" i="4"/>
  <c r="J17" i="4" s="1"/>
  <c r="I17" i="4"/>
  <c r="E18" i="1"/>
  <c r="C18" i="1"/>
  <c r="B19" i="1"/>
  <c r="D18" i="1"/>
  <c r="F18" i="1" s="1"/>
  <c r="C20" i="5" l="1"/>
  <c r="B21" i="5"/>
  <c r="E20" i="5"/>
  <c r="D20" i="5"/>
  <c r="F20" i="5" s="1"/>
  <c r="B19" i="4"/>
  <c r="H18" i="4"/>
  <c r="J18" i="4" s="1"/>
  <c r="I18" i="4"/>
  <c r="B20" i="1"/>
  <c r="D19" i="1"/>
  <c r="F19" i="1" s="1"/>
  <c r="C19" i="1"/>
  <c r="E19" i="1"/>
  <c r="D21" i="5" l="1"/>
  <c r="F21" i="5" s="1"/>
  <c r="C21" i="5"/>
  <c r="B22" i="5"/>
  <c r="E21" i="5"/>
  <c r="I19" i="4"/>
  <c r="B20" i="4"/>
  <c r="H19" i="4"/>
  <c r="J19" i="4" s="1"/>
  <c r="B21" i="1"/>
  <c r="E20" i="1"/>
  <c r="D20" i="1"/>
  <c r="F20" i="1" s="1"/>
  <c r="C20" i="1"/>
  <c r="B23" i="5" l="1"/>
  <c r="E22" i="5"/>
  <c r="D22" i="5"/>
  <c r="F22" i="5" s="1"/>
  <c r="C22" i="5"/>
  <c r="H20" i="4"/>
  <c r="J20" i="4" s="1"/>
  <c r="I20" i="4"/>
  <c r="B21" i="4"/>
  <c r="D21" i="1"/>
  <c r="F21" i="1" s="1"/>
  <c r="C21" i="1"/>
  <c r="B22" i="1"/>
  <c r="E21" i="1"/>
  <c r="D23" i="5" l="1"/>
  <c r="F23" i="5" s="1"/>
  <c r="E23" i="5"/>
  <c r="C23" i="5"/>
  <c r="B24" i="5"/>
  <c r="H21" i="4"/>
  <c r="J21" i="4" s="1"/>
  <c r="B22" i="4"/>
  <c r="I21" i="4"/>
  <c r="D22" i="1"/>
  <c r="F22" i="1" s="1"/>
  <c r="C22" i="1"/>
  <c r="B23" i="1"/>
  <c r="E22" i="1"/>
  <c r="B25" i="5" l="1"/>
  <c r="E24" i="5"/>
  <c r="D24" i="5"/>
  <c r="F24" i="5" s="1"/>
  <c r="C24" i="5"/>
  <c r="H22" i="4"/>
  <c r="J22" i="4" s="1"/>
  <c r="I22" i="4"/>
  <c r="B23" i="4"/>
  <c r="D23" i="1"/>
  <c r="F23" i="1" s="1"/>
  <c r="C23" i="1"/>
  <c r="E23" i="1"/>
  <c r="B24" i="1"/>
  <c r="B26" i="5" l="1"/>
  <c r="E25" i="5"/>
  <c r="D25" i="5"/>
  <c r="F25" i="5" s="1"/>
  <c r="C25" i="5"/>
  <c r="H23" i="4"/>
  <c r="J23" i="4" s="1"/>
  <c r="B24" i="4"/>
  <c r="I23" i="4"/>
  <c r="E24" i="1"/>
  <c r="D24" i="1"/>
  <c r="F24" i="1" s="1"/>
  <c r="B25" i="1"/>
  <c r="C24" i="1"/>
  <c r="E26" i="5" l="1"/>
  <c r="C26" i="5"/>
  <c r="B27" i="5"/>
  <c r="D26" i="5"/>
  <c r="F26" i="5" s="1"/>
  <c r="H24" i="4"/>
  <c r="J24" i="4" s="1"/>
  <c r="I24" i="4"/>
  <c r="B25" i="4"/>
  <c r="C25" i="1"/>
  <c r="E25" i="1"/>
  <c r="D25" i="1"/>
  <c r="F25" i="1" s="1"/>
  <c r="B26" i="1"/>
  <c r="B28" i="5" l="1"/>
  <c r="E27" i="5"/>
  <c r="D27" i="5"/>
  <c r="F27" i="5" s="1"/>
  <c r="C27" i="5"/>
  <c r="I25" i="4"/>
  <c r="B26" i="4"/>
  <c r="H25" i="4"/>
  <c r="J25" i="4" s="1"/>
  <c r="C26" i="1"/>
  <c r="D26" i="1"/>
  <c r="F26" i="1" s="1"/>
  <c r="B27" i="1"/>
  <c r="E26" i="1"/>
  <c r="C28" i="5" l="1"/>
  <c r="B29" i="5"/>
  <c r="D28" i="5"/>
  <c r="F28" i="5" s="1"/>
  <c r="E28" i="5"/>
  <c r="B27" i="4"/>
  <c r="I26" i="4"/>
  <c r="H26" i="4"/>
  <c r="J26" i="4" s="1"/>
  <c r="D27" i="1"/>
  <c r="F27" i="1" s="1"/>
  <c r="C27" i="1"/>
  <c r="E27" i="1"/>
  <c r="B28" i="1"/>
  <c r="D29" i="5" l="1"/>
  <c r="F29" i="5" s="1"/>
  <c r="B30" i="5"/>
  <c r="E29" i="5"/>
  <c r="C29" i="5"/>
  <c r="I27" i="4"/>
  <c r="B28" i="4"/>
  <c r="H27" i="4"/>
  <c r="J27" i="4" s="1"/>
  <c r="E28" i="1"/>
  <c r="D28" i="1"/>
  <c r="F28" i="1" s="1"/>
  <c r="C28" i="1"/>
  <c r="B29" i="1"/>
  <c r="B31" i="5" l="1"/>
  <c r="C30" i="5"/>
  <c r="E30" i="5"/>
  <c r="D30" i="5"/>
  <c r="F30" i="5" s="1"/>
  <c r="I28" i="4"/>
  <c r="B29" i="4"/>
  <c r="H28" i="4"/>
  <c r="J28" i="4" s="1"/>
  <c r="C29" i="1"/>
  <c r="E29" i="1"/>
  <c r="D29" i="1"/>
  <c r="F29" i="1" s="1"/>
  <c r="B30" i="1"/>
  <c r="D31" i="5" l="1"/>
  <c r="B32" i="5"/>
  <c r="F31" i="5"/>
  <c r="E31" i="5"/>
  <c r="C31" i="5"/>
  <c r="I29" i="4"/>
  <c r="H29" i="4"/>
  <c r="J29" i="4" s="1"/>
  <c r="B30" i="4"/>
  <c r="C30" i="1"/>
  <c r="B31" i="1"/>
  <c r="E30" i="1"/>
  <c r="D30" i="1"/>
  <c r="F30" i="1" s="1"/>
  <c r="B33" i="5" l="1"/>
  <c r="E32" i="5"/>
  <c r="D32" i="5"/>
  <c r="F32" i="5" s="1"/>
  <c r="C32" i="5"/>
  <c r="B31" i="4"/>
  <c r="I30" i="4"/>
  <c r="H30" i="4"/>
  <c r="J30" i="4" s="1"/>
  <c r="D31" i="1"/>
  <c r="F31" i="1" s="1"/>
  <c r="E31" i="1"/>
  <c r="C31" i="1"/>
  <c r="B32" i="1"/>
  <c r="B34" i="5" l="1"/>
  <c r="E33" i="5"/>
  <c r="D33" i="5"/>
  <c r="F33" i="5" s="1"/>
  <c r="C33" i="5"/>
  <c r="H31" i="4"/>
  <c r="J31" i="4" s="1"/>
  <c r="I31" i="4"/>
  <c r="B32" i="4"/>
  <c r="E32" i="1"/>
  <c r="D32" i="1"/>
  <c r="F32" i="1" s="1"/>
  <c r="C32" i="1"/>
  <c r="B33" i="1"/>
  <c r="E34" i="5" l="1"/>
  <c r="C34" i="5"/>
  <c r="D34" i="5"/>
  <c r="F34" i="5" s="1"/>
  <c r="B35" i="5"/>
  <c r="I32" i="4"/>
  <c r="H32" i="4"/>
  <c r="J32" i="4" s="1"/>
  <c r="B33" i="4"/>
  <c r="C33" i="1"/>
  <c r="E33" i="1"/>
  <c r="B34" i="1"/>
  <c r="D33" i="1"/>
  <c r="F33" i="1" s="1"/>
  <c r="B36" i="5" l="1"/>
  <c r="E35" i="5"/>
  <c r="D35" i="5"/>
  <c r="F35" i="5" s="1"/>
  <c r="C35" i="5"/>
  <c r="I33" i="4"/>
  <c r="H33" i="4"/>
  <c r="J33" i="4" s="1"/>
  <c r="B34" i="4"/>
  <c r="C34" i="1"/>
  <c r="B35" i="1"/>
  <c r="E34" i="1"/>
  <c r="D34" i="1"/>
  <c r="F34" i="1" s="1"/>
  <c r="C36" i="5" l="1"/>
  <c r="D36" i="5"/>
  <c r="E36" i="5"/>
  <c r="B37" i="5"/>
  <c r="F36" i="5"/>
  <c r="H34" i="4"/>
  <c r="J34" i="4" s="1"/>
  <c r="I34" i="4"/>
  <c r="B35" i="4"/>
  <c r="D35" i="1"/>
  <c r="F35" i="1" s="1"/>
  <c r="C35" i="1"/>
  <c r="E35" i="1"/>
  <c r="B36" i="1"/>
  <c r="D37" i="5" l="1"/>
  <c r="F37" i="5" s="1"/>
  <c r="B38" i="5"/>
  <c r="E37" i="5"/>
  <c r="C37" i="5"/>
  <c r="I35" i="4"/>
  <c r="H35" i="4"/>
  <c r="J35" i="4" s="1"/>
  <c r="B36" i="4"/>
  <c r="E36" i="1"/>
  <c r="D36" i="1"/>
  <c r="F36" i="1" s="1"/>
  <c r="C36" i="1"/>
  <c r="B37" i="1"/>
  <c r="B39" i="5" l="1"/>
  <c r="D38" i="5"/>
  <c r="F38" i="5" s="1"/>
  <c r="C38" i="5"/>
  <c r="E38" i="5"/>
  <c r="B37" i="4"/>
  <c r="H36" i="4"/>
  <c r="J36" i="4" s="1"/>
  <c r="I36" i="4"/>
  <c r="C37" i="1"/>
  <c r="D37" i="1"/>
  <c r="F37" i="1" s="1"/>
  <c r="E37" i="1"/>
  <c r="B38" i="1"/>
  <c r="D39" i="5" l="1"/>
  <c r="B40" i="5"/>
  <c r="F39" i="5"/>
  <c r="E39" i="5"/>
  <c r="C39" i="5"/>
  <c r="B38" i="4"/>
  <c r="I37" i="4"/>
  <c r="H37" i="4"/>
  <c r="J37" i="4" s="1"/>
  <c r="C38" i="1"/>
  <c r="B39" i="1"/>
  <c r="E38" i="1"/>
  <c r="D38" i="1"/>
  <c r="F38" i="1" s="1"/>
  <c r="B41" i="5" l="1"/>
  <c r="E40" i="5"/>
  <c r="D40" i="5"/>
  <c r="F40" i="5" s="1"/>
  <c r="C40" i="5"/>
  <c r="H38" i="4"/>
  <c r="J38" i="4" s="1"/>
  <c r="B39" i="4"/>
  <c r="I38" i="4"/>
  <c r="D39" i="1"/>
  <c r="F39" i="1" s="1"/>
  <c r="E39" i="1"/>
  <c r="B40" i="1"/>
  <c r="C39" i="1"/>
  <c r="B42" i="5" l="1"/>
  <c r="E41" i="5"/>
  <c r="C41" i="5"/>
  <c r="D41" i="5"/>
  <c r="F41" i="5" s="1"/>
  <c r="I39" i="4"/>
  <c r="H39" i="4"/>
  <c r="J39" i="4" s="1"/>
  <c r="B40" i="4"/>
  <c r="E40" i="1"/>
  <c r="D40" i="1"/>
  <c r="F40" i="1" s="1"/>
  <c r="C40" i="1"/>
  <c r="B41" i="1"/>
  <c r="E42" i="5" l="1"/>
  <c r="C42" i="5"/>
  <c r="D42" i="5"/>
  <c r="F42" i="5" s="1"/>
  <c r="B43" i="5"/>
  <c r="H40" i="4"/>
  <c r="J40" i="4" s="1"/>
  <c r="I40" i="4"/>
  <c r="B41" i="4"/>
  <c r="C41" i="1"/>
  <c r="B42" i="1"/>
  <c r="E41" i="1"/>
  <c r="D41" i="1"/>
  <c r="F41" i="1" s="1"/>
  <c r="B44" i="5" l="1"/>
  <c r="E43" i="5"/>
  <c r="D43" i="5"/>
  <c r="F43" i="5" s="1"/>
  <c r="C43" i="5"/>
  <c r="I41" i="4"/>
  <c r="B42" i="4"/>
  <c r="H41" i="4"/>
  <c r="J41" i="4" s="1"/>
  <c r="D42" i="1"/>
  <c r="F42" i="1" s="1"/>
  <c r="E42" i="1"/>
  <c r="C42" i="1"/>
  <c r="B43" i="1"/>
  <c r="C44" i="5" l="1"/>
  <c r="E44" i="5"/>
  <c r="D44" i="5"/>
  <c r="F44" i="5" s="1"/>
  <c r="B45" i="5"/>
  <c r="H42" i="4"/>
  <c r="J42" i="4" s="1"/>
  <c r="B43" i="4"/>
  <c r="I42" i="4"/>
  <c r="D43" i="1"/>
  <c r="F43" i="1" s="1"/>
  <c r="E43" i="1"/>
  <c r="B44" i="1"/>
  <c r="C43" i="1"/>
  <c r="D45" i="5" l="1"/>
  <c r="F45" i="5" s="1"/>
  <c r="C45" i="5"/>
  <c r="E45" i="5"/>
  <c r="B46" i="5"/>
  <c r="B44" i="4"/>
  <c r="H43" i="4"/>
  <c r="J43" i="4" s="1"/>
  <c r="I43" i="4"/>
  <c r="E44" i="1"/>
  <c r="D44" i="1"/>
  <c r="F44" i="1" s="1"/>
  <c r="B45" i="1"/>
  <c r="C44" i="1"/>
  <c r="B47" i="5" l="1"/>
  <c r="E46" i="5"/>
  <c r="D46" i="5"/>
  <c r="F46" i="5" s="1"/>
  <c r="C46" i="5"/>
  <c r="I44" i="4"/>
  <c r="H44" i="4"/>
  <c r="J44" i="4" s="1"/>
  <c r="B45" i="4"/>
  <c r="B46" i="1"/>
  <c r="C45" i="1"/>
  <c r="D45" i="1"/>
  <c r="F45" i="1" s="1"/>
  <c r="E45" i="1"/>
  <c r="D47" i="5" l="1"/>
  <c r="F47" i="5" s="1"/>
  <c r="E47" i="5"/>
  <c r="C47" i="5"/>
  <c r="B48" i="5"/>
  <c r="I45" i="4"/>
  <c r="H45" i="4"/>
  <c r="J45" i="4" s="1"/>
  <c r="B46" i="4"/>
  <c r="B47" i="1"/>
  <c r="D46" i="1"/>
  <c r="F46" i="1" s="1"/>
  <c r="C46" i="1"/>
  <c r="E46" i="1"/>
  <c r="B49" i="5" l="1"/>
  <c r="E48" i="5"/>
  <c r="D48" i="5"/>
  <c r="F48" i="5" s="1"/>
  <c r="C48" i="5"/>
  <c r="B47" i="4"/>
  <c r="H46" i="4"/>
  <c r="J46" i="4" s="1"/>
  <c r="I46" i="4"/>
  <c r="C47" i="1"/>
  <c r="B48" i="1"/>
  <c r="D47" i="1"/>
  <c r="F47" i="1" s="1"/>
  <c r="E47" i="1"/>
  <c r="B50" i="5" l="1"/>
  <c r="E49" i="5"/>
  <c r="D49" i="5"/>
  <c r="F49" i="5" s="1"/>
  <c r="C49" i="5"/>
  <c r="B48" i="4"/>
  <c r="H47" i="4"/>
  <c r="J47" i="4" s="1"/>
  <c r="I47" i="4"/>
  <c r="E48" i="1"/>
  <c r="D48" i="1"/>
  <c r="F48" i="1" s="1"/>
  <c r="C48" i="1"/>
  <c r="B49" i="1"/>
  <c r="E50" i="5" l="1"/>
  <c r="C50" i="5"/>
  <c r="B51" i="5"/>
  <c r="D50" i="5"/>
  <c r="F50" i="5" s="1"/>
  <c r="I48" i="4"/>
  <c r="H48" i="4"/>
  <c r="J48" i="4" s="1"/>
  <c r="B49" i="4"/>
  <c r="C49" i="1"/>
  <c r="B50" i="1"/>
  <c r="E49" i="1"/>
  <c r="D49" i="1"/>
  <c r="F49" i="1" s="1"/>
  <c r="E51" i="5" l="1"/>
  <c r="B52" i="5"/>
  <c r="D51" i="5"/>
  <c r="F51" i="5" s="1"/>
  <c r="C51" i="5"/>
  <c r="I49" i="4"/>
  <c r="H49" i="4"/>
  <c r="J49" i="4" s="1"/>
  <c r="B50" i="4"/>
  <c r="C50" i="1"/>
  <c r="E50" i="1"/>
  <c r="B51" i="1"/>
  <c r="D50" i="1"/>
  <c r="F50" i="1" s="1"/>
  <c r="C52" i="5" l="1"/>
  <c r="E52" i="5"/>
  <c r="D52" i="5"/>
  <c r="F52" i="5" s="1"/>
  <c r="B53" i="5"/>
  <c r="H50" i="4"/>
  <c r="J50" i="4" s="1"/>
  <c r="I50" i="4"/>
  <c r="B51" i="4"/>
  <c r="D51" i="1"/>
  <c r="F51" i="1" s="1"/>
  <c r="C51" i="1"/>
  <c r="E51" i="1"/>
  <c r="B52" i="1"/>
  <c r="D53" i="5" l="1"/>
  <c r="F53" i="5" s="1"/>
  <c r="C53" i="5"/>
  <c r="B54" i="5"/>
  <c r="E53" i="5"/>
  <c r="I51" i="4"/>
  <c r="H51" i="4"/>
  <c r="J51" i="4" s="1"/>
  <c r="B52" i="4"/>
  <c r="E52" i="1"/>
  <c r="D52" i="1"/>
  <c r="F52" i="1" s="1"/>
  <c r="B53" i="1"/>
  <c r="C52" i="1"/>
  <c r="B55" i="5" l="1"/>
  <c r="E54" i="5"/>
  <c r="D54" i="5"/>
  <c r="F54" i="5" s="1"/>
  <c r="C54" i="5"/>
  <c r="H52" i="4"/>
  <c r="J52" i="4" s="1"/>
  <c r="I52" i="4"/>
  <c r="B53" i="4"/>
  <c r="C53" i="1"/>
  <c r="D53" i="1"/>
  <c r="F53" i="1" s="1"/>
  <c r="E53" i="1"/>
  <c r="B54" i="1"/>
  <c r="D55" i="5" l="1"/>
  <c r="F55" i="5" s="1"/>
  <c r="C55" i="5"/>
  <c r="E55" i="5"/>
  <c r="B56" i="5"/>
  <c r="B54" i="4"/>
  <c r="I53" i="4"/>
  <c r="H53" i="4"/>
  <c r="J53" i="4" s="1"/>
  <c r="C54" i="1"/>
  <c r="B55" i="1"/>
  <c r="D54" i="1"/>
  <c r="F54" i="1" s="1"/>
  <c r="E54" i="1"/>
  <c r="B57" i="5" l="1"/>
  <c r="E56" i="5"/>
  <c r="D56" i="5"/>
  <c r="F56" i="5" s="1"/>
  <c r="C56" i="5"/>
  <c r="H54" i="4"/>
  <c r="J54" i="4" s="1"/>
  <c r="I54" i="4"/>
  <c r="B55" i="4"/>
  <c r="C55" i="1"/>
  <c r="D55" i="1"/>
  <c r="F55" i="1" s="1"/>
  <c r="E55" i="1"/>
  <c r="B56" i="1"/>
  <c r="B58" i="5" l="1"/>
  <c r="E57" i="5"/>
  <c r="D57" i="5"/>
  <c r="F57" i="5" s="1"/>
  <c r="C57" i="5"/>
  <c r="I55" i="4"/>
  <c r="H55" i="4"/>
  <c r="J55" i="4" s="1"/>
  <c r="B56" i="4"/>
  <c r="E56" i="1"/>
  <c r="B57" i="1"/>
  <c r="C56" i="1"/>
  <c r="D56" i="1"/>
  <c r="F56" i="1" s="1"/>
  <c r="E58" i="5" l="1"/>
  <c r="C58" i="5"/>
  <c r="B59" i="5"/>
  <c r="D58" i="5"/>
  <c r="F58" i="5" s="1"/>
  <c r="H56" i="4"/>
  <c r="J56" i="4" s="1"/>
  <c r="I56" i="4"/>
  <c r="B57" i="4"/>
  <c r="C57" i="1"/>
  <c r="D57" i="1"/>
  <c r="F57" i="1" s="1"/>
  <c r="B58" i="1"/>
  <c r="E57" i="1"/>
  <c r="E59" i="5" l="1"/>
  <c r="B60" i="5"/>
  <c r="D59" i="5"/>
  <c r="F59" i="5" s="1"/>
  <c r="C59" i="5"/>
  <c r="I57" i="4"/>
  <c r="B58" i="4"/>
  <c r="H57" i="4"/>
  <c r="J57" i="4" s="1"/>
  <c r="C58" i="1"/>
  <c r="B59" i="1"/>
  <c r="D58" i="1"/>
  <c r="F58" i="1" s="1"/>
  <c r="E58" i="1"/>
  <c r="C60" i="5" l="1"/>
  <c r="D60" i="5"/>
  <c r="F60" i="5" s="1"/>
  <c r="E60" i="5"/>
  <c r="B61" i="5"/>
  <c r="B59" i="4"/>
  <c r="I58" i="4"/>
  <c r="H58" i="4"/>
  <c r="J58" i="4" s="1"/>
  <c r="E59" i="1"/>
  <c r="B60" i="1"/>
  <c r="D59" i="1"/>
  <c r="F59" i="1" s="1"/>
  <c r="C59" i="1"/>
  <c r="D61" i="5" l="1"/>
  <c r="F61" i="5" s="1"/>
  <c r="C61" i="5"/>
  <c r="B62" i="5"/>
  <c r="E61" i="5"/>
  <c r="B60" i="4"/>
  <c r="H59" i="4"/>
  <c r="J59" i="4" s="1"/>
  <c r="I59" i="4"/>
  <c r="C60" i="1"/>
  <c r="E60" i="1"/>
  <c r="B61" i="1"/>
  <c r="D60" i="1"/>
  <c r="F60" i="1" s="1"/>
  <c r="B63" i="5" l="1"/>
  <c r="E62" i="5"/>
  <c r="D62" i="5"/>
  <c r="F62" i="5" s="1"/>
  <c r="C62" i="5"/>
  <c r="I60" i="4"/>
  <c r="H60" i="4"/>
  <c r="J60" i="4" s="1"/>
  <c r="B61" i="4"/>
  <c r="E61" i="1"/>
  <c r="D61" i="1"/>
  <c r="F61" i="1" s="1"/>
  <c r="C61" i="1"/>
  <c r="B62" i="1"/>
  <c r="D63" i="5" l="1"/>
  <c r="F63" i="5" s="1"/>
  <c r="C63" i="5"/>
  <c r="B64" i="5"/>
  <c r="E63" i="5"/>
  <c r="I61" i="4"/>
  <c r="H61" i="4"/>
  <c r="J61" i="4" s="1"/>
  <c r="B62" i="4"/>
  <c r="B63" i="1"/>
  <c r="E62" i="1"/>
  <c r="D62" i="1"/>
  <c r="F62" i="1" s="1"/>
  <c r="C62" i="1"/>
  <c r="B65" i="5" l="1"/>
  <c r="E64" i="5"/>
  <c r="D64" i="5"/>
  <c r="F64" i="5" s="1"/>
  <c r="C64" i="5"/>
  <c r="B63" i="4"/>
  <c r="I62" i="4"/>
  <c r="H62" i="4"/>
  <c r="J62" i="4" s="1"/>
  <c r="B64" i="1"/>
  <c r="C63" i="1"/>
  <c r="D63" i="1"/>
  <c r="F63" i="1" s="1"/>
  <c r="E63" i="1"/>
  <c r="B66" i="5" l="1"/>
  <c r="E65" i="5"/>
  <c r="D65" i="5"/>
  <c r="F65" i="5" s="1"/>
  <c r="C65" i="5"/>
  <c r="I63" i="4"/>
  <c r="B64" i="4"/>
  <c r="H63" i="4"/>
  <c r="J63" i="4" s="1"/>
  <c r="B65" i="1"/>
  <c r="C64" i="1"/>
  <c r="E64" i="1"/>
  <c r="D64" i="1"/>
  <c r="F64" i="1" s="1"/>
  <c r="E66" i="5" l="1"/>
  <c r="C66" i="5"/>
  <c r="B67" i="5"/>
  <c r="D66" i="5"/>
  <c r="F66" i="5" s="1"/>
  <c r="I64" i="4"/>
  <c r="H64" i="4"/>
  <c r="J64" i="4" s="1"/>
  <c r="B65" i="4"/>
  <c r="C65" i="1"/>
  <c r="D65" i="1"/>
  <c r="F65" i="1" s="1"/>
  <c r="B66" i="1"/>
  <c r="E65" i="1"/>
  <c r="E67" i="5" l="1"/>
  <c r="B68" i="5"/>
  <c r="D67" i="5"/>
  <c r="F67" i="5" s="1"/>
  <c r="C67" i="5"/>
  <c r="I65" i="4"/>
  <c r="H65" i="4"/>
  <c r="J65" i="4" s="1"/>
  <c r="B66" i="4"/>
  <c r="C66" i="1"/>
  <c r="B67" i="1"/>
  <c r="D66" i="1"/>
  <c r="F66" i="1" s="1"/>
  <c r="E66" i="1"/>
  <c r="C68" i="5" l="1"/>
  <c r="E68" i="5"/>
  <c r="D68" i="5"/>
  <c r="F68" i="5" s="1"/>
  <c r="B69" i="5"/>
  <c r="H66" i="4"/>
  <c r="J66" i="4" s="1"/>
  <c r="B67" i="4"/>
  <c r="I66" i="4"/>
  <c r="D67" i="1"/>
  <c r="F67" i="1" s="1"/>
  <c r="E67" i="1"/>
  <c r="B68" i="1"/>
  <c r="C67" i="1"/>
  <c r="B70" i="5" l="1"/>
  <c r="D69" i="5"/>
  <c r="F69" i="5" s="1"/>
  <c r="C69" i="5"/>
  <c r="E69" i="5"/>
  <c r="I67" i="4"/>
  <c r="H67" i="4"/>
  <c r="J67" i="4" s="1"/>
  <c r="B68" i="4"/>
  <c r="C68" i="1"/>
  <c r="E68" i="1"/>
  <c r="B69" i="1"/>
  <c r="D68" i="1"/>
  <c r="F68" i="1" s="1"/>
  <c r="B71" i="5" l="1"/>
  <c r="D70" i="5"/>
  <c r="F70" i="5" s="1"/>
  <c r="E70" i="5"/>
  <c r="C70" i="5"/>
  <c r="H68" i="4"/>
  <c r="J68" i="4" s="1"/>
  <c r="I68" i="4"/>
  <c r="B69" i="4"/>
  <c r="E69" i="1"/>
  <c r="C69" i="1"/>
  <c r="D69" i="1"/>
  <c r="F69" i="1" s="1"/>
  <c r="B70" i="1"/>
  <c r="D71" i="5" l="1"/>
  <c r="F71" i="5" s="1"/>
  <c r="C71" i="5"/>
  <c r="B72" i="5"/>
  <c r="E71" i="5"/>
  <c r="I69" i="4"/>
  <c r="B70" i="4"/>
  <c r="H69" i="4"/>
  <c r="J69" i="4" s="1"/>
  <c r="D70" i="1"/>
  <c r="F70" i="1" s="1"/>
  <c r="C70" i="1"/>
  <c r="B71" i="1"/>
  <c r="E70" i="1"/>
  <c r="B73" i="5" l="1"/>
  <c r="C72" i="5"/>
  <c r="D72" i="5"/>
  <c r="F72" i="5" s="1"/>
  <c r="E72" i="5"/>
  <c r="B71" i="4"/>
  <c r="I70" i="4"/>
  <c r="H70" i="4"/>
  <c r="J70" i="4" s="1"/>
  <c r="E71" i="1"/>
  <c r="B72" i="1"/>
  <c r="C71" i="1"/>
  <c r="D71" i="1"/>
  <c r="F71" i="1" s="1"/>
  <c r="E73" i="5" l="1"/>
  <c r="C73" i="5"/>
  <c r="B74" i="5"/>
  <c r="D73" i="5"/>
  <c r="F73" i="5" s="1"/>
  <c r="I71" i="4"/>
  <c r="H71" i="4"/>
  <c r="J71" i="4" s="1"/>
  <c r="B72" i="4"/>
  <c r="B73" i="1"/>
  <c r="C72" i="1"/>
  <c r="E72" i="1"/>
  <c r="D72" i="1"/>
  <c r="F72" i="1" s="1"/>
  <c r="E74" i="5" l="1"/>
  <c r="B75" i="5"/>
  <c r="D74" i="5"/>
  <c r="F74" i="5" s="1"/>
  <c r="C74" i="5"/>
  <c r="H72" i="4"/>
  <c r="J72" i="4" s="1"/>
  <c r="I72" i="4"/>
  <c r="B73" i="4"/>
  <c r="C73" i="1"/>
  <c r="D73" i="1"/>
  <c r="F73" i="1" s="1"/>
  <c r="B74" i="1"/>
  <c r="E73" i="1"/>
  <c r="D75" i="5" l="1"/>
  <c r="F75" i="5" s="1"/>
  <c r="E75" i="5"/>
  <c r="C75" i="5"/>
  <c r="B76" i="5"/>
  <c r="H73" i="4"/>
  <c r="J73" i="4" s="1"/>
  <c r="I73" i="4"/>
  <c r="B74" i="4"/>
  <c r="C74" i="1"/>
  <c r="B75" i="1"/>
  <c r="D74" i="1"/>
  <c r="F74" i="1" s="1"/>
  <c r="E74" i="1"/>
  <c r="C76" i="5" l="1"/>
  <c r="E76" i="5"/>
  <c r="B77" i="5"/>
  <c r="D76" i="5"/>
  <c r="F76" i="5" s="1"/>
  <c r="B75" i="4"/>
  <c r="I74" i="4"/>
  <c r="H74" i="4"/>
  <c r="J74" i="4" s="1"/>
  <c r="D75" i="1"/>
  <c r="F75" i="1" s="1"/>
  <c r="C75" i="1"/>
  <c r="E75" i="1"/>
  <c r="B76" i="1"/>
  <c r="C77" i="5" l="1"/>
  <c r="E77" i="5"/>
  <c r="B78" i="5"/>
  <c r="D77" i="5"/>
  <c r="F77" i="5" s="1"/>
  <c r="B76" i="4"/>
  <c r="H75" i="4"/>
  <c r="J75" i="4" s="1"/>
  <c r="I75" i="4"/>
  <c r="E76" i="1"/>
  <c r="B77" i="1"/>
  <c r="D76" i="1"/>
  <c r="F76" i="1" s="1"/>
  <c r="C76" i="1"/>
  <c r="B79" i="5" l="1"/>
  <c r="E78" i="5"/>
  <c r="D78" i="5"/>
  <c r="F78" i="5" s="1"/>
  <c r="C78" i="5"/>
  <c r="I76" i="4"/>
  <c r="H76" i="4"/>
  <c r="B77" i="4"/>
  <c r="J76" i="4"/>
  <c r="C77" i="1"/>
  <c r="D77" i="1"/>
  <c r="F77" i="1" s="1"/>
  <c r="E77" i="1"/>
  <c r="B78" i="1"/>
  <c r="D79" i="5" l="1"/>
  <c r="F79" i="5" s="1"/>
  <c r="E79" i="5"/>
  <c r="C79" i="5"/>
  <c r="B80" i="5"/>
  <c r="B78" i="4"/>
  <c r="H77" i="4"/>
  <c r="J77" i="4" s="1"/>
  <c r="I77" i="4"/>
  <c r="D78" i="1"/>
  <c r="F78" i="1" s="1"/>
  <c r="E78" i="1"/>
  <c r="C78" i="1"/>
  <c r="B79" i="1"/>
  <c r="B81" i="5" l="1"/>
  <c r="D80" i="5"/>
  <c r="F80" i="5" s="1"/>
  <c r="C80" i="5"/>
  <c r="E80" i="5"/>
  <c r="B79" i="4"/>
  <c r="I78" i="4"/>
  <c r="H78" i="4"/>
  <c r="J78" i="4" s="1"/>
  <c r="D79" i="1"/>
  <c r="F79" i="1" s="1"/>
  <c r="C79" i="1"/>
  <c r="E79" i="1"/>
  <c r="B80" i="1"/>
  <c r="B82" i="5" l="1"/>
  <c r="D81" i="5"/>
  <c r="F81" i="5" s="1"/>
  <c r="E81" i="5"/>
  <c r="C81" i="5"/>
  <c r="B80" i="4"/>
  <c r="I79" i="4"/>
  <c r="H79" i="4"/>
  <c r="J79" i="4" s="1"/>
  <c r="D80" i="1"/>
  <c r="F80" i="1" s="1"/>
  <c r="C80" i="1"/>
  <c r="E80" i="1"/>
  <c r="B81" i="1"/>
  <c r="E82" i="5" l="1"/>
  <c r="C82" i="5"/>
  <c r="B83" i="5"/>
  <c r="D82" i="5"/>
  <c r="F82" i="5" s="1"/>
  <c r="I80" i="4"/>
  <c r="H80" i="4"/>
  <c r="J80" i="4" s="1"/>
  <c r="B81" i="4"/>
  <c r="E81" i="1"/>
  <c r="D81" i="1"/>
  <c r="F81" i="1" s="1"/>
  <c r="B82" i="1"/>
  <c r="C81" i="1"/>
  <c r="B84" i="5" l="1"/>
  <c r="C83" i="5"/>
  <c r="D83" i="5"/>
  <c r="F83" i="5" s="1"/>
  <c r="E83" i="5"/>
  <c r="B82" i="4"/>
  <c r="I81" i="4"/>
  <c r="H81" i="4"/>
  <c r="J81" i="4" s="1"/>
  <c r="D82" i="1"/>
  <c r="F82" i="1" s="1"/>
  <c r="B83" i="1"/>
  <c r="C82" i="1"/>
  <c r="E82" i="1"/>
  <c r="C84" i="5" l="1"/>
  <c r="E84" i="5"/>
  <c r="B85" i="5"/>
  <c r="D84" i="5"/>
  <c r="F84" i="5" s="1"/>
  <c r="I82" i="4"/>
  <c r="H82" i="4"/>
  <c r="J82" i="4" s="1"/>
  <c r="B83" i="4"/>
  <c r="D83" i="1"/>
  <c r="F83" i="1" s="1"/>
  <c r="C83" i="1"/>
  <c r="E83" i="1"/>
  <c r="B84" i="1"/>
  <c r="B86" i="5" l="1"/>
  <c r="E85" i="5"/>
  <c r="D85" i="5"/>
  <c r="F85" i="5" s="1"/>
  <c r="C85" i="5"/>
  <c r="I83" i="4"/>
  <c r="B84" i="4"/>
  <c r="H83" i="4"/>
  <c r="J83" i="4" s="1"/>
  <c r="E84" i="1"/>
  <c r="D84" i="1"/>
  <c r="F84" i="1" s="1"/>
  <c r="C84" i="1"/>
  <c r="B85" i="1"/>
  <c r="D86" i="5" l="1"/>
  <c r="F86" i="5"/>
  <c r="B87" i="5"/>
  <c r="E86" i="5"/>
  <c r="C86" i="5"/>
  <c r="I84" i="4"/>
  <c r="H84" i="4"/>
  <c r="J84" i="4" s="1"/>
  <c r="B85" i="4"/>
  <c r="C85" i="1"/>
  <c r="E85" i="1"/>
  <c r="B86" i="1"/>
  <c r="D85" i="1"/>
  <c r="F85" i="1" s="1"/>
  <c r="D87" i="5" l="1"/>
  <c r="F87" i="5"/>
  <c r="E87" i="5"/>
  <c r="B88" i="5"/>
  <c r="C87" i="5"/>
  <c r="H85" i="4"/>
  <c r="J85" i="4" s="1"/>
  <c r="I85" i="4"/>
  <c r="B86" i="4"/>
  <c r="C86" i="1"/>
  <c r="B87" i="1"/>
  <c r="E86" i="1"/>
  <c r="D86" i="1"/>
  <c r="F86" i="1" s="1"/>
  <c r="B89" i="5" l="1"/>
  <c r="C88" i="5"/>
  <c r="E88" i="5"/>
  <c r="D88" i="5"/>
  <c r="F88" i="5" s="1"/>
  <c r="I86" i="4"/>
  <c r="B87" i="4"/>
  <c r="H86" i="4"/>
  <c r="J86" i="4" s="1"/>
  <c r="D87" i="1"/>
  <c r="F87" i="1" s="1"/>
  <c r="B88" i="1"/>
  <c r="C87" i="1"/>
  <c r="E87" i="1"/>
  <c r="B90" i="5" l="1"/>
  <c r="E89" i="5"/>
  <c r="D89" i="5"/>
  <c r="F89" i="5" s="1"/>
  <c r="C89" i="5"/>
  <c r="I87" i="4"/>
  <c r="H87" i="4"/>
  <c r="J87" i="4" s="1"/>
  <c r="B88" i="4"/>
  <c r="E88" i="1"/>
  <c r="D88" i="1"/>
  <c r="F88" i="1" s="1"/>
  <c r="C88" i="1"/>
  <c r="B89" i="1"/>
  <c r="E90" i="5" l="1"/>
  <c r="D90" i="5"/>
  <c r="F90" i="5" s="1"/>
  <c r="C90" i="5"/>
  <c r="B91" i="5"/>
  <c r="B89" i="4"/>
  <c r="H88" i="4"/>
  <c r="J88" i="4" s="1"/>
  <c r="I88" i="4"/>
  <c r="C89" i="1"/>
  <c r="B90" i="1"/>
  <c r="D89" i="1"/>
  <c r="F89" i="1" s="1"/>
  <c r="E89" i="1"/>
  <c r="D91" i="5" l="1"/>
  <c r="F91" i="5" s="1"/>
  <c r="C91" i="5"/>
  <c r="B92" i="5"/>
  <c r="E91" i="5"/>
  <c r="H89" i="4"/>
  <c r="J89" i="4" s="1"/>
  <c r="B90" i="4"/>
  <c r="I89" i="4"/>
  <c r="C90" i="1"/>
  <c r="B91" i="1"/>
  <c r="E90" i="1"/>
  <c r="D90" i="1"/>
  <c r="F90" i="1" s="1"/>
  <c r="C92" i="5" l="1"/>
  <c r="B93" i="5"/>
  <c r="D92" i="5"/>
  <c r="F92" i="5" s="1"/>
  <c r="E92" i="5"/>
  <c r="B91" i="4"/>
  <c r="H90" i="4"/>
  <c r="J90" i="4" s="1"/>
  <c r="I90" i="4"/>
  <c r="D91" i="1"/>
  <c r="F91" i="1" s="1"/>
  <c r="C91" i="1"/>
  <c r="E91" i="1"/>
  <c r="B92" i="1"/>
  <c r="E93" i="5" l="1"/>
  <c r="C93" i="5"/>
  <c r="B94" i="5"/>
  <c r="D93" i="5"/>
  <c r="F93" i="5" s="1"/>
  <c r="H91" i="4"/>
  <c r="J91" i="4" s="1"/>
  <c r="B92" i="4"/>
  <c r="I91" i="4"/>
  <c r="E92" i="1"/>
  <c r="D92" i="1"/>
  <c r="F92" i="1" s="1"/>
  <c r="B93" i="1"/>
  <c r="C92" i="1"/>
  <c r="B95" i="5" l="1"/>
  <c r="C94" i="5"/>
  <c r="D94" i="5"/>
  <c r="F94" i="5" s="1"/>
  <c r="E94" i="5"/>
  <c r="B93" i="4"/>
  <c r="I92" i="4"/>
  <c r="H92" i="4"/>
  <c r="J92" i="4" s="1"/>
  <c r="C93" i="1"/>
  <c r="E93" i="1"/>
  <c r="B94" i="1"/>
  <c r="D93" i="1"/>
  <c r="F93" i="1" s="1"/>
  <c r="D95" i="5" l="1"/>
  <c r="E95" i="5"/>
  <c r="B96" i="5"/>
  <c r="F95" i="5"/>
  <c r="C95" i="5"/>
  <c r="H93" i="4"/>
  <c r="J93" i="4" s="1"/>
  <c r="I93" i="4"/>
  <c r="B94" i="4"/>
  <c r="C94" i="1"/>
  <c r="B95" i="1"/>
  <c r="E94" i="1"/>
  <c r="D94" i="1"/>
  <c r="F94" i="1" s="1"/>
  <c r="B97" i="5" l="1"/>
  <c r="E96" i="5"/>
  <c r="D96" i="5"/>
  <c r="F96" i="5" s="1"/>
  <c r="C96" i="5"/>
  <c r="H94" i="4"/>
  <c r="J94" i="4" s="1"/>
  <c r="B95" i="4"/>
  <c r="I94" i="4"/>
  <c r="D95" i="1"/>
  <c r="F95" i="1" s="1"/>
  <c r="B96" i="1"/>
  <c r="C95" i="1"/>
  <c r="E95" i="1"/>
  <c r="D97" i="5" l="1"/>
  <c r="F97" i="5" s="1"/>
  <c r="E97" i="5"/>
  <c r="C97" i="5"/>
  <c r="B98" i="5"/>
  <c r="B96" i="4"/>
  <c r="I95" i="4"/>
  <c r="H95" i="4"/>
  <c r="J95" i="4" s="1"/>
  <c r="E96" i="1"/>
  <c r="D96" i="1"/>
  <c r="F96" i="1" s="1"/>
  <c r="B97" i="1"/>
  <c r="C96" i="1"/>
  <c r="E98" i="5" l="1"/>
  <c r="D98" i="5"/>
  <c r="F98" i="5" s="1"/>
  <c r="B99" i="5"/>
  <c r="C98" i="5"/>
  <c r="I96" i="4"/>
  <c r="B97" i="4"/>
  <c r="H96" i="4"/>
  <c r="J96" i="4" s="1"/>
  <c r="C97" i="1"/>
  <c r="B98" i="1"/>
  <c r="E97" i="1"/>
  <c r="D97" i="1"/>
  <c r="F97" i="1" s="1"/>
  <c r="C99" i="5" l="1"/>
  <c r="E99" i="5"/>
  <c r="B100" i="5"/>
  <c r="D99" i="5"/>
  <c r="F99" i="5" s="1"/>
  <c r="G104" i="4"/>
  <c r="G99" i="4"/>
  <c r="G106" i="4"/>
  <c r="G108" i="4"/>
  <c r="G100" i="4"/>
  <c r="G102" i="4"/>
  <c r="G98" i="4"/>
  <c r="G105" i="4"/>
  <c r="G101" i="4"/>
  <c r="G103" i="4"/>
  <c r="G107" i="4"/>
  <c r="G97" i="4"/>
  <c r="I97" i="4"/>
  <c r="H97" i="4"/>
  <c r="J97" i="4" s="1"/>
  <c r="B98" i="4"/>
  <c r="C98" i="1"/>
  <c r="B99" i="1"/>
  <c r="E98" i="1"/>
  <c r="D98" i="1"/>
  <c r="F98" i="1" s="1"/>
  <c r="C100" i="5" l="1"/>
  <c r="B101" i="5"/>
  <c r="E100" i="5"/>
  <c r="D100" i="5"/>
  <c r="F100" i="5" s="1"/>
  <c r="H98" i="4"/>
  <c r="B99" i="4"/>
  <c r="I98" i="4"/>
  <c r="J98" i="4"/>
  <c r="D99" i="1"/>
  <c r="F99" i="1" s="1"/>
  <c r="C99" i="1"/>
  <c r="E99" i="1"/>
  <c r="B100" i="1"/>
  <c r="D101" i="5" l="1"/>
  <c r="F101" i="5" s="1"/>
  <c r="C101" i="5"/>
  <c r="E101" i="5"/>
  <c r="B102" i="5"/>
  <c r="B100" i="4"/>
  <c r="H99" i="4"/>
  <c r="J99" i="4" s="1"/>
  <c r="I99" i="4"/>
  <c r="E100" i="1"/>
  <c r="D100" i="1"/>
  <c r="F100" i="1" s="1"/>
  <c r="B101" i="1"/>
  <c r="C100" i="1"/>
  <c r="D102" i="5" l="1"/>
  <c r="F102" i="5" s="1"/>
  <c r="C102" i="5"/>
  <c r="B103" i="5"/>
  <c r="E102" i="5"/>
  <c r="B101" i="4"/>
  <c r="I100" i="4"/>
  <c r="H100" i="4"/>
  <c r="J100" i="4" s="1"/>
  <c r="C101" i="1"/>
  <c r="D101" i="1"/>
  <c r="F101" i="1" s="1"/>
  <c r="B102" i="1"/>
  <c r="E101" i="1"/>
  <c r="D103" i="5" l="1"/>
  <c r="F103" i="5" s="1"/>
  <c r="B104" i="5"/>
  <c r="C103" i="5"/>
  <c r="E103" i="5"/>
  <c r="I101" i="4"/>
  <c r="B102" i="4"/>
  <c r="H101" i="4"/>
  <c r="J101" i="4" s="1"/>
  <c r="C102" i="1"/>
  <c r="B103" i="1"/>
  <c r="E102" i="1"/>
  <c r="D102" i="1"/>
  <c r="F102" i="1" s="1"/>
  <c r="B105" i="5" l="1"/>
  <c r="E104" i="5"/>
  <c r="C104" i="5"/>
  <c r="D104" i="5"/>
  <c r="F104" i="5" s="1"/>
  <c r="H102" i="4"/>
  <c r="J102" i="4" s="1"/>
  <c r="B103" i="4"/>
  <c r="I102" i="4"/>
  <c r="D103" i="1"/>
  <c r="F103" i="1" s="1"/>
  <c r="B104" i="1"/>
  <c r="C103" i="1"/>
  <c r="E103" i="1"/>
  <c r="B106" i="5" l="1"/>
  <c r="C105" i="5"/>
  <c r="E105" i="5"/>
  <c r="D105" i="5"/>
  <c r="F105" i="5" s="1"/>
  <c r="B104" i="4"/>
  <c r="I103" i="4"/>
  <c r="H103" i="4"/>
  <c r="J103" i="4" s="1"/>
  <c r="E104" i="1"/>
  <c r="C104" i="1"/>
  <c r="B105" i="1"/>
  <c r="D104" i="1"/>
  <c r="F104" i="1" s="1"/>
  <c r="E106" i="5" l="1"/>
  <c r="D106" i="5"/>
  <c r="F106" i="5" s="1"/>
  <c r="B107" i="5"/>
  <c r="C106" i="5"/>
  <c r="I104" i="4"/>
  <c r="H104" i="4"/>
  <c r="J104" i="4" s="1"/>
  <c r="B105" i="4"/>
  <c r="C105" i="1"/>
  <c r="B106" i="1"/>
  <c r="E105" i="1"/>
  <c r="D105" i="1"/>
  <c r="F105" i="1" s="1"/>
  <c r="E107" i="5" l="1"/>
  <c r="B108" i="5"/>
  <c r="D107" i="5"/>
  <c r="F107" i="5" s="1"/>
  <c r="C107" i="5"/>
  <c r="H105" i="4"/>
  <c r="J105" i="4" s="1"/>
  <c r="B106" i="4"/>
  <c r="I105" i="4"/>
  <c r="C106" i="1"/>
  <c r="E106" i="1"/>
  <c r="B107" i="1"/>
  <c r="D106" i="1"/>
  <c r="F106" i="1" s="1"/>
  <c r="C108" i="5" l="1"/>
  <c r="D108" i="5"/>
  <c r="F108" i="5" s="1"/>
  <c r="B109" i="5"/>
  <c r="E108" i="5"/>
  <c r="H106" i="4"/>
  <c r="J106" i="4" s="1"/>
  <c r="B107" i="4"/>
  <c r="I106" i="4"/>
  <c r="D107" i="1"/>
  <c r="F107" i="1" s="1"/>
  <c r="C107" i="1"/>
  <c r="E107" i="1"/>
  <c r="B108" i="1"/>
  <c r="E109" i="5" l="1"/>
  <c r="B110" i="5"/>
  <c r="D109" i="5"/>
  <c r="F109" i="5" s="1"/>
  <c r="C109" i="5"/>
  <c r="B108" i="4"/>
  <c r="I107" i="4"/>
  <c r="H107" i="4"/>
  <c r="J107" i="4" s="1"/>
  <c r="E108" i="1"/>
  <c r="D108" i="1"/>
  <c r="F108" i="1" s="1"/>
  <c r="B109" i="1"/>
  <c r="C108" i="1"/>
  <c r="D110" i="5" l="1"/>
  <c r="F110" i="5" s="1"/>
  <c r="B111" i="5"/>
  <c r="E110" i="5"/>
  <c r="C110" i="5"/>
  <c r="I108" i="4"/>
  <c r="H108" i="4"/>
  <c r="J108" i="4" s="1"/>
  <c r="B109" i="4"/>
  <c r="C109" i="1"/>
  <c r="D109" i="1"/>
  <c r="F109" i="1" s="1"/>
  <c r="B110" i="1"/>
  <c r="E109" i="1"/>
  <c r="D111" i="5" l="1"/>
  <c r="C111" i="5"/>
  <c r="B112" i="5"/>
  <c r="F111" i="5"/>
  <c r="E111" i="5"/>
  <c r="G116" i="4"/>
  <c r="G111" i="4"/>
  <c r="G109" i="4"/>
  <c r="G115" i="4"/>
  <c r="G112" i="4"/>
  <c r="G118" i="4"/>
  <c r="G114" i="4"/>
  <c r="G119" i="4"/>
  <c r="G110" i="4"/>
  <c r="G117" i="4"/>
  <c r="G120" i="4"/>
  <c r="G113" i="4"/>
  <c r="B110" i="4"/>
  <c r="H109" i="4"/>
  <c r="J109" i="4" s="1"/>
  <c r="I109" i="4"/>
  <c r="C110" i="1"/>
  <c r="B111" i="1"/>
  <c r="E110" i="1"/>
  <c r="D110" i="1"/>
  <c r="F110" i="1" s="1"/>
  <c r="B113" i="5" l="1"/>
  <c r="D112" i="5"/>
  <c r="F112" i="5" s="1"/>
  <c r="E112" i="5"/>
  <c r="C112" i="5"/>
  <c r="I110" i="4"/>
  <c r="H110" i="4"/>
  <c r="J110" i="4" s="1"/>
  <c r="B111" i="4"/>
  <c r="D111" i="1"/>
  <c r="F111" i="1" s="1"/>
  <c r="B112" i="1"/>
  <c r="C111" i="1"/>
  <c r="E111" i="1"/>
  <c r="B114" i="5" l="1"/>
  <c r="C113" i="5"/>
  <c r="D113" i="5"/>
  <c r="F113" i="5" s="1"/>
  <c r="E113" i="5"/>
  <c r="B112" i="4"/>
  <c r="I111" i="4"/>
  <c r="H111" i="4"/>
  <c r="J111" i="4" s="1"/>
  <c r="E112" i="1"/>
  <c r="B113" i="1"/>
  <c r="D112" i="1"/>
  <c r="F112" i="1" s="1"/>
  <c r="C112" i="1"/>
  <c r="E114" i="5" l="1"/>
  <c r="D114" i="5"/>
  <c r="F114" i="5" s="1"/>
  <c r="B115" i="5"/>
  <c r="C114" i="5"/>
  <c r="H112" i="4"/>
  <c r="J112" i="4" s="1"/>
  <c r="I112" i="4"/>
  <c r="B113" i="4"/>
  <c r="C113" i="1"/>
  <c r="B114" i="1"/>
  <c r="E113" i="1"/>
  <c r="D113" i="1"/>
  <c r="F113" i="1" s="1"/>
  <c r="B116" i="5" l="1"/>
  <c r="C115" i="5"/>
  <c r="E115" i="5"/>
  <c r="D115" i="5"/>
  <c r="F115" i="5" s="1"/>
  <c r="H113" i="4"/>
  <c r="J113" i="4" s="1"/>
  <c r="B114" i="4"/>
  <c r="I113" i="4"/>
  <c r="D114" i="1"/>
  <c r="F114" i="1" s="1"/>
  <c r="C114" i="1"/>
  <c r="B115" i="1"/>
  <c r="E114" i="1"/>
  <c r="C116" i="5" l="1"/>
  <c r="D116" i="5"/>
  <c r="F116" i="5" s="1"/>
  <c r="B117" i="5"/>
  <c r="E116" i="5"/>
  <c r="I114" i="4"/>
  <c r="H114" i="4"/>
  <c r="J114" i="4" s="1"/>
  <c r="B115" i="4"/>
  <c r="C115" i="1"/>
  <c r="D115" i="1"/>
  <c r="F115" i="1" s="1"/>
  <c r="E115" i="1"/>
  <c r="B116" i="1"/>
  <c r="E117" i="5" l="1"/>
  <c r="C117" i="5"/>
  <c r="B118" i="5"/>
  <c r="D117" i="5"/>
  <c r="F117" i="5" s="1"/>
  <c r="B116" i="4"/>
  <c r="I115" i="4"/>
  <c r="H115" i="4"/>
  <c r="J115" i="4" s="1"/>
  <c r="D116" i="1"/>
  <c r="F116" i="1" s="1"/>
  <c r="C116" i="1"/>
  <c r="E116" i="1"/>
  <c r="B117" i="1"/>
  <c r="D118" i="5" l="1"/>
  <c r="F118" i="5" s="1"/>
  <c r="C118" i="5"/>
  <c r="B119" i="5"/>
  <c r="E118" i="5"/>
  <c r="H116" i="4"/>
  <c r="J116" i="4" s="1"/>
  <c r="B117" i="4"/>
  <c r="I116" i="4"/>
  <c r="E117" i="1"/>
  <c r="C117" i="1"/>
  <c r="D117" i="1"/>
  <c r="F117" i="1" s="1"/>
  <c r="B118" i="1"/>
  <c r="D119" i="5" l="1"/>
  <c r="F119" i="5" s="1"/>
  <c r="C119" i="5"/>
  <c r="E119" i="5"/>
  <c r="B120" i="5"/>
  <c r="B118" i="4"/>
  <c r="H117" i="4"/>
  <c r="J117" i="4" s="1"/>
  <c r="I117" i="4"/>
  <c r="C118" i="1"/>
  <c r="E118" i="1"/>
  <c r="B119" i="1"/>
  <c r="D118" i="1"/>
  <c r="F118" i="1" s="1"/>
  <c r="B121" i="5" l="1"/>
  <c r="E120" i="5"/>
  <c r="D120" i="5"/>
  <c r="F120" i="5" s="1"/>
  <c r="C120" i="5"/>
  <c r="H118" i="4"/>
  <c r="J118" i="4" s="1"/>
  <c r="B119" i="4"/>
  <c r="I118" i="4"/>
  <c r="C119" i="1"/>
  <c r="B120" i="1"/>
  <c r="E119" i="1"/>
  <c r="D119" i="1"/>
  <c r="F119" i="1" s="1"/>
  <c r="D121" i="5" l="1"/>
  <c r="C121" i="5"/>
  <c r="E121" i="5"/>
  <c r="B122" i="5"/>
  <c r="F121" i="5"/>
  <c r="B120" i="4"/>
  <c r="I119" i="4"/>
  <c r="H119" i="4"/>
  <c r="J119" i="4" s="1"/>
  <c r="C120" i="1"/>
  <c r="E120" i="1"/>
  <c r="D120" i="1"/>
  <c r="F120" i="1" s="1"/>
  <c r="B121" i="1"/>
  <c r="B123" i="5" l="1"/>
  <c r="E122" i="5"/>
  <c r="C122" i="5"/>
  <c r="D122" i="5"/>
  <c r="F122" i="5" s="1"/>
  <c r="I120" i="4"/>
  <c r="H120" i="4"/>
  <c r="J120" i="4" s="1"/>
  <c r="B121" i="4"/>
  <c r="D121" i="1"/>
  <c r="F121" i="1" s="1"/>
  <c r="C121" i="1"/>
  <c r="B122" i="1"/>
  <c r="E121" i="1"/>
  <c r="C123" i="5" l="1"/>
  <c r="D123" i="5"/>
  <c r="F123" i="5" s="1"/>
  <c r="B124" i="5"/>
  <c r="E123" i="5"/>
  <c r="H121" i="4"/>
  <c r="J121" i="4" s="1"/>
  <c r="B122" i="4"/>
  <c r="I121" i="4"/>
  <c r="G125" i="4"/>
  <c r="G130" i="4"/>
  <c r="G126" i="4"/>
  <c r="G129" i="4"/>
  <c r="G132" i="4"/>
  <c r="G122" i="4"/>
  <c r="G121" i="4"/>
  <c r="G128" i="4"/>
  <c r="G123" i="4"/>
  <c r="G127" i="4"/>
  <c r="G124" i="4"/>
  <c r="G131" i="4"/>
  <c r="E122" i="1"/>
  <c r="D122" i="1"/>
  <c r="F122" i="1" s="1"/>
  <c r="C122" i="1"/>
  <c r="B123" i="1"/>
  <c r="E124" i="5" l="1"/>
  <c r="B125" i="5"/>
  <c r="C124" i="5"/>
  <c r="D124" i="5"/>
  <c r="F124" i="5" s="1"/>
  <c r="B123" i="4"/>
  <c r="H122" i="4"/>
  <c r="J122" i="4" s="1"/>
  <c r="I122" i="4"/>
  <c r="C123" i="1"/>
  <c r="B124" i="1"/>
  <c r="D123" i="1"/>
  <c r="F123" i="1" s="1"/>
  <c r="E123" i="1"/>
  <c r="B126" i="5" l="1"/>
  <c r="E125" i="5"/>
  <c r="D125" i="5"/>
  <c r="F125" i="5" s="1"/>
  <c r="C125" i="5"/>
  <c r="H123" i="4"/>
  <c r="J123" i="4" s="1"/>
  <c r="I123" i="4"/>
  <c r="B124" i="4"/>
  <c r="C124" i="1"/>
  <c r="B125" i="1"/>
  <c r="E124" i="1"/>
  <c r="D124" i="1"/>
  <c r="F124" i="1" s="1"/>
  <c r="C126" i="5" l="1"/>
  <c r="E126" i="5"/>
  <c r="B127" i="5"/>
  <c r="D126" i="5"/>
  <c r="F126" i="5" s="1"/>
  <c r="B125" i="4"/>
  <c r="I124" i="4"/>
  <c r="H124" i="4"/>
  <c r="J124" i="4" s="1"/>
  <c r="D125" i="1"/>
  <c r="F125" i="1" s="1"/>
  <c r="C125" i="1"/>
  <c r="B126" i="1"/>
  <c r="E125" i="1"/>
  <c r="B128" i="5" l="1"/>
  <c r="E127" i="5"/>
  <c r="D127" i="5"/>
  <c r="F127" i="5" s="1"/>
  <c r="C127" i="5"/>
  <c r="B126" i="4"/>
  <c r="I125" i="4"/>
  <c r="H125" i="4"/>
  <c r="J125" i="4" s="1"/>
  <c r="E126" i="1"/>
  <c r="D126" i="1"/>
  <c r="F126" i="1" s="1"/>
  <c r="C126" i="1"/>
  <c r="B127" i="1"/>
  <c r="E128" i="5" l="1"/>
  <c r="D128" i="5"/>
  <c r="F128" i="5" s="1"/>
  <c r="B129" i="5"/>
  <c r="C128" i="5"/>
  <c r="H126" i="4"/>
  <c r="J126" i="4" s="1"/>
  <c r="B127" i="4"/>
  <c r="I126" i="4"/>
  <c r="C127" i="1"/>
  <c r="E127" i="1"/>
  <c r="B128" i="1"/>
  <c r="D127" i="1"/>
  <c r="F127" i="1" s="1"/>
  <c r="D129" i="5" l="1"/>
  <c r="F129" i="5" s="1"/>
  <c r="B130" i="5"/>
  <c r="C129" i="5"/>
  <c r="E129" i="5"/>
  <c r="I127" i="4"/>
  <c r="H127" i="4"/>
  <c r="J127" i="4" s="1"/>
  <c r="B128" i="4"/>
  <c r="C128" i="1"/>
  <c r="B129" i="1"/>
  <c r="E128" i="1"/>
  <c r="D128" i="1"/>
  <c r="F128" i="1" s="1"/>
  <c r="B131" i="5" l="1"/>
  <c r="D130" i="5"/>
  <c r="C130" i="5"/>
  <c r="E130" i="5"/>
  <c r="F130" i="5"/>
  <c r="H128" i="4"/>
  <c r="J128" i="4" s="1"/>
  <c r="B129" i="4"/>
  <c r="I128" i="4"/>
  <c r="D129" i="1"/>
  <c r="F129" i="1" s="1"/>
  <c r="C129" i="1"/>
  <c r="B130" i="1"/>
  <c r="E129" i="1"/>
  <c r="B132" i="5" l="1"/>
  <c r="C131" i="5"/>
  <c r="E131" i="5"/>
  <c r="D131" i="5"/>
  <c r="F131" i="5" s="1"/>
  <c r="I129" i="4"/>
  <c r="B130" i="4"/>
  <c r="H129" i="4"/>
  <c r="J129" i="4" s="1"/>
  <c r="E130" i="1"/>
  <c r="D130" i="1"/>
  <c r="F130" i="1" s="1"/>
  <c r="B131" i="1"/>
  <c r="C130" i="1"/>
  <c r="E132" i="5" l="1"/>
  <c r="C132" i="5"/>
  <c r="B133" i="5"/>
  <c r="D132" i="5"/>
  <c r="F132" i="5" s="1"/>
  <c r="I130" i="4"/>
  <c r="H130" i="4"/>
  <c r="J130" i="4" s="1"/>
  <c r="B131" i="4"/>
  <c r="C131" i="1"/>
  <c r="E131" i="1"/>
  <c r="D131" i="1"/>
  <c r="F131" i="1" s="1"/>
  <c r="B132" i="1"/>
  <c r="B134" i="5" l="1"/>
  <c r="D133" i="5"/>
  <c r="F133" i="5" s="1"/>
  <c r="E133" i="5"/>
  <c r="C133" i="5"/>
  <c r="H131" i="4"/>
  <c r="J131" i="4" s="1"/>
  <c r="I131" i="4"/>
  <c r="B132" i="4"/>
  <c r="C132" i="1"/>
  <c r="B133" i="1"/>
  <c r="E132" i="1"/>
  <c r="D132" i="1"/>
  <c r="F132" i="1" s="1"/>
  <c r="C134" i="5" l="1"/>
  <c r="B135" i="5"/>
  <c r="D134" i="5"/>
  <c r="F134" i="5" s="1"/>
  <c r="E134" i="5"/>
  <c r="I132" i="4"/>
  <c r="H132" i="4"/>
  <c r="J132" i="4" s="1"/>
  <c r="B133" i="4"/>
  <c r="D133" i="1"/>
  <c r="F133" i="1" s="1"/>
  <c r="E133" i="1"/>
  <c r="C133" i="1"/>
  <c r="B134" i="1"/>
  <c r="B136" i="5" l="1"/>
  <c r="E135" i="5"/>
  <c r="C135" i="5"/>
  <c r="D135" i="5"/>
  <c r="F135" i="5" s="1"/>
  <c r="I133" i="4"/>
  <c r="H133" i="4"/>
  <c r="J133" i="4" s="1"/>
  <c r="B134" i="4"/>
  <c r="G134" i="4"/>
  <c r="G137" i="4"/>
  <c r="G136" i="4"/>
  <c r="G133" i="4"/>
  <c r="G141" i="4"/>
  <c r="G140" i="4"/>
  <c r="G144" i="4"/>
  <c r="G135" i="4"/>
  <c r="G139" i="4"/>
  <c r="G143" i="4"/>
  <c r="G138" i="4"/>
  <c r="G142" i="4"/>
  <c r="E134" i="1"/>
  <c r="D134" i="1"/>
  <c r="F134" i="1" s="1"/>
  <c r="C134" i="1"/>
  <c r="B135" i="1"/>
  <c r="C136" i="5" l="1"/>
  <c r="E136" i="5"/>
  <c r="D136" i="5"/>
  <c r="F136" i="5" s="1"/>
  <c r="B137" i="5"/>
  <c r="H134" i="4"/>
  <c r="J134" i="4" s="1"/>
  <c r="I134" i="4"/>
  <c r="B135" i="4"/>
  <c r="D135" i="1"/>
  <c r="F135" i="1" s="1"/>
  <c r="B136" i="1"/>
  <c r="C135" i="1"/>
  <c r="E135" i="1"/>
  <c r="D137" i="5" l="1"/>
  <c r="F137" i="5" s="1"/>
  <c r="E137" i="5"/>
  <c r="C137" i="5"/>
  <c r="B138" i="5"/>
  <c r="H135" i="4"/>
  <c r="J135" i="4" s="1"/>
  <c r="I135" i="4"/>
  <c r="B136" i="4"/>
  <c r="C136" i="1"/>
  <c r="B137" i="1"/>
  <c r="E136" i="1"/>
  <c r="D136" i="1"/>
  <c r="F136" i="1" s="1"/>
  <c r="B139" i="5" l="1"/>
  <c r="E138" i="5"/>
  <c r="C138" i="5"/>
  <c r="D138" i="5"/>
  <c r="F138" i="5" s="1"/>
  <c r="H136" i="4"/>
  <c r="J136" i="4" s="1"/>
  <c r="I136" i="4"/>
  <c r="B137" i="4"/>
  <c r="D137" i="1"/>
  <c r="F137" i="1" s="1"/>
  <c r="E137" i="1"/>
  <c r="C137" i="1"/>
  <c r="B138" i="1"/>
  <c r="E139" i="5" l="1"/>
  <c r="D139" i="5"/>
  <c r="F139" i="5" s="1"/>
  <c r="B140" i="5"/>
  <c r="C139" i="5"/>
  <c r="I137" i="4"/>
  <c r="H137" i="4"/>
  <c r="J137" i="4" s="1"/>
  <c r="B138" i="4"/>
  <c r="E138" i="1"/>
  <c r="D138" i="1"/>
  <c r="F138" i="1" s="1"/>
  <c r="C138" i="1"/>
  <c r="B139" i="1"/>
  <c r="E140" i="5" l="1"/>
  <c r="D140" i="5"/>
  <c r="F140" i="5" s="1"/>
  <c r="B141" i="5"/>
  <c r="C140" i="5"/>
  <c r="H138" i="4"/>
  <c r="J138" i="4" s="1"/>
  <c r="I138" i="4"/>
  <c r="B139" i="4"/>
  <c r="C139" i="1"/>
  <c r="E139" i="1"/>
  <c r="B140" i="1"/>
  <c r="D139" i="1"/>
  <c r="F139" i="1" s="1"/>
  <c r="B142" i="5" l="1"/>
  <c r="E141" i="5"/>
  <c r="D141" i="5"/>
  <c r="F141" i="5" s="1"/>
  <c r="C141" i="5"/>
  <c r="I139" i="4"/>
  <c r="H139" i="4"/>
  <c r="J139" i="4" s="1"/>
  <c r="B140" i="4"/>
  <c r="C140" i="1"/>
  <c r="B141" i="1"/>
  <c r="E140" i="1"/>
  <c r="D140" i="1"/>
  <c r="F140" i="1" s="1"/>
  <c r="C142" i="5" l="1"/>
  <c r="E142" i="5"/>
  <c r="B143" i="5"/>
  <c r="D142" i="5"/>
  <c r="F142" i="5" s="1"/>
  <c r="I140" i="4"/>
  <c r="B141" i="4"/>
  <c r="H140" i="4"/>
  <c r="J140" i="4" s="1"/>
  <c r="D141" i="1"/>
  <c r="F141" i="1" s="1"/>
  <c r="C141" i="1"/>
  <c r="B142" i="1"/>
  <c r="E141" i="1"/>
  <c r="E143" i="5" l="1"/>
  <c r="B144" i="5"/>
  <c r="D143" i="5"/>
  <c r="F143" i="5" s="1"/>
  <c r="C143" i="5"/>
  <c r="I141" i="4"/>
  <c r="B142" i="4"/>
  <c r="H141" i="4"/>
  <c r="J141" i="4" s="1"/>
  <c r="E142" i="1"/>
  <c r="D142" i="1"/>
  <c r="F142" i="1" s="1"/>
  <c r="C142" i="1"/>
  <c r="B143" i="1"/>
  <c r="C144" i="5" l="1"/>
  <c r="E144" i="5"/>
  <c r="D144" i="5"/>
  <c r="F144" i="5" s="1"/>
  <c r="B145" i="5"/>
  <c r="I142" i="4"/>
  <c r="H142" i="4"/>
  <c r="J142" i="4" s="1"/>
  <c r="B143" i="4"/>
  <c r="C143" i="1"/>
  <c r="E143" i="1"/>
  <c r="B144" i="1"/>
  <c r="D143" i="1"/>
  <c r="F143" i="1" s="1"/>
  <c r="D145" i="5" l="1"/>
  <c r="C145" i="5"/>
  <c r="B146" i="5"/>
  <c r="F145" i="5"/>
  <c r="E145" i="5"/>
  <c r="H143" i="4"/>
  <c r="J143" i="4" s="1"/>
  <c r="I143" i="4"/>
  <c r="B144" i="4"/>
  <c r="C144" i="1"/>
  <c r="B145" i="1"/>
  <c r="D144" i="1"/>
  <c r="F144" i="1" s="1"/>
  <c r="E144" i="1"/>
  <c r="B147" i="5" l="1"/>
  <c r="C146" i="5"/>
  <c r="E146" i="5"/>
  <c r="D146" i="5"/>
  <c r="F146" i="5" s="1"/>
  <c r="H144" i="4"/>
  <c r="J144" i="4" s="1"/>
  <c r="I144" i="4"/>
  <c r="B145" i="4"/>
  <c r="D145" i="1"/>
  <c r="F145" i="1" s="1"/>
  <c r="E145" i="1"/>
  <c r="B146" i="1"/>
  <c r="C145" i="1"/>
  <c r="B148" i="5" l="1"/>
  <c r="E147" i="5"/>
  <c r="D147" i="5"/>
  <c r="F147" i="5" s="1"/>
  <c r="C147" i="5"/>
  <c r="I145" i="4"/>
  <c r="B146" i="4"/>
  <c r="H145" i="4"/>
  <c r="J145" i="4" s="1"/>
  <c r="G148" i="4"/>
  <c r="G145" i="4"/>
  <c r="G154" i="4"/>
  <c r="G151" i="4"/>
  <c r="G155" i="4"/>
  <c r="G150" i="4"/>
  <c r="G146" i="4"/>
  <c r="G152" i="4"/>
  <c r="G153" i="4"/>
  <c r="G147" i="4"/>
  <c r="G149" i="4"/>
  <c r="G156" i="4"/>
  <c r="E146" i="1"/>
  <c r="D146" i="1"/>
  <c r="F146" i="1" s="1"/>
  <c r="B147" i="1"/>
  <c r="C146" i="1"/>
  <c r="E148" i="5" l="1"/>
  <c r="D148" i="5"/>
  <c r="F148" i="5" s="1"/>
  <c r="C148" i="5"/>
  <c r="B149" i="5"/>
  <c r="B147" i="4"/>
  <c r="I146" i="4"/>
  <c r="H146" i="4"/>
  <c r="J146" i="4" s="1"/>
  <c r="D147" i="1"/>
  <c r="F147" i="1" s="1"/>
  <c r="C147" i="1"/>
  <c r="E147" i="1"/>
  <c r="B148" i="1"/>
  <c r="B150" i="5" l="1"/>
  <c r="C149" i="5"/>
  <c r="E149" i="5"/>
  <c r="D149" i="5"/>
  <c r="F149" i="5" s="1"/>
  <c r="H147" i="4"/>
  <c r="J147" i="4" s="1"/>
  <c r="I147" i="4"/>
  <c r="B148" i="4"/>
  <c r="C148" i="1"/>
  <c r="B149" i="1"/>
  <c r="E148" i="1"/>
  <c r="D148" i="1"/>
  <c r="F148" i="1" s="1"/>
  <c r="C150" i="5" l="1"/>
  <c r="E150" i="5"/>
  <c r="D150" i="5"/>
  <c r="F150" i="5" s="1"/>
  <c r="B151" i="5"/>
  <c r="H148" i="4"/>
  <c r="J148" i="4" s="1"/>
  <c r="I148" i="4"/>
  <c r="B149" i="4"/>
  <c r="D149" i="1"/>
  <c r="F149" i="1" s="1"/>
  <c r="C149" i="1"/>
  <c r="B150" i="1"/>
  <c r="E149" i="1"/>
  <c r="E151" i="5" l="1"/>
  <c r="D151" i="5"/>
  <c r="F151" i="5" s="1"/>
  <c r="C151" i="5"/>
  <c r="B152" i="5"/>
  <c r="I149" i="4"/>
  <c r="H149" i="4"/>
  <c r="J149" i="4" s="1"/>
  <c r="B150" i="4"/>
  <c r="E150" i="1"/>
  <c r="B151" i="1"/>
  <c r="D150" i="1"/>
  <c r="F150" i="1" s="1"/>
  <c r="C150" i="1"/>
  <c r="E152" i="5" l="1"/>
  <c r="D152" i="5"/>
  <c r="F152" i="5" s="1"/>
  <c r="C152" i="5"/>
  <c r="B153" i="5"/>
  <c r="H150" i="4"/>
  <c r="J150" i="4" s="1"/>
  <c r="I150" i="4"/>
  <c r="B151" i="4"/>
  <c r="C151" i="1"/>
  <c r="D151" i="1"/>
  <c r="F151" i="1" s="1"/>
  <c r="B152" i="1"/>
  <c r="E151" i="1"/>
  <c r="D153" i="5" l="1"/>
  <c r="F153" i="5" s="1"/>
  <c r="C153" i="5"/>
  <c r="E153" i="5"/>
  <c r="B154" i="5"/>
  <c r="I151" i="4"/>
  <c r="H151" i="4"/>
  <c r="J151" i="4" s="1"/>
  <c r="B152" i="4"/>
  <c r="D152" i="1"/>
  <c r="F152" i="1" s="1"/>
  <c r="C152" i="1"/>
  <c r="B153" i="1"/>
  <c r="E152" i="1"/>
  <c r="B155" i="5" l="1"/>
  <c r="E154" i="5"/>
  <c r="D154" i="5"/>
  <c r="F154" i="5" s="1"/>
  <c r="C154" i="5"/>
  <c r="H152" i="4"/>
  <c r="J152" i="4" s="1"/>
  <c r="B153" i="4"/>
  <c r="I152" i="4"/>
  <c r="C153" i="1"/>
  <c r="D153" i="1"/>
  <c r="F153" i="1" s="1"/>
  <c r="B154" i="1"/>
  <c r="E153" i="1"/>
  <c r="E155" i="5" l="1"/>
  <c r="D155" i="5"/>
  <c r="F155" i="5" s="1"/>
  <c r="B156" i="5"/>
  <c r="C155" i="5"/>
  <c r="I153" i="4"/>
  <c r="H153" i="4"/>
  <c r="J153" i="4" s="1"/>
  <c r="B154" i="4"/>
  <c r="E154" i="1"/>
  <c r="D154" i="1"/>
  <c r="F154" i="1" s="1"/>
  <c r="C154" i="1"/>
  <c r="B155" i="1"/>
  <c r="E156" i="5" l="1"/>
  <c r="D156" i="5"/>
  <c r="F156" i="5" s="1"/>
  <c r="B157" i="5"/>
  <c r="C156" i="5"/>
  <c r="H154" i="4"/>
  <c r="J154" i="4" s="1"/>
  <c r="I154" i="4"/>
  <c r="B155" i="4"/>
  <c r="C155" i="1"/>
  <c r="B156" i="1"/>
  <c r="E155" i="1"/>
  <c r="D155" i="1"/>
  <c r="F155" i="1" s="1"/>
  <c r="B158" i="5" l="1"/>
  <c r="C157" i="5"/>
  <c r="E157" i="5"/>
  <c r="D157" i="5"/>
  <c r="F157" i="5" s="1"/>
  <c r="H155" i="4"/>
  <c r="J155" i="4" s="1"/>
  <c r="I155" i="4"/>
  <c r="B156" i="4"/>
  <c r="E156" i="1"/>
  <c r="C156" i="1"/>
  <c r="D156" i="1"/>
  <c r="F156" i="1" s="1"/>
  <c r="B157" i="1"/>
  <c r="C158" i="5" l="1"/>
  <c r="B159" i="5"/>
  <c r="E158" i="5"/>
  <c r="D158" i="5"/>
  <c r="F158" i="5" s="1"/>
  <c r="B157" i="4"/>
  <c r="I156" i="4"/>
  <c r="H156" i="4"/>
  <c r="J156" i="4" s="1"/>
  <c r="D157" i="1"/>
  <c r="F157" i="1" s="1"/>
  <c r="C157" i="1"/>
  <c r="E157" i="1"/>
  <c r="B158" i="1"/>
  <c r="E159" i="5" l="1"/>
  <c r="B160" i="5"/>
  <c r="D159" i="5"/>
  <c r="F159" i="5" s="1"/>
  <c r="C159" i="5"/>
  <c r="G160" i="4"/>
  <c r="G164" i="4"/>
  <c r="G157" i="4"/>
  <c r="G159" i="4"/>
  <c r="G166" i="4"/>
  <c r="G158" i="4"/>
  <c r="G163" i="4"/>
  <c r="G165" i="4"/>
  <c r="G162" i="4"/>
  <c r="G167" i="4"/>
  <c r="G161" i="4"/>
  <c r="G168" i="4"/>
  <c r="I157" i="4"/>
  <c r="H157" i="4"/>
  <c r="J157" i="4" s="1"/>
  <c r="B158" i="4"/>
  <c r="E158" i="1"/>
  <c r="B159" i="1"/>
  <c r="D158" i="1"/>
  <c r="F158" i="1" s="1"/>
  <c r="C158" i="1"/>
  <c r="B161" i="5" l="1"/>
  <c r="E160" i="5"/>
  <c r="C160" i="5"/>
  <c r="D160" i="5"/>
  <c r="F160" i="5" s="1"/>
  <c r="B159" i="4"/>
  <c r="H158" i="4"/>
  <c r="J158" i="4" s="1"/>
  <c r="I158" i="4"/>
  <c r="C159" i="1"/>
  <c r="B160" i="1"/>
  <c r="D159" i="1"/>
  <c r="F159" i="1" s="1"/>
  <c r="E159" i="1"/>
  <c r="D161" i="5" l="1"/>
  <c r="F161" i="5" s="1"/>
  <c r="C161" i="5"/>
  <c r="E161" i="5"/>
  <c r="B162" i="5"/>
  <c r="B160" i="4"/>
  <c r="I159" i="4"/>
  <c r="H159" i="4"/>
  <c r="J159" i="4" s="1"/>
  <c r="D160" i="1"/>
  <c r="F160" i="1" s="1"/>
  <c r="C160" i="1"/>
  <c r="E160" i="1"/>
  <c r="B161" i="1"/>
  <c r="B163" i="5" l="1"/>
  <c r="E162" i="5"/>
  <c r="C162" i="5"/>
  <c r="D162" i="5"/>
  <c r="F162" i="5" s="1"/>
  <c r="I160" i="4"/>
  <c r="B161" i="4"/>
  <c r="H160" i="4"/>
  <c r="J160" i="4" s="1"/>
  <c r="D161" i="1"/>
  <c r="F161" i="1" s="1"/>
  <c r="E161" i="1"/>
  <c r="B162" i="1"/>
  <c r="C161" i="1"/>
  <c r="D163" i="5" l="1"/>
  <c r="F163" i="5" s="1"/>
  <c r="C163" i="5"/>
  <c r="B164" i="5"/>
  <c r="E163" i="5"/>
  <c r="I161" i="4"/>
  <c r="B162" i="4"/>
  <c r="H161" i="4"/>
  <c r="J161" i="4" s="1"/>
  <c r="E162" i="1"/>
  <c r="D162" i="1"/>
  <c r="F162" i="1" s="1"/>
  <c r="C162" i="1"/>
  <c r="B163" i="1"/>
  <c r="E164" i="5" l="1"/>
  <c r="D164" i="5"/>
  <c r="F164" i="5" s="1"/>
  <c r="B165" i="5"/>
  <c r="C164" i="5"/>
  <c r="H162" i="4"/>
  <c r="J162" i="4" s="1"/>
  <c r="I162" i="4"/>
  <c r="B163" i="4"/>
  <c r="C163" i="1"/>
  <c r="B164" i="1"/>
  <c r="D163" i="1"/>
  <c r="F163" i="1" s="1"/>
  <c r="E163" i="1"/>
  <c r="B166" i="5" l="1"/>
  <c r="D165" i="5"/>
  <c r="F165" i="5" s="1"/>
  <c r="C165" i="5"/>
  <c r="E165" i="5"/>
  <c r="B164" i="4"/>
  <c r="I163" i="4"/>
  <c r="H163" i="4"/>
  <c r="J163" i="4" s="1"/>
  <c r="E164" i="1"/>
  <c r="C164" i="1"/>
  <c r="D164" i="1"/>
  <c r="F164" i="1" s="1"/>
  <c r="B165" i="1"/>
  <c r="C166" i="5" l="1"/>
  <c r="B167" i="5"/>
  <c r="E166" i="5"/>
  <c r="D166" i="5"/>
  <c r="F166" i="5" s="1"/>
  <c r="B165" i="4"/>
  <c r="I164" i="4"/>
  <c r="H164" i="4"/>
  <c r="J164" i="4" s="1"/>
  <c r="D165" i="1"/>
  <c r="F165" i="1" s="1"/>
  <c r="C165" i="1"/>
  <c r="E165" i="1"/>
  <c r="B166" i="1"/>
  <c r="E167" i="5" l="1"/>
  <c r="D167" i="5"/>
  <c r="F167" i="5" s="1"/>
  <c r="C167" i="5"/>
  <c r="B168" i="5"/>
  <c r="B166" i="4"/>
  <c r="H165" i="4"/>
  <c r="J165" i="4" s="1"/>
  <c r="I165" i="4"/>
  <c r="E166" i="1"/>
  <c r="D166" i="1"/>
  <c r="F166" i="1" s="1"/>
  <c r="C166" i="1"/>
  <c r="B167" i="1"/>
  <c r="B169" i="5" l="1"/>
  <c r="E168" i="5"/>
  <c r="D168" i="5"/>
  <c r="F168" i="5" s="1"/>
  <c r="C168" i="5"/>
  <c r="I166" i="4"/>
  <c r="B167" i="4"/>
  <c r="H166" i="4"/>
  <c r="J166" i="4" s="1"/>
  <c r="C167" i="1"/>
  <c r="D167" i="1"/>
  <c r="F167" i="1" s="1"/>
  <c r="B168" i="1"/>
  <c r="E167" i="1"/>
  <c r="D169" i="5" l="1"/>
  <c r="F169" i="5" s="1"/>
  <c r="C169" i="5"/>
  <c r="E169" i="5"/>
  <c r="B170" i="5"/>
  <c r="I167" i="4"/>
  <c r="B168" i="4"/>
  <c r="H167" i="4"/>
  <c r="J167" i="4" s="1"/>
  <c r="C168" i="1"/>
  <c r="B169" i="1"/>
  <c r="E168" i="1"/>
  <c r="D168" i="1"/>
  <c r="F168" i="1" s="1"/>
  <c r="B171" i="5" l="1"/>
  <c r="E170" i="5"/>
  <c r="D170" i="5"/>
  <c r="F170" i="5" s="1"/>
  <c r="C170" i="5"/>
  <c r="H168" i="4"/>
  <c r="J168" i="4" s="1"/>
  <c r="I168" i="4"/>
  <c r="B169" i="4"/>
  <c r="D169" i="1"/>
  <c r="F169" i="1" s="1"/>
  <c r="E169" i="1"/>
  <c r="B170" i="1"/>
  <c r="C169" i="1"/>
  <c r="E171" i="5" l="1"/>
  <c r="D171" i="5"/>
  <c r="F171" i="5" s="1"/>
  <c r="B172" i="5"/>
  <c r="C171" i="5"/>
  <c r="G176" i="4"/>
  <c r="G172" i="4"/>
  <c r="G179" i="4"/>
  <c r="G174" i="4"/>
  <c r="G170" i="4"/>
  <c r="G169" i="4"/>
  <c r="G178" i="4"/>
  <c r="G171" i="4"/>
  <c r="G173" i="4"/>
  <c r="G180" i="4"/>
  <c r="G175" i="4"/>
  <c r="G177" i="4"/>
  <c r="B170" i="4"/>
  <c r="I169" i="4"/>
  <c r="H169" i="4"/>
  <c r="J169" i="4" s="1"/>
  <c r="E170" i="1"/>
  <c r="D170" i="1"/>
  <c r="F170" i="1" s="1"/>
  <c r="B171" i="1"/>
  <c r="C170" i="1"/>
  <c r="E172" i="5" l="1"/>
  <c r="D172" i="5"/>
  <c r="F172" i="5" s="1"/>
  <c r="B173" i="5"/>
  <c r="C172" i="5"/>
  <c r="B171" i="4"/>
  <c r="H170" i="4"/>
  <c r="J170" i="4" s="1"/>
  <c r="I170" i="4"/>
  <c r="C171" i="1"/>
  <c r="E171" i="1"/>
  <c r="D171" i="1"/>
  <c r="F171" i="1" s="1"/>
  <c r="B172" i="1"/>
  <c r="B174" i="5" l="1"/>
  <c r="E173" i="5"/>
  <c r="D173" i="5"/>
  <c r="F173" i="5" s="1"/>
  <c r="C173" i="5"/>
  <c r="I171" i="4"/>
  <c r="H171" i="4"/>
  <c r="J171" i="4" s="1"/>
  <c r="B172" i="4"/>
  <c r="C172" i="1"/>
  <c r="B173" i="1"/>
  <c r="E172" i="1"/>
  <c r="D172" i="1"/>
  <c r="F172" i="1" s="1"/>
  <c r="C174" i="5" l="1"/>
  <c r="B175" i="5"/>
  <c r="D174" i="5"/>
  <c r="F174" i="5" s="1"/>
  <c r="E174" i="5"/>
  <c r="I172" i="4"/>
  <c r="B173" i="4"/>
  <c r="H172" i="4"/>
  <c r="J172" i="4" s="1"/>
  <c r="D173" i="1"/>
  <c r="F173" i="1" s="1"/>
  <c r="E173" i="1"/>
  <c r="B174" i="1"/>
  <c r="C173" i="1"/>
  <c r="E175" i="5" l="1"/>
  <c r="B176" i="5"/>
  <c r="D175" i="5"/>
  <c r="F175" i="5" s="1"/>
  <c r="C175" i="5"/>
  <c r="H173" i="4"/>
  <c r="J173" i="4" s="1"/>
  <c r="B174" i="4"/>
  <c r="I173" i="4"/>
  <c r="E174" i="1"/>
  <c r="D174" i="1"/>
  <c r="F174" i="1" s="1"/>
  <c r="C174" i="1"/>
  <c r="B175" i="1"/>
  <c r="C176" i="5" l="1"/>
  <c r="B177" i="5"/>
  <c r="E176" i="5"/>
  <c r="D176" i="5"/>
  <c r="F176" i="5" s="1"/>
  <c r="H174" i="4"/>
  <c r="J174" i="4" s="1"/>
  <c r="B175" i="4"/>
  <c r="I174" i="4"/>
  <c r="C175" i="1"/>
  <c r="D175" i="1"/>
  <c r="F175" i="1" s="1"/>
  <c r="B176" i="1"/>
  <c r="E175" i="1"/>
  <c r="D177" i="5" l="1"/>
  <c r="F177" i="5" s="1"/>
  <c r="C177" i="5"/>
  <c r="B178" i="5"/>
  <c r="E177" i="5"/>
  <c r="H175" i="4"/>
  <c r="J175" i="4" s="1"/>
  <c r="B176" i="4"/>
  <c r="I175" i="4"/>
  <c r="C176" i="1"/>
  <c r="B177" i="1"/>
  <c r="E176" i="1"/>
  <c r="D176" i="1"/>
  <c r="F176" i="1" s="1"/>
  <c r="B179" i="5" l="1"/>
  <c r="C178" i="5"/>
  <c r="D178" i="5"/>
  <c r="F178" i="5" s="1"/>
  <c r="E178" i="5"/>
  <c r="H176" i="4"/>
  <c r="J176" i="4" s="1"/>
  <c r="I176" i="4"/>
  <c r="B177" i="4"/>
  <c r="D177" i="1"/>
  <c r="F177" i="1" s="1"/>
  <c r="E177" i="1"/>
  <c r="B178" i="1"/>
  <c r="C177" i="1"/>
  <c r="B180" i="5" l="1"/>
  <c r="D179" i="5"/>
  <c r="F179" i="5" s="1"/>
  <c r="C179" i="5"/>
  <c r="E179" i="5"/>
  <c r="H177" i="4"/>
  <c r="J177" i="4" s="1"/>
  <c r="B178" i="4"/>
  <c r="I177" i="4"/>
  <c r="E178" i="1"/>
  <c r="D178" i="1"/>
  <c r="F178" i="1" s="1"/>
  <c r="B179" i="1"/>
  <c r="C178" i="1"/>
  <c r="E180" i="5" l="1"/>
  <c r="D180" i="5"/>
  <c r="F180" i="5" s="1"/>
  <c r="C180" i="5"/>
  <c r="B181" i="5"/>
  <c r="B179" i="4"/>
  <c r="I178" i="4"/>
  <c r="H178" i="4"/>
  <c r="J178" i="4" s="1"/>
  <c r="E179" i="1"/>
  <c r="D179" i="1"/>
  <c r="F179" i="1" s="1"/>
  <c r="C179" i="1"/>
  <c r="B180" i="1"/>
  <c r="B182" i="5" l="1"/>
  <c r="D181" i="5"/>
  <c r="F181" i="5" s="1"/>
  <c r="C181" i="5"/>
  <c r="E181" i="5"/>
  <c r="I179" i="4"/>
  <c r="H179" i="4"/>
  <c r="J179" i="4" s="1"/>
  <c r="B180" i="4"/>
  <c r="C180" i="1"/>
  <c r="B181" i="1"/>
  <c r="D180" i="1"/>
  <c r="F180" i="1" s="1"/>
  <c r="E180" i="1"/>
  <c r="C182" i="5" l="1"/>
  <c r="E182" i="5"/>
  <c r="D182" i="5"/>
  <c r="F182" i="5" s="1"/>
  <c r="B183" i="5"/>
  <c r="H180" i="4"/>
  <c r="J180" i="4" s="1"/>
  <c r="I180" i="4"/>
  <c r="B181" i="4"/>
  <c r="E181" i="1"/>
  <c r="B182" i="1"/>
  <c r="D181" i="1"/>
  <c r="F181" i="1" s="1"/>
  <c r="C181" i="1"/>
  <c r="E183" i="5" l="1"/>
  <c r="D183" i="5"/>
  <c r="F183" i="5" s="1"/>
  <c r="C183" i="5"/>
  <c r="B184" i="5"/>
  <c r="I181" i="4"/>
  <c r="H181" i="4"/>
  <c r="G181" i="4"/>
  <c r="G184" i="4"/>
  <c r="G192" i="4"/>
  <c r="G188" i="4"/>
  <c r="G183" i="4"/>
  <c r="G185" i="4"/>
  <c r="G182" i="4"/>
  <c r="G189" i="4"/>
  <c r="G186" i="4"/>
  <c r="G191" i="4"/>
  <c r="G190" i="4"/>
  <c r="G187" i="4"/>
  <c r="J181" i="4"/>
  <c r="B182" i="4"/>
  <c r="E182" i="1"/>
  <c r="D182" i="1"/>
  <c r="F182" i="1" s="1"/>
  <c r="C182" i="1"/>
  <c r="B183" i="1"/>
  <c r="E184" i="5" l="1"/>
  <c r="D184" i="5"/>
  <c r="F184" i="5" s="1"/>
  <c r="C184" i="5"/>
  <c r="B185" i="5"/>
  <c r="I182" i="4"/>
  <c r="H182" i="4"/>
  <c r="J182" i="4"/>
  <c r="B183" i="4"/>
  <c r="C183" i="1"/>
  <c r="D183" i="1"/>
  <c r="F183" i="1" s="1"/>
  <c r="B184" i="1"/>
  <c r="E183" i="1"/>
  <c r="D185" i="5" l="1"/>
  <c r="F185" i="5" s="1"/>
  <c r="C185" i="5"/>
  <c r="E185" i="5"/>
  <c r="B186" i="5"/>
  <c r="H183" i="4"/>
  <c r="J183" i="4" s="1"/>
  <c r="I183" i="4"/>
  <c r="B184" i="4"/>
  <c r="C184" i="1"/>
  <c r="E184" i="1"/>
  <c r="D184" i="1"/>
  <c r="F184" i="1" s="1"/>
  <c r="B185" i="1"/>
  <c r="B187" i="5" l="1"/>
  <c r="E186" i="5"/>
  <c r="D186" i="5"/>
  <c r="F186" i="5" s="1"/>
  <c r="C186" i="5"/>
  <c r="I184" i="4"/>
  <c r="H184" i="4"/>
  <c r="J184" i="4"/>
  <c r="B185" i="4"/>
  <c r="C185" i="1"/>
  <c r="B186" i="1"/>
  <c r="D185" i="1"/>
  <c r="F185" i="1" s="1"/>
  <c r="E185" i="1"/>
  <c r="C187" i="5" l="1"/>
  <c r="E187" i="5"/>
  <c r="B188" i="5"/>
  <c r="D187" i="5"/>
  <c r="F187" i="5" s="1"/>
  <c r="H185" i="4"/>
  <c r="J185" i="4" s="1"/>
  <c r="I185" i="4"/>
  <c r="B186" i="4"/>
  <c r="E186" i="1"/>
  <c r="D186" i="1"/>
  <c r="F186" i="1" s="1"/>
  <c r="B187" i="1"/>
  <c r="C186" i="1"/>
  <c r="E188" i="5" l="1"/>
  <c r="D188" i="5"/>
  <c r="F188" i="5" s="1"/>
  <c r="B189" i="5"/>
  <c r="C188" i="5"/>
  <c r="I186" i="4"/>
  <c r="H186" i="4"/>
  <c r="J186" i="4" s="1"/>
  <c r="B187" i="4"/>
  <c r="C187" i="1"/>
  <c r="B188" i="1"/>
  <c r="E187" i="1"/>
  <c r="D187" i="1"/>
  <c r="F187" i="1" s="1"/>
  <c r="B190" i="5" l="1"/>
  <c r="E189" i="5"/>
  <c r="D189" i="5"/>
  <c r="F189" i="5" s="1"/>
  <c r="C189" i="5"/>
  <c r="H187" i="4"/>
  <c r="J187" i="4" s="1"/>
  <c r="I187" i="4"/>
  <c r="B188" i="4"/>
  <c r="C188" i="1"/>
  <c r="B189" i="1"/>
  <c r="D188" i="1"/>
  <c r="F188" i="1" s="1"/>
  <c r="E188" i="1"/>
  <c r="C190" i="5" l="1"/>
  <c r="B191" i="5"/>
  <c r="E190" i="5"/>
  <c r="D190" i="5"/>
  <c r="F190" i="5" s="1"/>
  <c r="I188" i="4"/>
  <c r="H188" i="4"/>
  <c r="J188" i="4"/>
  <c r="B189" i="4"/>
  <c r="D189" i="1"/>
  <c r="F189" i="1" s="1"/>
  <c r="C189" i="1"/>
  <c r="E189" i="1"/>
  <c r="B190" i="1"/>
  <c r="E191" i="5" l="1"/>
  <c r="D191" i="5"/>
  <c r="F191" i="5" s="1"/>
  <c r="C191" i="5"/>
  <c r="B192" i="5"/>
  <c r="H189" i="4"/>
  <c r="J189" i="4" s="1"/>
  <c r="I189" i="4"/>
  <c r="B190" i="4"/>
  <c r="E190" i="1"/>
  <c r="B191" i="1"/>
  <c r="D190" i="1"/>
  <c r="F190" i="1" s="1"/>
  <c r="C190" i="1"/>
  <c r="B193" i="5" l="1"/>
  <c r="E192" i="5"/>
  <c r="C192" i="5"/>
  <c r="D192" i="5"/>
  <c r="F192" i="5" s="1"/>
  <c r="I190" i="4"/>
  <c r="H190" i="4"/>
  <c r="J190" i="4" s="1"/>
  <c r="B191" i="4"/>
  <c r="C191" i="1"/>
  <c r="D191" i="1"/>
  <c r="F191" i="1" s="1"/>
  <c r="B192" i="1"/>
  <c r="E191" i="1"/>
  <c r="D193" i="5" l="1"/>
  <c r="F193" i="5" s="1"/>
  <c r="C193" i="5"/>
  <c r="E193" i="5"/>
  <c r="B194" i="5"/>
  <c r="I191" i="4"/>
  <c r="H191" i="4"/>
  <c r="J191" i="4"/>
  <c r="B192" i="4"/>
  <c r="D192" i="1"/>
  <c r="F192" i="1" s="1"/>
  <c r="C192" i="1"/>
  <c r="B193" i="1"/>
  <c r="E192" i="1"/>
  <c r="B195" i="5" l="1"/>
  <c r="E194" i="5"/>
  <c r="C194" i="5"/>
  <c r="D194" i="5"/>
  <c r="F194" i="5" s="1"/>
  <c r="I192" i="4"/>
  <c r="H192" i="4"/>
  <c r="J192" i="4" s="1"/>
  <c r="B193" i="4"/>
  <c r="D193" i="1"/>
  <c r="F193" i="1" s="1"/>
  <c r="E193" i="1"/>
  <c r="B194" i="1"/>
  <c r="C193" i="1"/>
  <c r="D195" i="5" l="1"/>
  <c r="C195" i="5"/>
  <c r="F195" i="5"/>
  <c r="E195" i="5"/>
  <c r="B196" i="5"/>
  <c r="G200" i="4"/>
  <c r="G196" i="4"/>
  <c r="G204" i="4"/>
  <c r="G202" i="4"/>
  <c r="G195" i="4"/>
  <c r="G197" i="4"/>
  <c r="G194" i="4"/>
  <c r="G203" i="4"/>
  <c r="G198" i="4"/>
  <c r="G201" i="4"/>
  <c r="G199" i="4"/>
  <c r="G193" i="4"/>
  <c r="H193" i="4"/>
  <c r="J193" i="4" s="1"/>
  <c r="I193" i="4"/>
  <c r="B194" i="4"/>
  <c r="E194" i="1"/>
  <c r="D194" i="1"/>
  <c r="F194" i="1" s="1"/>
  <c r="B195" i="1"/>
  <c r="C194" i="1"/>
  <c r="E196" i="5" l="1"/>
  <c r="D196" i="5"/>
  <c r="F196" i="5" s="1"/>
  <c r="B197" i="5"/>
  <c r="C196" i="5"/>
  <c r="I194" i="4"/>
  <c r="H194" i="4"/>
  <c r="J194" i="4" s="1"/>
  <c r="B195" i="4"/>
  <c r="C195" i="1"/>
  <c r="B196" i="1"/>
  <c r="E195" i="1"/>
  <c r="D195" i="1"/>
  <c r="F195" i="1" s="1"/>
  <c r="B198" i="5" l="1"/>
  <c r="D197" i="5"/>
  <c r="C197" i="5"/>
  <c r="F197" i="5"/>
  <c r="E197" i="5"/>
  <c r="H195" i="4"/>
  <c r="J195" i="4" s="1"/>
  <c r="I195" i="4"/>
  <c r="B196" i="4"/>
  <c r="E196" i="1"/>
  <c r="C196" i="1"/>
  <c r="B197" i="1"/>
  <c r="D196" i="1"/>
  <c r="F196" i="1" s="1"/>
  <c r="C198" i="5" l="1"/>
  <c r="B199" i="5"/>
  <c r="E198" i="5"/>
  <c r="D198" i="5"/>
  <c r="F198" i="5" s="1"/>
  <c r="I196" i="4"/>
  <c r="H196" i="4"/>
  <c r="J196" i="4" s="1"/>
  <c r="B197" i="4"/>
  <c r="D197" i="1"/>
  <c r="F197" i="1" s="1"/>
  <c r="C197" i="1"/>
  <c r="E197" i="1"/>
  <c r="B198" i="1"/>
  <c r="E199" i="5" l="1"/>
  <c r="D199" i="5"/>
  <c r="F199" i="5" s="1"/>
  <c r="C199" i="5"/>
  <c r="B200" i="5"/>
  <c r="H197" i="4"/>
  <c r="J197" i="4" s="1"/>
  <c r="I197" i="4"/>
  <c r="B198" i="4"/>
  <c r="E198" i="1"/>
  <c r="D198" i="1"/>
  <c r="F198" i="1" s="1"/>
  <c r="B199" i="1"/>
  <c r="C198" i="1"/>
  <c r="B201" i="5" l="1"/>
  <c r="E200" i="5"/>
  <c r="C200" i="5"/>
  <c r="D200" i="5"/>
  <c r="F200" i="5" s="1"/>
  <c r="I198" i="4"/>
  <c r="H198" i="4"/>
  <c r="J198" i="4" s="1"/>
  <c r="B199" i="4"/>
  <c r="C199" i="1"/>
  <c r="B200" i="1"/>
  <c r="E199" i="1"/>
  <c r="D199" i="1"/>
  <c r="F199" i="1" s="1"/>
  <c r="D201" i="5" l="1"/>
  <c r="C201" i="5"/>
  <c r="F201" i="5"/>
  <c r="E201" i="5"/>
  <c r="B202" i="5"/>
  <c r="I199" i="4"/>
  <c r="H199" i="4"/>
  <c r="J199" i="4"/>
  <c r="B200" i="4"/>
  <c r="B201" i="1"/>
  <c r="C200" i="1"/>
  <c r="D200" i="1"/>
  <c r="F200" i="1" s="1"/>
  <c r="E200" i="1"/>
  <c r="B203" i="5" l="1"/>
  <c r="E202" i="5"/>
  <c r="C202" i="5"/>
  <c r="D202" i="5"/>
  <c r="F202" i="5" s="1"/>
  <c r="I200" i="4"/>
  <c r="H200" i="4"/>
  <c r="J200" i="4" s="1"/>
  <c r="B201" i="4"/>
  <c r="D201" i="1"/>
  <c r="F201" i="1" s="1"/>
  <c r="B202" i="1"/>
  <c r="E201" i="1"/>
  <c r="C201" i="1"/>
  <c r="E203" i="5" l="1"/>
  <c r="D203" i="5"/>
  <c r="F203" i="5" s="1"/>
  <c r="B204" i="5"/>
  <c r="C203" i="5"/>
  <c r="H201" i="4"/>
  <c r="J201" i="4" s="1"/>
  <c r="I201" i="4"/>
  <c r="B202" i="4"/>
  <c r="E202" i="1"/>
  <c r="B203" i="1"/>
  <c r="C202" i="1"/>
  <c r="D202" i="1"/>
  <c r="F202" i="1" s="1"/>
  <c r="E204" i="5" l="1"/>
  <c r="D204" i="5"/>
  <c r="F204" i="5" s="1"/>
  <c r="B205" i="5"/>
  <c r="C204" i="5"/>
  <c r="I202" i="4"/>
  <c r="H202" i="4"/>
  <c r="J202" i="4"/>
  <c r="B203" i="4"/>
  <c r="D203" i="1"/>
  <c r="F203" i="1" s="1"/>
  <c r="C203" i="1"/>
  <c r="B204" i="1"/>
  <c r="E203" i="1"/>
  <c r="B206" i="5" l="1"/>
  <c r="E205" i="5"/>
  <c r="D205" i="5"/>
  <c r="F205" i="5" s="1"/>
  <c r="C205" i="5"/>
  <c r="I203" i="4"/>
  <c r="H203" i="4"/>
  <c r="J203" i="4" s="1"/>
  <c r="B204" i="4"/>
  <c r="C204" i="1"/>
  <c r="E204" i="1"/>
  <c r="D204" i="1"/>
  <c r="F204" i="1" s="1"/>
  <c r="B205" i="1"/>
  <c r="C206" i="5" l="1"/>
  <c r="B207" i="5"/>
  <c r="E206" i="5"/>
  <c r="D206" i="5"/>
  <c r="F206" i="5" s="1"/>
  <c r="I204" i="4"/>
  <c r="H204" i="4"/>
  <c r="J204" i="4"/>
  <c r="B205" i="4"/>
  <c r="D205" i="1"/>
  <c r="F205" i="1" s="1"/>
  <c r="C205" i="1"/>
  <c r="E205" i="1"/>
  <c r="B206" i="1"/>
  <c r="E207" i="5" l="1"/>
  <c r="B208" i="5"/>
  <c r="D207" i="5"/>
  <c r="F207" i="5" s="1"/>
  <c r="C207" i="5"/>
  <c r="G208" i="4"/>
  <c r="G216" i="4"/>
  <c r="G212" i="4"/>
  <c r="G213" i="4"/>
  <c r="G210" i="4"/>
  <c r="G214" i="4"/>
  <c r="G207" i="4"/>
  <c r="G215" i="4"/>
  <c r="G209" i="4"/>
  <c r="G205" i="4"/>
  <c r="G211" i="4"/>
  <c r="G206" i="4"/>
  <c r="H205" i="4"/>
  <c r="J205" i="4" s="1"/>
  <c r="I205" i="4"/>
  <c r="B206" i="4"/>
  <c r="D206" i="1"/>
  <c r="F206" i="1" s="1"/>
  <c r="B207" i="1"/>
  <c r="E206" i="1"/>
  <c r="C206" i="1"/>
  <c r="C208" i="5" l="1"/>
  <c r="B209" i="5"/>
  <c r="E208" i="5"/>
  <c r="D208" i="5"/>
  <c r="F208" i="5" s="1"/>
  <c r="I206" i="4"/>
  <c r="H206" i="4"/>
  <c r="J206" i="4" s="1"/>
  <c r="B207" i="4"/>
  <c r="E207" i="1"/>
  <c r="D207" i="1"/>
  <c r="F207" i="1" s="1"/>
  <c r="B208" i="1"/>
  <c r="C207" i="1"/>
  <c r="D209" i="5" l="1"/>
  <c r="C209" i="5"/>
  <c r="B210" i="5"/>
  <c r="F209" i="5"/>
  <c r="E209" i="5"/>
  <c r="I207" i="4"/>
  <c r="H207" i="4"/>
  <c r="J207" i="4" s="1"/>
  <c r="B208" i="4"/>
  <c r="E208" i="1"/>
  <c r="C208" i="1"/>
  <c r="D208" i="1"/>
  <c r="F208" i="1" s="1"/>
  <c r="B209" i="1"/>
  <c r="B211" i="5" l="1"/>
  <c r="C210" i="5"/>
  <c r="E210" i="5"/>
  <c r="D210" i="5"/>
  <c r="F210" i="5" s="1"/>
  <c r="I208" i="4"/>
  <c r="H208" i="4"/>
  <c r="J208" i="4" s="1"/>
  <c r="B209" i="4"/>
  <c r="D209" i="1"/>
  <c r="F209" i="1" s="1"/>
  <c r="E209" i="1"/>
  <c r="B210" i="1"/>
  <c r="C209" i="1"/>
  <c r="B212" i="5" l="1"/>
  <c r="D211" i="5"/>
  <c r="F211" i="5" s="1"/>
  <c r="E211" i="5"/>
  <c r="C211" i="5"/>
  <c r="H209" i="4"/>
  <c r="J209" i="4" s="1"/>
  <c r="I209" i="4"/>
  <c r="B210" i="4"/>
  <c r="D210" i="1"/>
  <c r="F210" i="1" s="1"/>
  <c r="B211" i="1"/>
  <c r="C210" i="1"/>
  <c r="E210" i="1"/>
  <c r="E212" i="5" l="1"/>
  <c r="D212" i="5"/>
  <c r="F212" i="5" s="1"/>
  <c r="C212" i="5"/>
  <c r="B213" i="5"/>
  <c r="I210" i="4"/>
  <c r="H210" i="4"/>
  <c r="J210" i="4" s="1"/>
  <c r="B211" i="4"/>
  <c r="E211" i="1"/>
  <c r="D211" i="1"/>
  <c r="F211" i="1" s="1"/>
  <c r="C211" i="1"/>
  <c r="B212" i="1"/>
  <c r="B214" i="5" l="1"/>
  <c r="D213" i="5"/>
  <c r="F213" i="5" s="1"/>
  <c r="E213" i="5"/>
  <c r="C213" i="5"/>
  <c r="I211" i="4"/>
  <c r="H211" i="4"/>
  <c r="J211" i="4" s="1"/>
  <c r="B212" i="4"/>
  <c r="C212" i="1"/>
  <c r="E212" i="1"/>
  <c r="B213" i="1"/>
  <c r="D212" i="1"/>
  <c r="F212" i="1" s="1"/>
  <c r="C214" i="5" l="1"/>
  <c r="E214" i="5"/>
  <c r="D214" i="5"/>
  <c r="F214" i="5" s="1"/>
  <c r="B215" i="5"/>
  <c r="I212" i="4"/>
  <c r="H212" i="4"/>
  <c r="J212" i="4" s="1"/>
  <c r="B213" i="4"/>
  <c r="C213" i="1"/>
  <c r="B214" i="1"/>
  <c r="D213" i="1"/>
  <c r="F213" i="1" s="1"/>
  <c r="E213" i="1"/>
  <c r="E215" i="5" l="1"/>
  <c r="D215" i="5"/>
  <c r="F215" i="5" s="1"/>
  <c r="C215" i="5"/>
  <c r="B216" i="5"/>
  <c r="H213" i="4"/>
  <c r="J213" i="4" s="1"/>
  <c r="I213" i="4"/>
  <c r="B214" i="4"/>
  <c r="D214" i="1"/>
  <c r="F214" i="1" s="1"/>
  <c r="C214" i="1"/>
  <c r="E214" i="1"/>
  <c r="B215" i="1"/>
  <c r="E216" i="5" l="1"/>
  <c r="D216" i="5"/>
  <c r="F216" i="5" s="1"/>
  <c r="C216" i="5"/>
  <c r="B217" i="5"/>
  <c r="I214" i="4"/>
  <c r="H214" i="4"/>
  <c r="J214" i="4" s="1"/>
  <c r="B215" i="4"/>
  <c r="B216" i="1"/>
  <c r="E215" i="1"/>
  <c r="C215" i="1"/>
  <c r="D215" i="1"/>
  <c r="F215" i="1" s="1"/>
  <c r="D217" i="5" l="1"/>
  <c r="F217" i="5" s="1"/>
  <c r="C217" i="5"/>
  <c r="B218" i="5"/>
  <c r="E217" i="5"/>
  <c r="H215" i="4"/>
  <c r="J215" i="4" s="1"/>
  <c r="I215" i="4"/>
  <c r="B216" i="4"/>
  <c r="E216" i="1"/>
  <c r="D216" i="1"/>
  <c r="F216" i="1" s="1"/>
  <c r="C216" i="1"/>
  <c r="B217" i="1"/>
  <c r="B219" i="5" l="1"/>
  <c r="E218" i="5"/>
  <c r="D218" i="5"/>
  <c r="F218" i="5" s="1"/>
  <c r="C218" i="5"/>
  <c r="I216" i="4"/>
  <c r="H216" i="4"/>
  <c r="J216" i="4" s="1"/>
  <c r="B217" i="4"/>
  <c r="C217" i="1"/>
  <c r="B218" i="1"/>
  <c r="E217" i="1"/>
  <c r="D217" i="1"/>
  <c r="F217" i="1" s="1"/>
  <c r="D219" i="5" l="1"/>
  <c r="F219" i="5" s="1"/>
  <c r="E219" i="5"/>
  <c r="B220" i="5"/>
  <c r="C219" i="5"/>
  <c r="G224" i="4"/>
  <c r="G220" i="4"/>
  <c r="G228" i="4"/>
  <c r="G221" i="4"/>
  <c r="G218" i="4"/>
  <c r="G225" i="4"/>
  <c r="G222" i="4"/>
  <c r="G226" i="4"/>
  <c r="G227" i="4"/>
  <c r="G219" i="4"/>
  <c r="G223" i="4"/>
  <c r="G217" i="4"/>
  <c r="H217" i="4"/>
  <c r="J217" i="4" s="1"/>
  <c r="I217" i="4"/>
  <c r="B218" i="4"/>
  <c r="D218" i="1"/>
  <c r="F218" i="1" s="1"/>
  <c r="C218" i="1"/>
  <c r="B219" i="1"/>
  <c r="E218" i="1"/>
  <c r="E220" i="5" l="1"/>
  <c r="D220" i="5"/>
  <c r="F220" i="5" s="1"/>
  <c r="B221" i="5"/>
  <c r="C220" i="5"/>
  <c r="I218" i="4"/>
  <c r="H218" i="4"/>
  <c r="J218" i="4" s="1"/>
  <c r="B219" i="4"/>
  <c r="E219" i="1"/>
  <c r="D219" i="1"/>
  <c r="F219" i="1" s="1"/>
  <c r="C219" i="1"/>
  <c r="B220" i="1"/>
  <c r="B222" i="5" l="1"/>
  <c r="D221" i="5"/>
  <c r="F221" i="5" s="1"/>
  <c r="C221" i="5"/>
  <c r="E221" i="5"/>
  <c r="I219" i="4"/>
  <c r="H219" i="4"/>
  <c r="J219" i="4" s="1"/>
  <c r="B220" i="4"/>
  <c r="C220" i="1"/>
  <c r="B221" i="1"/>
  <c r="E220" i="1"/>
  <c r="D220" i="1"/>
  <c r="F220" i="1" s="1"/>
  <c r="C222" i="5" l="1"/>
  <c r="B223" i="5"/>
  <c r="E222" i="5"/>
  <c r="D222" i="5"/>
  <c r="F222" i="5" s="1"/>
  <c r="I220" i="4"/>
  <c r="H220" i="4"/>
  <c r="J220" i="4" s="1"/>
  <c r="B221" i="4"/>
  <c r="C221" i="1"/>
  <c r="B222" i="1"/>
  <c r="E221" i="1"/>
  <c r="D221" i="1"/>
  <c r="F221" i="1" s="1"/>
  <c r="E223" i="5" l="1"/>
  <c r="D223" i="5"/>
  <c r="F223" i="5" s="1"/>
  <c r="B224" i="5"/>
  <c r="C223" i="5"/>
  <c r="H221" i="4"/>
  <c r="J221" i="4" s="1"/>
  <c r="I221" i="4"/>
  <c r="B222" i="4"/>
  <c r="D222" i="1"/>
  <c r="F222" i="1" s="1"/>
  <c r="C222" i="1"/>
  <c r="B223" i="1"/>
  <c r="E222" i="1"/>
  <c r="B225" i="5" l="1"/>
  <c r="E224" i="5"/>
  <c r="C224" i="5"/>
  <c r="D224" i="5"/>
  <c r="F224" i="5" s="1"/>
  <c r="I222" i="4"/>
  <c r="H222" i="4"/>
  <c r="J222" i="4" s="1"/>
  <c r="B223" i="4"/>
  <c r="E223" i="1"/>
  <c r="D223" i="1"/>
  <c r="F223" i="1" s="1"/>
  <c r="B224" i="1"/>
  <c r="C223" i="1"/>
  <c r="D225" i="5" l="1"/>
  <c r="F225" i="5" s="1"/>
  <c r="C225" i="5"/>
  <c r="E225" i="5"/>
  <c r="B226" i="5"/>
  <c r="H223" i="4"/>
  <c r="J223" i="4" s="1"/>
  <c r="I223" i="4"/>
  <c r="B224" i="4"/>
  <c r="C224" i="1"/>
  <c r="B225" i="1"/>
  <c r="E224" i="1"/>
  <c r="D224" i="1"/>
  <c r="F224" i="1" s="1"/>
  <c r="B227" i="5" l="1"/>
  <c r="E226" i="5"/>
  <c r="C226" i="5"/>
  <c r="D226" i="5"/>
  <c r="F226" i="5" s="1"/>
  <c r="I224" i="4"/>
  <c r="H224" i="4"/>
  <c r="J224" i="4" s="1"/>
  <c r="B225" i="4"/>
  <c r="C225" i="1"/>
  <c r="B226" i="1"/>
  <c r="E225" i="1"/>
  <c r="D225" i="1"/>
  <c r="F225" i="1" s="1"/>
  <c r="D227" i="5" l="1"/>
  <c r="F227" i="5" s="1"/>
  <c r="C227" i="5"/>
  <c r="E227" i="5"/>
  <c r="B228" i="5"/>
  <c r="H225" i="4"/>
  <c r="J225" i="4" s="1"/>
  <c r="I225" i="4"/>
  <c r="B226" i="4"/>
  <c r="D226" i="1"/>
  <c r="F226" i="1" s="1"/>
  <c r="C226" i="1"/>
  <c r="E226" i="1"/>
  <c r="B227" i="1"/>
  <c r="E228" i="5" l="1"/>
  <c r="D228" i="5"/>
  <c r="F228" i="5" s="1"/>
  <c r="B229" i="5"/>
  <c r="C228" i="5"/>
  <c r="I226" i="4"/>
  <c r="H226" i="4"/>
  <c r="J226" i="4" s="1"/>
  <c r="B227" i="4"/>
  <c r="E227" i="1"/>
  <c r="D227" i="1"/>
  <c r="F227" i="1" s="1"/>
  <c r="C227" i="1"/>
  <c r="B228" i="1"/>
  <c r="B230" i="5" l="1"/>
  <c r="D229" i="5"/>
  <c r="C229" i="5"/>
  <c r="F229" i="5"/>
  <c r="E229" i="5"/>
  <c r="H227" i="4"/>
  <c r="I227" i="4"/>
  <c r="J227" i="4"/>
  <c r="B228" i="4"/>
  <c r="E228" i="1"/>
  <c r="D228" i="1"/>
  <c r="F228" i="1" s="1"/>
  <c r="C228" i="1"/>
  <c r="B229" i="1"/>
  <c r="C230" i="5" l="1"/>
  <c r="B231" i="5"/>
  <c r="E230" i="5"/>
  <c r="D230" i="5"/>
  <c r="F230" i="5" s="1"/>
  <c r="I228" i="4"/>
  <c r="H228" i="4"/>
  <c r="B229" i="4"/>
  <c r="J228" i="4"/>
  <c r="C229" i="1"/>
  <c r="B230" i="1"/>
  <c r="E229" i="1"/>
  <c r="D229" i="1"/>
  <c r="F229" i="1" s="1"/>
  <c r="E231" i="5" l="1"/>
  <c r="D231" i="5"/>
  <c r="F231" i="5" s="1"/>
  <c r="C231" i="5"/>
  <c r="B232" i="5"/>
  <c r="G236" i="4"/>
  <c r="G240" i="4"/>
  <c r="G232" i="4"/>
  <c r="G231" i="4"/>
  <c r="G233" i="4"/>
  <c r="G230" i="4"/>
  <c r="G237" i="4"/>
  <c r="G234" i="4"/>
  <c r="G239" i="4"/>
  <c r="G229" i="4"/>
  <c r="G235" i="4"/>
  <c r="G238" i="4"/>
  <c r="H229" i="4"/>
  <c r="I229" i="4"/>
  <c r="J229" i="4"/>
  <c r="B230" i="4"/>
  <c r="D230" i="1"/>
  <c r="F230" i="1" s="1"/>
  <c r="E230" i="1"/>
  <c r="C230" i="1"/>
  <c r="B231" i="1"/>
  <c r="B233" i="5" l="1"/>
  <c r="E232" i="5"/>
  <c r="C232" i="5"/>
  <c r="D232" i="5"/>
  <c r="F232" i="5" s="1"/>
  <c r="I230" i="4"/>
  <c r="H230" i="4"/>
  <c r="J230" i="4" s="1"/>
  <c r="B231" i="4"/>
  <c r="E231" i="1"/>
  <c r="D231" i="1"/>
  <c r="F231" i="1" s="1"/>
  <c r="B232" i="1"/>
  <c r="C231" i="1"/>
  <c r="D233" i="5" l="1"/>
  <c r="F233" i="5" s="1"/>
  <c r="C233" i="5"/>
  <c r="E233" i="5"/>
  <c r="B234" i="5"/>
  <c r="I231" i="4"/>
  <c r="H231" i="4"/>
  <c r="J231" i="4" s="1"/>
  <c r="B232" i="4"/>
  <c r="C232" i="1"/>
  <c r="B233" i="1"/>
  <c r="E232" i="1"/>
  <c r="D232" i="1"/>
  <c r="F232" i="1" s="1"/>
  <c r="B235" i="5" l="1"/>
  <c r="E234" i="5"/>
  <c r="C234" i="5"/>
  <c r="D234" i="5"/>
  <c r="F234" i="5" s="1"/>
  <c r="H232" i="4"/>
  <c r="I232" i="4"/>
  <c r="B233" i="4"/>
  <c r="J232" i="4"/>
  <c r="C233" i="1"/>
  <c r="E233" i="1"/>
  <c r="D233" i="1"/>
  <c r="F233" i="1" s="1"/>
  <c r="B234" i="1"/>
  <c r="E235" i="5" l="1"/>
  <c r="D235" i="5"/>
  <c r="F235" i="5" s="1"/>
  <c r="B236" i="5"/>
  <c r="C235" i="5"/>
  <c r="H233" i="4"/>
  <c r="I233" i="4"/>
  <c r="J233" i="4"/>
  <c r="B234" i="4"/>
  <c r="D234" i="1"/>
  <c r="F234" i="1" s="1"/>
  <c r="C234" i="1"/>
  <c r="B235" i="1"/>
  <c r="E234" i="1"/>
  <c r="E236" i="5" l="1"/>
  <c r="D236" i="5"/>
  <c r="F236" i="5" s="1"/>
  <c r="B237" i="5"/>
  <c r="C236" i="5"/>
  <c r="I234" i="4"/>
  <c r="H234" i="4"/>
  <c r="J234" i="4" s="1"/>
  <c r="B235" i="4"/>
  <c r="E235" i="1"/>
  <c r="D235" i="1"/>
  <c r="F235" i="1" s="1"/>
  <c r="C235" i="1"/>
  <c r="B236" i="1"/>
  <c r="B238" i="5" l="1"/>
  <c r="E237" i="5"/>
  <c r="D237" i="5"/>
  <c r="F237" i="5" s="1"/>
  <c r="C237" i="5"/>
  <c r="H235" i="4"/>
  <c r="I235" i="4"/>
  <c r="J235" i="4"/>
  <c r="B236" i="4"/>
  <c r="C236" i="1"/>
  <c r="B237" i="1"/>
  <c r="E236" i="1"/>
  <c r="D236" i="1"/>
  <c r="F236" i="1" s="1"/>
  <c r="C238" i="5" l="1"/>
  <c r="B239" i="5"/>
  <c r="E238" i="5"/>
  <c r="D238" i="5"/>
  <c r="F238" i="5" s="1"/>
  <c r="I236" i="4"/>
  <c r="H236" i="4"/>
  <c r="J236" i="4" s="1"/>
  <c r="B237" i="4"/>
  <c r="C237" i="1"/>
  <c r="E237" i="1"/>
  <c r="D237" i="1"/>
  <c r="F237" i="1" s="1"/>
  <c r="B238" i="1"/>
  <c r="E239" i="5" l="1"/>
  <c r="B240" i="5"/>
  <c r="D239" i="5"/>
  <c r="F239" i="5" s="1"/>
  <c r="C239" i="5"/>
  <c r="H237" i="4"/>
  <c r="I237" i="4"/>
  <c r="J237" i="4"/>
  <c r="B238" i="4"/>
  <c r="B239" i="1"/>
  <c r="E238" i="1"/>
  <c r="D238" i="1"/>
  <c r="F238" i="1" s="1"/>
  <c r="C238" i="1"/>
  <c r="C240" i="5" l="1"/>
  <c r="B241" i="5"/>
  <c r="E240" i="5"/>
  <c r="D240" i="5"/>
  <c r="F240" i="5" s="1"/>
  <c r="I238" i="4"/>
  <c r="H238" i="4"/>
  <c r="J238" i="4" s="1"/>
  <c r="B239" i="4"/>
  <c r="E239" i="1"/>
  <c r="D239" i="1"/>
  <c r="F239" i="1" s="1"/>
  <c r="C239" i="1"/>
  <c r="B240" i="1"/>
  <c r="D241" i="5" l="1"/>
  <c r="C241" i="5"/>
  <c r="B242" i="5"/>
  <c r="F241" i="5"/>
  <c r="E241" i="5"/>
  <c r="I239" i="4"/>
  <c r="H239" i="4"/>
  <c r="J239" i="4" s="1"/>
  <c r="B240" i="4"/>
  <c r="C240" i="1"/>
  <c r="B241" i="1"/>
  <c r="E240" i="1"/>
  <c r="D240" i="1"/>
  <c r="F240" i="1" s="1"/>
  <c r="B243" i="5" l="1"/>
  <c r="C242" i="5"/>
  <c r="D242" i="5"/>
  <c r="F242" i="5" s="1"/>
  <c r="E242" i="5"/>
  <c r="I240" i="4"/>
  <c r="H240" i="4"/>
  <c r="J240" i="4" s="1"/>
  <c r="B241" i="4"/>
  <c r="C241" i="1"/>
  <c r="E241" i="1"/>
  <c r="D241" i="1"/>
  <c r="F241" i="1" s="1"/>
  <c r="B242" i="1"/>
  <c r="E243" i="5" l="1"/>
  <c r="C243" i="5"/>
  <c r="D243" i="5"/>
  <c r="F243" i="5" s="1"/>
  <c r="B244" i="5"/>
  <c r="G244" i="4"/>
  <c r="G248" i="4"/>
  <c r="G252" i="4"/>
  <c r="G243" i="4"/>
  <c r="G245" i="4"/>
  <c r="G242" i="4"/>
  <c r="G251" i="4"/>
  <c r="G246" i="4"/>
  <c r="G241" i="4"/>
  <c r="G249" i="4"/>
  <c r="G250" i="4"/>
  <c r="G247" i="4"/>
  <c r="H241" i="4"/>
  <c r="I241" i="4"/>
  <c r="J241" i="4"/>
  <c r="B242" i="4"/>
  <c r="D242" i="1"/>
  <c r="F242" i="1" s="1"/>
  <c r="B243" i="1"/>
  <c r="E242" i="1"/>
  <c r="C242" i="1"/>
  <c r="E244" i="5" l="1"/>
  <c r="D244" i="5"/>
  <c r="F244" i="5" s="1"/>
  <c r="B245" i="5"/>
  <c r="C244" i="5"/>
  <c r="I242" i="4"/>
  <c r="H242" i="4"/>
  <c r="J242" i="4" s="1"/>
  <c r="B243" i="4"/>
  <c r="E243" i="1"/>
  <c r="D243" i="1"/>
  <c r="F243" i="1" s="1"/>
  <c r="C243" i="1"/>
  <c r="B244" i="1"/>
  <c r="B246" i="5" l="1"/>
  <c r="D245" i="5"/>
  <c r="E245" i="5"/>
  <c r="C245" i="5"/>
  <c r="F245" i="5"/>
  <c r="I243" i="4"/>
  <c r="H243" i="4"/>
  <c r="J243" i="4" s="1"/>
  <c r="B244" i="4"/>
  <c r="C244" i="1"/>
  <c r="B245" i="1"/>
  <c r="E244" i="1"/>
  <c r="D244" i="1"/>
  <c r="F244" i="1" s="1"/>
  <c r="C246" i="5" l="1"/>
  <c r="B247" i="5"/>
  <c r="D246" i="5"/>
  <c r="F246" i="5" s="1"/>
  <c r="E246" i="5"/>
  <c r="I244" i="4"/>
  <c r="H244" i="4"/>
  <c r="J244" i="4" s="1"/>
  <c r="B245" i="4"/>
  <c r="C245" i="1"/>
  <c r="B246" i="1"/>
  <c r="D245" i="1"/>
  <c r="F245" i="1" s="1"/>
  <c r="E245" i="1"/>
  <c r="E247" i="5" l="1"/>
  <c r="D247" i="5"/>
  <c r="F247" i="5" s="1"/>
  <c r="C247" i="5"/>
  <c r="B248" i="5"/>
  <c r="H245" i="4"/>
  <c r="I245" i="4"/>
  <c r="J245" i="4"/>
  <c r="B246" i="4"/>
  <c r="D246" i="1"/>
  <c r="F246" i="1" s="1"/>
  <c r="C246" i="1"/>
  <c r="E246" i="1"/>
  <c r="B247" i="1"/>
  <c r="E248" i="5" l="1"/>
  <c r="C248" i="5"/>
  <c r="B249" i="5"/>
  <c r="D248" i="5"/>
  <c r="F248" i="5" s="1"/>
  <c r="I246" i="4"/>
  <c r="H246" i="4"/>
  <c r="J246" i="4" s="1"/>
  <c r="B247" i="4"/>
  <c r="E247" i="1"/>
  <c r="D247" i="1"/>
  <c r="F247" i="1" s="1"/>
  <c r="B248" i="1"/>
  <c r="C247" i="1"/>
  <c r="D249" i="5" l="1"/>
  <c r="C249" i="5"/>
  <c r="B250" i="5"/>
  <c r="F249" i="5"/>
  <c r="E249" i="5"/>
  <c r="I247" i="4"/>
  <c r="H247" i="4"/>
  <c r="J247" i="4" s="1"/>
  <c r="B248" i="4"/>
  <c r="C248" i="1"/>
  <c r="B249" i="1"/>
  <c r="D248" i="1"/>
  <c r="F248" i="1" s="1"/>
  <c r="E248" i="1"/>
  <c r="B251" i="5" l="1"/>
  <c r="C250" i="5"/>
  <c r="E250" i="5"/>
  <c r="D250" i="5"/>
  <c r="F250" i="5" s="1"/>
  <c r="I248" i="4"/>
  <c r="H248" i="4"/>
  <c r="J248" i="4" s="1"/>
  <c r="B249" i="4"/>
  <c r="C249" i="1"/>
  <c r="B250" i="1"/>
  <c r="D249" i="1"/>
  <c r="F249" i="1" s="1"/>
  <c r="E249" i="1"/>
  <c r="B252" i="5" l="1"/>
  <c r="D251" i="5"/>
  <c r="F251" i="5" s="1"/>
  <c r="C251" i="5"/>
  <c r="E251" i="5"/>
  <c r="H249" i="4"/>
  <c r="I249" i="4"/>
  <c r="J249" i="4"/>
  <c r="B250" i="4"/>
  <c r="D250" i="1"/>
  <c r="F250" i="1" s="1"/>
  <c r="E250" i="1"/>
  <c r="C250" i="1"/>
  <c r="B251" i="1"/>
  <c r="E252" i="5" l="1"/>
  <c r="D252" i="5"/>
  <c r="F252" i="5" s="1"/>
  <c r="C252" i="5"/>
  <c r="B253" i="5"/>
  <c r="I250" i="4"/>
  <c r="H250" i="4"/>
  <c r="J250" i="4"/>
  <c r="B251" i="4"/>
  <c r="E251" i="1"/>
  <c r="D251" i="1"/>
  <c r="F251" i="1" s="1"/>
  <c r="C251" i="1"/>
  <c r="B252" i="1"/>
  <c r="B254" i="5" l="1"/>
  <c r="D253" i="5"/>
  <c r="F253" i="5" s="1"/>
  <c r="C253" i="5"/>
  <c r="E253" i="5"/>
  <c r="I251" i="4"/>
  <c r="H251" i="4"/>
  <c r="J251" i="4" s="1"/>
  <c r="B252" i="4"/>
  <c r="D252" i="1"/>
  <c r="F252" i="1" s="1"/>
  <c r="C252" i="1"/>
  <c r="B253" i="1"/>
  <c r="E252" i="1"/>
  <c r="C254" i="5" l="1"/>
  <c r="B255" i="5"/>
  <c r="E254" i="5"/>
  <c r="D254" i="5"/>
  <c r="F254" i="5" s="1"/>
  <c r="I252" i="4"/>
  <c r="H252" i="4"/>
  <c r="J252" i="4" s="1"/>
  <c r="B253" i="4"/>
  <c r="C253" i="1"/>
  <c r="E253" i="1"/>
  <c r="D253" i="1"/>
  <c r="F253" i="1" s="1"/>
  <c r="B254" i="1"/>
  <c r="E255" i="5" l="1"/>
  <c r="C255" i="5"/>
  <c r="B256" i="5"/>
  <c r="D255" i="5"/>
  <c r="F255" i="5" s="1"/>
  <c r="G260" i="4"/>
  <c r="G264" i="4"/>
  <c r="G256" i="4"/>
  <c r="G261" i="4"/>
  <c r="G257" i="4"/>
  <c r="G258" i="4"/>
  <c r="G263" i="4"/>
  <c r="G254" i="4"/>
  <c r="G262" i="4"/>
  <c r="G253" i="4"/>
  <c r="G259" i="4"/>
  <c r="G255" i="4"/>
  <c r="H253" i="4"/>
  <c r="I253" i="4"/>
  <c r="J253" i="4"/>
  <c r="B254" i="4"/>
  <c r="D254" i="1"/>
  <c r="F254" i="1" s="1"/>
  <c r="C254" i="1"/>
  <c r="B255" i="1"/>
  <c r="E254" i="1"/>
  <c r="E256" i="5" l="1"/>
  <c r="B257" i="5"/>
  <c r="D256" i="5"/>
  <c r="F256" i="5"/>
  <c r="C256" i="5"/>
  <c r="H254" i="4"/>
  <c r="I254" i="4"/>
  <c r="J254" i="4"/>
  <c r="B255" i="4"/>
  <c r="E255" i="1"/>
  <c r="D255" i="1"/>
  <c r="F255" i="1" s="1"/>
  <c r="B256" i="1"/>
  <c r="C255" i="1"/>
  <c r="D257" i="5" l="1"/>
  <c r="F257" i="5" s="1"/>
  <c r="C257" i="5"/>
  <c r="E257" i="5"/>
  <c r="B258" i="5"/>
  <c r="H255" i="4"/>
  <c r="I255" i="4"/>
  <c r="J255" i="4"/>
  <c r="B256" i="4"/>
  <c r="E256" i="1"/>
  <c r="C256" i="1"/>
  <c r="D256" i="1"/>
  <c r="F256" i="1" s="1"/>
  <c r="B257" i="1"/>
  <c r="B259" i="5" l="1"/>
  <c r="C258" i="5"/>
  <c r="D258" i="5"/>
  <c r="F258" i="5" s="1"/>
  <c r="E258" i="5"/>
  <c r="I256" i="4"/>
  <c r="H256" i="4"/>
  <c r="J256" i="4" s="1"/>
  <c r="B257" i="4"/>
  <c r="D257" i="1"/>
  <c r="F257" i="1" s="1"/>
  <c r="B258" i="1"/>
  <c r="C257" i="1"/>
  <c r="E257" i="1"/>
  <c r="B260" i="5" l="1"/>
  <c r="E259" i="5"/>
  <c r="C259" i="5"/>
  <c r="D259" i="5"/>
  <c r="F259" i="5" s="1"/>
  <c r="I257" i="4"/>
  <c r="H257" i="4"/>
  <c r="J257" i="4" s="1"/>
  <c r="B258" i="4"/>
  <c r="B259" i="1"/>
  <c r="E258" i="1"/>
  <c r="C258" i="1"/>
  <c r="D258" i="1"/>
  <c r="F258" i="1" s="1"/>
  <c r="E260" i="5" l="1"/>
  <c r="D260" i="5"/>
  <c r="C260" i="5"/>
  <c r="B261" i="5"/>
  <c r="F260" i="5"/>
  <c r="H258" i="4"/>
  <c r="J258" i="4" s="1"/>
  <c r="I258" i="4"/>
  <c r="B259" i="4"/>
  <c r="B260" i="1"/>
  <c r="E259" i="1"/>
  <c r="C259" i="1"/>
  <c r="D259" i="1"/>
  <c r="F259" i="1" s="1"/>
  <c r="B262" i="5" l="1"/>
  <c r="D261" i="5"/>
  <c r="E261" i="5"/>
  <c r="F261" i="5"/>
  <c r="C261" i="5"/>
  <c r="I259" i="4"/>
  <c r="H259" i="4"/>
  <c r="J259" i="4" s="1"/>
  <c r="B260" i="4"/>
  <c r="C260" i="1"/>
  <c r="B261" i="1"/>
  <c r="E260" i="1"/>
  <c r="D260" i="1"/>
  <c r="F260" i="1" s="1"/>
  <c r="C262" i="5" l="1"/>
  <c r="B263" i="5"/>
  <c r="E262" i="5"/>
  <c r="D262" i="5"/>
  <c r="F262" i="5" s="1"/>
  <c r="I260" i="4"/>
  <c r="H260" i="4"/>
  <c r="J260" i="4" s="1"/>
  <c r="B261" i="4"/>
  <c r="C261" i="1"/>
  <c r="E261" i="1"/>
  <c r="D261" i="1"/>
  <c r="F261" i="1" s="1"/>
  <c r="B262" i="1"/>
  <c r="E263" i="5" l="1"/>
  <c r="D263" i="5"/>
  <c r="F263" i="5" s="1"/>
  <c r="B264" i="5"/>
  <c r="C263" i="5"/>
  <c r="H261" i="4"/>
  <c r="I261" i="4"/>
  <c r="J261" i="4"/>
  <c r="B262" i="4"/>
  <c r="E262" i="1"/>
  <c r="D262" i="1"/>
  <c r="F262" i="1" s="1"/>
  <c r="B263" i="1"/>
  <c r="C262" i="1"/>
  <c r="E264" i="5" l="1"/>
  <c r="B265" i="5"/>
  <c r="C264" i="5"/>
  <c r="D264" i="5"/>
  <c r="F264" i="5" s="1"/>
  <c r="I262" i="4"/>
  <c r="H262" i="4"/>
  <c r="J262" i="4" s="1"/>
  <c r="B263" i="4"/>
  <c r="E263" i="1"/>
  <c r="B264" i="1"/>
  <c r="D263" i="1"/>
  <c r="F263" i="1" s="1"/>
  <c r="C263" i="1"/>
  <c r="D265" i="5" l="1"/>
  <c r="F265" i="5" s="1"/>
  <c r="C265" i="5"/>
  <c r="E265" i="5"/>
  <c r="B266" i="5"/>
  <c r="I263" i="4"/>
  <c r="H263" i="4"/>
  <c r="J263" i="4" s="1"/>
  <c r="B264" i="4"/>
  <c r="D264" i="1"/>
  <c r="F264" i="1" s="1"/>
  <c r="C264" i="1"/>
  <c r="E264" i="1"/>
  <c r="B265" i="1"/>
  <c r="B267" i="5" l="1"/>
  <c r="C266" i="5"/>
  <c r="E266" i="5"/>
  <c r="D266" i="5"/>
  <c r="F266" i="5" s="1"/>
  <c r="I264" i="4"/>
  <c r="H264" i="4"/>
  <c r="J264" i="4" s="1"/>
  <c r="B265" i="4"/>
  <c r="C265" i="1"/>
  <c r="E265" i="1"/>
  <c r="D265" i="1"/>
  <c r="F265" i="1" s="1"/>
  <c r="B266" i="1"/>
  <c r="F267" i="5" l="1"/>
  <c r="B268" i="5"/>
  <c r="E267" i="5"/>
  <c r="D267" i="5"/>
  <c r="C267" i="5"/>
  <c r="I265" i="4"/>
  <c r="H265" i="4"/>
  <c r="G271" i="4"/>
  <c r="G276" i="4"/>
  <c r="G274" i="4"/>
  <c r="G273" i="4"/>
  <c r="G272" i="4"/>
  <c r="G270" i="4"/>
  <c r="G269" i="4"/>
  <c r="G268" i="4"/>
  <c r="G265" i="4"/>
  <c r="G266" i="4"/>
  <c r="G275" i="4"/>
  <c r="G267" i="4"/>
  <c r="J265" i="4"/>
  <c r="B266" i="4"/>
  <c r="D266" i="1"/>
  <c r="F266" i="1" s="1"/>
  <c r="C266" i="1"/>
  <c r="B267" i="1"/>
  <c r="E266" i="1"/>
  <c r="E268" i="5" l="1"/>
  <c r="D268" i="5"/>
  <c r="F268" i="5"/>
  <c r="B269" i="5"/>
  <c r="C268" i="5"/>
  <c r="H266" i="4"/>
  <c r="J266" i="4" s="1"/>
  <c r="I266" i="4"/>
  <c r="B267" i="4"/>
  <c r="E267" i="1"/>
  <c r="B268" i="1"/>
  <c r="C267" i="1"/>
  <c r="D267" i="1"/>
  <c r="F267" i="1" s="1"/>
  <c r="B270" i="5" l="1"/>
  <c r="D269" i="5"/>
  <c r="F269" i="5" s="1"/>
  <c r="C269" i="5"/>
  <c r="E269" i="5"/>
  <c r="H267" i="4"/>
  <c r="J267" i="4" s="1"/>
  <c r="I267" i="4"/>
  <c r="B268" i="4"/>
  <c r="C268" i="1"/>
  <c r="B269" i="1"/>
  <c r="D268" i="1"/>
  <c r="F268" i="1" s="1"/>
  <c r="E268" i="1"/>
  <c r="C270" i="5" l="1"/>
  <c r="B271" i="5"/>
  <c r="E270" i="5"/>
  <c r="D270" i="5"/>
  <c r="F270" i="5"/>
  <c r="I268" i="4"/>
  <c r="H268" i="4"/>
  <c r="J268" i="4" s="1"/>
  <c r="B269" i="4"/>
  <c r="C269" i="1"/>
  <c r="E269" i="1"/>
  <c r="D269" i="1"/>
  <c r="F269" i="1" s="1"/>
  <c r="B270" i="1"/>
  <c r="E271" i="5" l="1"/>
  <c r="B272" i="5"/>
  <c r="C271" i="5"/>
  <c r="D271" i="5"/>
  <c r="F271" i="5" s="1"/>
  <c r="I269" i="4"/>
  <c r="H269" i="4"/>
  <c r="J269" i="4" s="1"/>
  <c r="B270" i="4"/>
  <c r="D270" i="1"/>
  <c r="F270" i="1" s="1"/>
  <c r="E270" i="1"/>
  <c r="C270" i="1"/>
  <c r="B271" i="1"/>
  <c r="E272" i="5" l="1"/>
  <c r="B273" i="5"/>
  <c r="F272" i="5"/>
  <c r="D272" i="5"/>
  <c r="C272" i="5"/>
  <c r="I270" i="4"/>
  <c r="H270" i="4"/>
  <c r="J270" i="4" s="1"/>
  <c r="B271" i="4"/>
  <c r="E271" i="1"/>
  <c r="D271" i="1"/>
  <c r="F271" i="1" s="1"/>
  <c r="B272" i="1"/>
  <c r="C271" i="1"/>
  <c r="D273" i="5" l="1"/>
  <c r="C273" i="5"/>
  <c r="F273" i="5"/>
  <c r="B274" i="5"/>
  <c r="E273" i="5"/>
  <c r="I271" i="4"/>
  <c r="H271" i="4"/>
  <c r="J271" i="4" s="1"/>
  <c r="B272" i="4"/>
  <c r="D272" i="1"/>
  <c r="F272" i="1" s="1"/>
  <c r="E272" i="1"/>
  <c r="B273" i="1"/>
  <c r="C272" i="1"/>
  <c r="B275" i="5" l="1"/>
  <c r="F274" i="5"/>
  <c r="C274" i="5"/>
  <c r="D274" i="5"/>
  <c r="E274" i="5"/>
  <c r="I272" i="4"/>
  <c r="H272" i="4"/>
  <c r="J272" i="4" s="1"/>
  <c r="B273" i="4"/>
  <c r="D273" i="1"/>
  <c r="F273" i="1" s="1"/>
  <c r="C273" i="1"/>
  <c r="E273" i="1"/>
  <c r="B274" i="1"/>
  <c r="F275" i="5" l="1"/>
  <c r="E275" i="5"/>
  <c r="D275" i="5"/>
  <c r="C275" i="5"/>
  <c r="B276" i="5"/>
  <c r="H273" i="4"/>
  <c r="I273" i="4"/>
  <c r="B274" i="4"/>
  <c r="J273" i="4"/>
  <c r="D274" i="1"/>
  <c r="F274" i="1" s="1"/>
  <c r="B275" i="1"/>
  <c r="C274" i="1"/>
  <c r="E274" i="1"/>
  <c r="E276" i="5" l="1"/>
  <c r="D276" i="5"/>
  <c r="B277" i="5"/>
  <c r="C276" i="5"/>
  <c r="F276" i="5"/>
  <c r="H274" i="4"/>
  <c r="J274" i="4" s="1"/>
  <c r="I274" i="4"/>
  <c r="B275" i="4"/>
  <c r="E275" i="1"/>
  <c r="B276" i="1"/>
  <c r="C275" i="1"/>
  <c r="D275" i="1"/>
  <c r="F275" i="1" s="1"/>
  <c r="B278" i="5" l="1"/>
  <c r="D277" i="5"/>
  <c r="F277" i="5" s="1"/>
  <c r="E277" i="5"/>
  <c r="C277" i="5"/>
  <c r="H275" i="4"/>
  <c r="J275" i="4" s="1"/>
  <c r="I275" i="4"/>
  <c r="B276" i="4"/>
  <c r="C276" i="1"/>
  <c r="B277" i="1"/>
  <c r="E276" i="1"/>
  <c r="D276" i="1"/>
  <c r="F276" i="1" s="1"/>
  <c r="C278" i="5" l="1"/>
  <c r="B279" i="5"/>
  <c r="D278" i="5"/>
  <c r="F278" i="5" s="1"/>
  <c r="E278" i="5"/>
  <c r="H276" i="4"/>
  <c r="J276" i="4" s="1"/>
  <c r="I276" i="4"/>
  <c r="B277" i="4"/>
  <c r="B278" i="1"/>
  <c r="C277" i="1"/>
  <c r="D277" i="1"/>
  <c r="F277" i="1" s="1"/>
  <c r="E277" i="1"/>
  <c r="E279" i="5" l="1"/>
  <c r="D279" i="5"/>
  <c r="F279" i="5" s="1"/>
  <c r="B280" i="5"/>
  <c r="C279" i="5"/>
  <c r="H277" i="4"/>
  <c r="J277" i="4" s="1"/>
  <c r="I277" i="4"/>
  <c r="G279" i="4"/>
  <c r="G277" i="4"/>
  <c r="G286" i="4"/>
  <c r="G285" i="4"/>
  <c r="G284" i="4"/>
  <c r="G282" i="4"/>
  <c r="G281" i="4"/>
  <c r="G280" i="4"/>
  <c r="G278" i="4"/>
  <c r="G283" i="4"/>
  <c r="G288" i="4"/>
  <c r="G287" i="4"/>
  <c r="B278" i="4"/>
  <c r="D278" i="1"/>
  <c r="F278" i="1" s="1"/>
  <c r="B279" i="1"/>
  <c r="C278" i="1"/>
  <c r="E278" i="1"/>
  <c r="E280" i="5" l="1"/>
  <c r="D280" i="5"/>
  <c r="F280" i="5" s="1"/>
  <c r="C280" i="5"/>
  <c r="B281" i="5"/>
  <c r="I278" i="4"/>
  <c r="H278" i="4"/>
  <c r="J278" i="4" s="1"/>
  <c r="B279" i="4"/>
  <c r="E279" i="1"/>
  <c r="B280" i="1"/>
  <c r="C279" i="1"/>
  <c r="D279" i="1"/>
  <c r="F279" i="1" s="1"/>
  <c r="D281" i="5" l="1"/>
  <c r="F281" i="5" s="1"/>
  <c r="C281" i="5"/>
  <c r="B282" i="5"/>
  <c r="E281" i="5"/>
  <c r="I279" i="4"/>
  <c r="H279" i="4"/>
  <c r="J279" i="4" s="1"/>
  <c r="B280" i="4"/>
  <c r="E280" i="1"/>
  <c r="D280" i="1"/>
  <c r="F280" i="1" s="1"/>
  <c r="C280" i="1"/>
  <c r="B281" i="1"/>
  <c r="B283" i="5" l="1"/>
  <c r="C282" i="5"/>
  <c r="E282" i="5"/>
  <c r="D282" i="5"/>
  <c r="F282" i="5" s="1"/>
  <c r="I280" i="4"/>
  <c r="H280" i="4"/>
  <c r="J280" i="4" s="1"/>
  <c r="B281" i="4"/>
  <c r="C281" i="1"/>
  <c r="E281" i="1"/>
  <c r="B282" i="1"/>
  <c r="D281" i="1"/>
  <c r="F281" i="1" s="1"/>
  <c r="F283" i="5" l="1"/>
  <c r="D283" i="5"/>
  <c r="C283" i="5"/>
  <c r="B284" i="5"/>
  <c r="E283" i="5"/>
  <c r="H281" i="4"/>
  <c r="I281" i="4"/>
  <c r="J281" i="4"/>
  <c r="B282" i="4"/>
  <c r="D282" i="1"/>
  <c r="F282" i="1" s="1"/>
  <c r="B283" i="1"/>
  <c r="C282" i="1"/>
  <c r="E282" i="1"/>
  <c r="E284" i="5" l="1"/>
  <c r="D284" i="5"/>
  <c r="F284" i="5"/>
  <c r="C284" i="5"/>
  <c r="B285" i="5"/>
  <c r="H282" i="4"/>
  <c r="I282" i="4"/>
  <c r="J282" i="4"/>
  <c r="B283" i="4"/>
  <c r="E283" i="1"/>
  <c r="C283" i="1"/>
  <c r="B284" i="1"/>
  <c r="D283" i="1"/>
  <c r="F283" i="1" s="1"/>
  <c r="B286" i="5" l="1"/>
  <c r="D285" i="5"/>
  <c r="F285" i="5"/>
  <c r="E285" i="5"/>
  <c r="C285" i="5"/>
  <c r="H283" i="4"/>
  <c r="I283" i="4"/>
  <c r="J283" i="4"/>
  <c r="B284" i="4"/>
  <c r="D284" i="1"/>
  <c r="F284" i="1" s="1"/>
  <c r="C284" i="1"/>
  <c r="B285" i="1"/>
  <c r="E284" i="1"/>
  <c r="C286" i="5" l="1"/>
  <c r="B287" i="5"/>
  <c r="E286" i="5"/>
  <c r="D286" i="5"/>
  <c r="F286" i="5" s="1"/>
  <c r="H284" i="4"/>
  <c r="I284" i="4"/>
  <c r="B285" i="4"/>
  <c r="J284" i="4"/>
  <c r="E285" i="1"/>
  <c r="B286" i="1"/>
  <c r="C285" i="1"/>
  <c r="D285" i="1"/>
  <c r="F285" i="1" s="1"/>
  <c r="E287" i="5" l="1"/>
  <c r="B288" i="5"/>
  <c r="C287" i="5"/>
  <c r="D287" i="5"/>
  <c r="F287" i="5" s="1"/>
  <c r="H285" i="4"/>
  <c r="I285" i="4"/>
  <c r="B286" i="4"/>
  <c r="J285" i="4"/>
  <c r="D286" i="1"/>
  <c r="F286" i="1" s="1"/>
  <c r="E286" i="1"/>
  <c r="C286" i="1"/>
  <c r="B287" i="1"/>
  <c r="E288" i="5" l="1"/>
  <c r="D288" i="5"/>
  <c r="F288" i="5" s="1"/>
  <c r="C288" i="5"/>
  <c r="B289" i="5"/>
  <c r="H286" i="4"/>
  <c r="J286" i="4" s="1"/>
  <c r="I286" i="4"/>
  <c r="B287" i="4"/>
  <c r="B288" i="1"/>
  <c r="C287" i="1"/>
  <c r="E287" i="1"/>
  <c r="D287" i="1"/>
  <c r="F287" i="1" s="1"/>
  <c r="D289" i="5" l="1"/>
  <c r="F289" i="5" s="1"/>
  <c r="C289" i="5"/>
  <c r="B290" i="5"/>
  <c r="E289" i="5"/>
  <c r="H287" i="4"/>
  <c r="J287" i="4" s="1"/>
  <c r="I287" i="4"/>
  <c r="B288" i="4"/>
  <c r="C288" i="1"/>
  <c r="B289" i="1"/>
  <c r="E288" i="1"/>
  <c r="D288" i="1"/>
  <c r="F288" i="1" s="1"/>
  <c r="B291" i="5" l="1"/>
  <c r="C290" i="5"/>
  <c r="E290" i="5"/>
  <c r="D290" i="5"/>
  <c r="F290" i="5" s="1"/>
  <c r="H288" i="4"/>
  <c r="J288" i="4" s="1"/>
  <c r="I288" i="4"/>
  <c r="B289" i="4"/>
  <c r="D289" i="1"/>
  <c r="F289" i="1" s="1"/>
  <c r="B290" i="1"/>
  <c r="C289" i="1"/>
  <c r="E289" i="1"/>
  <c r="C291" i="5" l="1"/>
  <c r="D291" i="5"/>
  <c r="F291" i="5" s="1"/>
  <c r="B292" i="5"/>
  <c r="E291" i="5"/>
  <c r="H289" i="4"/>
  <c r="I289" i="4"/>
  <c r="G298" i="4"/>
  <c r="G297" i="4"/>
  <c r="G296" i="4"/>
  <c r="G294" i="4"/>
  <c r="G293" i="4"/>
  <c r="G292" i="4"/>
  <c r="G291" i="4"/>
  <c r="G290" i="4"/>
  <c r="G295" i="4"/>
  <c r="G300" i="4"/>
  <c r="G299" i="4"/>
  <c r="G289" i="4"/>
  <c r="J289" i="4"/>
  <c r="B290" i="4"/>
  <c r="D290" i="1"/>
  <c r="F290" i="1" s="1"/>
  <c r="B291" i="1"/>
  <c r="C290" i="1"/>
  <c r="E290" i="1"/>
  <c r="F292" i="5" l="1"/>
  <c r="E292" i="5"/>
  <c r="D292" i="5"/>
  <c r="C292" i="5"/>
  <c r="B293" i="5"/>
  <c r="I290" i="4"/>
  <c r="H290" i="4"/>
  <c r="J290" i="4" s="1"/>
  <c r="B291" i="4"/>
  <c r="E291" i="1"/>
  <c r="B292" i="1"/>
  <c r="C291" i="1"/>
  <c r="D291" i="1"/>
  <c r="F291" i="1" s="1"/>
  <c r="B294" i="5" l="1"/>
  <c r="D293" i="5"/>
  <c r="F293" i="5" s="1"/>
  <c r="C293" i="5"/>
  <c r="E293" i="5"/>
  <c r="I291" i="4"/>
  <c r="H291" i="4"/>
  <c r="J291" i="4" s="1"/>
  <c r="B292" i="4"/>
  <c r="C292" i="1"/>
  <c r="B293" i="1"/>
  <c r="E292" i="1"/>
  <c r="D292" i="1"/>
  <c r="F292" i="1" s="1"/>
  <c r="D294" i="5" l="1"/>
  <c r="F294" i="5" s="1"/>
  <c r="E294" i="5"/>
  <c r="C294" i="5"/>
  <c r="B295" i="5"/>
  <c r="H292" i="4"/>
  <c r="I292" i="4"/>
  <c r="B293" i="4"/>
  <c r="J292" i="4"/>
  <c r="B294" i="1"/>
  <c r="C293" i="1"/>
  <c r="D293" i="1"/>
  <c r="F293" i="1" s="1"/>
  <c r="E293" i="1"/>
  <c r="B296" i="5" l="1"/>
  <c r="E295" i="5"/>
  <c r="C295" i="5"/>
  <c r="D295" i="5"/>
  <c r="F295" i="5" s="1"/>
  <c r="H293" i="4"/>
  <c r="I293" i="4"/>
  <c r="B294" i="4"/>
  <c r="J293" i="4"/>
  <c r="D294" i="1"/>
  <c r="F294" i="1" s="1"/>
  <c r="B295" i="1"/>
  <c r="E294" i="1"/>
  <c r="C294" i="1"/>
  <c r="D296" i="5" l="1"/>
  <c r="F296" i="5" s="1"/>
  <c r="C296" i="5"/>
  <c r="B297" i="5"/>
  <c r="E296" i="5"/>
  <c r="H294" i="4"/>
  <c r="I294" i="4"/>
  <c r="J294" i="4"/>
  <c r="B295" i="4"/>
  <c r="E295" i="1"/>
  <c r="B296" i="1"/>
  <c r="C295" i="1"/>
  <c r="D295" i="1"/>
  <c r="F295" i="1" s="1"/>
  <c r="E297" i="5" l="1"/>
  <c r="B298" i="5"/>
  <c r="D297" i="5"/>
  <c r="F297" i="5" s="1"/>
  <c r="C297" i="5"/>
  <c r="H295" i="4"/>
  <c r="I295" i="4"/>
  <c r="J295" i="4"/>
  <c r="B296" i="4"/>
  <c r="D296" i="1"/>
  <c r="F296" i="1" s="1"/>
  <c r="C296" i="1"/>
  <c r="B297" i="1"/>
  <c r="E296" i="1"/>
  <c r="C298" i="5" l="1"/>
  <c r="B299" i="5"/>
  <c r="D298" i="5"/>
  <c r="F298" i="5" s="1"/>
  <c r="E298" i="5"/>
  <c r="H296" i="4"/>
  <c r="J296" i="4" s="1"/>
  <c r="I296" i="4"/>
  <c r="B297" i="4"/>
  <c r="C297" i="1"/>
  <c r="B298" i="1"/>
  <c r="D297" i="1"/>
  <c r="F297" i="1" s="1"/>
  <c r="E297" i="1"/>
  <c r="C299" i="5" l="1"/>
  <c r="B300" i="5"/>
  <c r="E299" i="5"/>
  <c r="D299" i="5"/>
  <c r="F299" i="5" s="1"/>
  <c r="I297" i="4"/>
  <c r="H297" i="4"/>
  <c r="J297" i="4" s="1"/>
  <c r="B298" i="4"/>
  <c r="D298" i="1"/>
  <c r="F298" i="1" s="1"/>
  <c r="C298" i="1"/>
  <c r="E298" i="1"/>
  <c r="B299" i="1"/>
  <c r="E300" i="5" l="1"/>
  <c r="D300" i="5"/>
  <c r="F300" i="5" s="1"/>
  <c r="C300" i="5"/>
  <c r="B301" i="5"/>
  <c r="H298" i="4"/>
  <c r="I298" i="4"/>
  <c r="J298" i="4"/>
  <c r="B299" i="4"/>
  <c r="E299" i="1"/>
  <c r="D299" i="1"/>
  <c r="F299" i="1" s="1"/>
  <c r="C299" i="1"/>
  <c r="B300" i="1"/>
  <c r="E301" i="5" l="1"/>
  <c r="D301" i="5"/>
  <c r="F301" i="5" s="1"/>
  <c r="C301" i="5"/>
  <c r="B302" i="5"/>
  <c r="H299" i="4"/>
  <c r="J299" i="4" s="1"/>
  <c r="I299" i="4"/>
  <c r="B300" i="4"/>
  <c r="C300" i="1"/>
  <c r="B301" i="1"/>
  <c r="D300" i="1"/>
  <c r="F300" i="1" s="1"/>
  <c r="E300" i="1"/>
  <c r="D302" i="5" l="1"/>
  <c r="B303" i="5"/>
  <c r="F302" i="5"/>
  <c r="E302" i="5"/>
  <c r="C302" i="5"/>
  <c r="I300" i="4"/>
  <c r="H300" i="4"/>
  <c r="J300" i="4" s="1"/>
  <c r="B301" i="4"/>
  <c r="C301" i="1"/>
  <c r="B302" i="1"/>
  <c r="D301" i="1"/>
  <c r="F301" i="1" s="1"/>
  <c r="E301" i="1"/>
  <c r="B304" i="5" l="1"/>
  <c r="E303" i="5"/>
  <c r="D303" i="5"/>
  <c r="C303" i="5"/>
  <c r="F303" i="5"/>
  <c r="G311" i="4"/>
  <c r="G306" i="4"/>
  <c r="G305" i="4"/>
  <c r="G304" i="4"/>
  <c r="G302" i="4"/>
  <c r="G312" i="4"/>
  <c r="G307" i="4"/>
  <c r="G310" i="4"/>
  <c r="G309" i="4"/>
  <c r="G308" i="4"/>
  <c r="G303" i="4"/>
  <c r="G301" i="4"/>
  <c r="I301" i="4"/>
  <c r="H301" i="4"/>
  <c r="J301" i="4"/>
  <c r="B302" i="4"/>
  <c r="D302" i="1"/>
  <c r="F302" i="1" s="1"/>
  <c r="C302" i="1"/>
  <c r="B303" i="1"/>
  <c r="E302" i="1"/>
  <c r="B305" i="5" l="1"/>
  <c r="E304" i="5"/>
  <c r="D304" i="5"/>
  <c r="F304" i="5" s="1"/>
  <c r="C304" i="5"/>
  <c r="H302" i="4"/>
  <c r="J302" i="4" s="1"/>
  <c r="I302" i="4"/>
  <c r="B303" i="4"/>
  <c r="E303" i="1"/>
  <c r="D303" i="1"/>
  <c r="F303" i="1" s="1"/>
  <c r="B304" i="1"/>
  <c r="C303" i="1"/>
  <c r="E305" i="5" l="1"/>
  <c r="D305" i="5"/>
  <c r="C305" i="5"/>
  <c r="B306" i="5"/>
  <c r="F305" i="5"/>
  <c r="H303" i="4"/>
  <c r="J303" i="4" s="1"/>
  <c r="I303" i="4"/>
  <c r="B304" i="4"/>
  <c r="C304" i="1"/>
  <c r="B305" i="1"/>
  <c r="E304" i="1"/>
  <c r="D304" i="1"/>
  <c r="F304" i="1" s="1"/>
  <c r="B307" i="5" l="1"/>
  <c r="E306" i="5"/>
  <c r="D306" i="5"/>
  <c r="F306" i="5" s="1"/>
  <c r="C306" i="5"/>
  <c r="H304" i="4"/>
  <c r="J304" i="4" s="1"/>
  <c r="I304" i="4"/>
  <c r="B305" i="4"/>
  <c r="C305" i="1"/>
  <c r="B306" i="1"/>
  <c r="E305" i="1"/>
  <c r="D305" i="1"/>
  <c r="F305" i="1" s="1"/>
  <c r="C307" i="5" l="1"/>
  <c r="D307" i="5"/>
  <c r="B308" i="5"/>
  <c r="E307" i="5"/>
  <c r="F307" i="5"/>
  <c r="I305" i="4"/>
  <c r="H305" i="4"/>
  <c r="J305" i="4"/>
  <c r="B306" i="4"/>
  <c r="D306" i="1"/>
  <c r="F306" i="1" s="1"/>
  <c r="C306" i="1"/>
  <c r="E306" i="1"/>
  <c r="B307" i="1"/>
  <c r="B309" i="5" l="1"/>
  <c r="E308" i="5"/>
  <c r="D308" i="5"/>
  <c r="F308" i="5" s="1"/>
  <c r="C308" i="5"/>
  <c r="H306" i="4"/>
  <c r="J306" i="4" s="1"/>
  <c r="I306" i="4"/>
  <c r="B307" i="4"/>
  <c r="E307" i="1"/>
  <c r="D307" i="1"/>
  <c r="F307" i="1" s="1"/>
  <c r="B308" i="1"/>
  <c r="C307" i="1"/>
  <c r="C309" i="5" l="1"/>
  <c r="B310" i="5"/>
  <c r="D309" i="5"/>
  <c r="F309" i="5" s="1"/>
  <c r="E309" i="5"/>
  <c r="H307" i="4"/>
  <c r="J307" i="4" s="1"/>
  <c r="I307" i="4"/>
  <c r="B308" i="4"/>
  <c r="C308" i="1"/>
  <c r="B309" i="1"/>
  <c r="E308" i="1"/>
  <c r="D308" i="1"/>
  <c r="F308" i="1" s="1"/>
  <c r="D310" i="5" l="1"/>
  <c r="B311" i="5"/>
  <c r="F310" i="5"/>
  <c r="E310" i="5"/>
  <c r="C310" i="5"/>
  <c r="I308" i="4"/>
  <c r="H308" i="4"/>
  <c r="J308" i="4" s="1"/>
  <c r="B309" i="4"/>
  <c r="C309" i="1"/>
  <c r="B310" i="1"/>
  <c r="D309" i="1"/>
  <c r="F309" i="1" s="1"/>
  <c r="E309" i="1"/>
  <c r="B312" i="5" l="1"/>
  <c r="E311" i="5"/>
  <c r="C311" i="5"/>
  <c r="D311" i="5"/>
  <c r="F311" i="5" s="1"/>
  <c r="H309" i="4"/>
  <c r="J309" i="4" s="1"/>
  <c r="I309" i="4"/>
  <c r="B310" i="4"/>
  <c r="D310" i="1"/>
  <c r="F310" i="1" s="1"/>
  <c r="C310" i="1"/>
  <c r="E310" i="1"/>
  <c r="B311" i="1"/>
  <c r="E312" i="5" l="1"/>
  <c r="D312" i="5"/>
  <c r="F312" i="5" s="1"/>
  <c r="C312" i="5"/>
  <c r="B313" i="5"/>
  <c r="H310" i="4"/>
  <c r="J310" i="4" s="1"/>
  <c r="I310" i="4"/>
  <c r="B311" i="4"/>
  <c r="E311" i="1"/>
  <c r="B312" i="1"/>
  <c r="D311" i="1"/>
  <c r="F311" i="1" s="1"/>
  <c r="C311" i="1"/>
  <c r="E313" i="5" l="1"/>
  <c r="B314" i="5"/>
  <c r="D313" i="5"/>
  <c r="F313" i="5" s="1"/>
  <c r="C313" i="5"/>
  <c r="H311" i="4"/>
  <c r="J311" i="4" s="1"/>
  <c r="I311" i="4"/>
  <c r="B312" i="4"/>
  <c r="C312" i="1"/>
  <c r="D312" i="1"/>
  <c r="F312" i="1" s="1"/>
  <c r="B313" i="1"/>
  <c r="E312" i="1"/>
  <c r="B315" i="5" l="1"/>
  <c r="D314" i="5"/>
  <c r="F314" i="5" s="1"/>
  <c r="E314" i="5"/>
  <c r="C314" i="5"/>
  <c r="I312" i="4"/>
  <c r="H312" i="4"/>
  <c r="J312" i="4" s="1"/>
  <c r="B313" i="4"/>
  <c r="D313" i="1"/>
  <c r="F313" i="1" s="1"/>
  <c r="B314" i="1"/>
  <c r="C313" i="1"/>
  <c r="E313" i="1"/>
  <c r="C315" i="5" l="1"/>
  <c r="B316" i="5"/>
  <c r="D315" i="5"/>
  <c r="F315" i="5" s="1"/>
  <c r="E315" i="5"/>
  <c r="I313" i="4"/>
  <c r="H313" i="4"/>
  <c r="G319" i="4"/>
  <c r="G314" i="4"/>
  <c r="G324" i="4"/>
  <c r="G322" i="4"/>
  <c r="G321" i="4"/>
  <c r="G320" i="4"/>
  <c r="G318" i="4"/>
  <c r="G317" i="4"/>
  <c r="G316" i="4"/>
  <c r="G313" i="4"/>
  <c r="G323" i="4"/>
  <c r="G315" i="4"/>
  <c r="J313" i="4"/>
  <c r="B314" i="4"/>
  <c r="D314" i="1"/>
  <c r="F314" i="1" s="1"/>
  <c r="E314" i="1"/>
  <c r="C314" i="1"/>
  <c r="B315" i="1"/>
  <c r="E316" i="5" l="1"/>
  <c r="B317" i="5"/>
  <c r="D316" i="5"/>
  <c r="F316" i="5" s="1"/>
  <c r="C316" i="5"/>
  <c r="H314" i="4"/>
  <c r="J314" i="4" s="1"/>
  <c r="I314" i="4"/>
  <c r="B315" i="4"/>
  <c r="D315" i="1"/>
  <c r="F315" i="1" s="1"/>
  <c r="C315" i="1"/>
  <c r="E315" i="1"/>
  <c r="B316" i="1"/>
  <c r="E317" i="5" l="1"/>
  <c r="D317" i="5"/>
  <c r="C317" i="5"/>
  <c r="F317" i="5"/>
  <c r="B318" i="5"/>
  <c r="H315" i="4"/>
  <c r="J315" i="4" s="1"/>
  <c r="I315" i="4"/>
  <c r="B316" i="4"/>
  <c r="B317" i="1"/>
  <c r="E316" i="1"/>
  <c r="D316" i="1"/>
  <c r="F316" i="1" s="1"/>
  <c r="C316" i="1"/>
  <c r="D318" i="5" l="1"/>
  <c r="C318" i="5"/>
  <c r="B319" i="5"/>
  <c r="F318" i="5"/>
  <c r="E318" i="5"/>
  <c r="I316" i="4"/>
  <c r="H316" i="4"/>
  <c r="J316" i="4" s="1"/>
  <c r="B317" i="4"/>
  <c r="C317" i="1"/>
  <c r="B318" i="1"/>
  <c r="E317" i="1"/>
  <c r="D317" i="1"/>
  <c r="F317" i="1" s="1"/>
  <c r="B320" i="5" l="1"/>
  <c r="C319" i="5"/>
  <c r="E319" i="5"/>
  <c r="D319" i="5"/>
  <c r="F319" i="5" s="1"/>
  <c r="H317" i="4"/>
  <c r="I317" i="4"/>
  <c r="J317" i="4"/>
  <c r="B318" i="4"/>
  <c r="D318" i="1"/>
  <c r="F318" i="1" s="1"/>
  <c r="C318" i="1"/>
  <c r="B319" i="1"/>
  <c r="E318" i="1"/>
  <c r="C320" i="5" l="1"/>
  <c r="B321" i="5"/>
  <c r="D320" i="5"/>
  <c r="F320" i="5" s="1"/>
  <c r="E320" i="5"/>
  <c r="H318" i="4"/>
  <c r="J318" i="4" s="1"/>
  <c r="I318" i="4"/>
  <c r="B319" i="4"/>
  <c r="D319" i="1"/>
  <c r="F319" i="1" s="1"/>
  <c r="C319" i="1"/>
  <c r="B320" i="1"/>
  <c r="E319" i="1"/>
  <c r="E321" i="5" l="1"/>
  <c r="D321" i="5"/>
  <c r="F321" i="5" s="1"/>
  <c r="B322" i="5"/>
  <c r="C321" i="5"/>
  <c r="H319" i="4"/>
  <c r="J319" i="4" s="1"/>
  <c r="I319" i="4"/>
  <c r="B320" i="4"/>
  <c r="B321" i="1"/>
  <c r="E320" i="1"/>
  <c r="C320" i="1"/>
  <c r="D320" i="1"/>
  <c r="F320" i="1" s="1"/>
  <c r="B323" i="5" l="1"/>
  <c r="D322" i="5"/>
  <c r="F322" i="5" s="1"/>
  <c r="E322" i="5"/>
  <c r="C322" i="5"/>
  <c r="I320" i="4"/>
  <c r="H320" i="4"/>
  <c r="J320" i="4" s="1"/>
  <c r="B321" i="4"/>
  <c r="B322" i="1"/>
  <c r="E321" i="1"/>
  <c r="C321" i="1"/>
  <c r="D321" i="1"/>
  <c r="F321" i="1" s="1"/>
  <c r="C323" i="5" l="1"/>
  <c r="B324" i="5"/>
  <c r="E323" i="5"/>
  <c r="D323" i="5"/>
  <c r="F323" i="5" s="1"/>
  <c r="I321" i="4"/>
  <c r="H321" i="4"/>
  <c r="J321" i="4" s="1"/>
  <c r="B322" i="4"/>
  <c r="D322" i="1"/>
  <c r="F322" i="1" s="1"/>
  <c r="C322" i="1"/>
  <c r="B323" i="1"/>
  <c r="E322" i="1"/>
  <c r="F324" i="5" l="1"/>
  <c r="E324" i="5"/>
  <c r="B325" i="5"/>
  <c r="D324" i="5"/>
  <c r="C324" i="5"/>
  <c r="I322" i="4"/>
  <c r="H322" i="4"/>
  <c r="J322" i="4" s="1"/>
  <c r="B323" i="4"/>
  <c r="E323" i="1"/>
  <c r="B324" i="1"/>
  <c r="C323" i="1"/>
  <c r="D323" i="1"/>
  <c r="F323" i="1" s="1"/>
  <c r="E325" i="5" l="1"/>
  <c r="C325" i="5"/>
  <c r="B326" i="5"/>
  <c r="D325" i="5"/>
  <c r="F325" i="5" s="1"/>
  <c r="I323" i="4"/>
  <c r="H323" i="4"/>
  <c r="J323" i="4" s="1"/>
  <c r="B324" i="4"/>
  <c r="C324" i="1"/>
  <c r="B325" i="1"/>
  <c r="E324" i="1"/>
  <c r="D324" i="1"/>
  <c r="F324" i="1" s="1"/>
  <c r="D326" i="5" l="1"/>
  <c r="F326" i="5" s="1"/>
  <c r="C326" i="5"/>
  <c r="B327" i="5"/>
  <c r="E326" i="5"/>
  <c r="H324" i="4"/>
  <c r="J324" i="4" s="1"/>
  <c r="I324" i="4"/>
  <c r="B325" i="4"/>
  <c r="B326" i="1"/>
  <c r="E325" i="1"/>
  <c r="D325" i="1"/>
  <c r="F325" i="1" s="1"/>
  <c r="C325" i="1"/>
  <c r="B328" i="5" l="1"/>
  <c r="C327" i="5"/>
  <c r="E327" i="5"/>
  <c r="D327" i="5"/>
  <c r="F327" i="5" s="1"/>
  <c r="G327" i="4"/>
  <c r="G325" i="4"/>
  <c r="G336" i="4"/>
  <c r="G334" i="4"/>
  <c r="G333" i="4"/>
  <c r="G332" i="4"/>
  <c r="G330" i="4"/>
  <c r="G329" i="4"/>
  <c r="G328" i="4"/>
  <c r="G331" i="4"/>
  <c r="G326" i="4"/>
  <c r="G335" i="4"/>
  <c r="I325" i="4"/>
  <c r="H325" i="4"/>
  <c r="J325" i="4"/>
  <c r="B326" i="4"/>
  <c r="D326" i="1"/>
  <c r="F326" i="1" s="1"/>
  <c r="E326" i="1"/>
  <c r="C326" i="1"/>
  <c r="B327" i="1"/>
  <c r="B329" i="5" l="1"/>
  <c r="E328" i="5"/>
  <c r="C328" i="5"/>
  <c r="D328" i="5"/>
  <c r="F328" i="5" s="1"/>
  <c r="H326" i="4"/>
  <c r="J326" i="4" s="1"/>
  <c r="I326" i="4"/>
  <c r="B327" i="4"/>
  <c r="E327" i="1"/>
  <c r="D327" i="1"/>
  <c r="F327" i="1" s="1"/>
  <c r="B328" i="1"/>
  <c r="C327" i="1"/>
  <c r="E329" i="5" l="1"/>
  <c r="D329" i="5"/>
  <c r="B330" i="5"/>
  <c r="F329" i="5"/>
  <c r="C329" i="5"/>
  <c r="H327" i="4"/>
  <c r="J327" i="4" s="1"/>
  <c r="I327" i="4"/>
  <c r="B328" i="4"/>
  <c r="D328" i="1"/>
  <c r="F328" i="1" s="1"/>
  <c r="C328" i="1"/>
  <c r="B329" i="1"/>
  <c r="E328" i="1"/>
  <c r="B331" i="5" l="1"/>
  <c r="D330" i="5"/>
  <c r="C330" i="5"/>
  <c r="E330" i="5"/>
  <c r="F330" i="5"/>
  <c r="I328" i="4"/>
  <c r="H328" i="4"/>
  <c r="J328" i="4" s="1"/>
  <c r="B329" i="4"/>
  <c r="C329" i="1"/>
  <c r="B330" i="1"/>
  <c r="E329" i="1"/>
  <c r="D329" i="1"/>
  <c r="F329" i="1" s="1"/>
  <c r="C331" i="5" l="1"/>
  <c r="B332" i="5"/>
  <c r="E331" i="5"/>
  <c r="D331" i="5"/>
  <c r="F331" i="5" s="1"/>
  <c r="H329" i="4"/>
  <c r="I329" i="4"/>
  <c r="B330" i="4"/>
  <c r="J329" i="4"/>
  <c r="D330" i="1"/>
  <c r="F330" i="1" s="1"/>
  <c r="C330" i="1"/>
  <c r="B331" i="1"/>
  <c r="E330" i="1"/>
  <c r="F332" i="5" l="1"/>
  <c r="E332" i="5"/>
  <c r="B333" i="5"/>
  <c r="D332" i="5"/>
  <c r="C332" i="5"/>
  <c r="I330" i="4"/>
  <c r="H330" i="4"/>
  <c r="J330" i="4"/>
  <c r="B331" i="4"/>
  <c r="E331" i="1"/>
  <c r="D331" i="1"/>
  <c r="F331" i="1" s="1"/>
  <c r="B332" i="1"/>
  <c r="C331" i="1"/>
  <c r="E333" i="5" l="1"/>
  <c r="B334" i="5"/>
  <c r="D333" i="5"/>
  <c r="F333" i="5" s="1"/>
  <c r="C333" i="5"/>
  <c r="I331" i="4"/>
  <c r="H331" i="4"/>
  <c r="J331" i="4" s="1"/>
  <c r="B332" i="4"/>
  <c r="E332" i="1"/>
  <c r="D332" i="1"/>
  <c r="F332" i="1" s="1"/>
  <c r="B333" i="1"/>
  <c r="C332" i="1"/>
  <c r="D334" i="5" l="1"/>
  <c r="F334" i="5" s="1"/>
  <c r="C334" i="5"/>
  <c r="B335" i="5"/>
  <c r="E334" i="5"/>
  <c r="H332" i="4"/>
  <c r="I332" i="4"/>
  <c r="B333" i="4"/>
  <c r="J332" i="4"/>
  <c r="C333" i="1"/>
  <c r="B334" i="1"/>
  <c r="E333" i="1"/>
  <c r="D333" i="1"/>
  <c r="F333" i="1" s="1"/>
  <c r="B336" i="5" l="1"/>
  <c r="C335" i="5"/>
  <c r="D335" i="5"/>
  <c r="F335" i="5" s="1"/>
  <c r="E335" i="5"/>
  <c r="H333" i="4"/>
  <c r="I333" i="4"/>
  <c r="B334" i="4"/>
  <c r="J333" i="4"/>
  <c r="D334" i="1"/>
  <c r="F334" i="1" s="1"/>
  <c r="C334" i="1"/>
  <c r="B335" i="1"/>
  <c r="E334" i="1"/>
  <c r="B337" i="5" l="1"/>
  <c r="E336" i="5"/>
  <c r="D336" i="5"/>
  <c r="F336" i="5" s="1"/>
  <c r="C336" i="5"/>
  <c r="H334" i="4"/>
  <c r="I334" i="4"/>
  <c r="J334" i="4"/>
  <c r="B335" i="4"/>
  <c r="E335" i="1"/>
  <c r="D335" i="1"/>
  <c r="F335" i="1" s="1"/>
  <c r="C335" i="1"/>
  <c r="B336" i="1"/>
  <c r="E337" i="5" l="1"/>
  <c r="D337" i="5"/>
  <c r="B338" i="5"/>
  <c r="F337" i="5"/>
  <c r="C337" i="5"/>
  <c r="H335" i="4"/>
  <c r="I335" i="4"/>
  <c r="J335" i="4"/>
  <c r="B336" i="4"/>
  <c r="C336" i="1"/>
  <c r="B337" i="1"/>
  <c r="D336" i="1"/>
  <c r="F336" i="1" s="1"/>
  <c r="E336" i="1"/>
  <c r="B339" i="5" l="1"/>
  <c r="D338" i="5"/>
  <c r="F338" i="5"/>
  <c r="C338" i="5"/>
  <c r="E338" i="5"/>
  <c r="H336" i="4"/>
  <c r="I336" i="4"/>
  <c r="B337" i="4"/>
  <c r="J336" i="4"/>
  <c r="C337" i="1"/>
  <c r="B338" i="1"/>
  <c r="E337" i="1"/>
  <c r="D337" i="1"/>
  <c r="F337" i="1" s="1"/>
  <c r="C339" i="5" l="1"/>
  <c r="B340" i="5"/>
  <c r="E339" i="5"/>
  <c r="D339" i="5"/>
  <c r="F339" i="5" s="1"/>
  <c r="G346" i="4"/>
  <c r="G345" i="4"/>
  <c r="G344" i="4"/>
  <c r="G342" i="4"/>
  <c r="G341" i="4"/>
  <c r="G340" i="4"/>
  <c r="G339" i="4"/>
  <c r="G338" i="4"/>
  <c r="G348" i="4"/>
  <c r="G337" i="4"/>
  <c r="G347" i="4"/>
  <c r="G343" i="4"/>
  <c r="H337" i="4"/>
  <c r="I337" i="4"/>
  <c r="J337" i="4"/>
  <c r="B338" i="4"/>
  <c r="D338" i="1"/>
  <c r="F338" i="1" s="1"/>
  <c r="B339" i="1"/>
  <c r="C338" i="1"/>
  <c r="E338" i="1"/>
  <c r="E340" i="5" l="1"/>
  <c r="D340" i="5"/>
  <c r="F340" i="5" s="1"/>
  <c r="C340" i="5"/>
  <c r="B341" i="5"/>
  <c r="I338" i="4"/>
  <c r="H338" i="4"/>
  <c r="J338" i="4" s="1"/>
  <c r="B339" i="4"/>
  <c r="E339" i="1"/>
  <c r="D339" i="1"/>
  <c r="F339" i="1" s="1"/>
  <c r="B340" i="1"/>
  <c r="C339" i="1"/>
  <c r="E341" i="5" l="1"/>
  <c r="B342" i="5"/>
  <c r="D341" i="5"/>
  <c r="F341" i="5" s="1"/>
  <c r="C341" i="5"/>
  <c r="I339" i="4"/>
  <c r="H339" i="4"/>
  <c r="J339" i="4" s="1"/>
  <c r="B340" i="4"/>
  <c r="C340" i="1"/>
  <c r="B341" i="1"/>
  <c r="E340" i="1"/>
  <c r="D340" i="1"/>
  <c r="F340" i="1" s="1"/>
  <c r="D342" i="5" l="1"/>
  <c r="F342" i="5" s="1"/>
  <c r="C342" i="5"/>
  <c r="B343" i="5"/>
  <c r="E342" i="5"/>
  <c r="H340" i="4"/>
  <c r="I340" i="4"/>
  <c r="B341" i="4"/>
  <c r="J340" i="4"/>
  <c r="C341" i="1"/>
  <c r="E341" i="1"/>
  <c r="D341" i="1"/>
  <c r="F341" i="1" s="1"/>
  <c r="B342" i="1"/>
  <c r="B344" i="5" l="1"/>
  <c r="C343" i="5"/>
  <c r="E343" i="5"/>
  <c r="D343" i="5"/>
  <c r="F343" i="5" s="1"/>
  <c r="H341" i="4"/>
  <c r="J341" i="4" s="1"/>
  <c r="I341" i="4"/>
  <c r="B342" i="4"/>
  <c r="D342" i="1"/>
  <c r="F342" i="1" s="1"/>
  <c r="B343" i="1"/>
  <c r="E342" i="1"/>
  <c r="C342" i="1"/>
  <c r="B345" i="5" l="1"/>
  <c r="E344" i="5"/>
  <c r="D344" i="5"/>
  <c r="F344" i="5" s="1"/>
  <c r="C344" i="5"/>
  <c r="H342" i="4"/>
  <c r="J342" i="4" s="1"/>
  <c r="I342" i="4"/>
  <c r="B343" i="4"/>
  <c r="E343" i="1"/>
  <c r="D343" i="1"/>
  <c r="F343" i="1" s="1"/>
  <c r="C343" i="1"/>
  <c r="B344" i="1"/>
  <c r="E345" i="5" l="1"/>
  <c r="D345" i="5"/>
  <c r="F345" i="5" s="1"/>
  <c r="C345" i="5"/>
  <c r="B346" i="5"/>
  <c r="H343" i="4"/>
  <c r="J343" i="4" s="1"/>
  <c r="I343" i="4"/>
  <c r="B344" i="4"/>
  <c r="C344" i="1"/>
  <c r="B345" i="1"/>
  <c r="E344" i="1"/>
  <c r="D344" i="1"/>
  <c r="F344" i="1" s="1"/>
  <c r="B347" i="5" l="1"/>
  <c r="D346" i="5"/>
  <c r="F346" i="5" s="1"/>
  <c r="E346" i="5"/>
  <c r="C346" i="5"/>
  <c r="H344" i="4"/>
  <c r="J344" i="4" s="1"/>
  <c r="I344" i="4"/>
  <c r="B345" i="4"/>
  <c r="C345" i="1"/>
  <c r="B346" i="1"/>
  <c r="D345" i="1"/>
  <c r="F345" i="1" s="1"/>
  <c r="E345" i="1"/>
  <c r="C347" i="5" l="1"/>
  <c r="B348" i="5"/>
  <c r="E347" i="5"/>
  <c r="D347" i="5"/>
  <c r="F347" i="5" s="1"/>
  <c r="I345" i="4"/>
  <c r="H345" i="4"/>
  <c r="J345" i="4" s="1"/>
  <c r="B346" i="4"/>
  <c r="D346" i="1"/>
  <c r="F346" i="1" s="1"/>
  <c r="C346" i="1"/>
  <c r="E346" i="1"/>
  <c r="B347" i="1"/>
  <c r="E348" i="5" l="1"/>
  <c r="C348" i="5"/>
  <c r="D348" i="5"/>
  <c r="F348" i="5" s="1"/>
  <c r="B349" i="5"/>
  <c r="H346" i="4"/>
  <c r="J346" i="4" s="1"/>
  <c r="I346" i="4"/>
  <c r="B347" i="4"/>
  <c r="E347" i="1"/>
  <c r="D347" i="1"/>
  <c r="F347" i="1" s="1"/>
  <c r="C347" i="1"/>
  <c r="B348" i="1"/>
  <c r="C349" i="5" l="1"/>
  <c r="B350" i="5"/>
  <c r="E349" i="5"/>
  <c r="D349" i="5"/>
  <c r="F349" i="5" s="1"/>
  <c r="H347" i="4"/>
  <c r="J347" i="4" s="1"/>
  <c r="I347" i="4"/>
  <c r="B348" i="4"/>
  <c r="C348" i="1"/>
  <c r="B349" i="1"/>
  <c r="D348" i="1"/>
  <c r="F348" i="1" s="1"/>
  <c r="E348" i="1"/>
  <c r="E350" i="5" l="1"/>
  <c r="D350" i="5"/>
  <c r="F350" i="5" s="1"/>
  <c r="B351" i="5"/>
  <c r="C350" i="5"/>
  <c r="I348" i="4"/>
  <c r="H348" i="4"/>
  <c r="J348" i="4" s="1"/>
  <c r="B349" i="4"/>
  <c r="C349" i="1"/>
  <c r="B350" i="1"/>
  <c r="D349" i="1"/>
  <c r="F349" i="1" s="1"/>
  <c r="E349" i="1"/>
  <c r="E351" i="5" l="1"/>
  <c r="C351" i="5"/>
  <c r="B352" i="5"/>
  <c r="D351" i="5"/>
  <c r="F351" i="5" s="1"/>
  <c r="G359" i="4"/>
  <c r="G354" i="4"/>
  <c r="G353" i="4"/>
  <c r="G352" i="4"/>
  <c r="G350" i="4"/>
  <c r="G360" i="4"/>
  <c r="G351" i="4"/>
  <c r="G357" i="4"/>
  <c r="G358" i="4"/>
  <c r="G356" i="4"/>
  <c r="G349" i="4"/>
  <c r="G355" i="4"/>
  <c r="I349" i="4"/>
  <c r="H349" i="4"/>
  <c r="J349" i="4"/>
  <c r="B350" i="4"/>
  <c r="D350" i="1"/>
  <c r="F350" i="1" s="1"/>
  <c r="E350" i="1"/>
  <c r="C350" i="1"/>
  <c r="B351" i="1"/>
  <c r="D352" i="5" l="1"/>
  <c r="E352" i="5"/>
  <c r="C352" i="5"/>
  <c r="B353" i="5"/>
  <c r="F352" i="5"/>
  <c r="H350" i="4"/>
  <c r="J350" i="4" s="1"/>
  <c r="I350" i="4"/>
  <c r="B351" i="4"/>
  <c r="E351" i="1"/>
  <c r="D351" i="1"/>
  <c r="F351" i="1" s="1"/>
  <c r="C351" i="1"/>
  <c r="B352" i="1"/>
  <c r="B354" i="5" l="1"/>
  <c r="D353" i="5"/>
  <c r="F353" i="5"/>
  <c r="E353" i="5"/>
  <c r="C353" i="5"/>
  <c r="H351" i="4"/>
  <c r="J351" i="4" s="1"/>
  <c r="I351" i="4"/>
  <c r="B352" i="4"/>
  <c r="B353" i="1"/>
  <c r="E352" i="1"/>
  <c r="D352" i="1"/>
  <c r="F352" i="1" s="1"/>
  <c r="C352" i="1"/>
  <c r="D354" i="5" l="1"/>
  <c r="C354" i="5"/>
  <c r="B355" i="5"/>
  <c r="F354" i="5"/>
  <c r="E354" i="5"/>
  <c r="I352" i="4"/>
  <c r="H352" i="4"/>
  <c r="J352" i="4" s="1"/>
  <c r="B353" i="4"/>
  <c r="C353" i="1"/>
  <c r="B354" i="1"/>
  <c r="E353" i="1"/>
  <c r="D353" i="1"/>
  <c r="F353" i="1" s="1"/>
  <c r="E355" i="5" l="1"/>
  <c r="B356" i="5"/>
  <c r="C355" i="5"/>
  <c r="D355" i="5"/>
  <c r="F355" i="5" s="1"/>
  <c r="I353" i="4"/>
  <c r="H353" i="4"/>
  <c r="J353" i="4" s="1"/>
  <c r="B354" i="4"/>
  <c r="D354" i="1"/>
  <c r="F354" i="1" s="1"/>
  <c r="C354" i="1"/>
  <c r="E354" i="1"/>
  <c r="B355" i="1"/>
  <c r="C356" i="5" l="1"/>
  <c r="B357" i="5"/>
  <c r="E356" i="5"/>
  <c r="D356" i="5"/>
  <c r="F356" i="5" s="1"/>
  <c r="H354" i="4"/>
  <c r="I354" i="4"/>
  <c r="J354" i="4"/>
  <c r="B355" i="4"/>
  <c r="E355" i="1"/>
  <c r="D355" i="1"/>
  <c r="F355" i="1" s="1"/>
  <c r="C355" i="1"/>
  <c r="B356" i="1"/>
  <c r="C357" i="5" l="1"/>
  <c r="B358" i="5"/>
  <c r="D357" i="5"/>
  <c r="F357" i="5" s="1"/>
  <c r="E357" i="5"/>
  <c r="H355" i="4"/>
  <c r="I355" i="4"/>
  <c r="J355" i="4"/>
  <c r="B356" i="4"/>
  <c r="C356" i="1"/>
  <c r="B357" i="1"/>
  <c r="E356" i="1"/>
  <c r="D356" i="1"/>
  <c r="F356" i="1" s="1"/>
  <c r="B359" i="5" l="1"/>
  <c r="E358" i="5"/>
  <c r="D358" i="5"/>
  <c r="F358" i="5" s="1"/>
  <c r="C358" i="5"/>
  <c r="I356" i="4"/>
  <c r="H356" i="4"/>
  <c r="J356" i="4" s="1"/>
  <c r="B357" i="4"/>
  <c r="C357" i="1"/>
  <c r="B358" i="1"/>
  <c r="E357" i="1"/>
  <c r="D357" i="1"/>
  <c r="F357" i="1" s="1"/>
  <c r="E359" i="5" l="1"/>
  <c r="B360" i="5"/>
  <c r="D359" i="5"/>
  <c r="F359" i="5" s="1"/>
  <c r="C359" i="5"/>
  <c r="H357" i="4"/>
  <c r="I357" i="4"/>
  <c r="B358" i="4"/>
  <c r="J357" i="4"/>
  <c r="D358" i="1"/>
  <c r="F358" i="1" s="1"/>
  <c r="B359" i="1"/>
  <c r="E358" i="1"/>
  <c r="C358" i="1"/>
  <c r="D360" i="5" l="1"/>
  <c r="F360" i="5" s="1"/>
  <c r="B361" i="5"/>
  <c r="C360" i="5"/>
  <c r="E360" i="5"/>
  <c r="H358" i="4"/>
  <c r="J358" i="4" s="1"/>
  <c r="I358" i="4"/>
  <c r="B359" i="4"/>
  <c r="E359" i="1"/>
  <c r="D359" i="1"/>
  <c r="F359" i="1" s="1"/>
  <c r="B360" i="1"/>
  <c r="C359" i="1"/>
  <c r="B362" i="5" l="1"/>
  <c r="E361" i="5"/>
  <c r="D361" i="5"/>
  <c r="F361" i="5" s="1"/>
  <c r="C361" i="5"/>
  <c r="H359" i="4"/>
  <c r="J359" i="4" s="1"/>
  <c r="I359" i="4"/>
  <c r="B360" i="4"/>
  <c r="C360" i="1"/>
  <c r="B361" i="1"/>
  <c r="D360" i="1"/>
  <c r="F360" i="1" s="1"/>
  <c r="E360" i="1"/>
  <c r="E362" i="5" l="1"/>
  <c r="D362" i="5"/>
  <c r="F362" i="5" s="1"/>
  <c r="C362" i="5"/>
  <c r="B363" i="5"/>
  <c r="I360" i="4"/>
  <c r="H360" i="4"/>
  <c r="J360" i="4" s="1"/>
  <c r="B361" i="4"/>
  <c r="C361" i="1"/>
  <c r="B362" i="1"/>
  <c r="D361" i="1"/>
  <c r="F361" i="1" s="1"/>
  <c r="E361" i="1"/>
  <c r="E363" i="5" l="1"/>
  <c r="D363" i="5"/>
  <c r="C363" i="5"/>
  <c r="B364" i="5"/>
  <c r="F363" i="5"/>
  <c r="I361" i="4"/>
  <c r="H361" i="4"/>
  <c r="G367" i="4"/>
  <c r="G362" i="4"/>
  <c r="G371" i="4"/>
  <c r="G372" i="4"/>
  <c r="G370" i="4"/>
  <c r="G369" i="4"/>
  <c r="G368" i="4"/>
  <c r="G363" i="4"/>
  <c r="G366" i="4"/>
  <c r="G364" i="4"/>
  <c r="G365" i="4"/>
  <c r="G361" i="4"/>
  <c r="J361" i="4"/>
  <c r="B362" i="4"/>
  <c r="D362" i="1"/>
  <c r="F362" i="1" s="1"/>
  <c r="C362" i="1"/>
  <c r="B363" i="1"/>
  <c r="E362" i="1"/>
  <c r="B365" i="5" l="1"/>
  <c r="D364" i="5"/>
  <c r="F364" i="5" s="1"/>
  <c r="E364" i="5"/>
  <c r="C364" i="5"/>
  <c r="H362" i="4"/>
  <c r="I362" i="4"/>
  <c r="J362" i="4"/>
  <c r="B363" i="4"/>
  <c r="E363" i="1"/>
  <c r="D363" i="1"/>
  <c r="F363" i="1" s="1"/>
  <c r="C363" i="1"/>
  <c r="B364" i="1"/>
  <c r="C365" i="5" l="1"/>
  <c r="D365" i="5"/>
  <c r="F365" i="5" s="1"/>
  <c r="E365" i="5"/>
  <c r="B366" i="5"/>
  <c r="H363" i="4"/>
  <c r="I363" i="4"/>
  <c r="J363" i="4"/>
  <c r="B364" i="4"/>
  <c r="C364" i="1"/>
  <c r="B365" i="1"/>
  <c r="E364" i="1"/>
  <c r="D364" i="1"/>
  <c r="F364" i="1" s="1"/>
  <c r="B367" i="5" l="1"/>
  <c r="C366" i="5"/>
  <c r="E366" i="5"/>
  <c r="D366" i="5"/>
  <c r="F366" i="5" s="1"/>
  <c r="I364" i="4"/>
  <c r="H364" i="4"/>
  <c r="J364" i="4" s="1"/>
  <c r="B365" i="4"/>
  <c r="C365" i="1"/>
  <c r="B366" i="1"/>
  <c r="E365" i="1"/>
  <c r="D365" i="1"/>
  <c r="F365" i="1" s="1"/>
  <c r="C367" i="5" l="1"/>
  <c r="B368" i="5"/>
  <c r="E367" i="5"/>
  <c r="D367" i="5"/>
  <c r="F367" i="5" s="1"/>
  <c r="H365" i="4"/>
  <c r="I365" i="4"/>
  <c r="B366" i="4"/>
  <c r="J365" i="4"/>
  <c r="D366" i="1"/>
  <c r="F366" i="1" s="1"/>
  <c r="E366" i="1"/>
  <c r="C366" i="1"/>
  <c r="B367" i="1"/>
  <c r="E368" i="5" l="1"/>
  <c r="D368" i="5"/>
  <c r="F368" i="5" s="1"/>
  <c r="B369" i="5"/>
  <c r="C368" i="5"/>
  <c r="H366" i="4"/>
  <c r="J366" i="4" s="1"/>
  <c r="I366" i="4"/>
  <c r="B367" i="4"/>
  <c r="E367" i="1"/>
  <c r="D367" i="1"/>
  <c r="F367" i="1" s="1"/>
  <c r="C367" i="1"/>
  <c r="B368" i="1"/>
  <c r="B370" i="5" l="1"/>
  <c r="C369" i="5"/>
  <c r="D369" i="5"/>
  <c r="F369" i="5" s="1"/>
  <c r="E369" i="5"/>
  <c r="H367" i="4"/>
  <c r="I367" i="4"/>
  <c r="B368" i="4"/>
  <c r="J367" i="4"/>
  <c r="D368" i="1"/>
  <c r="F368" i="1" s="1"/>
  <c r="C368" i="1"/>
  <c r="B369" i="1"/>
  <c r="E368" i="1"/>
  <c r="C370" i="5" l="1"/>
  <c r="B371" i="5"/>
  <c r="D370" i="5"/>
  <c r="F370" i="5" s="1"/>
  <c r="E370" i="5"/>
  <c r="I368" i="4"/>
  <c r="H368" i="4"/>
  <c r="J368" i="4" s="1"/>
  <c r="B369" i="4"/>
  <c r="C369" i="1"/>
  <c r="B370" i="1"/>
  <c r="E369" i="1"/>
  <c r="D369" i="1"/>
  <c r="F369" i="1" s="1"/>
  <c r="E371" i="5" l="1"/>
  <c r="C371" i="5"/>
  <c r="B372" i="5"/>
  <c r="D371" i="5"/>
  <c r="F371" i="5" s="1"/>
  <c r="I369" i="4"/>
  <c r="H369" i="4"/>
  <c r="J369" i="4" s="1"/>
  <c r="B370" i="4"/>
  <c r="D370" i="1"/>
  <c r="F370" i="1" s="1"/>
  <c r="C370" i="1"/>
  <c r="B371" i="1"/>
  <c r="E370" i="1"/>
  <c r="B373" i="5" l="1"/>
  <c r="D372" i="5"/>
  <c r="C372" i="5"/>
  <c r="E372" i="5"/>
  <c r="F372" i="5"/>
  <c r="I370" i="4"/>
  <c r="H370" i="4"/>
  <c r="J370" i="4" s="1"/>
  <c r="B371" i="4"/>
  <c r="E371" i="1"/>
  <c r="B372" i="1"/>
  <c r="C371" i="1"/>
  <c r="D371" i="1"/>
  <c r="F371" i="1" s="1"/>
  <c r="D373" i="5" l="1"/>
  <c r="C373" i="5"/>
  <c r="E373" i="5"/>
  <c r="B374" i="5"/>
  <c r="F373" i="5"/>
  <c r="I371" i="4"/>
  <c r="H371" i="4"/>
  <c r="J371" i="4" s="1"/>
  <c r="B372" i="4"/>
  <c r="C372" i="1"/>
  <c r="B373" i="1"/>
  <c r="E372" i="1"/>
  <c r="D372" i="1"/>
  <c r="F372" i="1" s="1"/>
  <c r="B375" i="5" l="1"/>
  <c r="F374" i="5"/>
  <c r="D374" i="5"/>
  <c r="E374" i="5"/>
  <c r="C374" i="5"/>
  <c r="H372" i="4"/>
  <c r="J372" i="4" s="1"/>
  <c r="I372" i="4"/>
  <c r="F373" i="1"/>
  <c r="D373" i="1"/>
  <c r="C373" i="1"/>
  <c r="B374" i="1"/>
  <c r="E373" i="1"/>
  <c r="E375" i="5" l="1"/>
  <c r="D375" i="5"/>
  <c r="F375" i="5"/>
  <c r="C375" i="5"/>
  <c r="B376" i="5"/>
  <c r="D374" i="1"/>
  <c r="E374" i="1"/>
  <c r="F374" i="1"/>
  <c r="B375" i="1"/>
  <c r="C374" i="1"/>
  <c r="E376" i="5" l="1"/>
  <c r="D376" i="5"/>
  <c r="F376" i="5"/>
  <c r="B377" i="5"/>
  <c r="C376" i="5"/>
  <c r="C375" i="1"/>
  <c r="E375" i="1"/>
  <c r="D375" i="1"/>
  <c r="F375" i="1"/>
  <c r="B376" i="1"/>
  <c r="B378" i="5" l="1"/>
  <c r="E377" i="5"/>
  <c r="D377" i="5"/>
  <c r="F377" i="5"/>
  <c r="C377" i="5"/>
  <c r="D376" i="1"/>
  <c r="F376" i="1"/>
  <c r="B377" i="1"/>
  <c r="E376" i="1"/>
  <c r="C376" i="1"/>
  <c r="C378" i="5" l="1"/>
  <c r="F378" i="5"/>
  <c r="B379" i="5"/>
  <c r="E378" i="5"/>
  <c r="D378" i="5"/>
  <c r="E377" i="1"/>
  <c r="F377" i="1"/>
  <c r="C377" i="1"/>
  <c r="D377" i="1"/>
  <c r="B378" i="1"/>
  <c r="F379" i="5" l="1"/>
  <c r="E379" i="5"/>
  <c r="B380" i="5"/>
  <c r="D379" i="5"/>
  <c r="C379" i="5"/>
  <c r="B379" i="1"/>
  <c r="E378" i="1"/>
  <c r="F378" i="1"/>
  <c r="C378" i="1"/>
  <c r="D378" i="1"/>
  <c r="F380" i="5" l="1"/>
  <c r="B381" i="5"/>
  <c r="E380" i="5"/>
  <c r="D380" i="5"/>
  <c r="C380" i="5"/>
  <c r="D379" i="1"/>
  <c r="E379" i="1"/>
  <c r="B380" i="1"/>
  <c r="F379" i="1"/>
  <c r="C379" i="1"/>
  <c r="D381" i="5" l="1"/>
  <c r="C381" i="5"/>
  <c r="B382" i="5"/>
  <c r="F381" i="5"/>
  <c r="E381" i="5"/>
  <c r="F380" i="1"/>
  <c r="B381" i="1"/>
  <c r="E380" i="1"/>
  <c r="D380" i="1"/>
  <c r="C380" i="1"/>
  <c r="B383" i="5" l="1"/>
  <c r="F382" i="5"/>
  <c r="D382" i="5"/>
  <c r="C382" i="5"/>
  <c r="E382" i="5"/>
  <c r="D381" i="1"/>
  <c r="F381" i="1"/>
  <c r="C381" i="1"/>
  <c r="B382" i="1"/>
  <c r="E381" i="1"/>
  <c r="B384" i="5" l="1"/>
  <c r="F383" i="5"/>
  <c r="C383" i="5"/>
  <c r="E383" i="5"/>
  <c r="D383" i="5"/>
  <c r="D382" i="1"/>
  <c r="F382" i="1"/>
  <c r="B383" i="1"/>
  <c r="E382" i="1"/>
  <c r="C382" i="1"/>
  <c r="E384" i="5" l="1"/>
  <c r="D384" i="5"/>
  <c r="B385" i="5"/>
  <c r="F384" i="5"/>
  <c r="C384" i="5"/>
  <c r="C383" i="1"/>
  <c r="B384" i="1"/>
  <c r="E383" i="1"/>
  <c r="D383" i="1"/>
  <c r="F383" i="1"/>
  <c r="B386" i="5" l="1"/>
  <c r="F385" i="5"/>
  <c r="C385" i="5"/>
  <c r="E385" i="5"/>
  <c r="D385" i="5"/>
  <c r="F384" i="1"/>
  <c r="C384" i="1"/>
  <c r="B385" i="1"/>
  <c r="D384" i="1"/>
  <c r="E384" i="1"/>
  <c r="C386" i="5" l="1"/>
  <c r="D386" i="5"/>
  <c r="B387" i="5"/>
  <c r="E386" i="5"/>
  <c r="F386" i="5"/>
  <c r="D385" i="1"/>
  <c r="F385" i="1"/>
  <c r="C385" i="1"/>
  <c r="E385" i="1"/>
  <c r="B386" i="1"/>
  <c r="F387" i="5" l="1"/>
  <c r="E387" i="5"/>
  <c r="C387" i="5"/>
  <c r="B388" i="5"/>
  <c r="D387" i="5"/>
  <c r="B387" i="1"/>
  <c r="E386" i="1"/>
  <c r="D386" i="1"/>
  <c r="F386" i="1"/>
  <c r="C386" i="1"/>
  <c r="D388" i="5" l="1"/>
  <c r="C388" i="5"/>
  <c r="B389" i="5"/>
  <c r="F388" i="5"/>
  <c r="E388" i="5"/>
  <c r="C387" i="1"/>
  <c r="B388" i="1"/>
  <c r="E387" i="1"/>
  <c r="D387" i="1"/>
  <c r="F387" i="1"/>
  <c r="D389" i="5" l="1"/>
  <c r="C389" i="5"/>
  <c r="E389" i="5"/>
  <c r="F389" i="5"/>
  <c r="B390" i="5"/>
  <c r="F388" i="1"/>
  <c r="B389" i="1"/>
  <c r="D388" i="1"/>
  <c r="E388" i="1"/>
  <c r="C388" i="1"/>
  <c r="F390" i="5" l="1"/>
  <c r="B391" i="5"/>
  <c r="D390" i="5"/>
  <c r="C390" i="5"/>
  <c r="E390" i="5"/>
  <c r="D389" i="1"/>
  <c r="F389" i="1"/>
  <c r="C389" i="1"/>
  <c r="E389" i="1"/>
  <c r="B390" i="1"/>
  <c r="C391" i="5" l="1"/>
  <c r="F391" i="5"/>
  <c r="B392" i="5"/>
  <c r="E391" i="5"/>
  <c r="D391" i="5"/>
  <c r="B391" i="1"/>
  <c r="E390" i="1"/>
  <c r="D390" i="1"/>
  <c r="F390" i="1"/>
  <c r="C390" i="1"/>
  <c r="D392" i="5" l="1"/>
  <c r="B393" i="5"/>
  <c r="F392" i="5"/>
  <c r="E392" i="5"/>
  <c r="C392" i="5"/>
  <c r="C391" i="1"/>
  <c r="B392" i="1"/>
  <c r="E391" i="1"/>
  <c r="D391" i="1"/>
  <c r="F391" i="1"/>
  <c r="B394" i="5" l="1"/>
  <c r="C393" i="5"/>
  <c r="D393" i="5"/>
  <c r="F393" i="5"/>
  <c r="E393" i="5"/>
  <c r="F392" i="1"/>
  <c r="C392" i="1"/>
  <c r="B393" i="1"/>
  <c r="E392" i="1"/>
  <c r="D392" i="1"/>
  <c r="F394" i="5" l="1"/>
  <c r="E394" i="5"/>
  <c r="C394" i="5"/>
  <c r="B395" i="5"/>
  <c r="D394" i="5"/>
  <c r="B394" i="1"/>
  <c r="D393" i="1"/>
  <c r="F393" i="1"/>
  <c r="E393" i="1"/>
  <c r="C393" i="1"/>
  <c r="E395" i="5" l="1"/>
  <c r="D395" i="5"/>
  <c r="C395" i="5"/>
  <c r="B396" i="5"/>
  <c r="F395" i="5"/>
  <c r="D394" i="1"/>
  <c r="C394" i="1"/>
  <c r="F394" i="1"/>
  <c r="B395" i="1"/>
  <c r="E394" i="1"/>
  <c r="E396" i="5" l="1"/>
  <c r="D396" i="5"/>
  <c r="F396" i="5"/>
  <c r="B397" i="5"/>
  <c r="C396" i="5"/>
  <c r="E395" i="1"/>
  <c r="F395" i="1"/>
  <c r="C395" i="1"/>
  <c r="B396" i="1"/>
  <c r="D395" i="1"/>
  <c r="C397" i="5" l="1"/>
  <c r="F397" i="5"/>
  <c r="E397" i="5"/>
  <c r="D397" i="5"/>
  <c r="B398" i="5"/>
  <c r="B397" i="1"/>
  <c r="E396" i="1"/>
  <c r="D396" i="1"/>
  <c r="F396" i="1"/>
  <c r="C396" i="1"/>
  <c r="F398" i="5" l="1"/>
  <c r="D398" i="5"/>
  <c r="C398" i="5"/>
  <c r="B399" i="5"/>
  <c r="E398" i="5"/>
  <c r="D397" i="1"/>
  <c r="F397" i="1"/>
  <c r="B398" i="1"/>
  <c r="C397" i="1"/>
  <c r="E397" i="1"/>
  <c r="B400" i="5" l="1"/>
  <c r="F399" i="5"/>
  <c r="C399" i="5"/>
  <c r="E399" i="5"/>
  <c r="D399" i="5"/>
  <c r="B399" i="1"/>
  <c r="E398" i="1"/>
  <c r="F398" i="1"/>
  <c r="D398" i="1"/>
  <c r="C398" i="1"/>
  <c r="D400" i="5" l="1"/>
  <c r="C400" i="5"/>
  <c r="E400" i="5"/>
  <c r="B401" i="5"/>
  <c r="F400" i="5"/>
  <c r="C399" i="1"/>
  <c r="B400" i="1"/>
  <c r="E399" i="1"/>
  <c r="D399" i="1"/>
  <c r="F399" i="1"/>
  <c r="B402" i="5" l="1"/>
  <c r="F401" i="5"/>
  <c r="D401" i="5"/>
  <c r="C401" i="5"/>
  <c r="E401" i="5"/>
  <c r="B401" i="1"/>
  <c r="E400" i="1"/>
  <c r="F400" i="1"/>
  <c r="D400" i="1"/>
  <c r="C400" i="1"/>
  <c r="C402" i="5" l="1"/>
  <c r="F402" i="5"/>
  <c r="E402" i="5"/>
  <c r="B403" i="5"/>
  <c r="D402" i="5"/>
  <c r="C401" i="1"/>
  <c r="B402" i="1"/>
  <c r="D401" i="1"/>
  <c r="F401" i="1"/>
  <c r="E401" i="1"/>
  <c r="E403" i="5" l="1"/>
  <c r="B404" i="5"/>
  <c r="F403" i="5"/>
  <c r="D403" i="5"/>
  <c r="C403" i="5"/>
  <c r="D402" i="1"/>
  <c r="C402" i="1"/>
  <c r="B403" i="1"/>
  <c r="E402" i="1"/>
  <c r="F402" i="1"/>
  <c r="B405" i="5" l="1"/>
  <c r="F404" i="5"/>
  <c r="C404" i="5"/>
  <c r="E404" i="5"/>
  <c r="D404" i="5"/>
  <c r="E403" i="1"/>
  <c r="D403" i="1"/>
  <c r="C403" i="1"/>
  <c r="B404" i="1"/>
  <c r="F403" i="1"/>
  <c r="C405" i="5" l="1"/>
  <c r="F405" i="5"/>
  <c r="E405" i="5"/>
  <c r="D405" i="5"/>
  <c r="B406" i="5"/>
  <c r="B405" i="1"/>
  <c r="F404" i="1"/>
  <c r="C404" i="1"/>
  <c r="D404" i="1"/>
  <c r="E404" i="1"/>
  <c r="F406" i="5" l="1"/>
  <c r="D406" i="5"/>
  <c r="B407" i="5"/>
  <c r="E406" i="5"/>
  <c r="C406" i="5"/>
  <c r="C405" i="1"/>
  <c r="E405" i="1"/>
  <c r="B406" i="1"/>
  <c r="D405" i="1"/>
  <c r="F405" i="1"/>
  <c r="E407" i="5" l="1"/>
  <c r="D407" i="5"/>
  <c r="F407" i="5"/>
  <c r="C407" i="5"/>
  <c r="B408" i="5"/>
  <c r="F406" i="1"/>
  <c r="C406" i="1"/>
  <c r="B407" i="1"/>
  <c r="E406" i="1"/>
  <c r="D406" i="1"/>
  <c r="D408" i="5" l="1"/>
  <c r="F408" i="5"/>
  <c r="E408" i="5"/>
  <c r="C408" i="5"/>
  <c r="B409" i="5"/>
  <c r="E407" i="1"/>
  <c r="D407" i="1"/>
  <c r="C407" i="1"/>
  <c r="B408" i="1"/>
  <c r="F407" i="1"/>
  <c r="B410" i="5" l="1"/>
  <c r="D409" i="5"/>
  <c r="C409" i="5"/>
  <c r="F409" i="5"/>
  <c r="E409" i="5"/>
  <c r="B409" i="1"/>
  <c r="D408" i="1"/>
  <c r="F408" i="1"/>
  <c r="C408" i="1"/>
  <c r="E408" i="1"/>
  <c r="B411" i="5" l="1"/>
  <c r="C410" i="5"/>
  <c r="F410" i="5"/>
  <c r="E410" i="5"/>
  <c r="D410" i="5"/>
  <c r="C409" i="1"/>
  <c r="E409" i="1"/>
  <c r="D409" i="1"/>
  <c r="F409" i="1"/>
  <c r="B410" i="1"/>
  <c r="E411" i="5" l="1"/>
  <c r="C411" i="5"/>
  <c r="D411" i="5"/>
  <c r="B412" i="5"/>
  <c r="F411" i="5"/>
  <c r="D410" i="1"/>
  <c r="B411" i="1"/>
  <c r="E410" i="1"/>
  <c r="C410" i="1"/>
  <c r="F410" i="1"/>
  <c r="B413" i="5" l="1"/>
  <c r="F412" i="5"/>
  <c r="D412" i="5"/>
  <c r="C412" i="5"/>
  <c r="E412" i="5"/>
  <c r="E411" i="1"/>
  <c r="F411" i="1"/>
  <c r="D411" i="1"/>
  <c r="B412" i="1"/>
  <c r="C411" i="1"/>
  <c r="C413" i="5" l="1"/>
  <c r="F413" i="5"/>
  <c r="B414" i="5"/>
  <c r="D413" i="5"/>
  <c r="E413" i="5"/>
  <c r="B413" i="1"/>
  <c r="D412" i="1"/>
  <c r="F412" i="1"/>
  <c r="C412" i="1"/>
  <c r="E412" i="1"/>
  <c r="F414" i="5" l="1"/>
  <c r="B415" i="5"/>
  <c r="E414" i="5"/>
  <c r="D414" i="5"/>
  <c r="C414" i="5"/>
  <c r="B414" i="1"/>
  <c r="D413" i="1"/>
  <c r="F413" i="1"/>
  <c r="E413" i="1"/>
  <c r="C413" i="1"/>
  <c r="C415" i="5" l="1"/>
  <c r="B416" i="5"/>
  <c r="F415" i="5"/>
  <c r="E415" i="5"/>
  <c r="D415" i="5"/>
  <c r="D414" i="1"/>
  <c r="C414" i="1"/>
  <c r="B415" i="1"/>
  <c r="E414" i="1"/>
  <c r="F414" i="1"/>
  <c r="D416" i="5" l="1"/>
  <c r="F416" i="5"/>
  <c r="E416" i="5"/>
  <c r="C416" i="5"/>
  <c r="B417" i="5"/>
  <c r="E415" i="1"/>
  <c r="F415" i="1"/>
  <c r="C415" i="1"/>
  <c r="D415" i="1"/>
  <c r="B416" i="1"/>
  <c r="B418" i="5" l="1"/>
  <c r="D417" i="5"/>
  <c r="C417" i="5"/>
  <c r="F417" i="5"/>
  <c r="E417" i="5"/>
  <c r="D416" i="1"/>
  <c r="F416" i="1"/>
  <c r="C416" i="1"/>
  <c r="B417" i="1"/>
  <c r="E416" i="1"/>
  <c r="E418" i="5" l="1"/>
  <c r="D418" i="5"/>
  <c r="F418" i="5"/>
  <c r="B419" i="5"/>
  <c r="C418" i="5"/>
  <c r="D417" i="1"/>
  <c r="F417" i="1"/>
  <c r="B418" i="1"/>
  <c r="C417" i="1"/>
  <c r="E417" i="1"/>
  <c r="E419" i="5" l="1"/>
  <c r="F419" i="5"/>
  <c r="D419" i="5"/>
  <c r="B420" i="5"/>
  <c r="C419" i="5"/>
  <c r="F418" i="1"/>
  <c r="B419" i="1"/>
  <c r="E418" i="1"/>
  <c r="D418" i="1"/>
  <c r="C418" i="1"/>
  <c r="D420" i="5" l="1"/>
  <c r="C420" i="5"/>
  <c r="B421" i="5"/>
  <c r="E420" i="5"/>
  <c r="F420" i="5"/>
  <c r="C419" i="1"/>
  <c r="B420" i="1"/>
  <c r="E419" i="1"/>
  <c r="F419" i="1"/>
  <c r="D419" i="1"/>
  <c r="C421" i="5" l="1"/>
  <c r="B422" i="5"/>
  <c r="F421" i="5"/>
  <c r="E421" i="5"/>
  <c r="D421" i="5"/>
  <c r="B421" i="1"/>
  <c r="D420" i="1"/>
  <c r="E420" i="1"/>
  <c r="F420" i="1"/>
  <c r="C420" i="1"/>
  <c r="F422" i="5" l="1"/>
  <c r="C422" i="5"/>
  <c r="D422" i="5"/>
  <c r="B423" i="5"/>
  <c r="E422" i="5"/>
  <c r="D421" i="1"/>
  <c r="F421" i="1"/>
  <c r="C421" i="1"/>
  <c r="E421" i="1"/>
  <c r="B422" i="1"/>
  <c r="B424" i="5" l="1"/>
  <c r="F423" i="5"/>
  <c r="E423" i="5"/>
  <c r="D423" i="5"/>
  <c r="C423" i="5"/>
  <c r="B423" i="1"/>
  <c r="E422" i="1"/>
  <c r="D422" i="1"/>
  <c r="F422" i="1"/>
  <c r="C422" i="1"/>
  <c r="D424" i="5" l="1"/>
  <c r="F424" i="5"/>
  <c r="E424" i="5"/>
  <c r="B425" i="5"/>
  <c r="C424" i="5"/>
  <c r="C423" i="1"/>
  <c r="B424" i="1"/>
  <c r="E423" i="1"/>
  <c r="F423" i="1"/>
  <c r="D423" i="1"/>
  <c r="B426" i="5" l="1"/>
  <c r="F425" i="5"/>
  <c r="E425" i="5"/>
  <c r="D425" i="5"/>
  <c r="C425" i="5"/>
  <c r="F424" i="1"/>
  <c r="C424" i="1"/>
  <c r="B425" i="1"/>
  <c r="E424" i="1"/>
  <c r="D424" i="1"/>
  <c r="B427" i="5" l="1"/>
  <c r="F426" i="5"/>
  <c r="D426" i="5"/>
  <c r="C426" i="5"/>
  <c r="E426" i="5"/>
  <c r="D425" i="1"/>
  <c r="F425" i="1"/>
  <c r="B426" i="1"/>
  <c r="E425" i="1"/>
  <c r="C425" i="1"/>
  <c r="E427" i="5" l="1"/>
  <c r="F427" i="5"/>
  <c r="D427" i="5"/>
  <c r="B428" i="5"/>
  <c r="C427" i="5"/>
  <c r="B427" i="1"/>
  <c r="E426" i="1"/>
  <c r="D426" i="1"/>
  <c r="F426" i="1"/>
  <c r="C426" i="1"/>
  <c r="B429" i="5" l="1"/>
  <c r="E428" i="5"/>
  <c r="D428" i="5"/>
  <c r="F428" i="5"/>
  <c r="C428" i="5"/>
  <c r="C427" i="1"/>
  <c r="B428" i="1"/>
  <c r="E427" i="1"/>
  <c r="F427" i="1"/>
  <c r="D427" i="1"/>
  <c r="C429" i="5" l="1"/>
  <c r="F429" i="5"/>
  <c r="E429" i="5"/>
  <c r="B430" i="5"/>
  <c r="D429" i="5"/>
  <c r="F428" i="1"/>
  <c r="C428" i="1"/>
  <c r="D428" i="1"/>
  <c r="B429" i="1"/>
  <c r="E428" i="1"/>
  <c r="F430" i="5" l="1"/>
  <c r="E430" i="5"/>
  <c r="C430" i="5"/>
  <c r="D430" i="5"/>
  <c r="B431" i="5"/>
  <c r="D429" i="1"/>
  <c r="F429" i="1"/>
  <c r="B430" i="1"/>
  <c r="E429" i="1"/>
  <c r="C429" i="1"/>
  <c r="F431" i="5" l="1"/>
  <c r="E431" i="5"/>
  <c r="D431" i="5"/>
  <c r="C431" i="5"/>
  <c r="B432" i="5"/>
  <c r="B431" i="1"/>
  <c r="E430" i="1"/>
  <c r="D430" i="1"/>
  <c r="F430" i="1"/>
  <c r="C430" i="1"/>
  <c r="D432" i="5" l="1"/>
  <c r="C432" i="5"/>
  <c r="F432" i="5"/>
  <c r="E432" i="5"/>
  <c r="B433" i="5"/>
  <c r="C431" i="1"/>
  <c r="B432" i="1"/>
  <c r="D431" i="1"/>
  <c r="E431" i="1"/>
  <c r="F431" i="1"/>
  <c r="B434" i="5" l="1"/>
  <c r="F433" i="5"/>
  <c r="C433" i="5"/>
  <c r="E433" i="5"/>
  <c r="D433" i="5"/>
  <c r="F432" i="1"/>
  <c r="C432" i="1"/>
  <c r="E432" i="1"/>
  <c r="B433" i="1"/>
  <c r="D432" i="1"/>
  <c r="F434" i="5" l="1"/>
  <c r="D434" i="5"/>
  <c r="C434" i="5"/>
  <c r="B435" i="5"/>
  <c r="E434" i="5"/>
  <c r="D433" i="1"/>
  <c r="F433" i="1"/>
  <c r="E433" i="1"/>
  <c r="B434" i="1"/>
  <c r="C433" i="1"/>
  <c r="E435" i="5" l="1"/>
  <c r="D435" i="5"/>
  <c r="B436" i="5"/>
  <c r="F435" i="5"/>
  <c r="C435" i="5"/>
  <c r="D434" i="1"/>
  <c r="B435" i="1"/>
  <c r="E434" i="1"/>
  <c r="C434" i="1"/>
  <c r="F434" i="1"/>
  <c r="B437" i="5" l="1"/>
  <c r="D436" i="5"/>
  <c r="F436" i="5"/>
  <c r="E436" i="5"/>
  <c r="C436" i="5"/>
  <c r="F435" i="1"/>
  <c r="D435" i="1"/>
  <c r="B436" i="1"/>
  <c r="C435" i="1"/>
  <c r="E435" i="1"/>
  <c r="C437" i="5" l="1"/>
  <c r="B438" i="5"/>
  <c r="F437" i="5"/>
  <c r="D437" i="5"/>
  <c r="E437" i="5"/>
  <c r="F436" i="1"/>
  <c r="C436" i="1"/>
  <c r="B437" i="1"/>
  <c r="D436" i="1"/>
  <c r="E436" i="1"/>
  <c r="F438" i="5" l="1"/>
  <c r="E438" i="5"/>
  <c r="B439" i="5"/>
  <c r="C438" i="5"/>
  <c r="D438" i="5"/>
  <c r="C437" i="1"/>
  <c r="E437" i="1"/>
  <c r="D437" i="1"/>
  <c r="F437" i="1"/>
  <c r="B438" i="1"/>
  <c r="E439" i="5" l="1"/>
  <c r="D439" i="5"/>
  <c r="C439" i="5"/>
  <c r="F439" i="5"/>
  <c r="B440" i="5"/>
  <c r="D438" i="1"/>
  <c r="C438" i="1"/>
  <c r="B439" i="1"/>
  <c r="E438" i="1"/>
  <c r="F438" i="1"/>
  <c r="D440" i="5" l="1"/>
  <c r="C440" i="5"/>
  <c r="B441" i="5"/>
  <c r="F440" i="5"/>
  <c r="E440" i="5"/>
  <c r="E439" i="1"/>
  <c r="F439" i="1"/>
  <c r="C439" i="1"/>
  <c r="B440" i="1"/>
  <c r="D439" i="1"/>
  <c r="B442" i="5" l="1"/>
  <c r="F441" i="5"/>
  <c r="C441" i="5"/>
  <c r="E441" i="5"/>
  <c r="D441" i="5"/>
  <c r="F440" i="1"/>
  <c r="C440" i="1"/>
  <c r="B441" i="1"/>
  <c r="D440" i="1"/>
  <c r="E440" i="1"/>
  <c r="F442" i="5" l="1"/>
  <c r="C442" i="5"/>
  <c r="B443" i="5"/>
  <c r="E442" i="5"/>
  <c r="D442" i="5"/>
  <c r="D441" i="1"/>
  <c r="F441" i="1"/>
  <c r="B442" i="1"/>
  <c r="E441" i="1"/>
  <c r="C441" i="1"/>
  <c r="E443" i="5" l="1"/>
  <c r="D443" i="5"/>
  <c r="C443" i="5"/>
  <c r="F443" i="5"/>
  <c r="B444" i="5"/>
  <c r="B443" i="1"/>
  <c r="E442" i="1"/>
  <c r="D442" i="1"/>
  <c r="F442" i="1"/>
  <c r="C442" i="1"/>
  <c r="B445" i="5" l="1"/>
  <c r="D444" i="5"/>
  <c r="E444" i="5"/>
  <c r="C444" i="5"/>
  <c r="F444" i="5"/>
  <c r="D443" i="1"/>
  <c r="F443" i="1"/>
  <c r="C443" i="1"/>
  <c r="B444" i="1"/>
  <c r="E443" i="1"/>
  <c r="C445" i="5" l="1"/>
  <c r="B446" i="5"/>
  <c r="F445" i="5"/>
  <c r="D445" i="5"/>
  <c r="E445" i="5"/>
  <c r="B445" i="1"/>
  <c r="D444" i="1"/>
  <c r="F444" i="1"/>
  <c r="E444" i="1"/>
  <c r="C444" i="1"/>
  <c r="F446" i="5" l="1"/>
  <c r="E446" i="5"/>
  <c r="B447" i="5"/>
  <c r="C446" i="5"/>
  <c r="D446" i="5"/>
  <c r="B446" i="1"/>
  <c r="E445" i="1"/>
  <c r="C445" i="1"/>
  <c r="D445" i="1"/>
  <c r="F445" i="1"/>
  <c r="E447" i="5" l="1"/>
  <c r="C447" i="5"/>
  <c r="B448" i="5"/>
  <c r="F447" i="5"/>
  <c r="D447" i="5"/>
  <c r="D446" i="1"/>
  <c r="C446" i="1"/>
  <c r="F446" i="1"/>
  <c r="B447" i="1"/>
  <c r="E446" i="1"/>
  <c r="D448" i="5" l="1"/>
  <c r="C448" i="5"/>
  <c r="B449" i="5"/>
  <c r="E448" i="5"/>
  <c r="F448" i="5"/>
  <c r="E447" i="1"/>
  <c r="F447" i="1"/>
  <c r="C447" i="1"/>
  <c r="B448" i="1"/>
  <c r="D447" i="1"/>
  <c r="B450" i="5" l="1"/>
  <c r="F449" i="5"/>
  <c r="C449" i="5"/>
  <c r="E449" i="5"/>
  <c r="D449" i="5"/>
  <c r="B449" i="1"/>
  <c r="D448" i="1"/>
  <c r="E448" i="1"/>
  <c r="F448" i="1"/>
  <c r="C448" i="1"/>
  <c r="F450" i="5" l="1"/>
  <c r="C450" i="5"/>
  <c r="D450" i="5"/>
  <c r="B451" i="5"/>
  <c r="E450" i="5"/>
  <c r="E449" i="1"/>
  <c r="D449" i="1"/>
  <c r="F449" i="1"/>
  <c r="C449" i="1"/>
  <c r="B450" i="1"/>
  <c r="E451" i="5" l="1"/>
  <c r="D451" i="5"/>
  <c r="B452" i="5"/>
  <c r="F451" i="5"/>
  <c r="C451" i="5"/>
  <c r="D450" i="1"/>
  <c r="F450" i="1"/>
  <c r="B451" i="1"/>
  <c r="E450" i="1"/>
  <c r="C450" i="1"/>
  <c r="B453" i="5" l="1"/>
  <c r="D452" i="5"/>
  <c r="C452" i="5"/>
  <c r="F452" i="5"/>
  <c r="E452" i="5"/>
  <c r="D451" i="1"/>
  <c r="F451" i="1"/>
  <c r="C451" i="1"/>
  <c r="B452" i="1"/>
  <c r="E451" i="1"/>
  <c r="C453" i="5" l="1"/>
  <c r="B454" i="5"/>
  <c r="D453" i="5"/>
  <c r="F453" i="5"/>
  <c r="E453" i="5"/>
  <c r="B453" i="1"/>
  <c r="D452" i="1"/>
  <c r="E452" i="1"/>
  <c r="F452" i="1"/>
  <c r="C452" i="1"/>
  <c r="F454" i="5" l="1"/>
  <c r="E454" i="5"/>
  <c r="B455" i="5"/>
  <c r="D454" i="5"/>
  <c r="C454" i="5"/>
  <c r="C453" i="1"/>
  <c r="E453" i="1"/>
  <c r="B454" i="1"/>
  <c r="D453" i="1"/>
  <c r="F453" i="1"/>
  <c r="E455" i="5" l="1"/>
  <c r="B456" i="5"/>
  <c r="D455" i="5"/>
  <c r="C455" i="5"/>
  <c r="F455" i="5"/>
  <c r="D454" i="1"/>
  <c r="C454" i="1"/>
  <c r="E454" i="1"/>
  <c r="F454" i="1"/>
  <c r="B455" i="1"/>
  <c r="D456" i="5" l="1"/>
  <c r="C456" i="5"/>
  <c r="B457" i="5"/>
  <c r="E456" i="5"/>
  <c r="F456" i="5"/>
  <c r="E455" i="1"/>
  <c r="F455" i="1"/>
  <c r="D455" i="1"/>
  <c r="C455" i="1"/>
  <c r="B456" i="1"/>
  <c r="B458" i="5" l="1"/>
  <c r="F457" i="5"/>
  <c r="C457" i="5"/>
  <c r="D457" i="5"/>
  <c r="E457" i="5"/>
  <c r="D456" i="1"/>
  <c r="F456" i="1"/>
  <c r="C456" i="1"/>
  <c r="B457" i="1"/>
  <c r="E456" i="1"/>
  <c r="F458" i="5" l="1"/>
  <c r="E458" i="5"/>
  <c r="D458" i="5"/>
  <c r="B459" i="5"/>
  <c r="C458" i="5"/>
  <c r="C457" i="1"/>
  <c r="E457" i="1"/>
  <c r="B458" i="1"/>
  <c r="D457" i="1"/>
  <c r="F457" i="1"/>
  <c r="E459" i="5" l="1"/>
  <c r="D459" i="5"/>
  <c r="B460" i="5"/>
  <c r="F459" i="5"/>
  <c r="C459" i="5"/>
  <c r="D458" i="1"/>
  <c r="C458" i="1"/>
  <c r="F458" i="1"/>
  <c r="B459" i="1"/>
  <c r="E458" i="1"/>
  <c r="B461" i="5" l="1"/>
  <c r="D460" i="5"/>
  <c r="C460" i="5"/>
  <c r="F460" i="5"/>
  <c r="E460" i="5"/>
  <c r="D459" i="1"/>
  <c r="C459" i="1"/>
  <c r="B460" i="1"/>
  <c r="E459" i="1"/>
  <c r="F459" i="1"/>
  <c r="C461" i="5" l="1"/>
  <c r="B462" i="5"/>
  <c r="F461" i="5"/>
  <c r="E461" i="5"/>
  <c r="D461" i="5"/>
  <c r="B461" i="1"/>
  <c r="D460" i="1"/>
  <c r="E460" i="1"/>
  <c r="F460" i="1"/>
  <c r="C460" i="1"/>
  <c r="B463" i="5" l="1"/>
  <c r="F462" i="5"/>
  <c r="E462" i="5"/>
  <c r="D462" i="5"/>
  <c r="C462" i="5"/>
  <c r="B462" i="1"/>
  <c r="E461" i="1"/>
  <c r="D461" i="1"/>
  <c r="C461" i="1"/>
  <c r="F461" i="1"/>
  <c r="C463" i="5" l="1"/>
  <c r="B464" i="5"/>
  <c r="F463" i="5"/>
  <c r="E463" i="5"/>
  <c r="D463" i="5"/>
  <c r="D462" i="1"/>
  <c r="C462" i="1"/>
  <c r="B463" i="1"/>
  <c r="E462" i="1"/>
  <c r="F462" i="1"/>
  <c r="F464" i="5" l="1"/>
  <c r="E464" i="5"/>
  <c r="B465" i="5"/>
  <c r="C464" i="5"/>
  <c r="D464" i="5"/>
  <c r="E463" i="1"/>
  <c r="F463" i="1"/>
  <c r="C463" i="1"/>
  <c r="D463" i="1"/>
  <c r="B464" i="1"/>
  <c r="C465" i="5" l="1"/>
  <c r="B466" i="5"/>
  <c r="F465" i="5"/>
  <c r="E465" i="5"/>
  <c r="D465" i="5"/>
  <c r="B465" i="1"/>
  <c r="D464" i="1"/>
  <c r="E464" i="1"/>
  <c r="F464" i="1"/>
  <c r="C464" i="1"/>
  <c r="D466" i="5" l="1"/>
  <c r="C466" i="5"/>
  <c r="B467" i="5"/>
  <c r="F466" i="5"/>
  <c r="E466" i="5"/>
  <c r="C465" i="1"/>
  <c r="E465" i="1"/>
  <c r="B466" i="1"/>
  <c r="D465" i="1"/>
  <c r="F465" i="1"/>
  <c r="B468" i="5" l="1"/>
  <c r="F467" i="5"/>
  <c r="C467" i="5"/>
  <c r="E467" i="5"/>
  <c r="D467" i="5"/>
  <c r="D466" i="1"/>
  <c r="C466" i="1"/>
  <c r="B467" i="1"/>
  <c r="E466" i="1"/>
  <c r="F466" i="1"/>
  <c r="B469" i="5" l="1"/>
  <c r="D468" i="5"/>
  <c r="F468" i="5"/>
  <c r="C468" i="5"/>
  <c r="E468" i="5"/>
  <c r="F467" i="1"/>
  <c r="C467" i="1"/>
  <c r="B468" i="1"/>
  <c r="E467" i="1"/>
  <c r="D467" i="1"/>
  <c r="E469" i="5" l="1"/>
  <c r="D469" i="5"/>
  <c r="C469" i="5"/>
  <c r="F469" i="5"/>
  <c r="B470" i="5"/>
  <c r="B469" i="1"/>
  <c r="F468" i="1"/>
  <c r="C468" i="1"/>
  <c r="D468" i="1"/>
  <c r="E468" i="1"/>
  <c r="B471" i="5" l="1"/>
  <c r="D470" i="5"/>
  <c r="F470" i="5"/>
  <c r="E470" i="5"/>
  <c r="C470" i="5"/>
  <c r="C469" i="1"/>
  <c r="E469" i="1"/>
  <c r="B470" i="1"/>
  <c r="D469" i="1"/>
  <c r="F469" i="1"/>
  <c r="C471" i="5" l="1"/>
  <c r="E471" i="5"/>
  <c r="D471" i="5"/>
  <c r="B472" i="5"/>
  <c r="F471" i="5"/>
  <c r="B471" i="1"/>
  <c r="E470" i="1"/>
  <c r="D470" i="1"/>
  <c r="F470" i="1"/>
  <c r="C470" i="1"/>
  <c r="F472" i="5" l="1"/>
  <c r="E472" i="5"/>
  <c r="D472" i="5"/>
  <c r="B473" i="5"/>
  <c r="C472" i="5"/>
  <c r="C471" i="1"/>
  <c r="B472" i="1"/>
  <c r="E471" i="1"/>
  <c r="D471" i="1"/>
  <c r="F471" i="1"/>
  <c r="E473" i="5" l="1"/>
  <c r="D473" i="5"/>
  <c r="C473" i="5"/>
  <c r="F473" i="5"/>
  <c r="B474" i="5"/>
  <c r="B473" i="1"/>
  <c r="D472" i="1"/>
  <c r="F472" i="1"/>
  <c r="E472" i="1"/>
  <c r="C472" i="1"/>
  <c r="D474" i="5" l="1"/>
  <c r="C474" i="5"/>
  <c r="F474" i="5"/>
  <c r="B475" i="5"/>
  <c r="E474" i="5"/>
  <c r="B474" i="1"/>
  <c r="E473" i="1"/>
  <c r="D473" i="1"/>
  <c r="F473" i="1"/>
  <c r="C473" i="1"/>
  <c r="B476" i="5" l="1"/>
  <c r="F475" i="5"/>
  <c r="E475" i="5"/>
  <c r="D475" i="5"/>
  <c r="C475" i="5"/>
  <c r="B475" i="1"/>
  <c r="E474" i="1"/>
  <c r="D474" i="1"/>
  <c r="F474" i="1"/>
  <c r="C474" i="1"/>
  <c r="F476" i="5" l="1"/>
  <c r="D476" i="5"/>
  <c r="C476" i="5"/>
  <c r="B477" i="5"/>
  <c r="E476" i="5"/>
  <c r="E475" i="1"/>
  <c r="D475" i="1"/>
  <c r="C475" i="1"/>
  <c r="B476" i="1"/>
  <c r="F475" i="1"/>
  <c r="E477" i="5" l="1"/>
  <c r="D477" i="5"/>
  <c r="B478" i="5"/>
  <c r="F477" i="5"/>
  <c r="C477" i="5"/>
  <c r="F476" i="1"/>
  <c r="C476" i="1"/>
  <c r="B477" i="1"/>
  <c r="D476" i="1"/>
  <c r="E476" i="1"/>
  <c r="B479" i="5" l="1"/>
  <c r="F478" i="5"/>
  <c r="E478" i="5"/>
  <c r="D478" i="5"/>
  <c r="C478" i="5"/>
  <c r="D477" i="1"/>
  <c r="F477" i="1"/>
  <c r="B478" i="1"/>
  <c r="E477" i="1"/>
  <c r="C477" i="1"/>
  <c r="C479" i="5" l="1"/>
  <c r="B480" i="5"/>
  <c r="F479" i="5"/>
  <c r="E479" i="5"/>
  <c r="D479" i="5"/>
  <c r="B479" i="1"/>
  <c r="E478" i="1"/>
  <c r="F478" i="1"/>
  <c r="D478" i="1"/>
  <c r="C478" i="1"/>
  <c r="F480" i="5" l="1"/>
  <c r="E480" i="5"/>
  <c r="D480" i="5"/>
  <c r="C480" i="5"/>
  <c r="B481" i="5"/>
  <c r="C479" i="1"/>
  <c r="B480" i="1"/>
  <c r="E479" i="1"/>
  <c r="D479" i="1"/>
  <c r="F479" i="1"/>
  <c r="B482" i="5" l="1"/>
  <c r="F481" i="5"/>
  <c r="C481" i="5"/>
  <c r="E481" i="5"/>
  <c r="D481" i="5"/>
  <c r="F480" i="1"/>
  <c r="C480" i="1"/>
  <c r="B481" i="1"/>
  <c r="E480" i="1"/>
  <c r="D480" i="1"/>
  <c r="D482" i="5" l="1"/>
  <c r="C482" i="5"/>
  <c r="E482" i="5"/>
  <c r="B483" i="5"/>
  <c r="F482" i="5"/>
  <c r="C481" i="1"/>
  <c r="E481" i="1"/>
  <c r="B482" i="1"/>
  <c r="D481" i="1"/>
  <c r="F481" i="1"/>
  <c r="B484" i="5" l="1"/>
  <c r="F483" i="5"/>
  <c r="E483" i="5"/>
  <c r="D483" i="5"/>
  <c r="C483" i="5"/>
  <c r="D482" i="1"/>
  <c r="C482" i="1"/>
  <c r="B483" i="1"/>
  <c r="F482" i="1"/>
  <c r="E482" i="1"/>
  <c r="F484" i="5" l="1"/>
  <c r="E484" i="5"/>
  <c r="B485" i="5"/>
  <c r="D484" i="5"/>
  <c r="C484" i="5"/>
  <c r="E483" i="1"/>
  <c r="F483" i="1"/>
  <c r="C483" i="1"/>
  <c r="D483" i="1"/>
  <c r="B484" i="1"/>
  <c r="E485" i="5" l="1"/>
  <c r="D485" i="5"/>
  <c r="C485" i="5"/>
  <c r="F485" i="5"/>
  <c r="B486" i="5"/>
  <c r="B485" i="1"/>
  <c r="E484" i="1"/>
  <c r="F484" i="1"/>
  <c r="C484" i="1"/>
  <c r="D484" i="1"/>
  <c r="B487" i="5" l="1"/>
  <c r="F486" i="5"/>
  <c r="E486" i="5"/>
  <c r="C486" i="5"/>
  <c r="D486" i="5"/>
  <c r="C485" i="1"/>
  <c r="B486" i="1"/>
  <c r="F485" i="1"/>
  <c r="E485" i="1"/>
  <c r="D485" i="1"/>
  <c r="C487" i="5" l="1"/>
  <c r="F487" i="5"/>
  <c r="E487" i="5"/>
  <c r="B488" i="5"/>
  <c r="D487" i="5"/>
  <c r="D486" i="1"/>
  <c r="F486" i="1"/>
  <c r="C486" i="1"/>
  <c r="B487" i="1"/>
  <c r="E486" i="1"/>
  <c r="F488" i="5" l="1"/>
  <c r="E488" i="5"/>
  <c r="D488" i="5"/>
  <c r="C488" i="5"/>
  <c r="B489" i="5"/>
  <c r="E487" i="1"/>
  <c r="D487" i="1"/>
  <c r="C487" i="1"/>
  <c r="B488" i="1"/>
  <c r="F487" i="1"/>
  <c r="B490" i="5" l="1"/>
  <c r="F489" i="5"/>
  <c r="D489" i="5"/>
  <c r="E489" i="5"/>
  <c r="C489" i="5"/>
  <c r="B489" i="1"/>
  <c r="E488" i="1"/>
  <c r="F488" i="1"/>
  <c r="C488" i="1"/>
  <c r="D488" i="1"/>
  <c r="D490" i="5" l="1"/>
  <c r="C490" i="5"/>
  <c r="B491" i="5"/>
  <c r="F490" i="5"/>
  <c r="E490" i="5"/>
  <c r="B490" i="1"/>
  <c r="C489" i="1"/>
  <c r="E489" i="1"/>
  <c r="D489" i="1"/>
  <c r="F489" i="1"/>
  <c r="B492" i="5" l="1"/>
  <c r="F491" i="5"/>
  <c r="E491" i="5"/>
  <c r="D491" i="5"/>
  <c r="C491" i="5"/>
  <c r="D490" i="1"/>
  <c r="C490" i="1"/>
  <c r="B491" i="1"/>
  <c r="E490" i="1"/>
  <c r="F490" i="1"/>
  <c r="B493" i="5" l="1"/>
  <c r="E492" i="5"/>
  <c r="F492" i="5"/>
  <c r="D492" i="5"/>
  <c r="C492" i="5"/>
  <c r="E491" i="1"/>
  <c r="C491" i="1"/>
  <c r="B492" i="1"/>
  <c r="F491" i="1"/>
  <c r="D491" i="1"/>
  <c r="E493" i="5" l="1"/>
  <c r="D493" i="5"/>
  <c r="C493" i="5"/>
  <c r="B494" i="5"/>
  <c r="F493" i="5"/>
  <c r="B493" i="1"/>
  <c r="F492" i="1"/>
  <c r="C492" i="1"/>
  <c r="D492" i="1"/>
  <c r="E492" i="1"/>
  <c r="B495" i="5" l="1"/>
  <c r="F494" i="5"/>
  <c r="E494" i="5"/>
  <c r="C494" i="5"/>
  <c r="D494" i="5"/>
  <c r="B494" i="1"/>
  <c r="C493" i="1"/>
  <c r="D493" i="1"/>
  <c r="F493" i="1"/>
  <c r="E493" i="1"/>
  <c r="C495" i="5" l="1"/>
  <c r="F495" i="5"/>
  <c r="D495" i="5"/>
  <c r="E495" i="5"/>
  <c r="B496" i="5"/>
  <c r="D494" i="1"/>
  <c r="F494" i="1"/>
  <c r="B495" i="1"/>
  <c r="E494" i="1"/>
  <c r="C494" i="1"/>
  <c r="F496" i="5" l="1"/>
  <c r="E496" i="5"/>
  <c r="D496" i="5"/>
  <c r="C496" i="5"/>
  <c r="B497" i="5"/>
  <c r="E495" i="1"/>
  <c r="D495" i="1"/>
  <c r="C495" i="1"/>
  <c r="B496" i="1"/>
  <c r="F495" i="1"/>
  <c r="B498" i="5" l="1"/>
  <c r="F497" i="5"/>
  <c r="D497" i="5"/>
  <c r="C497" i="5"/>
  <c r="E497" i="5"/>
  <c r="B497" i="1"/>
  <c r="E496" i="1"/>
  <c r="F496" i="1"/>
  <c r="C496" i="1"/>
  <c r="D496" i="1"/>
  <c r="D498" i="5" l="1"/>
  <c r="C498" i="5"/>
  <c r="B499" i="5"/>
  <c r="E498" i="5"/>
  <c r="F498" i="5"/>
  <c r="C497" i="1"/>
  <c r="D497" i="1"/>
  <c r="F497" i="1"/>
  <c r="E497" i="1"/>
  <c r="B498" i="1"/>
  <c r="B500" i="5" l="1"/>
  <c r="F499" i="5"/>
  <c r="E499" i="5"/>
  <c r="D499" i="5"/>
  <c r="C499" i="5"/>
  <c r="B499" i="1"/>
  <c r="E498" i="1"/>
  <c r="D498" i="1"/>
  <c r="C498" i="1"/>
  <c r="F498" i="1"/>
  <c r="B501" i="5" l="1"/>
  <c r="E500" i="5"/>
  <c r="D500" i="5"/>
  <c r="F500" i="5"/>
  <c r="C500" i="5"/>
  <c r="E499" i="1"/>
  <c r="D499" i="1"/>
  <c r="C499" i="1"/>
  <c r="B500" i="1"/>
  <c r="F499" i="1"/>
  <c r="E501" i="5" l="1"/>
  <c r="D501" i="5"/>
  <c r="C501" i="5"/>
  <c r="F501" i="5"/>
  <c r="B502" i="5"/>
  <c r="B501" i="1"/>
  <c r="E500" i="1"/>
  <c r="D500" i="1"/>
  <c r="F500" i="1"/>
  <c r="C500" i="1"/>
  <c r="B503" i="5" l="1"/>
  <c r="F502" i="5"/>
  <c r="E502" i="5"/>
  <c r="C502" i="5"/>
  <c r="D502" i="5"/>
  <c r="C501" i="1"/>
  <c r="B502" i="1"/>
  <c r="E501" i="1"/>
  <c r="D501" i="1"/>
  <c r="F501" i="1"/>
  <c r="C503" i="5" l="1"/>
  <c r="F503" i="5"/>
  <c r="E503" i="5"/>
  <c r="D503" i="5"/>
  <c r="B504" i="5"/>
  <c r="D502" i="1"/>
  <c r="C502" i="1"/>
  <c r="B503" i="1"/>
  <c r="F502" i="1"/>
  <c r="E502" i="1"/>
  <c r="B505" i="5" l="1"/>
  <c r="F504" i="5"/>
  <c r="E504" i="5"/>
  <c r="D504" i="5"/>
  <c r="C504" i="5"/>
  <c r="E503" i="1"/>
  <c r="D503" i="1"/>
  <c r="C503" i="1"/>
  <c r="B504" i="1"/>
  <c r="F503" i="1"/>
  <c r="B506" i="5" l="1"/>
  <c r="E505" i="5"/>
  <c r="F505" i="5"/>
  <c r="D505" i="5"/>
  <c r="C505" i="5"/>
  <c r="B505" i="1"/>
  <c r="D504" i="1"/>
  <c r="F504" i="1"/>
  <c r="C504" i="1"/>
  <c r="E504" i="1"/>
  <c r="E506" i="5" l="1"/>
  <c r="F506" i="5"/>
  <c r="D506" i="5"/>
  <c r="C506" i="5"/>
  <c r="B507" i="5"/>
  <c r="C505" i="1"/>
  <c r="D505" i="1"/>
  <c r="F505" i="1"/>
  <c r="E505" i="1"/>
  <c r="B506" i="1"/>
  <c r="B508" i="5" l="1"/>
  <c r="F507" i="5"/>
  <c r="D507" i="5"/>
  <c r="C507" i="5"/>
  <c r="E507" i="5"/>
  <c r="D506" i="1"/>
  <c r="E506" i="1"/>
  <c r="C506" i="1"/>
  <c r="F506" i="1"/>
  <c r="B507" i="1"/>
  <c r="C508" i="5" l="1"/>
  <c r="E508" i="5"/>
  <c r="D508" i="5"/>
  <c r="B509" i="5"/>
  <c r="F508" i="5"/>
  <c r="E507" i="1"/>
  <c r="D507" i="1"/>
  <c r="C507" i="1"/>
  <c r="F507" i="1"/>
  <c r="B508" i="1"/>
  <c r="F509" i="5" l="1"/>
  <c r="B510" i="5"/>
  <c r="E509" i="5"/>
  <c r="C509" i="5"/>
  <c r="D509" i="5"/>
  <c r="B509" i="1"/>
  <c r="F508" i="1"/>
  <c r="D508" i="1"/>
  <c r="E508" i="1"/>
  <c r="C508" i="1"/>
  <c r="D510" i="5" l="1"/>
  <c r="C510" i="5"/>
  <c r="B511" i="5"/>
  <c r="F510" i="5"/>
  <c r="E510" i="5"/>
  <c r="B510" i="1"/>
  <c r="E509" i="1"/>
  <c r="D509" i="1"/>
  <c r="C509" i="1"/>
  <c r="F509" i="1"/>
  <c r="D511" i="5" l="1"/>
  <c r="B512" i="5"/>
  <c r="F511" i="5"/>
  <c r="E511" i="5"/>
  <c r="C511" i="5"/>
  <c r="D510" i="1"/>
  <c r="B511" i="1"/>
  <c r="E510" i="1"/>
  <c r="C510" i="1"/>
  <c r="F510" i="1"/>
  <c r="B513" i="5" l="1"/>
  <c r="C512" i="5"/>
  <c r="F512" i="5"/>
  <c r="E512" i="5"/>
  <c r="D512" i="5"/>
  <c r="E511" i="1"/>
  <c r="D511" i="1"/>
  <c r="C511" i="1"/>
  <c r="B512" i="1"/>
  <c r="F511" i="1"/>
  <c r="B514" i="5" l="1"/>
  <c r="F513" i="5"/>
  <c r="E513" i="5"/>
  <c r="D513" i="5"/>
  <c r="C513" i="5"/>
  <c r="B513" i="1"/>
  <c r="D512" i="1"/>
  <c r="F512" i="1"/>
  <c r="E512" i="1"/>
  <c r="C512" i="1"/>
  <c r="E514" i="5" l="1"/>
  <c r="C514" i="5"/>
  <c r="B515" i="5"/>
  <c r="F514" i="5"/>
  <c r="D514" i="5"/>
  <c r="C513" i="1"/>
  <c r="E513" i="1"/>
  <c r="B514" i="1"/>
  <c r="D513" i="1"/>
  <c r="F513" i="1"/>
  <c r="E515" i="5" l="1"/>
  <c r="B516" i="5"/>
  <c r="F515" i="5"/>
  <c r="D515" i="5"/>
  <c r="C515" i="5"/>
  <c r="D514" i="1"/>
  <c r="C514" i="1"/>
  <c r="B515" i="1"/>
  <c r="E514" i="1"/>
  <c r="F514" i="1"/>
  <c r="C516" i="5" l="1"/>
  <c r="D516" i="5"/>
  <c r="B517" i="5"/>
  <c r="F516" i="5"/>
  <c r="E516" i="5"/>
  <c r="E515" i="1"/>
  <c r="C515" i="1"/>
  <c r="B516" i="1"/>
  <c r="F515" i="1"/>
  <c r="D515" i="1"/>
  <c r="C517" i="5" l="1"/>
  <c r="F517" i="5"/>
  <c r="B518" i="5"/>
  <c r="E517" i="5"/>
  <c r="D517" i="5"/>
  <c r="B517" i="1"/>
  <c r="D516" i="1"/>
  <c r="E516" i="1"/>
  <c r="F516" i="1"/>
  <c r="C516" i="1"/>
  <c r="F518" i="5" l="1"/>
  <c r="D518" i="5"/>
  <c r="C518" i="5"/>
  <c r="B519" i="5"/>
  <c r="E518" i="5"/>
  <c r="D517" i="1"/>
  <c r="F517" i="1"/>
  <c r="E517" i="1"/>
  <c r="B518" i="1"/>
  <c r="C517" i="1"/>
  <c r="D519" i="5" l="1"/>
  <c r="B520" i="5"/>
  <c r="F519" i="5"/>
  <c r="C519" i="5"/>
  <c r="E519" i="5"/>
  <c r="D518" i="1"/>
  <c r="B519" i="1"/>
  <c r="E518" i="1"/>
  <c r="F518" i="1"/>
  <c r="C518" i="1"/>
  <c r="D520" i="5" l="1"/>
  <c r="B521" i="5"/>
  <c r="E520" i="5"/>
  <c r="C520" i="5"/>
  <c r="F520" i="5"/>
  <c r="C519" i="1"/>
  <c r="E519" i="1"/>
  <c r="F519" i="1"/>
  <c r="D519" i="1"/>
  <c r="B520" i="1"/>
  <c r="B522" i="5" l="1"/>
  <c r="F521" i="5"/>
  <c r="D521" i="5"/>
  <c r="E521" i="5"/>
  <c r="C521" i="5"/>
  <c r="F520" i="1"/>
  <c r="C520" i="1"/>
  <c r="B521" i="1"/>
  <c r="D520" i="1"/>
  <c r="E520" i="1"/>
  <c r="E522" i="5" l="1"/>
  <c r="F522" i="5"/>
  <c r="D522" i="5"/>
  <c r="C522" i="5"/>
  <c r="B523" i="5"/>
  <c r="B522" i="1"/>
  <c r="D521" i="1"/>
  <c r="F521" i="1"/>
  <c r="E521" i="1"/>
  <c r="C521" i="1"/>
  <c r="E523" i="5" l="1"/>
  <c r="B524" i="5"/>
  <c r="D523" i="5"/>
  <c r="C523" i="5"/>
  <c r="F523" i="5"/>
  <c r="B523" i="1"/>
  <c r="E522" i="1"/>
  <c r="D522" i="1"/>
  <c r="C522" i="1"/>
  <c r="F522" i="1"/>
  <c r="C524" i="5" l="1"/>
  <c r="F524" i="5"/>
  <c r="E524" i="5"/>
  <c r="D524" i="5"/>
  <c r="B525" i="5"/>
  <c r="C523" i="1"/>
  <c r="B524" i="1"/>
  <c r="E523" i="1"/>
  <c r="F523" i="1"/>
  <c r="D523" i="1"/>
  <c r="C525" i="5" l="1"/>
  <c r="F525" i="5"/>
  <c r="E525" i="5"/>
  <c r="B526" i="5"/>
  <c r="D525" i="5"/>
  <c r="F524" i="1"/>
  <c r="C524" i="1"/>
  <c r="B525" i="1"/>
  <c r="E524" i="1"/>
  <c r="D524" i="1"/>
  <c r="F526" i="5" l="1"/>
  <c r="B527" i="5"/>
  <c r="E526" i="5"/>
  <c r="D526" i="5"/>
  <c r="C526" i="5"/>
  <c r="D525" i="1"/>
  <c r="F525" i="1"/>
  <c r="B526" i="1"/>
  <c r="E525" i="1"/>
  <c r="C525" i="1"/>
  <c r="D527" i="5" l="1"/>
  <c r="F527" i="5"/>
  <c r="E527" i="5"/>
  <c r="B528" i="5"/>
  <c r="C527" i="5"/>
  <c r="F526" i="1"/>
  <c r="B527" i="1"/>
  <c r="E526" i="1"/>
  <c r="D526" i="1"/>
  <c r="C526" i="1"/>
  <c r="D528" i="5" l="1"/>
  <c r="B529" i="5"/>
  <c r="F528" i="5"/>
  <c r="E528" i="5"/>
  <c r="C528" i="5"/>
  <c r="D527" i="1"/>
  <c r="C527" i="1"/>
  <c r="B528" i="1"/>
  <c r="E527" i="1"/>
  <c r="F527" i="1"/>
  <c r="B530" i="5" l="1"/>
  <c r="C529" i="5"/>
  <c r="F529" i="5"/>
  <c r="D529" i="5"/>
  <c r="E529" i="5"/>
  <c r="F528" i="1"/>
  <c r="C528" i="1"/>
  <c r="B529" i="1"/>
  <c r="D528" i="1"/>
  <c r="E528" i="1"/>
  <c r="E530" i="5" l="1"/>
  <c r="B531" i="5"/>
  <c r="F530" i="5"/>
  <c r="D530" i="5"/>
  <c r="C530" i="5"/>
  <c r="D529" i="1"/>
  <c r="F529" i="1"/>
  <c r="C529" i="1"/>
  <c r="B530" i="1"/>
  <c r="E529" i="1"/>
  <c r="E531" i="5" l="1"/>
  <c r="C531" i="5"/>
  <c r="B532" i="5"/>
  <c r="F531" i="5"/>
  <c r="D531" i="5"/>
  <c r="B531" i="1"/>
  <c r="E530" i="1"/>
  <c r="D530" i="1"/>
  <c r="C530" i="1"/>
  <c r="F530" i="1"/>
  <c r="C532" i="5" l="1"/>
  <c r="B533" i="5"/>
  <c r="F532" i="5"/>
  <c r="E532" i="5"/>
  <c r="D532" i="5"/>
  <c r="C531" i="1"/>
  <c r="B532" i="1"/>
  <c r="E531" i="1"/>
  <c r="F531" i="1"/>
  <c r="D531" i="1"/>
  <c r="C533" i="5" l="1"/>
  <c r="F533" i="5"/>
  <c r="D533" i="5"/>
  <c r="B534" i="5"/>
  <c r="E533" i="5"/>
  <c r="F532" i="1"/>
  <c r="C532" i="1"/>
  <c r="B533" i="1"/>
  <c r="E532" i="1"/>
  <c r="D532" i="1"/>
  <c r="F534" i="5" l="1"/>
  <c r="B535" i="5"/>
  <c r="E534" i="5"/>
  <c r="C534" i="5"/>
  <c r="D534" i="5"/>
  <c r="D533" i="1"/>
  <c r="F533" i="1"/>
  <c r="C533" i="1"/>
  <c r="E533" i="1"/>
  <c r="B534" i="1"/>
  <c r="D535" i="5" l="1"/>
  <c r="E535" i="5"/>
  <c r="C535" i="5"/>
  <c r="B536" i="5"/>
  <c r="F535" i="5"/>
  <c r="F534" i="1"/>
  <c r="B535" i="1"/>
  <c r="E534" i="1"/>
  <c r="C534" i="1"/>
  <c r="D534" i="1"/>
  <c r="D536" i="5" l="1"/>
  <c r="B537" i="5"/>
  <c r="F536" i="5"/>
  <c r="C536" i="5"/>
  <c r="E536" i="5"/>
  <c r="C535" i="1"/>
  <c r="B536" i="1"/>
  <c r="E535" i="1"/>
  <c r="F535" i="1"/>
  <c r="D535" i="1"/>
  <c r="B538" i="5" l="1"/>
  <c r="E537" i="5"/>
  <c r="D537" i="5"/>
  <c r="C537" i="5"/>
  <c r="F537" i="5"/>
  <c r="F536" i="1"/>
  <c r="C536" i="1"/>
  <c r="B537" i="1"/>
  <c r="E536" i="1"/>
  <c r="D536" i="1"/>
  <c r="E538" i="5" l="1"/>
  <c r="B539" i="5"/>
  <c r="D538" i="5"/>
  <c r="F538" i="5"/>
  <c r="C538" i="5"/>
  <c r="D537" i="1"/>
  <c r="F537" i="1"/>
  <c r="B538" i="1"/>
  <c r="E537" i="1"/>
  <c r="C537" i="1"/>
  <c r="E539" i="5" l="1"/>
  <c r="F539" i="5"/>
  <c r="D539" i="5"/>
  <c r="C539" i="5"/>
  <c r="B540" i="5"/>
  <c r="B539" i="1"/>
  <c r="E538" i="1"/>
  <c r="D538" i="1"/>
  <c r="F538" i="1"/>
  <c r="C538" i="1"/>
  <c r="C540" i="5" l="1"/>
  <c r="B541" i="5"/>
  <c r="E540" i="5"/>
  <c r="D540" i="5"/>
  <c r="F540" i="5"/>
  <c r="C539" i="1"/>
  <c r="B540" i="1"/>
  <c r="E539" i="1"/>
  <c r="D539" i="1"/>
  <c r="F539" i="1"/>
  <c r="C541" i="5" l="1"/>
  <c r="F541" i="5"/>
  <c r="B542" i="5"/>
  <c r="E541" i="5"/>
  <c r="D541" i="5"/>
  <c r="B541" i="1"/>
  <c r="F540" i="1"/>
  <c r="C540" i="1"/>
  <c r="D540" i="1"/>
  <c r="E540" i="1"/>
  <c r="F542" i="5" l="1"/>
  <c r="E542" i="5"/>
  <c r="D542" i="5"/>
  <c r="C542" i="5"/>
  <c r="B543" i="5"/>
  <c r="D541" i="1"/>
  <c r="F541" i="1"/>
  <c r="B542" i="1"/>
  <c r="E541" i="1"/>
  <c r="C541" i="1"/>
  <c r="D543" i="5" l="1"/>
  <c r="B544" i="5"/>
  <c r="F543" i="5"/>
  <c r="E543" i="5"/>
  <c r="C543" i="5"/>
  <c r="B543" i="1"/>
  <c r="E542" i="1"/>
  <c r="C542" i="1"/>
  <c r="F542" i="1"/>
  <c r="D542" i="1"/>
  <c r="D544" i="5" l="1"/>
  <c r="B545" i="5"/>
  <c r="F544" i="5"/>
  <c r="E544" i="5"/>
  <c r="C544" i="5"/>
  <c r="D543" i="1"/>
  <c r="F543" i="1"/>
  <c r="C543" i="1"/>
  <c r="B544" i="1"/>
  <c r="E543" i="1"/>
  <c r="B546" i="5" l="1"/>
  <c r="F545" i="5"/>
  <c r="E545" i="5"/>
  <c r="D545" i="5"/>
  <c r="C545" i="5"/>
  <c r="E544" i="1"/>
  <c r="F544" i="1"/>
  <c r="C544" i="1"/>
  <c r="B545" i="1"/>
  <c r="D544" i="1"/>
  <c r="E546" i="5" l="1"/>
  <c r="C546" i="5"/>
  <c r="B547" i="5"/>
  <c r="D546" i="5"/>
  <c r="F546" i="5"/>
  <c r="E545" i="1"/>
  <c r="B546" i="1"/>
  <c r="F545" i="1"/>
  <c r="C545" i="1"/>
  <c r="D545" i="1"/>
  <c r="E547" i="5" l="1"/>
  <c r="B548" i="5"/>
  <c r="F547" i="5"/>
  <c r="D547" i="5"/>
  <c r="C547" i="5"/>
  <c r="F546" i="1"/>
  <c r="E546" i="1"/>
  <c r="D546" i="1"/>
  <c r="C546" i="1"/>
  <c r="B547" i="1"/>
  <c r="C548" i="5" l="1"/>
  <c r="D548" i="5"/>
  <c r="B549" i="5"/>
  <c r="F548" i="5"/>
  <c r="E548" i="5"/>
  <c r="C547" i="1"/>
  <c r="F547" i="1"/>
  <c r="D547" i="1"/>
  <c r="E547" i="1"/>
  <c r="B548" i="1"/>
  <c r="C549" i="5" l="1"/>
  <c r="F549" i="5"/>
  <c r="B550" i="5"/>
  <c r="E549" i="5"/>
  <c r="D549" i="5"/>
  <c r="E548" i="1"/>
  <c r="D548" i="1"/>
  <c r="F548" i="1"/>
  <c r="C548" i="1"/>
  <c r="B549" i="1"/>
  <c r="F550" i="5" l="1"/>
  <c r="D550" i="5"/>
  <c r="C550" i="5"/>
  <c r="B551" i="5"/>
  <c r="E550" i="5"/>
  <c r="D549" i="1"/>
  <c r="E549" i="1"/>
  <c r="C549" i="1"/>
  <c r="F549" i="1"/>
  <c r="B550" i="1"/>
  <c r="D551" i="5" l="1"/>
  <c r="B552" i="5"/>
  <c r="F551" i="5"/>
  <c r="C551" i="5"/>
  <c r="E551" i="5"/>
  <c r="E550" i="1"/>
  <c r="C550" i="1"/>
  <c r="B551" i="1"/>
  <c r="F550" i="1"/>
  <c r="D550" i="1"/>
  <c r="D552" i="5" l="1"/>
  <c r="B553" i="5"/>
  <c r="E552" i="5"/>
  <c r="C552" i="5"/>
  <c r="F552" i="5"/>
  <c r="E551" i="1"/>
  <c r="D551" i="1"/>
  <c r="B552" i="1"/>
  <c r="F551" i="1"/>
  <c r="C551" i="1"/>
  <c r="B554" i="5" l="1"/>
  <c r="F553" i="5"/>
  <c r="D553" i="5"/>
  <c r="C553" i="5"/>
  <c r="E553" i="5"/>
  <c r="C552" i="1"/>
  <c r="B553" i="1"/>
  <c r="F552" i="1"/>
  <c r="D552" i="1"/>
  <c r="E552" i="1"/>
  <c r="E554" i="5" l="1"/>
  <c r="F554" i="5"/>
  <c r="D554" i="5"/>
  <c r="C554" i="5"/>
  <c r="B555" i="5"/>
  <c r="D553" i="1"/>
  <c r="B554" i="1"/>
  <c r="E553" i="1"/>
  <c r="F553" i="1"/>
  <c r="C553" i="1"/>
  <c r="E555" i="5" l="1"/>
  <c r="B556" i="5"/>
  <c r="D555" i="5"/>
  <c r="F555" i="5"/>
  <c r="C555" i="5"/>
  <c r="F554" i="1"/>
  <c r="C554" i="1"/>
  <c r="B555" i="1"/>
  <c r="E554" i="1"/>
  <c r="D554" i="1"/>
  <c r="C556" i="5" l="1"/>
  <c r="F556" i="5"/>
  <c r="E556" i="5"/>
  <c r="D556" i="5"/>
  <c r="B557" i="5"/>
  <c r="E555" i="1"/>
  <c r="C555" i="1"/>
  <c r="B556" i="1"/>
  <c r="F555" i="1"/>
  <c r="D555" i="1"/>
  <c r="C557" i="5" l="1"/>
  <c r="F557" i="5"/>
  <c r="E557" i="5"/>
  <c r="D557" i="5"/>
  <c r="B558" i="5"/>
  <c r="C556" i="1"/>
  <c r="E556" i="1"/>
  <c r="B557" i="1"/>
  <c r="D556" i="1"/>
  <c r="F556" i="1"/>
  <c r="F558" i="5" l="1"/>
  <c r="B559" i="5"/>
  <c r="E558" i="5"/>
  <c r="D558" i="5"/>
  <c r="C558" i="5"/>
  <c r="D557" i="1"/>
  <c r="F557" i="1"/>
  <c r="C557" i="1"/>
  <c r="B558" i="1"/>
  <c r="E557" i="1"/>
  <c r="D559" i="5" l="1"/>
  <c r="F559" i="5"/>
  <c r="E559" i="5"/>
  <c r="B560" i="5"/>
  <c r="C559" i="5"/>
  <c r="D558" i="1"/>
  <c r="C558" i="1"/>
  <c r="F558" i="1"/>
  <c r="B559" i="1"/>
  <c r="E558" i="1"/>
  <c r="D560" i="5" l="1"/>
  <c r="B561" i="5"/>
  <c r="F560" i="5"/>
  <c r="E560" i="5"/>
  <c r="C560" i="5"/>
  <c r="F559" i="1"/>
  <c r="B560" i="1"/>
  <c r="E559" i="1"/>
  <c r="D559" i="1"/>
  <c r="C559" i="1"/>
  <c r="B562" i="5" l="1"/>
  <c r="C561" i="5"/>
  <c r="F561" i="5"/>
  <c r="E561" i="5"/>
  <c r="D561" i="5"/>
  <c r="B561" i="1"/>
  <c r="D560" i="1"/>
  <c r="C560" i="1"/>
  <c r="E560" i="1"/>
  <c r="F560" i="1"/>
  <c r="E562" i="5" l="1"/>
  <c r="B563" i="5"/>
  <c r="F562" i="5"/>
  <c r="D562" i="5"/>
  <c r="C562" i="5"/>
  <c r="E561" i="1"/>
  <c r="B562" i="1"/>
  <c r="D561" i="1"/>
  <c r="C561" i="1"/>
  <c r="F561" i="1"/>
  <c r="E563" i="5" l="1"/>
  <c r="C563" i="5"/>
  <c r="B564" i="5"/>
  <c r="D563" i="5"/>
  <c r="F563" i="5"/>
  <c r="C562" i="1"/>
  <c r="E562" i="1"/>
  <c r="B563" i="1"/>
  <c r="D562" i="1"/>
  <c r="F562" i="1"/>
  <c r="C564" i="5" l="1"/>
  <c r="B565" i="5"/>
  <c r="F564" i="5"/>
  <c r="E564" i="5"/>
  <c r="D564" i="5"/>
  <c r="F563" i="1"/>
  <c r="E563" i="1"/>
  <c r="B564" i="1"/>
  <c r="D563" i="1"/>
  <c r="C563" i="1"/>
  <c r="D565" i="5" l="1"/>
  <c r="C565" i="5"/>
  <c r="F565" i="5"/>
  <c r="E565" i="5"/>
  <c r="B566" i="5"/>
  <c r="D564" i="1"/>
  <c r="C564" i="1"/>
  <c r="F564" i="1"/>
  <c r="E564" i="1"/>
  <c r="B565" i="1"/>
  <c r="B567" i="5" l="1"/>
  <c r="F566" i="5"/>
  <c r="D566" i="5"/>
  <c r="C566" i="5"/>
  <c r="E566" i="5"/>
  <c r="D565" i="1"/>
  <c r="E565" i="1"/>
  <c r="C565" i="1"/>
  <c r="F565" i="1"/>
  <c r="B566" i="1"/>
  <c r="D567" i="5" l="1"/>
  <c r="B568" i="5"/>
  <c r="F567" i="5"/>
  <c r="E567" i="5"/>
  <c r="C567" i="5"/>
  <c r="D566" i="1"/>
  <c r="C566" i="1"/>
  <c r="E566" i="1"/>
  <c r="B567" i="1"/>
  <c r="F566" i="1"/>
  <c r="E568" i="5" l="1"/>
  <c r="D568" i="5"/>
  <c r="B569" i="5"/>
  <c r="F568" i="5"/>
  <c r="C568" i="5"/>
  <c r="D567" i="1"/>
  <c r="E567" i="1"/>
  <c r="C567" i="1"/>
  <c r="F567" i="1"/>
  <c r="B568" i="1"/>
  <c r="B570" i="5" l="1"/>
  <c r="F569" i="5"/>
  <c r="E569" i="5"/>
  <c r="C569" i="5"/>
  <c r="D569" i="5"/>
  <c r="E568" i="1"/>
  <c r="F568" i="1"/>
  <c r="B569" i="1"/>
  <c r="C568" i="1"/>
  <c r="D568" i="1"/>
  <c r="C570" i="5" l="1"/>
  <c r="E570" i="5"/>
  <c r="F570" i="5"/>
  <c r="D570" i="5"/>
  <c r="B571" i="5"/>
  <c r="C569" i="1"/>
  <c r="B570" i="1"/>
  <c r="D569" i="1"/>
  <c r="F569" i="1"/>
  <c r="E569" i="1"/>
  <c r="F571" i="5" l="1"/>
  <c r="E571" i="5"/>
  <c r="D571" i="5"/>
  <c r="C571" i="5"/>
  <c r="B572" i="5"/>
  <c r="F570" i="1"/>
  <c r="C570" i="1"/>
  <c r="B571" i="1"/>
  <c r="E570" i="1"/>
  <c r="D570" i="1"/>
  <c r="C572" i="5" l="1"/>
  <c r="B573" i="5"/>
  <c r="F572" i="5"/>
  <c r="E572" i="5"/>
  <c r="D572" i="5"/>
  <c r="E571" i="1"/>
  <c r="B572" i="1"/>
  <c r="F571" i="1"/>
  <c r="D571" i="1"/>
  <c r="C571" i="1"/>
  <c r="D573" i="5" l="1"/>
  <c r="C573" i="5"/>
  <c r="F573" i="5"/>
  <c r="E573" i="5"/>
  <c r="B574" i="5"/>
  <c r="F572" i="1"/>
  <c r="E572" i="1"/>
  <c r="D572" i="1"/>
  <c r="B573" i="1"/>
  <c r="C572" i="1"/>
  <c r="B575" i="5" l="1"/>
  <c r="F574" i="5"/>
  <c r="E574" i="5"/>
  <c r="C574" i="5"/>
  <c r="D574" i="5"/>
  <c r="E573" i="1"/>
  <c r="F573" i="1"/>
  <c r="C573" i="1"/>
  <c r="D573" i="1"/>
  <c r="B574" i="1"/>
  <c r="D575" i="5" l="1"/>
  <c r="F575" i="5"/>
  <c r="E575" i="5"/>
  <c r="C575" i="5"/>
  <c r="B576" i="5"/>
  <c r="D574" i="1"/>
  <c r="C574" i="1"/>
  <c r="F574" i="1"/>
  <c r="E574" i="1"/>
  <c r="B575" i="1"/>
  <c r="E576" i="5" l="1"/>
  <c r="D576" i="5"/>
  <c r="B577" i="5"/>
  <c r="F576" i="5"/>
  <c r="C576" i="5"/>
  <c r="F575" i="1"/>
  <c r="B576" i="1"/>
  <c r="C575" i="1"/>
  <c r="E575" i="1"/>
  <c r="D575" i="1"/>
  <c r="B578" i="5" l="1"/>
  <c r="F577" i="5"/>
  <c r="E577" i="5"/>
  <c r="D577" i="5"/>
  <c r="C577" i="5"/>
  <c r="D576" i="1"/>
  <c r="C576" i="1"/>
  <c r="B577" i="1"/>
  <c r="E576" i="1"/>
  <c r="F576" i="1"/>
  <c r="C578" i="5" l="1"/>
  <c r="E578" i="5"/>
  <c r="D578" i="5"/>
  <c r="B579" i="5"/>
  <c r="F578" i="5"/>
  <c r="E577" i="1"/>
  <c r="B578" i="1"/>
  <c r="D577" i="1"/>
  <c r="C577" i="1"/>
  <c r="F577" i="1"/>
  <c r="F579" i="5" l="1"/>
  <c r="E579" i="5"/>
  <c r="B580" i="5"/>
  <c r="D579" i="5"/>
  <c r="C579" i="5"/>
  <c r="C578" i="1"/>
  <c r="E578" i="1"/>
  <c r="B579" i="1"/>
  <c r="D578" i="1"/>
  <c r="F578" i="1"/>
  <c r="C580" i="5" l="1"/>
  <c r="F580" i="5"/>
  <c r="E580" i="5"/>
  <c r="D580" i="5"/>
  <c r="B581" i="5"/>
  <c r="F579" i="1"/>
  <c r="E579" i="1"/>
  <c r="D579" i="1"/>
  <c r="B580" i="1"/>
  <c r="C579" i="1"/>
  <c r="D581" i="5" l="1"/>
  <c r="C581" i="5"/>
  <c r="F581" i="5"/>
  <c r="B582" i="5"/>
  <c r="E581" i="5"/>
  <c r="B581" i="1"/>
  <c r="D580" i="1"/>
  <c r="C580" i="1"/>
  <c r="F580" i="1"/>
  <c r="E580" i="1"/>
  <c r="B583" i="5" l="1"/>
  <c r="F582" i="5"/>
  <c r="E582" i="5"/>
  <c r="D582" i="5"/>
  <c r="C582" i="5"/>
  <c r="D581" i="1"/>
  <c r="E581" i="1"/>
  <c r="C581" i="1"/>
  <c r="F581" i="1"/>
  <c r="B582" i="1"/>
  <c r="D583" i="5" l="1"/>
  <c r="E583" i="5"/>
  <c r="C583" i="5"/>
  <c r="B584" i="5"/>
  <c r="F583" i="5"/>
  <c r="C582" i="1"/>
  <c r="E582" i="1"/>
  <c r="B583" i="1"/>
  <c r="D582" i="1"/>
  <c r="F582" i="1"/>
  <c r="E584" i="5" l="1"/>
  <c r="D584" i="5"/>
  <c r="B585" i="5"/>
  <c r="F584" i="5"/>
  <c r="C584" i="5"/>
  <c r="F583" i="1"/>
  <c r="D583" i="1"/>
  <c r="E583" i="1"/>
  <c r="B584" i="1"/>
  <c r="C583" i="1"/>
  <c r="B586" i="5" l="1"/>
  <c r="F585" i="5"/>
  <c r="E585" i="5"/>
  <c r="D585" i="5"/>
  <c r="C585" i="5"/>
  <c r="F584" i="1"/>
  <c r="D584" i="1"/>
  <c r="E584" i="1"/>
  <c r="B585" i="1"/>
  <c r="C584" i="1"/>
  <c r="C586" i="5" l="1"/>
  <c r="E586" i="5"/>
  <c r="B587" i="5"/>
  <c r="D586" i="5"/>
  <c r="F586" i="5"/>
  <c r="E585" i="1"/>
  <c r="D585" i="1"/>
  <c r="B586" i="1"/>
  <c r="C585" i="1"/>
  <c r="F585" i="1"/>
  <c r="F587" i="5" l="1"/>
  <c r="E587" i="5"/>
  <c r="B588" i="5"/>
  <c r="D587" i="5"/>
  <c r="C587" i="5"/>
  <c r="C586" i="1"/>
  <c r="F586" i="1"/>
  <c r="B587" i="1"/>
  <c r="D586" i="1"/>
  <c r="E586" i="1"/>
  <c r="C588" i="5" l="1"/>
  <c r="E588" i="5"/>
  <c r="D588" i="5"/>
  <c r="F588" i="5"/>
  <c r="B589" i="5"/>
  <c r="F587" i="1"/>
  <c r="D587" i="1"/>
  <c r="C587" i="1"/>
  <c r="B588" i="1"/>
  <c r="E587" i="1"/>
  <c r="D589" i="5" l="1"/>
  <c r="C589" i="5"/>
  <c r="F589" i="5"/>
  <c r="B590" i="5"/>
  <c r="E589" i="5"/>
  <c r="D588" i="1"/>
  <c r="F588" i="1"/>
  <c r="C588" i="1"/>
  <c r="E588" i="1"/>
  <c r="B589" i="1"/>
  <c r="B591" i="5" l="1"/>
  <c r="F590" i="5"/>
  <c r="E590" i="5"/>
  <c r="D590" i="5"/>
  <c r="C590" i="5"/>
  <c r="E589" i="1"/>
  <c r="F589" i="1"/>
  <c r="C589" i="1"/>
  <c r="D589" i="1"/>
  <c r="B590" i="1"/>
  <c r="D591" i="5" l="1"/>
  <c r="C591" i="5"/>
  <c r="B592" i="5"/>
  <c r="E591" i="5"/>
  <c r="F591" i="5"/>
  <c r="C590" i="1"/>
  <c r="F590" i="1"/>
  <c r="B591" i="1"/>
  <c r="E590" i="1"/>
  <c r="D590" i="1"/>
  <c r="E592" i="5" l="1"/>
  <c r="D592" i="5"/>
  <c r="B593" i="5"/>
  <c r="F592" i="5"/>
  <c r="C592" i="5"/>
  <c r="F591" i="1"/>
  <c r="C591" i="1"/>
  <c r="E591" i="1"/>
  <c r="B592" i="1"/>
  <c r="D591" i="1"/>
  <c r="B594" i="5" l="1"/>
  <c r="E593" i="5"/>
  <c r="D593" i="5"/>
  <c r="C593" i="5"/>
  <c r="F593" i="5"/>
  <c r="D592" i="1"/>
  <c r="B593" i="1"/>
  <c r="E592" i="1"/>
  <c r="F592" i="1"/>
  <c r="C592" i="1"/>
  <c r="C594" i="5" l="1"/>
  <c r="E594" i="5"/>
  <c r="B595" i="5"/>
  <c r="F594" i="5"/>
  <c r="D594" i="5"/>
  <c r="E593" i="1"/>
  <c r="B594" i="1"/>
  <c r="D593" i="1"/>
  <c r="F593" i="1"/>
  <c r="C593" i="1"/>
  <c r="F595" i="5" l="1"/>
  <c r="E595" i="5"/>
  <c r="B596" i="5"/>
  <c r="D595" i="5"/>
  <c r="C595" i="5"/>
  <c r="C594" i="1"/>
  <c r="E594" i="1"/>
  <c r="F594" i="1"/>
  <c r="B595" i="1"/>
  <c r="D594" i="1"/>
  <c r="C596" i="5" l="1"/>
  <c r="D596" i="5"/>
  <c r="B597" i="5"/>
  <c r="E596" i="5"/>
  <c r="F596" i="5"/>
  <c r="F595" i="1"/>
  <c r="C595" i="1"/>
  <c r="B596" i="1"/>
  <c r="D595" i="1"/>
  <c r="E595" i="1"/>
  <c r="D597" i="5" l="1"/>
  <c r="C597" i="5"/>
  <c r="F597" i="5"/>
  <c r="B598" i="5"/>
  <c r="E597" i="5"/>
  <c r="D596" i="1"/>
  <c r="E596" i="1"/>
  <c r="C596" i="1"/>
  <c r="F596" i="1"/>
  <c r="B597" i="1"/>
  <c r="B599" i="5" l="1"/>
  <c r="F598" i="5"/>
  <c r="E598" i="5"/>
  <c r="D598" i="5"/>
  <c r="C598" i="5"/>
  <c r="B598" i="1"/>
  <c r="E597" i="1"/>
  <c r="C597" i="1"/>
  <c r="F597" i="1"/>
  <c r="D597" i="1"/>
  <c r="D599" i="5" l="1"/>
  <c r="B600" i="5"/>
  <c r="F599" i="5"/>
  <c r="E599" i="5"/>
  <c r="C599" i="5"/>
  <c r="C598" i="1"/>
  <c r="E598" i="1"/>
  <c r="B599" i="1"/>
  <c r="D598" i="1"/>
  <c r="F598" i="1"/>
  <c r="E600" i="5" l="1"/>
  <c r="D600" i="5"/>
  <c r="B601" i="5"/>
  <c r="F600" i="5"/>
  <c r="C600" i="5"/>
  <c r="C599" i="1"/>
  <c r="F599" i="1"/>
  <c r="E599" i="1"/>
  <c r="B600" i="1"/>
  <c r="D599" i="1"/>
  <c r="B602" i="5" l="1"/>
  <c r="D601" i="5"/>
  <c r="C601" i="5"/>
  <c r="E601" i="5"/>
  <c r="F601" i="5"/>
  <c r="D600" i="1"/>
  <c r="F600" i="1"/>
  <c r="B601" i="1"/>
  <c r="E600" i="1"/>
  <c r="C600" i="1"/>
  <c r="C602" i="5" l="1"/>
  <c r="E602" i="5"/>
  <c r="B603" i="5"/>
  <c r="F602" i="5"/>
  <c r="D602" i="5"/>
  <c r="F601" i="1"/>
  <c r="E601" i="1"/>
  <c r="D601" i="1"/>
  <c r="B602" i="1"/>
  <c r="C601" i="1"/>
  <c r="F603" i="5" l="1"/>
  <c r="E603" i="5"/>
  <c r="B604" i="5"/>
  <c r="D603" i="5"/>
  <c r="C603" i="5"/>
  <c r="C602" i="1"/>
  <c r="D602" i="1"/>
  <c r="B603" i="1"/>
  <c r="E602" i="1"/>
  <c r="F602" i="1"/>
  <c r="C604" i="5" l="1"/>
  <c r="B605" i="5"/>
  <c r="F604" i="5"/>
  <c r="E604" i="5"/>
  <c r="D604" i="5"/>
  <c r="F603" i="1"/>
  <c r="D603" i="1"/>
  <c r="C603" i="1"/>
  <c r="B604" i="1"/>
  <c r="E603" i="1"/>
  <c r="D605" i="5" l="1"/>
  <c r="C605" i="5"/>
  <c r="F605" i="5"/>
  <c r="B606" i="5"/>
  <c r="E605" i="5"/>
  <c r="F604" i="1"/>
  <c r="D604" i="1"/>
  <c r="B605" i="1"/>
  <c r="C604" i="1"/>
  <c r="E604" i="1"/>
  <c r="B607" i="5" l="1"/>
  <c r="F606" i="5"/>
  <c r="D606" i="5"/>
  <c r="C606" i="5"/>
  <c r="E606" i="5"/>
  <c r="D605" i="1"/>
  <c r="E605" i="1"/>
  <c r="F605" i="1"/>
  <c r="C605" i="1"/>
  <c r="B606" i="1"/>
  <c r="D607" i="5" l="1"/>
  <c r="B608" i="5"/>
  <c r="F607" i="5"/>
  <c r="E607" i="5"/>
  <c r="C607" i="5"/>
  <c r="D606" i="1"/>
  <c r="C606" i="1"/>
  <c r="F606" i="1"/>
  <c r="B607" i="1"/>
  <c r="E606" i="1"/>
  <c r="E608" i="5" l="1"/>
  <c r="D608" i="5"/>
  <c r="B609" i="5"/>
  <c r="F608" i="5"/>
  <c r="C608" i="5"/>
  <c r="F607" i="1"/>
  <c r="B608" i="1"/>
  <c r="E607" i="1"/>
  <c r="C607" i="1"/>
  <c r="D607" i="1"/>
  <c r="B610" i="5" l="1"/>
  <c r="C609" i="5"/>
  <c r="F609" i="5"/>
  <c r="E609" i="5"/>
  <c r="D609" i="5"/>
  <c r="D608" i="1"/>
  <c r="B609" i="1"/>
  <c r="E608" i="1"/>
  <c r="F608" i="1"/>
  <c r="C608" i="1"/>
  <c r="C610" i="5" l="1"/>
  <c r="E610" i="5"/>
  <c r="B611" i="5"/>
  <c r="F610" i="5"/>
  <c r="D610" i="5"/>
  <c r="E609" i="1"/>
  <c r="B610" i="1"/>
  <c r="D609" i="1"/>
  <c r="C609" i="1"/>
  <c r="F609" i="1"/>
  <c r="F611" i="5" l="1"/>
  <c r="E611" i="5"/>
  <c r="D611" i="5"/>
  <c r="C611" i="5"/>
  <c r="B612" i="5"/>
  <c r="F610" i="1"/>
  <c r="C610" i="1"/>
  <c r="E610" i="1"/>
  <c r="B611" i="1"/>
  <c r="D610" i="1"/>
  <c r="C612" i="5" l="1"/>
  <c r="B613" i="5"/>
  <c r="F612" i="5"/>
  <c r="E612" i="5"/>
  <c r="D612" i="5"/>
  <c r="F611" i="1"/>
  <c r="C611" i="1"/>
  <c r="D611" i="1"/>
  <c r="B612" i="1"/>
  <c r="E611" i="1"/>
  <c r="D613" i="5" l="1"/>
  <c r="C613" i="5"/>
  <c r="F613" i="5"/>
  <c r="B614" i="5"/>
  <c r="E613" i="5"/>
  <c r="D612" i="1"/>
  <c r="C612" i="1"/>
  <c r="F612" i="1"/>
  <c r="B613" i="1"/>
  <c r="E612" i="1"/>
  <c r="B615" i="5" l="1"/>
  <c r="F614" i="5"/>
  <c r="C614" i="5"/>
  <c r="E614" i="5"/>
  <c r="D614" i="5"/>
  <c r="E613" i="1"/>
  <c r="C613" i="1"/>
  <c r="F613" i="1"/>
  <c r="B614" i="1"/>
  <c r="D613" i="1"/>
  <c r="D615" i="5" l="1"/>
  <c r="B616" i="5"/>
  <c r="F615" i="5"/>
  <c r="E615" i="5"/>
  <c r="C615" i="5"/>
  <c r="E614" i="1"/>
  <c r="C614" i="1"/>
  <c r="D614" i="1"/>
  <c r="B615" i="1"/>
  <c r="F614" i="1"/>
  <c r="E616" i="5" l="1"/>
  <c r="D616" i="5"/>
  <c r="B617" i="5"/>
  <c r="F616" i="5"/>
  <c r="C616" i="5"/>
  <c r="F615" i="1"/>
  <c r="E615" i="1"/>
  <c r="C615" i="1"/>
  <c r="B616" i="1"/>
  <c r="D615" i="1"/>
  <c r="B618" i="5" l="1"/>
  <c r="F617" i="5"/>
  <c r="E617" i="5"/>
  <c r="C617" i="5"/>
  <c r="D617" i="5"/>
  <c r="D616" i="1"/>
  <c r="E616" i="1"/>
  <c r="B617" i="1"/>
  <c r="F616" i="1"/>
  <c r="C616" i="1"/>
  <c r="C618" i="5" l="1"/>
  <c r="E618" i="5"/>
  <c r="B619" i="5"/>
  <c r="F618" i="5"/>
  <c r="D618" i="5"/>
  <c r="C617" i="1"/>
  <c r="E617" i="1"/>
  <c r="D617" i="1"/>
  <c r="B618" i="1"/>
  <c r="F617" i="1"/>
  <c r="F619" i="5" l="1"/>
  <c r="E619" i="5"/>
  <c r="C619" i="5"/>
  <c r="B620" i="5"/>
  <c r="D619" i="5"/>
  <c r="C618" i="1"/>
  <c r="F618" i="1"/>
  <c r="D618" i="1"/>
  <c r="B619" i="1"/>
  <c r="E618" i="1"/>
  <c r="C620" i="5" l="1"/>
  <c r="B621" i="5"/>
  <c r="F620" i="5"/>
  <c r="E620" i="5"/>
  <c r="D620" i="5"/>
  <c r="B620" i="1"/>
  <c r="F619" i="1"/>
  <c r="E619" i="1"/>
  <c r="D619" i="1"/>
  <c r="C619" i="1"/>
  <c r="D621" i="5" l="1"/>
  <c r="C621" i="5"/>
  <c r="F621" i="5"/>
  <c r="B622" i="5"/>
  <c r="E621" i="5"/>
  <c r="D620" i="1"/>
  <c r="B621" i="1"/>
  <c r="C620" i="1"/>
  <c r="F620" i="1"/>
  <c r="E620" i="1"/>
  <c r="B623" i="5" l="1"/>
  <c r="F622" i="5"/>
  <c r="E622" i="5"/>
  <c r="C622" i="5"/>
  <c r="D622" i="5"/>
  <c r="F621" i="1"/>
  <c r="E621" i="1"/>
  <c r="C621" i="1"/>
  <c r="B622" i="1"/>
  <c r="D621" i="1"/>
  <c r="D623" i="5" l="1"/>
  <c r="B624" i="5"/>
  <c r="F623" i="5"/>
  <c r="E623" i="5"/>
  <c r="C623" i="5"/>
  <c r="C622" i="1"/>
  <c r="D622" i="1"/>
  <c r="B623" i="1"/>
  <c r="E622" i="1"/>
  <c r="F622" i="1"/>
  <c r="E624" i="5" l="1"/>
  <c r="D624" i="5"/>
  <c r="B625" i="5"/>
  <c r="C624" i="5"/>
  <c r="F624" i="5"/>
  <c r="F623" i="1"/>
  <c r="D623" i="1"/>
  <c r="C623" i="1"/>
  <c r="E623" i="1"/>
  <c r="B624" i="1"/>
  <c r="B626" i="5" l="1"/>
  <c r="F625" i="5"/>
  <c r="E625" i="5"/>
  <c r="D625" i="5"/>
  <c r="C625" i="5"/>
  <c r="D624" i="1"/>
  <c r="B625" i="1"/>
  <c r="F624" i="1"/>
  <c r="E624" i="1"/>
  <c r="C624" i="1"/>
  <c r="C626" i="5" l="1"/>
  <c r="E626" i="5"/>
  <c r="B627" i="5"/>
  <c r="F626" i="5"/>
  <c r="D626" i="5"/>
  <c r="F625" i="1"/>
  <c r="E625" i="1"/>
  <c r="B626" i="1"/>
  <c r="C625" i="1"/>
  <c r="D625" i="1"/>
  <c r="F627" i="5" l="1"/>
  <c r="E627" i="5"/>
  <c r="B628" i="5"/>
  <c r="C627" i="5"/>
  <c r="D627" i="5"/>
  <c r="C626" i="1"/>
  <c r="D626" i="1"/>
  <c r="B627" i="1"/>
  <c r="E626" i="1"/>
  <c r="F626" i="1"/>
  <c r="C628" i="5" l="1"/>
  <c r="B629" i="5"/>
  <c r="F628" i="5"/>
  <c r="E628" i="5"/>
  <c r="D628" i="5"/>
  <c r="F627" i="1"/>
  <c r="E627" i="1"/>
  <c r="D627" i="1"/>
  <c r="B628" i="1"/>
  <c r="C627" i="1"/>
  <c r="D629" i="5" l="1"/>
  <c r="C629" i="5"/>
  <c r="F629" i="5"/>
  <c r="E629" i="5"/>
  <c r="B630" i="5"/>
  <c r="D628" i="1"/>
  <c r="E628" i="1"/>
  <c r="F628" i="1"/>
  <c r="C628" i="1"/>
  <c r="B629" i="1"/>
  <c r="B631" i="5" l="1"/>
  <c r="F630" i="5"/>
  <c r="E630" i="5"/>
  <c r="D630" i="5"/>
  <c r="C630" i="5"/>
  <c r="B630" i="1"/>
  <c r="E629" i="1"/>
  <c r="F629" i="1"/>
  <c r="C629" i="1"/>
  <c r="D629" i="1"/>
  <c r="D631" i="5" l="1"/>
  <c r="B632" i="5"/>
  <c r="F631" i="5"/>
  <c r="E631" i="5"/>
  <c r="C631" i="5"/>
  <c r="C630" i="1"/>
  <c r="D630" i="1"/>
  <c r="E630" i="1"/>
  <c r="B631" i="1"/>
  <c r="F630" i="1"/>
  <c r="E632" i="5" l="1"/>
  <c r="D632" i="5"/>
  <c r="B633" i="5"/>
  <c r="C632" i="5"/>
  <c r="F632" i="5"/>
  <c r="F631" i="1"/>
  <c r="D631" i="1"/>
  <c r="C631" i="1"/>
  <c r="E631" i="1"/>
  <c r="B632" i="1"/>
  <c r="B634" i="5" l="1"/>
  <c r="F633" i="5"/>
  <c r="E633" i="5"/>
  <c r="D633" i="5"/>
  <c r="C633" i="5"/>
  <c r="D632" i="1"/>
  <c r="B633" i="1"/>
  <c r="F632" i="1"/>
  <c r="E632" i="1"/>
  <c r="C632" i="1"/>
  <c r="C634" i="5" l="1"/>
  <c r="E634" i="5"/>
  <c r="F634" i="5"/>
  <c r="D634" i="5"/>
  <c r="B635" i="5"/>
  <c r="B634" i="1"/>
  <c r="E633" i="1"/>
  <c r="F633" i="1"/>
  <c r="C633" i="1"/>
  <c r="D633" i="1"/>
  <c r="F635" i="5" l="1"/>
  <c r="E635" i="5"/>
  <c r="B636" i="5"/>
  <c r="D635" i="5"/>
  <c r="C635" i="5"/>
  <c r="D634" i="1"/>
  <c r="C634" i="1"/>
  <c r="F634" i="1"/>
  <c r="B635" i="1"/>
  <c r="E634" i="1"/>
  <c r="C636" i="5" l="1"/>
  <c r="B637" i="5"/>
  <c r="F636" i="5"/>
  <c r="E636" i="5"/>
  <c r="D636" i="5"/>
  <c r="B636" i="1"/>
  <c r="F635" i="1"/>
  <c r="E635" i="1"/>
  <c r="D635" i="1"/>
  <c r="C635" i="1"/>
  <c r="D637" i="5" l="1"/>
  <c r="C637" i="5"/>
  <c r="F637" i="5"/>
  <c r="E637" i="5"/>
  <c r="B638" i="5"/>
  <c r="D636" i="1"/>
  <c r="B637" i="1"/>
  <c r="F636" i="1"/>
  <c r="C636" i="1"/>
  <c r="E636" i="1"/>
  <c r="B639" i="5" l="1"/>
  <c r="F638" i="5"/>
  <c r="E638" i="5"/>
  <c r="D638" i="5"/>
  <c r="C638" i="5"/>
  <c r="E637" i="1"/>
  <c r="B638" i="1"/>
  <c r="C637" i="1"/>
  <c r="D637" i="1"/>
  <c r="F637" i="1"/>
  <c r="E639" i="5" l="1"/>
  <c r="D639" i="5"/>
  <c r="B640" i="5"/>
  <c r="F639" i="5"/>
  <c r="C639" i="5"/>
  <c r="F2" i="4"/>
  <c r="F3" i="4"/>
  <c r="F4" i="4"/>
  <c r="C638" i="1"/>
  <c r="D638" i="1"/>
  <c r="B639" i="1"/>
  <c r="E638" i="1"/>
  <c r="F638" i="1"/>
  <c r="F640" i="5" l="1"/>
  <c r="E640" i="5"/>
  <c r="G2" i="5" s="1"/>
  <c r="D640" i="5"/>
  <c r="G3" i="5" s="1"/>
  <c r="C640" i="5"/>
  <c r="G4" i="5" s="1"/>
  <c r="B640" i="1"/>
  <c r="F639" i="1"/>
  <c r="E639" i="1"/>
  <c r="D639" i="1"/>
  <c r="C639" i="1"/>
  <c r="D640" i="1" l="1"/>
  <c r="E640" i="1"/>
  <c r="F640" i="1"/>
  <c r="C640" i="1"/>
</calcChain>
</file>

<file path=xl/sharedStrings.xml><?xml version="1.0" encoding="utf-8"?>
<sst xmlns="http://schemas.openxmlformats.org/spreadsheetml/2006/main" count="62" uniqueCount="30">
  <si>
    <t>UnPaid Principal Balance</t>
  </si>
  <si>
    <t>Loan Amount</t>
  </si>
  <si>
    <t>Loan Term(Year)</t>
  </si>
  <si>
    <t>Annual Interest Rate</t>
  </si>
  <si>
    <t>Frequency in a Year</t>
  </si>
  <si>
    <t>No of Period in a year</t>
  </si>
  <si>
    <t>Total No. of Period(nper)</t>
  </si>
  <si>
    <t>Periodic Payment</t>
  </si>
  <si>
    <t>Monthly</t>
  </si>
  <si>
    <t>Semi-Annual</t>
  </si>
  <si>
    <t>Annual</t>
  </si>
  <si>
    <t>Month No.</t>
  </si>
  <si>
    <t>Fixed Payment</t>
  </si>
  <si>
    <t>Principal Paydown</t>
  </si>
  <si>
    <t>Interest Applied</t>
  </si>
  <si>
    <t>Total Interest Paid</t>
  </si>
  <si>
    <t>Total Principal Paid</t>
  </si>
  <si>
    <t>Total Payment Made</t>
  </si>
  <si>
    <t>Input</t>
  </si>
  <si>
    <t>Monthly Payment</t>
  </si>
  <si>
    <t>Interest Rate</t>
  </si>
  <si>
    <t>DATE</t>
  </si>
  <si>
    <t>MORTGAGE30US Index</t>
  </si>
  <si>
    <t xml:space="preserve">Interest rate Cap </t>
  </si>
  <si>
    <t>Assumed Lender Margin</t>
  </si>
  <si>
    <t>2 |2|5</t>
  </si>
  <si>
    <t>The first digit is the first Increament rate after the fixed 7 year period, the Second digit is the subsequent increment while the third digit is the Maximum increment rate</t>
  </si>
  <si>
    <t>Annual Interest Rate(for the first 7 yrs)</t>
  </si>
  <si>
    <t>Interest rate (after the fixed period)</t>
  </si>
  <si>
    <t>Index +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</si>
</sst>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" xfId="0" applyBorder="1"/>
    <xf numFmtId="165" fontId="1" fillId="0" borderId="1" xfId="1" applyFont="1" applyBorder="1"/>
    <xf numFmtId="9" fontId="0" fillId="0" borderId="1" xfId="0" applyNumberFormat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166" fontId="2" fillId="2" borderId="2" xfId="0" applyNumberFormat="1" applyFont="1" applyFill="1" applyBorder="1"/>
    <xf numFmtId="15" fontId="0" fillId="0" borderId="0" xfId="0" applyNumberFormat="1"/>
    <xf numFmtId="0" fontId="0" fillId="0" borderId="3" xfId="0" applyFill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6" fontId="0" fillId="3" borderId="0" xfId="0" applyNumberFormat="1" applyFill="1"/>
    <xf numFmtId="0" fontId="0" fillId="3" borderId="0" xfId="0" applyFill="1"/>
    <xf numFmtId="10" fontId="0" fillId="3" borderId="0" xfId="0" applyNumberFormat="1" applyFill="1"/>
    <xf numFmtId="15" fontId="0" fillId="3" borderId="0" xfId="0" applyNumberFormat="1" applyFill="1"/>
    <xf numFmtId="166" fontId="0" fillId="0" borderId="0" xfId="0" applyNumberFormat="1" applyFill="1"/>
    <xf numFmtId="0" fontId="0" fillId="0" borderId="0" xfId="0" applyFill="1"/>
    <xf numFmtId="10" fontId="0" fillId="0" borderId="0" xfId="0" applyNumberFormat="1" applyFill="1"/>
    <xf numFmtId="15" fontId="0" fillId="0" borderId="0" xfId="0" applyNumberForma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8E3-B594-4157-946B-7216645B102E}">
  <dimension ref="A1:G640"/>
  <sheetViews>
    <sheetView workbookViewId="0">
      <selection activeCell="G12" sqref="G12"/>
    </sheetView>
  </sheetViews>
  <sheetFormatPr defaultRowHeight="14.25" x14ac:dyDescent="0.45"/>
  <cols>
    <col min="2" max="2" width="21.796875" bestFit="1" customWidth="1"/>
    <col min="3" max="3" width="14.265625" bestFit="1" customWidth="1"/>
    <col min="4" max="4" width="17.9296875" bestFit="1" customWidth="1"/>
    <col min="5" max="5" width="15.53125" bestFit="1" customWidth="1"/>
    <col min="6" max="6" width="23.73046875" bestFit="1" customWidth="1"/>
    <col min="7" max="7" width="12.265625" bestFit="1" customWidth="1"/>
    <col min="8" max="8" width="21.796875" bestFit="1" customWidth="1"/>
  </cols>
  <sheetData>
    <row r="1" spans="1:7" x14ac:dyDescent="0.45">
      <c r="B1" s="8"/>
      <c r="C1" s="9" t="s">
        <v>18</v>
      </c>
      <c r="D1" s="8"/>
    </row>
    <row r="2" spans="1:7" x14ac:dyDescent="0.45">
      <c r="B2" s="3" t="s">
        <v>1</v>
      </c>
      <c r="C2" s="3"/>
      <c r="D2" s="4">
        <v>1000000</v>
      </c>
      <c r="F2" t="s">
        <v>15</v>
      </c>
      <c r="G2" s="2">
        <f>SUM($E$12:$E$1048576)</f>
        <v>271766.94327735208</v>
      </c>
    </row>
    <row r="3" spans="1:7" x14ac:dyDescent="0.45">
      <c r="B3" s="3" t="s">
        <v>2</v>
      </c>
      <c r="C3" s="3"/>
      <c r="D3" s="3">
        <v>20</v>
      </c>
      <c r="F3" t="s">
        <v>16</v>
      </c>
      <c r="G3" s="2">
        <f>SUM($D$12:$D$1048576)</f>
        <v>1000000.0000000001</v>
      </c>
    </row>
    <row r="4" spans="1:7" x14ac:dyDescent="0.45">
      <c r="B4" s="3" t="s">
        <v>3</v>
      </c>
      <c r="C4" s="3"/>
      <c r="D4" s="5">
        <v>2.5000000000000001E-2</v>
      </c>
      <c r="F4" t="s">
        <v>17</v>
      </c>
      <c r="G4" s="11">
        <f>SUM($C$12:$C$1048576)</f>
        <v>1271766.9432773485</v>
      </c>
    </row>
    <row r="5" spans="1:7" x14ac:dyDescent="0.45">
      <c r="B5" s="3" t="s">
        <v>4</v>
      </c>
      <c r="C5" s="3"/>
      <c r="D5" s="7" t="s">
        <v>8</v>
      </c>
    </row>
    <row r="6" spans="1:7" ht="15.75" x14ac:dyDescent="0.5">
      <c r="B6" s="6" t="s">
        <v>5</v>
      </c>
      <c r="C6" s="3"/>
      <c r="D6" s="3">
        <f>VLOOKUP(D5,Sheet2!$A$1:$B$3,2,0)</f>
        <v>12</v>
      </c>
      <c r="G6" s="2"/>
    </row>
    <row r="7" spans="1:7" x14ac:dyDescent="0.45">
      <c r="B7" s="3" t="s">
        <v>6</v>
      </c>
      <c r="C7" s="3"/>
      <c r="D7" s="3">
        <f>D3*D6</f>
        <v>240</v>
      </c>
    </row>
    <row r="9" spans="1:7" x14ac:dyDescent="0.45">
      <c r="B9" t="s">
        <v>7</v>
      </c>
      <c r="D9" s="1">
        <f>PMT($D$4/$D$6,$D$7,-$D$2)</f>
        <v>5299.0289303222989</v>
      </c>
    </row>
    <row r="11" spans="1:7" ht="15.75" x14ac:dyDescent="0.5"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0</v>
      </c>
    </row>
    <row r="12" spans="1:7" x14ac:dyDescent="0.45">
      <c r="A12" s="2"/>
      <c r="B12">
        <v>0</v>
      </c>
      <c r="C12" s="2"/>
      <c r="D12" s="2"/>
      <c r="E12" s="2"/>
      <c r="F12" s="2">
        <f>D2</f>
        <v>1000000</v>
      </c>
    </row>
    <row r="13" spans="1:7" x14ac:dyDescent="0.45">
      <c r="A13" s="2"/>
      <c r="B13">
        <f t="shared" ref="B13:B76" si="0">IF(B12&lt;$D$7,B12+1," ")</f>
        <v>1</v>
      </c>
      <c r="C13" s="2">
        <f t="shared" ref="C13:C76" si="1">IF(B13&lt;&gt;" ",$D$9," ")</f>
        <v>5299.0289303222989</v>
      </c>
      <c r="D13" s="2">
        <f t="shared" ref="D13:D76" si="2">IF(B13&lt;&gt;" ",PPMT($D$4/$D$6,$B13,$D$7,-$D$2)," ")</f>
        <v>3215.6955969889659</v>
      </c>
      <c r="E13" s="2">
        <f t="shared" ref="E13:E76" si="3">IF(B13&lt;&gt;" ",IPMT($D$4/$D$6,  $B13,$D$7,-  $D$2)," ")</f>
        <v>2083.3333333333335</v>
      </c>
      <c r="F13" s="2">
        <f t="shared" ref="F13:F76" si="4">IF(B13&lt;&gt;" ",F12-D13," ")</f>
        <v>996784.30440301099</v>
      </c>
    </row>
    <row r="14" spans="1:7" x14ac:dyDescent="0.45">
      <c r="A14" s="2"/>
      <c r="B14">
        <f t="shared" si="0"/>
        <v>2</v>
      </c>
      <c r="C14" s="2">
        <f t="shared" si="1"/>
        <v>5299.0289303222989</v>
      </c>
      <c r="D14" s="2">
        <f t="shared" si="2"/>
        <v>3222.3949628160267</v>
      </c>
      <c r="E14" s="2">
        <f t="shared" si="3"/>
        <v>2076.6339675062727</v>
      </c>
      <c r="F14" s="2">
        <f t="shared" si="4"/>
        <v>993561.90944019496</v>
      </c>
    </row>
    <row r="15" spans="1:7" x14ac:dyDescent="0.45">
      <c r="A15" s="2"/>
      <c r="B15">
        <f t="shared" si="0"/>
        <v>3</v>
      </c>
      <c r="C15" s="2">
        <f t="shared" si="1"/>
        <v>5299.0289303222989</v>
      </c>
      <c r="D15" s="2">
        <f t="shared" si="2"/>
        <v>3229.1082856552262</v>
      </c>
      <c r="E15" s="2">
        <f t="shared" si="3"/>
        <v>2069.9206446670723</v>
      </c>
      <c r="F15" s="2">
        <f t="shared" si="4"/>
        <v>990332.80115453969</v>
      </c>
    </row>
    <row r="16" spans="1:7" x14ac:dyDescent="0.45">
      <c r="A16" s="2"/>
      <c r="B16">
        <f t="shared" si="0"/>
        <v>4</v>
      </c>
      <c r="C16" s="2">
        <f t="shared" si="1"/>
        <v>5299.0289303222989</v>
      </c>
      <c r="D16" s="2">
        <f t="shared" si="2"/>
        <v>3235.8355945836752</v>
      </c>
      <c r="E16" s="2">
        <f t="shared" si="3"/>
        <v>2063.1933357386242</v>
      </c>
      <c r="F16" s="2">
        <f t="shared" si="4"/>
        <v>987096.96555995604</v>
      </c>
    </row>
    <row r="17" spans="1:6" x14ac:dyDescent="0.45">
      <c r="A17" s="2"/>
      <c r="B17">
        <f t="shared" si="0"/>
        <v>5</v>
      </c>
      <c r="C17" s="2">
        <f t="shared" si="1"/>
        <v>5299.0289303222989</v>
      </c>
      <c r="D17" s="2">
        <f t="shared" si="2"/>
        <v>3242.5769187390574</v>
      </c>
      <c r="E17" s="2">
        <f t="shared" si="3"/>
        <v>2056.4520115832415</v>
      </c>
      <c r="F17" s="2">
        <f t="shared" si="4"/>
        <v>983854.38864121702</v>
      </c>
    </row>
    <row r="18" spans="1:6" x14ac:dyDescent="0.45">
      <c r="A18" s="2"/>
      <c r="B18">
        <f t="shared" si="0"/>
        <v>6</v>
      </c>
      <c r="C18" s="2">
        <f t="shared" si="1"/>
        <v>5299.0289303222989</v>
      </c>
      <c r="D18" s="2">
        <f t="shared" si="2"/>
        <v>3249.3322873197635</v>
      </c>
      <c r="E18" s="2">
        <f t="shared" si="3"/>
        <v>2049.696643002535</v>
      </c>
      <c r="F18" s="2">
        <f t="shared" si="4"/>
        <v>980605.05635389721</v>
      </c>
    </row>
    <row r="19" spans="1:6" x14ac:dyDescent="0.45">
      <c r="A19" s="2"/>
      <c r="B19">
        <f t="shared" si="0"/>
        <v>7</v>
      </c>
      <c r="C19" s="2">
        <f t="shared" si="1"/>
        <v>5299.0289303222989</v>
      </c>
      <c r="D19" s="2">
        <f t="shared" si="2"/>
        <v>3256.1017295850133</v>
      </c>
      <c r="E19" s="2">
        <f t="shared" si="3"/>
        <v>2042.9272007372858</v>
      </c>
      <c r="F19" s="2">
        <f t="shared" si="4"/>
        <v>977348.95462431223</v>
      </c>
    </row>
    <row r="20" spans="1:6" x14ac:dyDescent="0.45">
      <c r="A20" s="2"/>
      <c r="B20">
        <f t="shared" si="0"/>
        <v>8</v>
      </c>
      <c r="C20" s="2">
        <f t="shared" si="1"/>
        <v>5299.0289303222989</v>
      </c>
      <c r="D20" s="2">
        <f t="shared" si="2"/>
        <v>3262.8852748549825</v>
      </c>
      <c r="E20" s="2">
        <f t="shared" si="3"/>
        <v>2036.1436554673169</v>
      </c>
      <c r="F20" s="2">
        <f t="shared" si="4"/>
        <v>974086.06934945728</v>
      </c>
    </row>
    <row r="21" spans="1:6" x14ac:dyDescent="0.45">
      <c r="A21" s="2"/>
      <c r="B21">
        <f t="shared" si="0"/>
        <v>9</v>
      </c>
      <c r="C21" s="2">
        <f t="shared" si="1"/>
        <v>5299.0289303222989</v>
      </c>
      <c r="D21" s="2">
        <f t="shared" si="2"/>
        <v>3269.6829525109301</v>
      </c>
      <c r="E21" s="2">
        <f t="shared" si="3"/>
        <v>2029.345977811369</v>
      </c>
      <c r="F21" s="2">
        <f t="shared" si="4"/>
        <v>970816.38639694639</v>
      </c>
    </row>
    <row r="22" spans="1:6" x14ac:dyDescent="0.45">
      <c r="A22" s="2"/>
      <c r="B22">
        <f t="shared" si="0"/>
        <v>10</v>
      </c>
      <c r="C22" s="2">
        <f t="shared" si="1"/>
        <v>5299.0289303222989</v>
      </c>
      <c r="D22" s="2">
        <f t="shared" si="2"/>
        <v>3276.4947919953279</v>
      </c>
      <c r="E22" s="2">
        <f t="shared" si="3"/>
        <v>2022.5341383269715</v>
      </c>
      <c r="F22" s="2">
        <f t="shared" si="4"/>
        <v>967539.891604951</v>
      </c>
    </row>
    <row r="23" spans="1:6" x14ac:dyDescent="0.45">
      <c r="A23" s="2"/>
      <c r="B23">
        <f t="shared" si="0"/>
        <v>11</v>
      </c>
      <c r="C23" s="2">
        <f t="shared" si="1"/>
        <v>5299.0289303222989</v>
      </c>
      <c r="D23" s="2">
        <f t="shared" si="2"/>
        <v>3283.3208228119847</v>
      </c>
      <c r="E23" s="2">
        <f t="shared" si="3"/>
        <v>2015.7081075103142</v>
      </c>
      <c r="F23" s="2">
        <f t="shared" si="4"/>
        <v>964256.57078213897</v>
      </c>
    </row>
    <row r="24" spans="1:6" x14ac:dyDescent="0.45">
      <c r="A24" s="2"/>
      <c r="B24">
        <f t="shared" si="0"/>
        <v>12</v>
      </c>
      <c r="C24" s="2">
        <f t="shared" si="1"/>
        <v>5299.0289303222989</v>
      </c>
      <c r="D24" s="2">
        <f t="shared" si="2"/>
        <v>3290.1610745261764</v>
      </c>
      <c r="E24" s="2">
        <f t="shared" si="3"/>
        <v>2008.8678557961227</v>
      </c>
      <c r="F24" s="2">
        <f t="shared" si="4"/>
        <v>960966.40970761282</v>
      </c>
    </row>
    <row r="25" spans="1:6" x14ac:dyDescent="0.45">
      <c r="A25" s="2"/>
      <c r="B25">
        <f t="shared" si="0"/>
        <v>13</v>
      </c>
      <c r="C25" s="2">
        <f t="shared" si="1"/>
        <v>5299.0289303222989</v>
      </c>
      <c r="D25" s="2">
        <f t="shared" si="2"/>
        <v>3297.015576764773</v>
      </c>
      <c r="E25" s="2">
        <f t="shared" si="3"/>
        <v>2002.0133535575267</v>
      </c>
      <c r="F25" s="2">
        <f t="shared" si="4"/>
        <v>957669.394130848</v>
      </c>
    </row>
    <row r="26" spans="1:6" x14ac:dyDescent="0.45">
      <c r="A26" s="2"/>
      <c r="B26">
        <f t="shared" si="0"/>
        <v>14</v>
      </c>
      <c r="C26" s="2">
        <f t="shared" si="1"/>
        <v>5299.0289303222989</v>
      </c>
      <c r="D26" s="2">
        <f t="shared" si="2"/>
        <v>3303.8843592163662</v>
      </c>
      <c r="E26" s="2">
        <f t="shared" si="3"/>
        <v>1995.1445711059332</v>
      </c>
      <c r="F26" s="2">
        <f t="shared" si="4"/>
        <v>954365.50977163168</v>
      </c>
    </row>
    <row r="27" spans="1:6" x14ac:dyDescent="0.45">
      <c r="A27" s="2"/>
      <c r="B27">
        <f t="shared" si="0"/>
        <v>15</v>
      </c>
      <c r="C27" s="2">
        <f t="shared" si="1"/>
        <v>5299.0289303222989</v>
      </c>
      <c r="D27" s="2">
        <f t="shared" si="2"/>
        <v>3310.7674516314</v>
      </c>
      <c r="E27" s="2">
        <f t="shared" si="3"/>
        <v>1988.2614786908991</v>
      </c>
      <c r="F27" s="2">
        <f t="shared" si="4"/>
        <v>951054.74232000031</v>
      </c>
    </row>
    <row r="28" spans="1:6" x14ac:dyDescent="0.45">
      <c r="A28" s="2"/>
      <c r="B28">
        <f t="shared" si="0"/>
        <v>16</v>
      </c>
      <c r="C28" s="2">
        <f t="shared" si="1"/>
        <v>5299.0289303222989</v>
      </c>
      <c r="D28" s="2">
        <f t="shared" si="2"/>
        <v>3317.6648838222986</v>
      </c>
      <c r="E28" s="2">
        <f t="shared" si="3"/>
        <v>1981.3640465000001</v>
      </c>
      <c r="F28" s="2">
        <f t="shared" si="4"/>
        <v>947737.07743617799</v>
      </c>
    </row>
    <row r="29" spans="1:6" x14ac:dyDescent="0.45">
      <c r="A29" s="2"/>
      <c r="B29">
        <f t="shared" si="0"/>
        <v>17</v>
      </c>
      <c r="C29" s="2">
        <f t="shared" si="1"/>
        <v>5299.0289303222989</v>
      </c>
      <c r="D29" s="2">
        <f t="shared" si="2"/>
        <v>3324.5766856635951</v>
      </c>
      <c r="E29" s="2">
        <f t="shared" si="3"/>
        <v>1974.4522446587039</v>
      </c>
      <c r="F29" s="2">
        <f t="shared" si="4"/>
        <v>944412.50075051445</v>
      </c>
    </row>
    <row r="30" spans="1:6" x14ac:dyDescent="0.45">
      <c r="A30" s="2"/>
      <c r="B30">
        <f t="shared" si="0"/>
        <v>18</v>
      </c>
      <c r="C30" s="2">
        <f t="shared" si="1"/>
        <v>5299.0289303222989</v>
      </c>
      <c r="D30" s="2">
        <f t="shared" si="2"/>
        <v>3331.5028870920605</v>
      </c>
      <c r="E30" s="2">
        <f t="shared" si="3"/>
        <v>1967.526043230238</v>
      </c>
      <c r="F30" s="2">
        <f t="shared" si="4"/>
        <v>941080.99786342238</v>
      </c>
    </row>
    <row r="31" spans="1:6" x14ac:dyDescent="0.45">
      <c r="A31" s="2"/>
      <c r="B31">
        <f t="shared" si="0"/>
        <v>19</v>
      </c>
      <c r="C31" s="2">
        <f t="shared" si="1"/>
        <v>5299.0289303222989</v>
      </c>
      <c r="D31" s="2">
        <f t="shared" si="2"/>
        <v>3338.4435181068357</v>
      </c>
      <c r="E31" s="2">
        <f t="shared" si="3"/>
        <v>1960.5854122154633</v>
      </c>
      <c r="F31" s="2">
        <f t="shared" si="4"/>
        <v>937742.55434531556</v>
      </c>
    </row>
    <row r="32" spans="1:6" x14ac:dyDescent="0.45">
      <c r="A32" s="2"/>
      <c r="B32">
        <f t="shared" si="0"/>
        <v>20</v>
      </c>
      <c r="C32" s="2">
        <f t="shared" si="1"/>
        <v>5299.0289303222989</v>
      </c>
      <c r="D32" s="2">
        <f t="shared" si="2"/>
        <v>3345.3986087695585</v>
      </c>
      <c r="E32" s="2">
        <f t="shared" si="3"/>
        <v>1953.6303215527405</v>
      </c>
      <c r="F32" s="2">
        <f t="shared" si="4"/>
        <v>934397.15573654603</v>
      </c>
    </row>
    <row r="33" spans="1:6" x14ac:dyDescent="0.45">
      <c r="A33" s="2"/>
      <c r="B33">
        <f t="shared" si="0"/>
        <v>21</v>
      </c>
      <c r="C33" s="2">
        <f t="shared" si="1"/>
        <v>5299.0289303222989</v>
      </c>
      <c r="D33" s="2">
        <f t="shared" si="2"/>
        <v>3352.3681892044951</v>
      </c>
      <c r="E33" s="2">
        <f t="shared" si="3"/>
        <v>1946.6607411178038</v>
      </c>
      <c r="F33" s="2">
        <f t="shared" si="4"/>
        <v>931044.78754734155</v>
      </c>
    </row>
    <row r="34" spans="1:6" x14ac:dyDescent="0.45">
      <c r="A34" s="2"/>
      <c r="B34">
        <f t="shared" si="0"/>
        <v>22</v>
      </c>
      <c r="C34" s="2">
        <f t="shared" si="1"/>
        <v>5299.0289303222989</v>
      </c>
      <c r="D34" s="2">
        <f t="shared" si="2"/>
        <v>3359.3522895986707</v>
      </c>
      <c r="E34" s="2">
        <f t="shared" si="3"/>
        <v>1939.676640723628</v>
      </c>
      <c r="F34" s="2">
        <f t="shared" si="4"/>
        <v>927685.43525774288</v>
      </c>
    </row>
    <row r="35" spans="1:6" x14ac:dyDescent="0.45">
      <c r="A35" s="2"/>
      <c r="B35">
        <f t="shared" si="0"/>
        <v>23</v>
      </c>
      <c r="C35" s="2">
        <f t="shared" si="1"/>
        <v>5299.0289303222989</v>
      </c>
      <c r="D35" s="2">
        <f t="shared" si="2"/>
        <v>3366.3509402020013</v>
      </c>
      <c r="E35" s="2">
        <f t="shared" si="3"/>
        <v>1932.6779901202972</v>
      </c>
      <c r="F35" s="2">
        <f t="shared" si="4"/>
        <v>924319.08431754087</v>
      </c>
    </row>
    <row r="36" spans="1:6" x14ac:dyDescent="0.45">
      <c r="A36" s="2"/>
      <c r="B36">
        <f t="shared" si="0"/>
        <v>24</v>
      </c>
      <c r="C36" s="2">
        <f t="shared" si="1"/>
        <v>5299.0289303222989</v>
      </c>
      <c r="D36" s="2">
        <f t="shared" si="2"/>
        <v>3373.3641713274224</v>
      </c>
      <c r="E36" s="2">
        <f t="shared" si="3"/>
        <v>1925.6647589948766</v>
      </c>
      <c r="F36" s="2">
        <f t="shared" si="4"/>
        <v>920945.72014621343</v>
      </c>
    </row>
    <row r="37" spans="1:6" x14ac:dyDescent="0.45">
      <c r="A37" s="2"/>
      <c r="B37">
        <f t="shared" si="0"/>
        <v>25</v>
      </c>
      <c r="C37" s="2">
        <f t="shared" si="1"/>
        <v>5299.0289303222989</v>
      </c>
      <c r="D37" s="2">
        <f t="shared" si="2"/>
        <v>3380.3920133510214</v>
      </c>
      <c r="E37" s="2">
        <f t="shared" si="3"/>
        <v>1918.6369169712777</v>
      </c>
      <c r="F37" s="2">
        <f t="shared" si="4"/>
        <v>917565.32813286246</v>
      </c>
    </row>
    <row r="38" spans="1:6" x14ac:dyDescent="0.45">
      <c r="A38" s="2"/>
      <c r="B38">
        <f t="shared" si="0"/>
        <v>26</v>
      </c>
      <c r="C38" s="2">
        <f t="shared" si="1"/>
        <v>5299.0289303222989</v>
      </c>
      <c r="D38" s="2">
        <f t="shared" si="2"/>
        <v>3387.4344967121688</v>
      </c>
      <c r="E38" s="2">
        <f t="shared" si="3"/>
        <v>1911.5944336101295</v>
      </c>
      <c r="F38" s="2">
        <f t="shared" si="4"/>
        <v>914177.89363615029</v>
      </c>
    </row>
    <row r="39" spans="1:6" x14ac:dyDescent="0.45">
      <c r="A39" s="2"/>
      <c r="B39">
        <f t="shared" si="0"/>
        <v>27</v>
      </c>
      <c r="C39" s="2">
        <f t="shared" si="1"/>
        <v>5299.0289303222989</v>
      </c>
      <c r="D39" s="2">
        <f t="shared" si="2"/>
        <v>3394.4916519136532</v>
      </c>
      <c r="E39" s="2">
        <f t="shared" si="3"/>
        <v>1904.5372784086462</v>
      </c>
      <c r="F39" s="2">
        <f t="shared" si="4"/>
        <v>910783.40198423667</v>
      </c>
    </row>
    <row r="40" spans="1:6" x14ac:dyDescent="0.45">
      <c r="A40" s="2"/>
      <c r="B40">
        <f t="shared" si="0"/>
        <v>28</v>
      </c>
      <c r="C40" s="2">
        <f t="shared" si="1"/>
        <v>5299.0289303222989</v>
      </c>
      <c r="D40" s="2">
        <f t="shared" si="2"/>
        <v>3401.5635095218063</v>
      </c>
      <c r="E40" s="2">
        <f t="shared" si="3"/>
        <v>1897.4654208004924</v>
      </c>
      <c r="F40" s="2">
        <f t="shared" si="4"/>
        <v>907381.8384747149</v>
      </c>
    </row>
    <row r="41" spans="1:6" x14ac:dyDescent="0.45">
      <c r="A41" s="2"/>
      <c r="B41">
        <f t="shared" si="0"/>
        <v>29</v>
      </c>
      <c r="C41" s="2">
        <f t="shared" si="1"/>
        <v>5299.0289303222989</v>
      </c>
      <c r="D41" s="2">
        <f t="shared" si="2"/>
        <v>3408.6501001666434</v>
      </c>
      <c r="E41" s="2">
        <f t="shared" si="3"/>
        <v>1890.3788301556556</v>
      </c>
      <c r="F41" s="2">
        <f t="shared" si="4"/>
        <v>903973.18837454822</v>
      </c>
    </row>
    <row r="42" spans="1:6" x14ac:dyDescent="0.45">
      <c r="A42" s="2"/>
      <c r="B42">
        <f t="shared" si="0"/>
        <v>30</v>
      </c>
      <c r="C42" s="2">
        <f t="shared" si="1"/>
        <v>5299.0289303222989</v>
      </c>
      <c r="D42" s="2">
        <f t="shared" si="2"/>
        <v>3415.7514545419908</v>
      </c>
      <c r="E42" s="2">
        <f t="shared" si="3"/>
        <v>1883.2774757803084</v>
      </c>
      <c r="F42" s="2">
        <f t="shared" si="4"/>
        <v>900557.43692000618</v>
      </c>
    </row>
    <row r="43" spans="1:6" x14ac:dyDescent="0.45">
      <c r="A43" s="2"/>
      <c r="B43">
        <f t="shared" si="0"/>
        <v>31</v>
      </c>
      <c r="C43" s="2">
        <f t="shared" si="1"/>
        <v>5299.0289303222989</v>
      </c>
      <c r="D43" s="2">
        <f t="shared" si="2"/>
        <v>3422.8676034056198</v>
      </c>
      <c r="E43" s="2">
        <f t="shared" si="3"/>
        <v>1876.1613269166789</v>
      </c>
      <c r="F43" s="2">
        <f t="shared" si="4"/>
        <v>897134.56931660057</v>
      </c>
    </row>
    <row r="44" spans="1:6" x14ac:dyDescent="0.45">
      <c r="A44" s="2"/>
      <c r="B44">
        <f t="shared" si="0"/>
        <v>32</v>
      </c>
      <c r="C44" s="2">
        <f t="shared" si="1"/>
        <v>5299.0289303222989</v>
      </c>
      <c r="D44" s="2">
        <f t="shared" si="2"/>
        <v>3429.9985775793816</v>
      </c>
      <c r="E44" s="2">
        <f t="shared" si="3"/>
        <v>1869.0303527429173</v>
      </c>
      <c r="F44" s="2">
        <f t="shared" si="4"/>
        <v>893704.57073902118</v>
      </c>
    </row>
    <row r="45" spans="1:6" x14ac:dyDescent="0.45">
      <c r="A45" s="2"/>
      <c r="B45">
        <f t="shared" si="0"/>
        <v>33</v>
      </c>
      <c r="C45" s="2">
        <f t="shared" si="1"/>
        <v>5299.0289303222989</v>
      </c>
      <c r="D45" s="2">
        <f t="shared" si="2"/>
        <v>3437.1444079493385</v>
      </c>
      <c r="E45" s="2">
        <f t="shared" si="3"/>
        <v>1861.8845223729602</v>
      </c>
      <c r="F45" s="2">
        <f t="shared" si="4"/>
        <v>890267.42633107188</v>
      </c>
    </row>
    <row r="46" spans="1:6" x14ac:dyDescent="0.45">
      <c r="A46" s="2"/>
      <c r="B46">
        <f t="shared" si="0"/>
        <v>34</v>
      </c>
      <c r="C46" s="2">
        <f t="shared" si="1"/>
        <v>5299.0289303222989</v>
      </c>
      <c r="D46" s="2">
        <f t="shared" si="2"/>
        <v>3444.3051254658999</v>
      </c>
      <c r="E46" s="2">
        <f t="shared" si="3"/>
        <v>1854.7238048563993</v>
      </c>
      <c r="F46" s="2">
        <f t="shared" si="4"/>
        <v>886823.12120560603</v>
      </c>
    </row>
    <row r="47" spans="1:6" x14ac:dyDescent="0.45">
      <c r="A47" s="2"/>
      <c r="B47">
        <f t="shared" si="0"/>
        <v>35</v>
      </c>
      <c r="C47" s="2">
        <f t="shared" si="1"/>
        <v>5299.0289303222989</v>
      </c>
      <c r="D47" s="2">
        <f t="shared" si="2"/>
        <v>3451.4807611439537</v>
      </c>
      <c r="E47" s="2">
        <f t="shared" si="3"/>
        <v>1847.5481691783452</v>
      </c>
      <c r="F47" s="2">
        <f t="shared" si="4"/>
        <v>883371.64044446207</v>
      </c>
    </row>
    <row r="48" spans="1:6" x14ac:dyDescent="0.45">
      <c r="A48" s="2"/>
      <c r="B48">
        <f t="shared" si="0"/>
        <v>36</v>
      </c>
      <c r="C48" s="2">
        <f t="shared" si="1"/>
        <v>5299.0289303222989</v>
      </c>
      <c r="D48" s="2">
        <f t="shared" si="2"/>
        <v>3458.671346063004</v>
      </c>
      <c r="E48" s="2">
        <f t="shared" si="3"/>
        <v>1840.3575842592952</v>
      </c>
      <c r="F48" s="2">
        <f t="shared" si="4"/>
        <v>879912.96909839904</v>
      </c>
    </row>
    <row r="49" spans="1:6" x14ac:dyDescent="0.45">
      <c r="A49" s="2"/>
      <c r="B49">
        <f t="shared" si="0"/>
        <v>37</v>
      </c>
      <c r="C49" s="2">
        <f t="shared" si="1"/>
        <v>5299.0289303222989</v>
      </c>
      <c r="D49" s="2">
        <f t="shared" si="2"/>
        <v>3465.876911367302</v>
      </c>
      <c r="E49" s="2">
        <f t="shared" si="3"/>
        <v>1833.1520189549974</v>
      </c>
      <c r="F49" s="2">
        <f t="shared" si="4"/>
        <v>876447.09218703175</v>
      </c>
    </row>
    <row r="50" spans="1:6" x14ac:dyDescent="0.45">
      <c r="A50" s="2"/>
      <c r="B50">
        <f t="shared" si="0"/>
        <v>38</v>
      </c>
      <c r="C50" s="2">
        <f t="shared" si="1"/>
        <v>5299.0289303222989</v>
      </c>
      <c r="D50" s="2">
        <f t="shared" si="2"/>
        <v>3473.0974882659834</v>
      </c>
      <c r="E50" s="2">
        <f t="shared" si="3"/>
        <v>1825.9314420563153</v>
      </c>
      <c r="F50" s="2">
        <f t="shared" si="4"/>
        <v>872973.9946987658</v>
      </c>
    </row>
    <row r="51" spans="1:6" x14ac:dyDescent="0.45">
      <c r="A51" s="2"/>
      <c r="B51">
        <f t="shared" si="0"/>
        <v>39</v>
      </c>
      <c r="C51" s="2">
        <f t="shared" si="1"/>
        <v>5299.0289303222989</v>
      </c>
      <c r="D51" s="2">
        <f t="shared" si="2"/>
        <v>3480.3331080332041</v>
      </c>
      <c r="E51" s="2">
        <f t="shared" si="3"/>
        <v>1818.6958222890948</v>
      </c>
      <c r="F51" s="2">
        <f t="shared" si="4"/>
        <v>869493.66159073263</v>
      </c>
    </row>
    <row r="52" spans="1:6" x14ac:dyDescent="0.45">
      <c r="A52" s="2"/>
      <c r="B52">
        <f t="shared" si="0"/>
        <v>40</v>
      </c>
      <c r="C52" s="2">
        <f t="shared" si="1"/>
        <v>5299.0289303222989</v>
      </c>
      <c r="D52" s="2">
        <f t="shared" si="2"/>
        <v>3487.5838020082733</v>
      </c>
      <c r="E52" s="2">
        <f t="shared" si="3"/>
        <v>1811.4451283140256</v>
      </c>
      <c r="F52" s="2">
        <f t="shared" si="4"/>
        <v>866006.07778872433</v>
      </c>
    </row>
    <row r="53" spans="1:6" x14ac:dyDescent="0.45">
      <c r="A53" s="2"/>
      <c r="B53">
        <f t="shared" si="0"/>
        <v>41</v>
      </c>
      <c r="C53" s="2">
        <f t="shared" si="1"/>
        <v>5299.0289303222989</v>
      </c>
      <c r="D53" s="2">
        <f t="shared" si="2"/>
        <v>3494.8496015957912</v>
      </c>
      <c r="E53" s="2">
        <f t="shared" si="3"/>
        <v>1804.1793287265082</v>
      </c>
      <c r="F53" s="2">
        <f t="shared" si="4"/>
        <v>862511.22818712855</v>
      </c>
    </row>
    <row r="54" spans="1:6" x14ac:dyDescent="0.45">
      <c r="A54" s="2"/>
      <c r="B54">
        <f t="shared" si="0"/>
        <v>42</v>
      </c>
      <c r="C54" s="2">
        <f t="shared" si="1"/>
        <v>5299.0289303222989</v>
      </c>
      <c r="D54" s="2">
        <f t="shared" si="2"/>
        <v>3502.130538265782</v>
      </c>
      <c r="E54" s="2">
        <f t="shared" si="3"/>
        <v>1796.898392056517</v>
      </c>
      <c r="F54" s="2">
        <f t="shared" si="4"/>
        <v>859009.09764886275</v>
      </c>
    </row>
    <row r="55" spans="1:6" x14ac:dyDescent="0.45">
      <c r="A55" s="2"/>
      <c r="B55">
        <f t="shared" si="0"/>
        <v>43</v>
      </c>
      <c r="C55" s="2">
        <f t="shared" si="1"/>
        <v>5299.0289303222989</v>
      </c>
      <c r="D55" s="2">
        <f t="shared" si="2"/>
        <v>3509.4266435538357</v>
      </c>
      <c r="E55" s="2">
        <f t="shared" si="3"/>
        <v>1789.602286768463</v>
      </c>
      <c r="F55" s="2">
        <f t="shared" si="4"/>
        <v>855499.67100530886</v>
      </c>
    </row>
    <row r="56" spans="1:6" x14ac:dyDescent="0.45">
      <c r="A56" s="2"/>
      <c r="B56">
        <f t="shared" si="0"/>
        <v>44</v>
      </c>
      <c r="C56" s="2">
        <f t="shared" si="1"/>
        <v>5299.0289303222989</v>
      </c>
      <c r="D56" s="2">
        <f t="shared" si="2"/>
        <v>3516.7379490612393</v>
      </c>
      <c r="E56" s="2">
        <f t="shared" si="3"/>
        <v>1782.2909812610596</v>
      </c>
      <c r="F56" s="2">
        <f t="shared" si="4"/>
        <v>851982.93305624765</v>
      </c>
    </row>
    <row r="57" spans="1:6" x14ac:dyDescent="0.45">
      <c r="A57" s="2"/>
      <c r="B57">
        <f t="shared" si="0"/>
        <v>45</v>
      </c>
      <c r="C57" s="2">
        <f t="shared" si="1"/>
        <v>5299.0289303222989</v>
      </c>
      <c r="D57" s="2">
        <f t="shared" si="2"/>
        <v>3524.0644864551168</v>
      </c>
      <c r="E57" s="2">
        <f t="shared" si="3"/>
        <v>1774.9644438671819</v>
      </c>
      <c r="F57" s="2">
        <f t="shared" si="4"/>
        <v>848458.86856979248</v>
      </c>
    </row>
    <row r="58" spans="1:6" x14ac:dyDescent="0.45">
      <c r="A58" s="2"/>
      <c r="B58">
        <f t="shared" si="0"/>
        <v>46</v>
      </c>
      <c r="C58" s="2">
        <f t="shared" si="1"/>
        <v>5299.0289303222989</v>
      </c>
      <c r="D58" s="2">
        <f t="shared" si="2"/>
        <v>3531.4062874685656</v>
      </c>
      <c r="E58" s="2">
        <f t="shared" si="3"/>
        <v>1767.6226428537339</v>
      </c>
      <c r="F58" s="2">
        <f t="shared" si="4"/>
        <v>844927.46228232386</v>
      </c>
    </row>
    <row r="59" spans="1:6" x14ac:dyDescent="0.45">
      <c r="A59" s="2"/>
      <c r="B59">
        <f t="shared" si="0"/>
        <v>47</v>
      </c>
      <c r="C59" s="2">
        <f t="shared" si="1"/>
        <v>5299.0289303222989</v>
      </c>
      <c r="D59" s="2">
        <f t="shared" si="2"/>
        <v>3538.7633839007913</v>
      </c>
      <c r="E59" s="2">
        <f t="shared" si="3"/>
        <v>1760.2655464215075</v>
      </c>
      <c r="F59" s="2">
        <f t="shared" si="4"/>
        <v>841388.69889842311</v>
      </c>
    </row>
    <row r="60" spans="1:6" x14ac:dyDescent="0.45">
      <c r="A60" s="2"/>
      <c r="B60">
        <f t="shared" si="0"/>
        <v>48</v>
      </c>
      <c r="C60" s="2">
        <f t="shared" si="1"/>
        <v>5299.0289303222989</v>
      </c>
      <c r="D60" s="2">
        <f t="shared" si="2"/>
        <v>3546.1358076172514</v>
      </c>
      <c r="E60" s="2">
        <f t="shared" si="3"/>
        <v>1752.8931227050477</v>
      </c>
      <c r="F60" s="2">
        <f t="shared" si="4"/>
        <v>837842.5630908059</v>
      </c>
    </row>
    <row r="61" spans="1:6" x14ac:dyDescent="0.45">
      <c r="A61" s="2"/>
      <c r="B61">
        <f t="shared" si="0"/>
        <v>49</v>
      </c>
      <c r="C61" s="2">
        <f t="shared" si="1"/>
        <v>5299.0289303222989</v>
      </c>
      <c r="D61" s="2">
        <f t="shared" si="2"/>
        <v>3553.5235905497871</v>
      </c>
      <c r="E61" s="2">
        <f t="shared" si="3"/>
        <v>1745.5053397725117</v>
      </c>
      <c r="F61" s="2">
        <f t="shared" si="4"/>
        <v>834289.03950025607</v>
      </c>
    </row>
    <row r="62" spans="1:6" x14ac:dyDescent="0.45">
      <c r="A62" s="2"/>
      <c r="B62">
        <f t="shared" si="0"/>
        <v>50</v>
      </c>
      <c r="C62" s="2">
        <f t="shared" si="1"/>
        <v>5299.0289303222989</v>
      </c>
      <c r="D62" s="2">
        <f t="shared" si="2"/>
        <v>3560.926764696766</v>
      </c>
      <c r="E62" s="2">
        <f t="shared" si="3"/>
        <v>1738.102165625533</v>
      </c>
      <c r="F62" s="2">
        <f t="shared" si="4"/>
        <v>830728.11273555935</v>
      </c>
    </row>
    <row r="63" spans="1:6" x14ac:dyDescent="0.45">
      <c r="A63" s="2"/>
      <c r="B63">
        <f t="shared" si="0"/>
        <v>51</v>
      </c>
      <c r="C63" s="2">
        <f t="shared" si="1"/>
        <v>5299.0289303222989</v>
      </c>
      <c r="D63" s="2">
        <f t="shared" si="2"/>
        <v>3568.3453621232179</v>
      </c>
      <c r="E63" s="2">
        <f t="shared" si="3"/>
        <v>1730.6835681990813</v>
      </c>
      <c r="F63" s="2">
        <f t="shared" si="4"/>
        <v>827159.76737343613</v>
      </c>
    </row>
    <row r="64" spans="1:6" x14ac:dyDescent="0.45">
      <c r="A64" s="2"/>
      <c r="B64">
        <f t="shared" si="0"/>
        <v>52</v>
      </c>
      <c r="C64" s="2">
        <f t="shared" si="1"/>
        <v>5299.0289303222989</v>
      </c>
      <c r="D64" s="2">
        <f t="shared" si="2"/>
        <v>3575.7794149609749</v>
      </c>
      <c r="E64" s="2">
        <f t="shared" si="3"/>
        <v>1723.2495153613247</v>
      </c>
      <c r="F64" s="2">
        <f t="shared" si="4"/>
        <v>823583.98795847513</v>
      </c>
    </row>
    <row r="65" spans="1:6" x14ac:dyDescent="0.45">
      <c r="A65" s="2"/>
      <c r="B65">
        <f t="shared" si="0"/>
        <v>53</v>
      </c>
      <c r="C65" s="2">
        <f t="shared" si="1"/>
        <v>5299.0289303222989</v>
      </c>
      <c r="D65" s="2">
        <f t="shared" si="2"/>
        <v>3583.2289554088093</v>
      </c>
      <c r="E65" s="2">
        <f t="shared" si="3"/>
        <v>1715.7999749134895</v>
      </c>
      <c r="F65" s="2">
        <f t="shared" si="4"/>
        <v>820000.75900306634</v>
      </c>
    </row>
    <row r="66" spans="1:6" x14ac:dyDescent="0.45">
      <c r="A66" s="2"/>
      <c r="B66">
        <f t="shared" si="0"/>
        <v>54</v>
      </c>
      <c r="C66" s="2">
        <f t="shared" si="1"/>
        <v>5299.0289303222989</v>
      </c>
      <c r="D66" s="2">
        <f t="shared" si="2"/>
        <v>3590.6940157325776</v>
      </c>
      <c r="E66" s="2">
        <f t="shared" si="3"/>
        <v>1708.3349145897209</v>
      </c>
      <c r="F66" s="2">
        <f t="shared" si="4"/>
        <v>816410.06498733372</v>
      </c>
    </row>
    <row r="67" spans="1:6" x14ac:dyDescent="0.45">
      <c r="A67" s="2"/>
      <c r="B67">
        <f t="shared" si="0"/>
        <v>55</v>
      </c>
      <c r="C67" s="2">
        <f t="shared" si="1"/>
        <v>5299.0289303222989</v>
      </c>
      <c r="D67" s="2">
        <f t="shared" si="2"/>
        <v>3598.1746282653544</v>
      </c>
      <c r="E67" s="2">
        <f t="shared" si="3"/>
        <v>1700.8543020569448</v>
      </c>
      <c r="F67" s="2">
        <f t="shared" si="4"/>
        <v>812811.89035906841</v>
      </c>
    </row>
    <row r="68" spans="1:6" x14ac:dyDescent="0.45">
      <c r="A68" s="2"/>
      <c r="B68">
        <f t="shared" si="0"/>
        <v>56</v>
      </c>
      <c r="C68" s="2">
        <f t="shared" si="1"/>
        <v>5299.0289303222989</v>
      </c>
      <c r="D68" s="2">
        <f t="shared" si="2"/>
        <v>3605.6708254075734</v>
      </c>
      <c r="E68" s="2">
        <f t="shared" si="3"/>
        <v>1693.3581049147251</v>
      </c>
      <c r="F68" s="2">
        <f t="shared" si="4"/>
        <v>809206.2195336608</v>
      </c>
    </row>
    <row r="69" spans="1:6" x14ac:dyDescent="0.45">
      <c r="A69" s="2"/>
      <c r="B69">
        <f t="shared" si="0"/>
        <v>57</v>
      </c>
      <c r="C69" s="2">
        <f t="shared" si="1"/>
        <v>5299.0289303222989</v>
      </c>
      <c r="D69" s="2">
        <f t="shared" si="2"/>
        <v>3613.1826396271731</v>
      </c>
      <c r="E69" s="2">
        <f t="shared" si="3"/>
        <v>1685.8462906951263</v>
      </c>
      <c r="F69" s="2">
        <f t="shared" si="4"/>
        <v>805593.03689403366</v>
      </c>
    </row>
    <row r="70" spans="1:6" x14ac:dyDescent="0.45">
      <c r="A70" s="2"/>
      <c r="B70">
        <f t="shared" si="0"/>
        <v>58</v>
      </c>
      <c r="C70" s="2">
        <f t="shared" si="1"/>
        <v>5299.0289303222989</v>
      </c>
      <c r="D70" s="2">
        <f t="shared" si="2"/>
        <v>3620.7101034597295</v>
      </c>
      <c r="E70" s="2">
        <f t="shared" si="3"/>
        <v>1678.3188268625693</v>
      </c>
      <c r="F70" s="2">
        <f t="shared" si="4"/>
        <v>801972.32679057389</v>
      </c>
    </row>
    <row r="71" spans="1:6" x14ac:dyDescent="0.45">
      <c r="A71" s="2"/>
      <c r="B71">
        <f t="shared" si="0"/>
        <v>59</v>
      </c>
      <c r="C71" s="2">
        <f t="shared" si="1"/>
        <v>5299.0289303222989</v>
      </c>
      <c r="D71" s="2">
        <f t="shared" si="2"/>
        <v>3628.2532495086039</v>
      </c>
      <c r="E71" s="2">
        <f t="shared" si="3"/>
        <v>1670.7756808136951</v>
      </c>
      <c r="F71" s="2">
        <f t="shared" si="4"/>
        <v>798344.07354106533</v>
      </c>
    </row>
    <row r="72" spans="1:6" x14ac:dyDescent="0.45">
      <c r="A72" s="2"/>
      <c r="B72">
        <f t="shared" si="0"/>
        <v>60</v>
      </c>
      <c r="C72" s="2">
        <f t="shared" si="1"/>
        <v>5299.0289303222989</v>
      </c>
      <c r="D72" s="2">
        <f t="shared" si="2"/>
        <v>3635.8121104450802</v>
      </c>
      <c r="E72" s="2">
        <f t="shared" si="3"/>
        <v>1663.216819877219</v>
      </c>
      <c r="F72" s="2">
        <f t="shared" si="4"/>
        <v>794708.26143062022</v>
      </c>
    </row>
    <row r="73" spans="1:6" x14ac:dyDescent="0.45">
      <c r="A73" s="2"/>
      <c r="B73">
        <f t="shared" si="0"/>
        <v>61</v>
      </c>
      <c r="C73" s="2">
        <f t="shared" si="1"/>
        <v>5299.0289303222989</v>
      </c>
      <c r="D73" s="2">
        <f t="shared" si="2"/>
        <v>3643.3867190085075</v>
      </c>
      <c r="E73" s="2">
        <f t="shared" si="3"/>
        <v>1655.6422113137919</v>
      </c>
      <c r="F73" s="2">
        <f t="shared" si="4"/>
        <v>791064.87471161166</v>
      </c>
    </row>
    <row r="74" spans="1:6" x14ac:dyDescent="0.45">
      <c r="A74" s="2"/>
      <c r="B74">
        <f t="shared" si="0"/>
        <v>62</v>
      </c>
      <c r="C74" s="2">
        <f t="shared" si="1"/>
        <v>5299.0289303222989</v>
      </c>
      <c r="D74" s="2">
        <f t="shared" si="2"/>
        <v>3650.977108006442</v>
      </c>
      <c r="E74" s="2">
        <f t="shared" si="3"/>
        <v>1648.0518223158574</v>
      </c>
      <c r="F74" s="2">
        <f t="shared" si="4"/>
        <v>787413.89760360518</v>
      </c>
    </row>
    <row r="75" spans="1:6" x14ac:dyDescent="0.45">
      <c r="A75" s="2"/>
      <c r="B75">
        <f t="shared" si="0"/>
        <v>63</v>
      </c>
      <c r="C75" s="2">
        <f t="shared" si="1"/>
        <v>5299.0289303222989</v>
      </c>
      <c r="D75" s="2">
        <f t="shared" si="2"/>
        <v>3658.5833103147884</v>
      </c>
      <c r="E75" s="2">
        <f t="shared" si="3"/>
        <v>1640.4456200075108</v>
      </c>
      <c r="F75" s="2">
        <f t="shared" si="4"/>
        <v>783755.31429329037</v>
      </c>
    </row>
    <row r="76" spans="1:6" x14ac:dyDescent="0.45">
      <c r="A76" s="2"/>
      <c r="B76">
        <f t="shared" si="0"/>
        <v>64</v>
      </c>
      <c r="C76" s="2">
        <f t="shared" si="1"/>
        <v>5299.0289303222989</v>
      </c>
      <c r="D76" s="2">
        <f t="shared" si="2"/>
        <v>3666.2053588779445</v>
      </c>
      <c r="E76" s="2">
        <f t="shared" si="3"/>
        <v>1632.8235714443549</v>
      </c>
      <c r="F76" s="2">
        <f t="shared" si="4"/>
        <v>780089.10893441248</v>
      </c>
    </row>
    <row r="77" spans="1:6" x14ac:dyDescent="0.45">
      <c r="A77" s="2"/>
      <c r="B77">
        <f t="shared" ref="B77:B140" si="5">IF(B76&lt;$D$7,B76+1," ")</f>
        <v>65</v>
      </c>
      <c r="C77" s="2">
        <f t="shared" ref="C77:C140" si="6">IF(B77&lt;&gt;" ",$D$9," ")</f>
        <v>5299.0289303222989</v>
      </c>
      <c r="D77" s="2">
        <f t="shared" ref="D77:D140" si="7">IF(B77&lt;&gt;" ",PPMT($D$4/$D$6,$B77,$D$7,-$D$2)," ")</f>
        <v>3673.84328670894</v>
      </c>
      <c r="E77" s="2">
        <f t="shared" ref="E77:E140" si="8">IF(B77&lt;&gt;" ",IPMT($D$4/$D$6,  $B77,$D$7,-  $D$2)," ")</f>
        <v>1625.1856436133589</v>
      </c>
      <c r="F77" s="2">
        <f t="shared" ref="F77:F140" si="9">IF(B77&lt;&gt;" ",F76-D77," ")</f>
        <v>776415.26564770355</v>
      </c>
    </row>
    <row r="78" spans="1:6" x14ac:dyDescent="0.45">
      <c r="A78" s="2"/>
      <c r="B78">
        <f t="shared" si="5"/>
        <v>66</v>
      </c>
      <c r="C78" s="2">
        <f t="shared" si="6"/>
        <v>5299.0289303222989</v>
      </c>
      <c r="D78" s="2">
        <f t="shared" si="7"/>
        <v>3681.4971268895838</v>
      </c>
      <c r="E78" s="2">
        <f t="shared" si="8"/>
        <v>1617.5318034327154</v>
      </c>
      <c r="F78" s="2">
        <f t="shared" si="9"/>
        <v>772733.76852081402</v>
      </c>
    </row>
    <row r="79" spans="1:6" x14ac:dyDescent="0.45">
      <c r="A79" s="2"/>
      <c r="B79">
        <f t="shared" si="5"/>
        <v>67</v>
      </c>
      <c r="C79" s="2">
        <f t="shared" si="6"/>
        <v>5299.0289303222989</v>
      </c>
      <c r="D79" s="2">
        <f t="shared" si="7"/>
        <v>3689.1669125706039</v>
      </c>
      <c r="E79" s="2">
        <f t="shared" si="8"/>
        <v>1609.8620177516955</v>
      </c>
      <c r="F79" s="2">
        <f t="shared" si="9"/>
        <v>769044.60160824342</v>
      </c>
    </row>
    <row r="80" spans="1:6" x14ac:dyDescent="0.45">
      <c r="A80" s="2"/>
      <c r="B80">
        <f t="shared" si="5"/>
        <v>68</v>
      </c>
      <c r="C80" s="2">
        <f t="shared" si="6"/>
        <v>5299.0289303222989</v>
      </c>
      <c r="D80" s="2">
        <f t="shared" si="7"/>
        <v>3696.8526769717923</v>
      </c>
      <c r="E80" s="2">
        <f t="shared" si="8"/>
        <v>1602.1762533505066</v>
      </c>
      <c r="F80" s="2">
        <f t="shared" si="9"/>
        <v>765347.74893127161</v>
      </c>
    </row>
    <row r="81" spans="1:6" x14ac:dyDescent="0.45">
      <c r="A81" s="2"/>
      <c r="B81">
        <f t="shared" si="5"/>
        <v>69</v>
      </c>
      <c r="C81" s="2">
        <f t="shared" si="6"/>
        <v>5299.0289303222989</v>
      </c>
      <c r="D81" s="2">
        <f t="shared" si="7"/>
        <v>3704.5544533821508</v>
      </c>
      <c r="E81" s="2">
        <f t="shared" si="8"/>
        <v>1594.4744769401489</v>
      </c>
      <c r="F81" s="2">
        <f t="shared" si="9"/>
        <v>761643.19447788945</v>
      </c>
    </row>
    <row r="82" spans="1:6" x14ac:dyDescent="0.45">
      <c r="A82" s="2"/>
      <c r="B82">
        <f t="shared" si="5"/>
        <v>70</v>
      </c>
      <c r="C82" s="2">
        <f t="shared" si="6"/>
        <v>5299.0289303222989</v>
      </c>
      <c r="D82" s="2">
        <f t="shared" si="7"/>
        <v>3712.2722751600295</v>
      </c>
      <c r="E82" s="2">
        <f t="shared" si="8"/>
        <v>1586.7566551622692</v>
      </c>
      <c r="F82" s="2">
        <f t="shared" si="9"/>
        <v>757930.92220272939</v>
      </c>
    </row>
    <row r="83" spans="1:6" x14ac:dyDescent="0.45">
      <c r="A83" s="2"/>
      <c r="B83">
        <f t="shared" si="5"/>
        <v>71</v>
      </c>
      <c r="C83" s="2">
        <f t="shared" si="6"/>
        <v>5299.0289303222989</v>
      </c>
      <c r="D83" s="2">
        <f t="shared" si="7"/>
        <v>3720.0061757332801</v>
      </c>
      <c r="E83" s="2">
        <f t="shared" si="8"/>
        <v>1579.0227545890193</v>
      </c>
      <c r="F83" s="2">
        <f t="shared" si="9"/>
        <v>754210.9160269961</v>
      </c>
    </row>
    <row r="84" spans="1:6" x14ac:dyDescent="0.45">
      <c r="A84" s="2"/>
      <c r="B84">
        <f t="shared" si="5"/>
        <v>72</v>
      </c>
      <c r="C84" s="2">
        <f t="shared" si="6"/>
        <v>5299.0289303222989</v>
      </c>
      <c r="D84" s="2">
        <f t="shared" si="7"/>
        <v>3727.756188599391</v>
      </c>
      <c r="E84" s="2">
        <f t="shared" si="8"/>
        <v>1571.2727417229078</v>
      </c>
      <c r="F84" s="2">
        <f t="shared" si="9"/>
        <v>750483.15983839671</v>
      </c>
    </row>
    <row r="85" spans="1:6" x14ac:dyDescent="0.45">
      <c r="A85" s="2"/>
      <c r="B85">
        <f t="shared" si="5"/>
        <v>73</v>
      </c>
      <c r="C85" s="2">
        <f t="shared" si="6"/>
        <v>5299.0289303222989</v>
      </c>
      <c r="D85" s="2">
        <f t="shared" si="7"/>
        <v>3735.5223473256397</v>
      </c>
      <c r="E85" s="2">
        <f t="shared" si="8"/>
        <v>1563.5065829966593</v>
      </c>
      <c r="F85" s="2">
        <f t="shared" si="9"/>
        <v>746747.63749107101</v>
      </c>
    </row>
    <row r="86" spans="1:6" x14ac:dyDescent="0.45">
      <c r="A86" s="2"/>
      <c r="B86">
        <f t="shared" si="5"/>
        <v>74</v>
      </c>
      <c r="C86" s="2">
        <f t="shared" si="6"/>
        <v>5299.0289303222989</v>
      </c>
      <c r="D86" s="2">
        <f t="shared" si="7"/>
        <v>3743.3046855492348</v>
      </c>
      <c r="E86" s="2">
        <f t="shared" si="8"/>
        <v>1555.7242447730641</v>
      </c>
      <c r="F86" s="2">
        <f t="shared" si="9"/>
        <v>743004.33280552179</v>
      </c>
    </row>
    <row r="87" spans="1:6" x14ac:dyDescent="0.45">
      <c r="A87" s="2"/>
      <c r="B87">
        <f t="shared" si="5"/>
        <v>75</v>
      </c>
      <c r="C87" s="2">
        <f t="shared" si="6"/>
        <v>5299.0289303222989</v>
      </c>
      <c r="D87" s="2">
        <f t="shared" si="7"/>
        <v>3751.1032369774625</v>
      </c>
      <c r="E87" s="2">
        <f t="shared" si="8"/>
        <v>1547.9256933448371</v>
      </c>
      <c r="F87" s="2">
        <f t="shared" si="9"/>
        <v>739253.22956854431</v>
      </c>
    </row>
    <row r="88" spans="1:6" x14ac:dyDescent="0.45">
      <c r="A88" s="2"/>
      <c r="B88">
        <f t="shared" si="5"/>
        <v>76</v>
      </c>
      <c r="C88" s="2">
        <f t="shared" si="6"/>
        <v>5299.0289303222989</v>
      </c>
      <c r="D88" s="2">
        <f t="shared" si="7"/>
        <v>3758.9180353878323</v>
      </c>
      <c r="E88" s="2">
        <f t="shared" si="8"/>
        <v>1540.1108949344671</v>
      </c>
      <c r="F88" s="2">
        <f t="shared" si="9"/>
        <v>735494.31153315643</v>
      </c>
    </row>
    <row r="89" spans="1:6" x14ac:dyDescent="0.45">
      <c r="A89" s="2"/>
      <c r="B89">
        <f t="shared" si="5"/>
        <v>77</v>
      </c>
      <c r="C89" s="2">
        <f t="shared" si="6"/>
        <v>5299.0289303222989</v>
      </c>
      <c r="D89" s="2">
        <f t="shared" si="7"/>
        <v>3766.7491146282227</v>
      </c>
      <c r="E89" s="2">
        <f t="shared" si="8"/>
        <v>1532.2798156940758</v>
      </c>
      <c r="F89" s="2">
        <f t="shared" si="9"/>
        <v>731727.56241852825</v>
      </c>
    </row>
    <row r="90" spans="1:6" x14ac:dyDescent="0.45">
      <c r="A90" s="2"/>
      <c r="B90">
        <f t="shared" si="5"/>
        <v>78</v>
      </c>
      <c r="C90" s="2">
        <f t="shared" si="6"/>
        <v>5299.0289303222989</v>
      </c>
      <c r="D90" s="2">
        <f t="shared" si="7"/>
        <v>3774.5965086170327</v>
      </c>
      <c r="E90" s="2">
        <f t="shared" si="8"/>
        <v>1524.432421705267</v>
      </c>
      <c r="F90" s="2">
        <f t="shared" si="9"/>
        <v>727952.9659099112</v>
      </c>
    </row>
    <row r="91" spans="1:6" x14ac:dyDescent="0.45">
      <c r="A91" s="2"/>
      <c r="B91">
        <f t="shared" si="5"/>
        <v>79</v>
      </c>
      <c r="C91" s="2">
        <f t="shared" si="6"/>
        <v>5299.0289303222989</v>
      </c>
      <c r="D91" s="2">
        <f t="shared" si="7"/>
        <v>3782.4602513433179</v>
      </c>
      <c r="E91" s="2">
        <f t="shared" si="8"/>
        <v>1516.5686789789813</v>
      </c>
      <c r="F91" s="2">
        <f t="shared" si="9"/>
        <v>724170.50565856788</v>
      </c>
    </row>
    <row r="92" spans="1:6" x14ac:dyDescent="0.45">
      <c r="A92" s="2"/>
      <c r="B92">
        <f t="shared" si="5"/>
        <v>80</v>
      </c>
      <c r="C92" s="2">
        <f t="shared" si="6"/>
        <v>5299.0289303222989</v>
      </c>
      <c r="D92" s="2">
        <f t="shared" si="7"/>
        <v>3790.34037686695</v>
      </c>
      <c r="E92" s="2">
        <f t="shared" si="8"/>
        <v>1508.6885534553494</v>
      </c>
      <c r="F92" s="2">
        <f t="shared" si="9"/>
        <v>720380.1652817009</v>
      </c>
    </row>
    <row r="93" spans="1:6" x14ac:dyDescent="0.45">
      <c r="A93" s="2"/>
      <c r="B93">
        <f t="shared" si="5"/>
        <v>81</v>
      </c>
      <c r="C93" s="2">
        <f t="shared" si="6"/>
        <v>5299.0289303222989</v>
      </c>
      <c r="D93" s="2">
        <f t="shared" si="7"/>
        <v>3798.2369193187556</v>
      </c>
      <c r="E93" s="2">
        <f t="shared" si="8"/>
        <v>1500.7920110035436</v>
      </c>
      <c r="F93" s="2">
        <f t="shared" si="9"/>
        <v>716581.92836238211</v>
      </c>
    </row>
    <row r="94" spans="1:6" x14ac:dyDescent="0.45">
      <c r="A94" s="2"/>
      <c r="B94">
        <f t="shared" si="5"/>
        <v>82</v>
      </c>
      <c r="C94" s="2">
        <f t="shared" si="6"/>
        <v>5299.0289303222989</v>
      </c>
      <c r="D94" s="2">
        <f t="shared" si="7"/>
        <v>3806.1499129006697</v>
      </c>
      <c r="E94" s="2">
        <f t="shared" si="8"/>
        <v>1492.8790174216297</v>
      </c>
      <c r="F94" s="2">
        <f t="shared" si="9"/>
        <v>712775.77844948147</v>
      </c>
    </row>
    <row r="95" spans="1:6" x14ac:dyDescent="0.45">
      <c r="A95" s="2"/>
      <c r="B95">
        <f t="shared" si="5"/>
        <v>83</v>
      </c>
      <c r="C95" s="2">
        <f t="shared" si="6"/>
        <v>5299.0289303222989</v>
      </c>
      <c r="D95" s="2">
        <f t="shared" si="7"/>
        <v>3814.0793918858794</v>
      </c>
      <c r="E95" s="2">
        <f t="shared" si="8"/>
        <v>1484.9495384364195</v>
      </c>
      <c r="F95" s="2">
        <f t="shared" si="9"/>
        <v>708961.69905759557</v>
      </c>
    </row>
    <row r="96" spans="1:6" x14ac:dyDescent="0.45">
      <c r="A96" s="2"/>
      <c r="B96">
        <f t="shared" si="5"/>
        <v>84</v>
      </c>
      <c r="C96" s="2">
        <f t="shared" si="6"/>
        <v>5299.0289303222989</v>
      </c>
      <c r="D96" s="2">
        <f t="shared" si="7"/>
        <v>3822.0253906189751</v>
      </c>
      <c r="E96" s="2">
        <f t="shared" si="8"/>
        <v>1477.0035397033241</v>
      </c>
      <c r="F96" s="2">
        <f t="shared" si="9"/>
        <v>705139.67366697663</v>
      </c>
    </row>
    <row r="97" spans="1:6" x14ac:dyDescent="0.45">
      <c r="A97" s="2"/>
      <c r="B97">
        <f t="shared" si="5"/>
        <v>85</v>
      </c>
      <c r="C97" s="2">
        <f t="shared" si="6"/>
        <v>5299.0289303222989</v>
      </c>
      <c r="D97" s="2">
        <f t="shared" si="7"/>
        <v>3829.9879435160979</v>
      </c>
      <c r="E97" s="2">
        <f t="shared" si="8"/>
        <v>1469.0409868062011</v>
      </c>
      <c r="F97" s="2">
        <f t="shared" si="9"/>
        <v>701309.68572346051</v>
      </c>
    </row>
    <row r="98" spans="1:6" x14ac:dyDescent="0.45">
      <c r="A98" s="2"/>
      <c r="B98">
        <f t="shared" si="5"/>
        <v>86</v>
      </c>
      <c r="C98" s="2">
        <f t="shared" si="6"/>
        <v>5299.0289303222989</v>
      </c>
      <c r="D98" s="2">
        <f t="shared" si="7"/>
        <v>3837.9670850650896</v>
      </c>
      <c r="E98" s="2">
        <f t="shared" si="8"/>
        <v>1461.0618452572091</v>
      </c>
      <c r="F98" s="2">
        <f t="shared" si="9"/>
        <v>697471.71863839542</v>
      </c>
    </row>
    <row r="99" spans="1:6" x14ac:dyDescent="0.45">
      <c r="A99" s="2"/>
      <c r="B99">
        <f t="shared" si="5"/>
        <v>87</v>
      </c>
      <c r="C99" s="2">
        <f t="shared" si="6"/>
        <v>5299.0289303222989</v>
      </c>
      <c r="D99" s="2">
        <f t="shared" si="7"/>
        <v>3845.962849825642</v>
      </c>
      <c r="E99" s="2">
        <f t="shared" si="8"/>
        <v>1453.0660804966572</v>
      </c>
      <c r="F99" s="2">
        <f t="shared" si="9"/>
        <v>693625.7557885698</v>
      </c>
    </row>
    <row r="100" spans="1:6" x14ac:dyDescent="0.45">
      <c r="A100" s="2"/>
      <c r="B100">
        <f t="shared" si="5"/>
        <v>88</v>
      </c>
      <c r="C100" s="2">
        <f t="shared" si="6"/>
        <v>5299.0289303222989</v>
      </c>
      <c r="D100" s="2">
        <f t="shared" si="7"/>
        <v>3853.9752724294453</v>
      </c>
      <c r="E100" s="2">
        <f t="shared" si="8"/>
        <v>1445.0536578928536</v>
      </c>
      <c r="F100" s="2">
        <f t="shared" si="9"/>
        <v>689771.7805161404</v>
      </c>
    </row>
    <row r="101" spans="1:6" x14ac:dyDescent="0.45">
      <c r="A101" s="2"/>
      <c r="B101">
        <f t="shared" si="5"/>
        <v>89</v>
      </c>
      <c r="C101" s="2">
        <f t="shared" si="6"/>
        <v>5299.0289303222989</v>
      </c>
      <c r="D101" s="2">
        <f t="shared" si="7"/>
        <v>3862.0043875803403</v>
      </c>
      <c r="E101" s="2">
        <f t="shared" si="8"/>
        <v>1437.0245427419591</v>
      </c>
      <c r="F101" s="2">
        <f t="shared" si="9"/>
        <v>685909.77612856007</v>
      </c>
    </row>
    <row r="102" spans="1:6" x14ac:dyDescent="0.45">
      <c r="A102" s="2"/>
      <c r="B102">
        <f t="shared" si="5"/>
        <v>90</v>
      </c>
      <c r="C102" s="2">
        <f t="shared" si="6"/>
        <v>5299.0289303222989</v>
      </c>
      <c r="D102" s="2">
        <f t="shared" si="7"/>
        <v>3870.0502300544654</v>
      </c>
      <c r="E102" s="2">
        <f t="shared" si="8"/>
        <v>1428.9787002678331</v>
      </c>
      <c r="F102" s="2">
        <f t="shared" si="9"/>
        <v>682039.72589850565</v>
      </c>
    </row>
    <row r="103" spans="1:6" x14ac:dyDescent="0.45">
      <c r="A103" s="2"/>
      <c r="B103">
        <f t="shared" si="5"/>
        <v>91</v>
      </c>
      <c r="C103" s="2">
        <f t="shared" si="6"/>
        <v>5299.0289303222989</v>
      </c>
      <c r="D103" s="2">
        <f t="shared" si="7"/>
        <v>3878.1128347004128</v>
      </c>
      <c r="E103" s="2">
        <f t="shared" si="8"/>
        <v>1420.9160956218866</v>
      </c>
      <c r="F103" s="2">
        <f t="shared" si="9"/>
        <v>678161.61306380527</v>
      </c>
    </row>
    <row r="104" spans="1:6" x14ac:dyDescent="0.45">
      <c r="A104" s="2"/>
      <c r="B104">
        <f t="shared" si="5"/>
        <v>92</v>
      </c>
      <c r="C104" s="2">
        <f t="shared" si="6"/>
        <v>5299.0289303222989</v>
      </c>
      <c r="D104" s="2">
        <f t="shared" si="7"/>
        <v>3886.1922364393718</v>
      </c>
      <c r="E104" s="2">
        <f t="shared" si="8"/>
        <v>1412.8366938829272</v>
      </c>
      <c r="F104" s="2">
        <f t="shared" si="9"/>
        <v>674275.42082736595</v>
      </c>
    </row>
    <row r="105" spans="1:6" x14ac:dyDescent="0.45">
      <c r="A105" s="2"/>
      <c r="B105">
        <f t="shared" si="5"/>
        <v>93</v>
      </c>
      <c r="C105" s="2">
        <f t="shared" si="6"/>
        <v>5299.0289303222989</v>
      </c>
      <c r="D105" s="2">
        <f t="shared" si="7"/>
        <v>3894.2884702652877</v>
      </c>
      <c r="E105" s="2">
        <f t="shared" si="8"/>
        <v>1404.7404600570119</v>
      </c>
      <c r="F105" s="2">
        <f t="shared" si="9"/>
        <v>670381.13235710061</v>
      </c>
    </row>
    <row r="106" spans="1:6" x14ac:dyDescent="0.45">
      <c r="A106" s="2"/>
      <c r="B106">
        <f t="shared" si="5"/>
        <v>94</v>
      </c>
      <c r="C106" s="2">
        <f t="shared" si="6"/>
        <v>5299.0289303222989</v>
      </c>
      <c r="D106" s="2">
        <f t="shared" si="7"/>
        <v>3902.4015712450068</v>
      </c>
      <c r="E106" s="2">
        <f t="shared" si="8"/>
        <v>1396.6273590772926</v>
      </c>
      <c r="F106" s="2">
        <f t="shared" si="9"/>
        <v>666478.73078585556</v>
      </c>
    </row>
    <row r="107" spans="1:6" x14ac:dyDescent="0.45">
      <c r="A107" s="2"/>
      <c r="B107">
        <f t="shared" si="5"/>
        <v>95</v>
      </c>
      <c r="C107" s="2">
        <f t="shared" si="6"/>
        <v>5299.0289303222989</v>
      </c>
      <c r="D107" s="2">
        <f t="shared" si="7"/>
        <v>3910.5315745184339</v>
      </c>
      <c r="E107" s="2">
        <f t="shared" si="8"/>
        <v>1388.4973558038653</v>
      </c>
      <c r="F107" s="2">
        <f t="shared" si="9"/>
        <v>662568.19921133714</v>
      </c>
    </row>
    <row r="108" spans="1:6" x14ac:dyDescent="0.45">
      <c r="A108" s="2"/>
      <c r="B108">
        <f t="shared" si="5"/>
        <v>96</v>
      </c>
      <c r="C108" s="2">
        <f t="shared" si="6"/>
        <v>5299.0289303222989</v>
      </c>
      <c r="D108" s="2">
        <f t="shared" si="7"/>
        <v>3918.6785152986799</v>
      </c>
      <c r="E108" s="2">
        <f t="shared" si="8"/>
        <v>1380.3504150236188</v>
      </c>
      <c r="F108" s="2">
        <f t="shared" si="9"/>
        <v>658649.5206960385</v>
      </c>
    </row>
    <row r="109" spans="1:6" x14ac:dyDescent="0.45">
      <c r="A109" s="2"/>
      <c r="B109">
        <f t="shared" si="5"/>
        <v>97</v>
      </c>
      <c r="C109" s="2">
        <f t="shared" si="6"/>
        <v>5299.0289303222989</v>
      </c>
      <c r="D109" s="2">
        <f t="shared" si="7"/>
        <v>3926.842428872219</v>
      </c>
      <c r="E109" s="2">
        <f t="shared" si="8"/>
        <v>1372.1865014500797</v>
      </c>
      <c r="F109" s="2">
        <f t="shared" si="9"/>
        <v>654722.67826716625</v>
      </c>
    </row>
    <row r="110" spans="1:6" x14ac:dyDescent="0.45">
      <c r="A110" s="2"/>
      <c r="B110">
        <f t="shared" si="5"/>
        <v>98</v>
      </c>
      <c r="C110" s="2">
        <f t="shared" si="6"/>
        <v>5299.0289303222989</v>
      </c>
      <c r="D110" s="2">
        <f t="shared" si="7"/>
        <v>3935.0233505990363</v>
      </c>
      <c r="E110" s="2">
        <f t="shared" si="8"/>
        <v>1364.0055797232628</v>
      </c>
      <c r="F110" s="2">
        <f t="shared" si="9"/>
        <v>650787.65491656726</v>
      </c>
    </row>
    <row r="111" spans="1:6" x14ac:dyDescent="0.45">
      <c r="A111" s="2"/>
      <c r="B111">
        <f t="shared" si="5"/>
        <v>99</v>
      </c>
      <c r="C111" s="2">
        <f t="shared" si="6"/>
        <v>5299.0289303222989</v>
      </c>
      <c r="D111" s="2">
        <f t="shared" si="7"/>
        <v>3943.2213159127846</v>
      </c>
      <c r="E111" s="2">
        <f t="shared" si="8"/>
        <v>1355.8076144095146</v>
      </c>
      <c r="F111" s="2">
        <f t="shared" si="9"/>
        <v>646844.43360065448</v>
      </c>
    </row>
    <row r="112" spans="1:6" x14ac:dyDescent="0.45">
      <c r="A112" s="2"/>
      <c r="B112">
        <f t="shared" si="5"/>
        <v>100</v>
      </c>
      <c r="C112" s="2">
        <f t="shared" si="6"/>
        <v>5299.0289303222989</v>
      </c>
      <c r="D112" s="2">
        <f t="shared" si="7"/>
        <v>3951.4363603209363</v>
      </c>
      <c r="E112" s="2">
        <f t="shared" si="8"/>
        <v>1347.5925700013629</v>
      </c>
      <c r="F112" s="2">
        <f t="shared" si="9"/>
        <v>642892.99724033359</v>
      </c>
    </row>
    <row r="113" spans="1:6" x14ac:dyDescent="0.45">
      <c r="A113" s="2"/>
      <c r="B113">
        <f t="shared" si="5"/>
        <v>101</v>
      </c>
      <c r="C113" s="2">
        <f t="shared" si="6"/>
        <v>5299.0289303222989</v>
      </c>
      <c r="D113" s="2">
        <f t="shared" si="7"/>
        <v>3959.6685194049383</v>
      </c>
      <c r="E113" s="2">
        <f t="shared" si="8"/>
        <v>1339.3604109173612</v>
      </c>
      <c r="F113" s="2">
        <f t="shared" si="9"/>
        <v>638933.32872092864</v>
      </c>
    </row>
    <row r="114" spans="1:6" x14ac:dyDescent="0.45">
      <c r="A114" s="2"/>
      <c r="B114">
        <f t="shared" si="5"/>
        <v>102</v>
      </c>
      <c r="C114" s="2">
        <f t="shared" si="6"/>
        <v>5299.0289303222989</v>
      </c>
      <c r="D114" s="2">
        <f t="shared" si="7"/>
        <v>3967.9178288203648</v>
      </c>
      <c r="E114" s="2">
        <f t="shared" si="8"/>
        <v>1331.1111015019339</v>
      </c>
      <c r="F114" s="2">
        <f t="shared" si="9"/>
        <v>634965.41089210822</v>
      </c>
    </row>
    <row r="115" spans="1:6" x14ac:dyDescent="0.45">
      <c r="A115" s="2"/>
      <c r="B115">
        <f t="shared" si="5"/>
        <v>103</v>
      </c>
      <c r="C115" s="2">
        <f t="shared" si="6"/>
        <v>5299.0289303222989</v>
      </c>
      <c r="D115" s="2">
        <f t="shared" si="7"/>
        <v>3976.1843242970735</v>
      </c>
      <c r="E115" s="2">
        <f t="shared" si="8"/>
        <v>1322.8446060252249</v>
      </c>
      <c r="F115" s="2">
        <f t="shared" si="9"/>
        <v>630989.2265678111</v>
      </c>
    </row>
    <row r="116" spans="1:6" x14ac:dyDescent="0.45">
      <c r="A116" s="2"/>
      <c r="B116">
        <f t="shared" si="5"/>
        <v>104</v>
      </c>
      <c r="C116" s="2">
        <f t="shared" si="6"/>
        <v>5299.0289303222989</v>
      </c>
      <c r="D116" s="2">
        <f t="shared" si="7"/>
        <v>3984.4680416393594</v>
      </c>
      <c r="E116" s="2">
        <f t="shared" si="8"/>
        <v>1314.5608886829393</v>
      </c>
      <c r="F116" s="2">
        <f t="shared" si="9"/>
        <v>627004.75852617179</v>
      </c>
    </row>
    <row r="117" spans="1:6" x14ac:dyDescent="0.45">
      <c r="A117" s="2"/>
      <c r="B117">
        <f t="shared" si="5"/>
        <v>105</v>
      </c>
      <c r="C117" s="2">
        <f t="shared" si="6"/>
        <v>5299.0289303222989</v>
      </c>
      <c r="D117" s="2">
        <f t="shared" si="7"/>
        <v>3992.769016726108</v>
      </c>
      <c r="E117" s="2">
        <f t="shared" si="8"/>
        <v>1306.2599135961907</v>
      </c>
      <c r="F117" s="2">
        <f t="shared" si="9"/>
        <v>623011.98950944573</v>
      </c>
    </row>
    <row r="118" spans="1:6" x14ac:dyDescent="0.45">
      <c r="A118" s="2"/>
      <c r="B118">
        <f t="shared" si="5"/>
        <v>106</v>
      </c>
      <c r="C118" s="2">
        <f t="shared" si="6"/>
        <v>5299.0289303222989</v>
      </c>
      <c r="D118" s="2">
        <f t="shared" si="7"/>
        <v>4001.0872855109546</v>
      </c>
      <c r="E118" s="2">
        <f t="shared" si="8"/>
        <v>1297.9416448113448</v>
      </c>
      <c r="F118" s="2">
        <f t="shared" si="9"/>
        <v>619010.90222393477</v>
      </c>
    </row>
    <row r="119" spans="1:6" x14ac:dyDescent="0.45">
      <c r="A119" s="2"/>
      <c r="B119">
        <f t="shared" si="5"/>
        <v>107</v>
      </c>
      <c r="C119" s="2">
        <f t="shared" si="6"/>
        <v>5299.0289303222989</v>
      </c>
      <c r="D119" s="2">
        <f t="shared" si="7"/>
        <v>4009.4228840224355</v>
      </c>
      <c r="E119" s="2">
        <f t="shared" si="8"/>
        <v>1289.6060462998635</v>
      </c>
      <c r="F119" s="2">
        <f t="shared" si="9"/>
        <v>615001.4793399123</v>
      </c>
    </row>
    <row r="120" spans="1:6" x14ac:dyDescent="0.45">
      <c r="A120" s="2"/>
      <c r="B120">
        <f t="shared" si="5"/>
        <v>108</v>
      </c>
      <c r="C120" s="2">
        <f t="shared" si="6"/>
        <v>5299.0289303222989</v>
      </c>
      <c r="D120" s="2">
        <f t="shared" si="7"/>
        <v>4017.7758483641487</v>
      </c>
      <c r="E120" s="2">
        <f t="shared" si="8"/>
        <v>1281.2530819581502</v>
      </c>
      <c r="F120" s="2">
        <f t="shared" si="9"/>
        <v>610983.70349154819</v>
      </c>
    </row>
    <row r="121" spans="1:6" x14ac:dyDescent="0.45">
      <c r="A121" s="2"/>
      <c r="B121">
        <f t="shared" si="5"/>
        <v>109</v>
      </c>
      <c r="C121" s="2">
        <f t="shared" si="6"/>
        <v>5299.0289303222989</v>
      </c>
      <c r="D121" s="2">
        <f t="shared" si="7"/>
        <v>4026.1462147149073</v>
      </c>
      <c r="E121" s="2">
        <f t="shared" si="8"/>
        <v>1272.8827156073912</v>
      </c>
      <c r="F121" s="2">
        <f t="shared" si="9"/>
        <v>606957.55727683334</v>
      </c>
    </row>
    <row r="122" spans="1:6" x14ac:dyDescent="0.45">
      <c r="A122" s="2"/>
      <c r="B122">
        <f t="shared" si="5"/>
        <v>110</v>
      </c>
      <c r="C122" s="2">
        <f t="shared" si="6"/>
        <v>5299.0289303222989</v>
      </c>
      <c r="D122" s="2">
        <f t="shared" si="7"/>
        <v>4034.5340193288966</v>
      </c>
      <c r="E122" s="2">
        <f t="shared" si="8"/>
        <v>1264.4949109934021</v>
      </c>
      <c r="F122" s="2">
        <f t="shared" si="9"/>
        <v>602923.02325750445</v>
      </c>
    </row>
    <row r="123" spans="1:6" x14ac:dyDescent="0.45">
      <c r="A123" s="2"/>
      <c r="B123">
        <f t="shared" si="5"/>
        <v>111</v>
      </c>
      <c r="C123" s="2">
        <f t="shared" si="6"/>
        <v>5299.0289303222989</v>
      </c>
      <c r="D123" s="2">
        <f t="shared" si="7"/>
        <v>4042.9392985358318</v>
      </c>
      <c r="E123" s="2">
        <f t="shared" si="8"/>
        <v>1256.0896317864667</v>
      </c>
      <c r="F123" s="2">
        <f t="shared" si="9"/>
        <v>598880.08395896864</v>
      </c>
    </row>
    <row r="124" spans="1:6" x14ac:dyDescent="0.45">
      <c r="A124" s="2"/>
      <c r="B124">
        <f t="shared" si="5"/>
        <v>112</v>
      </c>
      <c r="C124" s="2">
        <f t="shared" si="6"/>
        <v>5299.0289303222989</v>
      </c>
      <c r="D124" s="2">
        <f t="shared" si="7"/>
        <v>4051.3620887411153</v>
      </c>
      <c r="E124" s="2">
        <f t="shared" si="8"/>
        <v>1247.6668415811839</v>
      </c>
      <c r="F124" s="2">
        <f t="shared" si="9"/>
        <v>594828.72187022748</v>
      </c>
    </row>
    <row r="125" spans="1:6" x14ac:dyDescent="0.45">
      <c r="A125" s="2"/>
      <c r="B125">
        <f t="shared" si="5"/>
        <v>113</v>
      </c>
      <c r="C125" s="2">
        <f t="shared" si="6"/>
        <v>5299.0289303222989</v>
      </c>
      <c r="D125" s="2">
        <f t="shared" si="7"/>
        <v>4059.802426425993</v>
      </c>
      <c r="E125" s="2">
        <f t="shared" si="8"/>
        <v>1239.2265038963067</v>
      </c>
      <c r="F125" s="2">
        <f t="shared" si="9"/>
        <v>590768.91944380151</v>
      </c>
    </row>
    <row r="126" spans="1:6" x14ac:dyDescent="0.45">
      <c r="A126" s="2"/>
      <c r="B126">
        <f t="shared" si="5"/>
        <v>114</v>
      </c>
      <c r="C126" s="2">
        <f t="shared" si="6"/>
        <v>5299.0289303222989</v>
      </c>
      <c r="D126" s="2">
        <f t="shared" si="7"/>
        <v>4068.2603481477136</v>
      </c>
      <c r="E126" s="2">
        <f t="shared" si="8"/>
        <v>1230.7685821745858</v>
      </c>
      <c r="F126" s="2">
        <f t="shared" si="9"/>
        <v>586700.6590956538</v>
      </c>
    </row>
    <row r="127" spans="1:6" x14ac:dyDescent="0.45">
      <c r="A127" s="2"/>
      <c r="B127">
        <f t="shared" si="5"/>
        <v>115</v>
      </c>
      <c r="C127" s="2">
        <f t="shared" si="6"/>
        <v>5299.0289303222989</v>
      </c>
      <c r="D127" s="2">
        <f t="shared" si="7"/>
        <v>4076.7358905396882</v>
      </c>
      <c r="E127" s="2">
        <f t="shared" si="8"/>
        <v>1222.2930397826112</v>
      </c>
      <c r="F127" s="2">
        <f t="shared" si="9"/>
        <v>582623.92320511409</v>
      </c>
    </row>
    <row r="128" spans="1:6" x14ac:dyDescent="0.45">
      <c r="A128" s="2"/>
      <c r="B128">
        <f t="shared" si="5"/>
        <v>116</v>
      </c>
      <c r="C128" s="2">
        <f t="shared" si="6"/>
        <v>5299.0289303222989</v>
      </c>
      <c r="D128" s="2">
        <f t="shared" si="7"/>
        <v>4085.2290903116459</v>
      </c>
      <c r="E128" s="2">
        <f t="shared" si="8"/>
        <v>1213.7998400106535</v>
      </c>
      <c r="F128" s="2">
        <f t="shared" si="9"/>
        <v>578538.69411480241</v>
      </c>
    </row>
    <row r="129" spans="1:6" x14ac:dyDescent="0.45">
      <c r="A129" s="2"/>
      <c r="B129">
        <f t="shared" si="5"/>
        <v>117</v>
      </c>
      <c r="C129" s="2">
        <f t="shared" si="6"/>
        <v>5299.0289303222989</v>
      </c>
      <c r="D129" s="2">
        <f t="shared" si="7"/>
        <v>4093.7399842497944</v>
      </c>
      <c r="E129" s="2">
        <f t="shared" si="8"/>
        <v>1205.2889460725046</v>
      </c>
      <c r="F129" s="2">
        <f t="shared" si="9"/>
        <v>574444.95413055259</v>
      </c>
    </row>
    <row r="130" spans="1:6" x14ac:dyDescent="0.45">
      <c r="A130" s="2"/>
      <c r="B130">
        <f t="shared" si="5"/>
        <v>118</v>
      </c>
      <c r="C130" s="2">
        <f t="shared" si="6"/>
        <v>5299.0289303222989</v>
      </c>
      <c r="D130" s="2">
        <f t="shared" si="7"/>
        <v>4102.2686092169815</v>
      </c>
      <c r="E130" s="2">
        <f t="shared" si="8"/>
        <v>1196.7603211053172</v>
      </c>
      <c r="F130" s="2">
        <f t="shared" si="9"/>
        <v>570342.68552133557</v>
      </c>
    </row>
    <row r="131" spans="1:6" x14ac:dyDescent="0.45">
      <c r="A131" s="2"/>
      <c r="B131">
        <f t="shared" si="5"/>
        <v>119</v>
      </c>
      <c r="C131" s="2">
        <f t="shared" si="6"/>
        <v>5299.0289303222989</v>
      </c>
      <c r="D131" s="2">
        <f t="shared" si="7"/>
        <v>4110.8150021528509</v>
      </c>
      <c r="E131" s="2">
        <f t="shared" si="8"/>
        <v>1188.2139281694485</v>
      </c>
      <c r="F131" s="2">
        <f t="shared" si="9"/>
        <v>566231.87051918276</v>
      </c>
    </row>
    <row r="132" spans="1:6" x14ac:dyDescent="0.45">
      <c r="A132" s="2"/>
      <c r="B132">
        <f t="shared" si="5"/>
        <v>120</v>
      </c>
      <c r="C132" s="2">
        <f t="shared" si="6"/>
        <v>5299.0289303222989</v>
      </c>
      <c r="D132" s="2">
        <f t="shared" si="7"/>
        <v>4119.3792000740023</v>
      </c>
      <c r="E132" s="2">
        <f t="shared" si="8"/>
        <v>1179.6497302482969</v>
      </c>
      <c r="F132" s="2">
        <f t="shared" si="9"/>
        <v>562112.49131910875</v>
      </c>
    </row>
    <row r="133" spans="1:6" x14ac:dyDescent="0.45">
      <c r="A133" s="2"/>
      <c r="B133">
        <f t="shared" si="5"/>
        <v>121</v>
      </c>
      <c r="C133" s="2">
        <f t="shared" si="6"/>
        <v>5299.0289303222989</v>
      </c>
      <c r="D133" s="2">
        <f t="shared" si="7"/>
        <v>4127.9612400741562</v>
      </c>
      <c r="E133" s="2">
        <f t="shared" si="8"/>
        <v>1171.0676902481428</v>
      </c>
      <c r="F133" s="2">
        <f t="shared" si="9"/>
        <v>557984.53007903462</v>
      </c>
    </row>
    <row r="134" spans="1:6" x14ac:dyDescent="0.45">
      <c r="A134" s="2"/>
      <c r="B134">
        <f t="shared" si="5"/>
        <v>122</v>
      </c>
      <c r="C134" s="2">
        <f t="shared" si="6"/>
        <v>5299.0289303222989</v>
      </c>
      <c r="D134" s="2">
        <f t="shared" si="7"/>
        <v>4136.5611593243111</v>
      </c>
      <c r="E134" s="2">
        <f t="shared" si="8"/>
        <v>1162.4677709979883</v>
      </c>
      <c r="F134" s="2">
        <f t="shared" si="9"/>
        <v>553847.96891971026</v>
      </c>
    </row>
    <row r="135" spans="1:6" x14ac:dyDescent="0.45">
      <c r="A135" s="2"/>
      <c r="B135">
        <f t="shared" si="5"/>
        <v>123</v>
      </c>
      <c r="C135" s="2">
        <f t="shared" si="6"/>
        <v>5299.0289303222989</v>
      </c>
      <c r="D135" s="2">
        <f t="shared" si="7"/>
        <v>4145.1789950729026</v>
      </c>
      <c r="E135" s="2">
        <f t="shared" si="8"/>
        <v>1153.8499352493959</v>
      </c>
      <c r="F135" s="2">
        <f t="shared" si="9"/>
        <v>549702.7899246373</v>
      </c>
    </row>
    <row r="136" spans="1:6" x14ac:dyDescent="0.45">
      <c r="A136" s="2"/>
      <c r="B136">
        <f t="shared" si="5"/>
        <v>124</v>
      </c>
      <c r="C136" s="2">
        <f t="shared" si="6"/>
        <v>5299.0289303222989</v>
      </c>
      <c r="D136" s="2">
        <f t="shared" si="7"/>
        <v>4153.8147846459724</v>
      </c>
      <c r="E136" s="2">
        <f t="shared" si="8"/>
        <v>1145.2141456763272</v>
      </c>
      <c r="F136" s="2">
        <f t="shared" si="9"/>
        <v>545548.97513999138</v>
      </c>
    </row>
    <row r="137" spans="1:6" x14ac:dyDescent="0.45">
      <c r="A137" s="2"/>
      <c r="B137">
        <f t="shared" si="5"/>
        <v>125</v>
      </c>
      <c r="C137" s="2">
        <f t="shared" si="6"/>
        <v>5299.0289303222989</v>
      </c>
      <c r="D137" s="2">
        <f t="shared" si="7"/>
        <v>4162.4685654473178</v>
      </c>
      <c r="E137" s="2">
        <f t="shared" si="8"/>
        <v>1136.5603648749816</v>
      </c>
      <c r="F137" s="2">
        <f t="shared" si="9"/>
        <v>541386.50657454401</v>
      </c>
    </row>
    <row r="138" spans="1:6" x14ac:dyDescent="0.45">
      <c r="A138" s="2"/>
      <c r="B138">
        <f t="shared" si="5"/>
        <v>126</v>
      </c>
      <c r="C138" s="2">
        <f t="shared" si="6"/>
        <v>5299.0289303222989</v>
      </c>
      <c r="D138" s="2">
        <f t="shared" si="7"/>
        <v>4171.1403749586661</v>
      </c>
      <c r="E138" s="2">
        <f t="shared" si="8"/>
        <v>1127.8885553636328</v>
      </c>
      <c r="F138" s="2">
        <f t="shared" si="9"/>
        <v>537215.36619958538</v>
      </c>
    </row>
    <row r="139" spans="1:6" x14ac:dyDescent="0.45">
      <c r="A139" s="2"/>
      <c r="B139">
        <f t="shared" si="5"/>
        <v>127</v>
      </c>
      <c r="C139" s="2">
        <f t="shared" si="6"/>
        <v>5299.0289303222989</v>
      </c>
      <c r="D139" s="2">
        <f t="shared" si="7"/>
        <v>4179.8302507398303</v>
      </c>
      <c r="E139" s="2">
        <f t="shared" si="8"/>
        <v>1119.1986795824687</v>
      </c>
      <c r="F139" s="2">
        <f t="shared" si="9"/>
        <v>533035.53594884556</v>
      </c>
    </row>
    <row r="140" spans="1:6" x14ac:dyDescent="0.45">
      <c r="A140" s="2"/>
      <c r="B140">
        <f t="shared" si="5"/>
        <v>128</v>
      </c>
      <c r="C140" s="2">
        <f t="shared" si="6"/>
        <v>5299.0289303222989</v>
      </c>
      <c r="D140" s="2">
        <f t="shared" si="7"/>
        <v>4188.5382304288714</v>
      </c>
      <c r="E140" s="2">
        <f t="shared" si="8"/>
        <v>1110.4906998934277</v>
      </c>
      <c r="F140" s="2">
        <f t="shared" si="9"/>
        <v>528846.99771841674</v>
      </c>
    </row>
    <row r="141" spans="1:6" x14ac:dyDescent="0.45">
      <c r="A141" s="2"/>
      <c r="B141">
        <f t="shared" ref="B141:B204" si="10">IF(B140&lt;$D$7,B140+1," ")</f>
        <v>129</v>
      </c>
      <c r="C141" s="2">
        <f t="shared" ref="C141:C204" si="11">IF(B141&lt;&gt;" ",$D$9," ")</f>
        <v>5299.0289303222989</v>
      </c>
      <c r="D141" s="2">
        <f t="shared" ref="D141:D204" si="12">IF(B141&lt;&gt;" ",PPMT($D$4/$D$6,$B141,$D$7,-$D$2)," ")</f>
        <v>4197.2643517422648</v>
      </c>
      <c r="E141" s="2">
        <f t="shared" ref="E141:E204" si="13">IF(B141&lt;&gt;" ",IPMT($D$4/$D$6,  $B141,$D$7,-  $D$2)," ")</f>
        <v>1101.7645785800344</v>
      </c>
      <c r="F141" s="2">
        <f t="shared" ref="F141:F204" si="14">IF(B141&lt;&gt;" ",F140-D141," ")</f>
        <v>524649.73336667451</v>
      </c>
    </row>
    <row r="142" spans="1:6" x14ac:dyDescent="0.45">
      <c r="A142" s="2"/>
      <c r="B142">
        <f t="shared" si="10"/>
        <v>130</v>
      </c>
      <c r="C142" s="2">
        <f t="shared" si="11"/>
        <v>5299.0289303222989</v>
      </c>
      <c r="D142" s="2">
        <f t="shared" si="12"/>
        <v>4206.0086524750614</v>
      </c>
      <c r="E142" s="2">
        <f t="shared" si="13"/>
        <v>1093.0202778472378</v>
      </c>
      <c r="F142" s="2">
        <f t="shared" si="14"/>
        <v>520443.72471419943</v>
      </c>
    </row>
    <row r="143" spans="1:6" x14ac:dyDescent="0.45">
      <c r="A143" s="2"/>
      <c r="B143">
        <f t="shared" si="10"/>
        <v>131</v>
      </c>
      <c r="C143" s="2">
        <f t="shared" si="11"/>
        <v>5299.0289303222989</v>
      </c>
      <c r="D143" s="2">
        <f t="shared" si="12"/>
        <v>4214.7711705010506</v>
      </c>
      <c r="E143" s="2">
        <f t="shared" si="13"/>
        <v>1084.2577598212481</v>
      </c>
      <c r="F143" s="2">
        <f t="shared" si="14"/>
        <v>516228.95354369836</v>
      </c>
    </row>
    <row r="144" spans="1:6" x14ac:dyDescent="0.45">
      <c r="A144" s="2"/>
      <c r="B144">
        <f t="shared" si="10"/>
        <v>132</v>
      </c>
      <c r="C144" s="2">
        <f t="shared" si="11"/>
        <v>5299.0289303222989</v>
      </c>
      <c r="D144" s="2">
        <f t="shared" si="12"/>
        <v>4223.5519437729281</v>
      </c>
      <c r="E144" s="2">
        <f t="shared" si="13"/>
        <v>1075.4769865493708</v>
      </c>
      <c r="F144" s="2">
        <f t="shared" si="14"/>
        <v>512005.40159992542</v>
      </c>
    </row>
    <row r="145" spans="1:6" x14ac:dyDescent="0.45">
      <c r="A145" s="2"/>
      <c r="B145">
        <f t="shared" si="10"/>
        <v>133</v>
      </c>
      <c r="C145" s="2">
        <f t="shared" si="11"/>
        <v>5299.0289303222989</v>
      </c>
      <c r="D145" s="2">
        <f t="shared" si="12"/>
        <v>4232.3510103224553</v>
      </c>
      <c r="E145" s="2">
        <f t="shared" si="13"/>
        <v>1066.6779199998439</v>
      </c>
      <c r="F145" s="2">
        <f t="shared" si="14"/>
        <v>507773.05058960296</v>
      </c>
    </row>
    <row r="146" spans="1:6" x14ac:dyDescent="0.45">
      <c r="A146" s="2"/>
      <c r="B146">
        <f t="shared" si="10"/>
        <v>134</v>
      </c>
      <c r="C146" s="2">
        <f t="shared" si="11"/>
        <v>5299.0289303222989</v>
      </c>
      <c r="D146" s="2">
        <f t="shared" si="12"/>
        <v>4241.1684082606271</v>
      </c>
      <c r="E146" s="2">
        <f t="shared" si="13"/>
        <v>1057.8605220616723</v>
      </c>
      <c r="F146" s="2">
        <f t="shared" si="14"/>
        <v>503531.88218134234</v>
      </c>
    </row>
    <row r="147" spans="1:6" x14ac:dyDescent="0.45">
      <c r="A147" s="2"/>
      <c r="B147">
        <f t="shared" si="10"/>
        <v>135</v>
      </c>
      <c r="C147" s="2">
        <f t="shared" si="11"/>
        <v>5299.0289303222989</v>
      </c>
      <c r="D147" s="2">
        <f t="shared" si="12"/>
        <v>4250.0041757778363</v>
      </c>
      <c r="E147" s="2">
        <f t="shared" si="13"/>
        <v>1049.0247545444627</v>
      </c>
      <c r="F147" s="2">
        <f t="shared" si="14"/>
        <v>499281.8780055645</v>
      </c>
    </row>
    <row r="148" spans="1:6" x14ac:dyDescent="0.45">
      <c r="A148" s="2"/>
      <c r="B148">
        <f t="shared" si="10"/>
        <v>136</v>
      </c>
      <c r="C148" s="2">
        <f t="shared" si="11"/>
        <v>5299.0289303222989</v>
      </c>
      <c r="D148" s="2">
        <f t="shared" si="12"/>
        <v>4258.8583511440402</v>
      </c>
      <c r="E148" s="2">
        <f t="shared" si="13"/>
        <v>1040.1705791782588</v>
      </c>
      <c r="F148" s="2">
        <f t="shared" si="14"/>
        <v>495023.01965442044</v>
      </c>
    </row>
    <row r="149" spans="1:6" x14ac:dyDescent="0.45">
      <c r="A149" s="2"/>
      <c r="B149">
        <f t="shared" si="10"/>
        <v>137</v>
      </c>
      <c r="C149" s="2">
        <f t="shared" si="11"/>
        <v>5299.0289303222989</v>
      </c>
      <c r="D149" s="2">
        <f t="shared" si="12"/>
        <v>4267.7309727089232</v>
      </c>
      <c r="E149" s="2">
        <f t="shared" si="13"/>
        <v>1031.2979576133755</v>
      </c>
      <c r="F149" s="2">
        <f t="shared" si="14"/>
        <v>490755.28868171154</v>
      </c>
    </row>
    <row r="150" spans="1:6" x14ac:dyDescent="0.45">
      <c r="A150" s="2"/>
      <c r="B150">
        <f t="shared" si="10"/>
        <v>138</v>
      </c>
      <c r="C150" s="2">
        <f t="shared" si="11"/>
        <v>5299.0289303222989</v>
      </c>
      <c r="D150" s="2">
        <f t="shared" si="12"/>
        <v>4276.6220789020672</v>
      </c>
      <c r="E150" s="2">
        <f t="shared" si="13"/>
        <v>1022.4068514202318</v>
      </c>
      <c r="F150" s="2">
        <f t="shared" si="14"/>
        <v>486478.66660280945</v>
      </c>
    </row>
    <row r="151" spans="1:6" x14ac:dyDescent="0.45">
      <c r="A151" s="2"/>
      <c r="B151">
        <f t="shared" si="10"/>
        <v>139</v>
      </c>
      <c r="C151" s="2">
        <f t="shared" si="11"/>
        <v>5299.0289303222989</v>
      </c>
      <c r="D151" s="2">
        <f t="shared" si="12"/>
        <v>4285.531708233113</v>
      </c>
      <c r="E151" s="2">
        <f t="shared" si="13"/>
        <v>1013.4972220891857</v>
      </c>
      <c r="F151" s="2">
        <f t="shared" si="14"/>
        <v>482193.13489457633</v>
      </c>
    </row>
    <row r="152" spans="1:6" x14ac:dyDescent="0.45">
      <c r="A152" s="2"/>
      <c r="B152">
        <f t="shared" si="10"/>
        <v>140</v>
      </c>
      <c r="C152" s="2">
        <f t="shared" si="11"/>
        <v>5299.0289303222989</v>
      </c>
      <c r="D152" s="2">
        <f t="shared" si="12"/>
        <v>4294.4598992919318</v>
      </c>
      <c r="E152" s="2">
        <f t="shared" si="13"/>
        <v>1004.5690310303668</v>
      </c>
      <c r="F152" s="2">
        <f t="shared" si="14"/>
        <v>477898.67499528441</v>
      </c>
    </row>
    <row r="153" spans="1:6" x14ac:dyDescent="0.45">
      <c r="A153" s="2"/>
      <c r="B153">
        <f t="shared" si="10"/>
        <v>141</v>
      </c>
      <c r="C153" s="2">
        <f t="shared" si="11"/>
        <v>5299.0289303222989</v>
      </c>
      <c r="D153" s="2">
        <f t="shared" si="12"/>
        <v>4303.4066907487904</v>
      </c>
      <c r="E153" s="2">
        <f t="shared" si="13"/>
        <v>995.62223957350841</v>
      </c>
      <c r="F153" s="2">
        <f t="shared" si="14"/>
        <v>473595.2683045356</v>
      </c>
    </row>
    <row r="154" spans="1:6" x14ac:dyDescent="0.45">
      <c r="A154" s="2"/>
      <c r="B154">
        <f t="shared" si="10"/>
        <v>142</v>
      </c>
      <c r="C154" s="2">
        <f t="shared" si="11"/>
        <v>5299.0289303222989</v>
      </c>
      <c r="D154" s="2">
        <f t="shared" si="12"/>
        <v>4312.3721213545177</v>
      </c>
      <c r="E154" s="2">
        <f t="shared" si="13"/>
        <v>986.65680896778201</v>
      </c>
      <c r="F154" s="2">
        <f t="shared" si="14"/>
        <v>469282.89618318109</v>
      </c>
    </row>
    <row r="155" spans="1:6" x14ac:dyDescent="0.45">
      <c r="A155" s="2"/>
      <c r="B155">
        <f t="shared" si="10"/>
        <v>143</v>
      </c>
      <c r="C155" s="2">
        <f t="shared" si="11"/>
        <v>5299.0289303222989</v>
      </c>
      <c r="D155" s="2">
        <f t="shared" si="12"/>
        <v>4321.3562299406722</v>
      </c>
      <c r="E155" s="2">
        <f t="shared" si="13"/>
        <v>977.67270038162678</v>
      </c>
      <c r="F155" s="2">
        <f t="shared" si="14"/>
        <v>464961.53995324043</v>
      </c>
    </row>
    <row r="156" spans="1:6" x14ac:dyDescent="0.45">
      <c r="A156" s="2"/>
      <c r="B156">
        <f t="shared" si="10"/>
        <v>144</v>
      </c>
      <c r="C156" s="2">
        <f t="shared" si="11"/>
        <v>5299.0289303222989</v>
      </c>
      <c r="D156" s="2">
        <f t="shared" si="12"/>
        <v>4330.3590554197153</v>
      </c>
      <c r="E156" s="2">
        <f t="shared" si="13"/>
        <v>968.66987490258373</v>
      </c>
      <c r="F156" s="2">
        <f t="shared" si="14"/>
        <v>460631.18089782068</v>
      </c>
    </row>
    <row r="157" spans="1:6" x14ac:dyDescent="0.45">
      <c r="A157" s="2"/>
      <c r="B157">
        <f t="shared" si="10"/>
        <v>145</v>
      </c>
      <c r="C157" s="2">
        <f t="shared" si="11"/>
        <v>5299.0289303222989</v>
      </c>
      <c r="D157" s="2">
        <f t="shared" si="12"/>
        <v>4339.3806367851739</v>
      </c>
      <c r="E157" s="2">
        <f t="shared" si="13"/>
        <v>959.64829353712582</v>
      </c>
      <c r="F157" s="2">
        <f t="shared" si="14"/>
        <v>456291.8002610355</v>
      </c>
    </row>
    <row r="158" spans="1:6" x14ac:dyDescent="0.45">
      <c r="A158" s="2"/>
      <c r="B158">
        <f t="shared" si="10"/>
        <v>146</v>
      </c>
      <c r="C158" s="2">
        <f t="shared" si="11"/>
        <v>5299.0289303222989</v>
      </c>
      <c r="D158" s="2">
        <f t="shared" si="12"/>
        <v>4348.4210131118089</v>
      </c>
      <c r="E158" s="2">
        <f t="shared" si="13"/>
        <v>950.60791721048997</v>
      </c>
      <c r="F158" s="2">
        <f t="shared" si="14"/>
        <v>451943.37924792367</v>
      </c>
    </row>
    <row r="159" spans="1:6" x14ac:dyDescent="0.45">
      <c r="A159" s="2"/>
      <c r="B159">
        <f t="shared" si="10"/>
        <v>147</v>
      </c>
      <c r="C159" s="2">
        <f t="shared" si="11"/>
        <v>5299.0289303222989</v>
      </c>
      <c r="D159" s="2">
        <f t="shared" si="12"/>
        <v>4357.4802235557918</v>
      </c>
      <c r="E159" s="2">
        <f t="shared" si="13"/>
        <v>941.54870676650717</v>
      </c>
      <c r="F159" s="2">
        <f t="shared" si="14"/>
        <v>447585.89902436786</v>
      </c>
    </row>
    <row r="160" spans="1:6" x14ac:dyDescent="0.45">
      <c r="A160" s="2"/>
      <c r="B160">
        <f t="shared" si="10"/>
        <v>148</v>
      </c>
      <c r="C160" s="2">
        <f t="shared" si="11"/>
        <v>5299.0289303222989</v>
      </c>
      <c r="D160" s="2">
        <f t="shared" si="12"/>
        <v>4366.5583073548669</v>
      </c>
      <c r="E160" s="2">
        <f t="shared" si="13"/>
        <v>932.47062296743263</v>
      </c>
      <c r="F160" s="2">
        <f t="shared" si="14"/>
        <v>443219.34071701299</v>
      </c>
    </row>
    <row r="161" spans="1:6" x14ac:dyDescent="0.45">
      <c r="A161" s="2"/>
      <c r="B161">
        <f t="shared" si="10"/>
        <v>149</v>
      </c>
      <c r="C161" s="2">
        <f t="shared" si="11"/>
        <v>5299.0289303222989</v>
      </c>
      <c r="D161" s="2">
        <f t="shared" si="12"/>
        <v>4375.6553038285228</v>
      </c>
      <c r="E161" s="2">
        <f t="shared" si="13"/>
        <v>923.37362649377644</v>
      </c>
      <c r="F161" s="2">
        <f t="shared" si="14"/>
        <v>438843.68541318446</v>
      </c>
    </row>
    <row r="162" spans="1:6" x14ac:dyDescent="0.45">
      <c r="A162" s="2"/>
      <c r="B162">
        <f t="shared" si="10"/>
        <v>150</v>
      </c>
      <c r="C162" s="2">
        <f t="shared" si="11"/>
        <v>5299.0289303222989</v>
      </c>
      <c r="D162" s="2">
        <f t="shared" si="12"/>
        <v>4384.7712523781656</v>
      </c>
      <c r="E162" s="2">
        <f t="shared" si="13"/>
        <v>914.25767794413389</v>
      </c>
      <c r="F162" s="2">
        <f t="shared" si="14"/>
        <v>434458.91416080628</v>
      </c>
    </row>
    <row r="163" spans="1:6" x14ac:dyDescent="0.45">
      <c r="A163" s="2"/>
      <c r="B163">
        <f t="shared" si="10"/>
        <v>151</v>
      </c>
      <c r="C163" s="2">
        <f t="shared" si="11"/>
        <v>5299.0289303222989</v>
      </c>
      <c r="D163" s="2">
        <f t="shared" si="12"/>
        <v>4393.9061924872858</v>
      </c>
      <c r="E163" s="2">
        <f t="shared" si="13"/>
        <v>905.1227378350128</v>
      </c>
      <c r="F163" s="2">
        <f t="shared" si="14"/>
        <v>430065.007968319</v>
      </c>
    </row>
    <row r="164" spans="1:6" x14ac:dyDescent="0.45">
      <c r="A164" s="2"/>
      <c r="B164">
        <f t="shared" si="10"/>
        <v>152</v>
      </c>
      <c r="C164" s="2">
        <f t="shared" si="11"/>
        <v>5299.0289303222989</v>
      </c>
      <c r="D164" s="2">
        <f t="shared" si="12"/>
        <v>4403.060163721635</v>
      </c>
      <c r="E164" s="2">
        <f t="shared" si="13"/>
        <v>895.96876660066437</v>
      </c>
      <c r="F164" s="2">
        <f t="shared" si="14"/>
        <v>425661.94780459738</v>
      </c>
    </row>
    <row r="165" spans="1:6" x14ac:dyDescent="0.45">
      <c r="A165" s="2"/>
      <c r="B165">
        <f t="shared" si="10"/>
        <v>153</v>
      </c>
      <c r="C165" s="2">
        <f t="shared" si="11"/>
        <v>5299.0289303222989</v>
      </c>
      <c r="D165" s="2">
        <f t="shared" si="12"/>
        <v>4412.2332057293879</v>
      </c>
      <c r="E165" s="2">
        <f t="shared" si="13"/>
        <v>886.79572459291069</v>
      </c>
      <c r="F165" s="2">
        <f t="shared" si="14"/>
        <v>421249.71459886798</v>
      </c>
    </row>
    <row r="166" spans="1:6" x14ac:dyDescent="0.45">
      <c r="A166" s="2"/>
      <c r="B166">
        <f t="shared" si="10"/>
        <v>154</v>
      </c>
      <c r="C166" s="2">
        <f t="shared" si="11"/>
        <v>5299.0289303222989</v>
      </c>
      <c r="D166" s="2">
        <f t="shared" si="12"/>
        <v>4421.4253582413248</v>
      </c>
      <c r="E166" s="2">
        <f t="shared" si="13"/>
        <v>877.60357208097446</v>
      </c>
      <c r="F166" s="2">
        <f t="shared" si="14"/>
        <v>416828.28924062668</v>
      </c>
    </row>
    <row r="167" spans="1:6" x14ac:dyDescent="0.45">
      <c r="A167" s="2"/>
      <c r="B167">
        <f t="shared" si="10"/>
        <v>155</v>
      </c>
      <c r="C167" s="2">
        <f t="shared" si="11"/>
        <v>5299.0289303222989</v>
      </c>
      <c r="D167" s="2">
        <f t="shared" si="12"/>
        <v>4430.6366610709938</v>
      </c>
      <c r="E167" s="2">
        <f t="shared" si="13"/>
        <v>868.39226925130504</v>
      </c>
      <c r="F167" s="2">
        <f t="shared" si="14"/>
        <v>412397.6525795557</v>
      </c>
    </row>
    <row r="168" spans="1:6" x14ac:dyDescent="0.45">
      <c r="A168" s="2"/>
      <c r="B168">
        <f t="shared" si="10"/>
        <v>156</v>
      </c>
      <c r="C168" s="2">
        <f t="shared" si="11"/>
        <v>5299.0289303222989</v>
      </c>
      <c r="D168" s="2">
        <f t="shared" si="12"/>
        <v>4439.8671541148915</v>
      </c>
      <c r="E168" s="2">
        <f t="shared" si="13"/>
        <v>859.16177620740723</v>
      </c>
      <c r="F168" s="2">
        <f t="shared" si="14"/>
        <v>407957.78542544082</v>
      </c>
    </row>
    <row r="169" spans="1:6" x14ac:dyDescent="0.45">
      <c r="A169" s="2"/>
      <c r="B169">
        <f t="shared" si="10"/>
        <v>157</v>
      </c>
      <c r="C169" s="2">
        <f t="shared" si="11"/>
        <v>5299.0289303222989</v>
      </c>
      <c r="D169" s="2">
        <f t="shared" si="12"/>
        <v>4449.1168773526315</v>
      </c>
      <c r="E169" s="2">
        <f t="shared" si="13"/>
        <v>849.91205296966803</v>
      </c>
      <c r="F169" s="2">
        <f t="shared" si="14"/>
        <v>403508.66854808817</v>
      </c>
    </row>
    <row r="170" spans="1:6" x14ac:dyDescent="0.45">
      <c r="A170" s="2"/>
      <c r="B170">
        <f t="shared" si="10"/>
        <v>158</v>
      </c>
      <c r="C170" s="2">
        <f t="shared" si="11"/>
        <v>5299.0289303222989</v>
      </c>
      <c r="D170" s="2">
        <f t="shared" si="12"/>
        <v>4458.3858708471153</v>
      </c>
      <c r="E170" s="2">
        <f t="shared" si="13"/>
        <v>840.64305947518324</v>
      </c>
      <c r="F170" s="2">
        <f t="shared" si="14"/>
        <v>399050.28267724108</v>
      </c>
    </row>
    <row r="171" spans="1:6" x14ac:dyDescent="0.45">
      <c r="A171" s="2"/>
      <c r="B171">
        <f t="shared" si="10"/>
        <v>159</v>
      </c>
      <c r="C171" s="2">
        <f t="shared" si="11"/>
        <v>5299.0289303222989</v>
      </c>
      <c r="D171" s="2">
        <f t="shared" si="12"/>
        <v>4467.674174744714</v>
      </c>
      <c r="E171" s="2">
        <f t="shared" si="13"/>
        <v>831.35475557758525</v>
      </c>
      <c r="F171" s="2">
        <f t="shared" si="14"/>
        <v>394582.60850249638</v>
      </c>
    </row>
    <row r="172" spans="1:6" x14ac:dyDescent="0.45">
      <c r="A172" s="2"/>
      <c r="B172">
        <f t="shared" si="10"/>
        <v>160</v>
      </c>
      <c r="C172" s="2">
        <f t="shared" si="11"/>
        <v>5299.0289303222989</v>
      </c>
      <c r="D172" s="2">
        <f t="shared" si="12"/>
        <v>4476.9818292754326</v>
      </c>
      <c r="E172" s="2">
        <f t="shared" si="13"/>
        <v>822.04710104686694</v>
      </c>
      <c r="F172" s="2">
        <f t="shared" si="14"/>
        <v>390105.62667322095</v>
      </c>
    </row>
    <row r="173" spans="1:6" x14ac:dyDescent="0.45">
      <c r="A173" s="2"/>
      <c r="B173">
        <f t="shared" si="10"/>
        <v>161</v>
      </c>
      <c r="C173" s="2">
        <f t="shared" si="11"/>
        <v>5299.0289303222989</v>
      </c>
      <c r="D173" s="2">
        <f t="shared" si="12"/>
        <v>4486.3088747530892</v>
      </c>
      <c r="E173" s="2">
        <f t="shared" si="13"/>
        <v>812.72005556920976</v>
      </c>
      <c r="F173" s="2">
        <f t="shared" si="14"/>
        <v>385619.31779846788</v>
      </c>
    </row>
    <row r="174" spans="1:6" x14ac:dyDescent="0.45">
      <c r="A174" s="2"/>
      <c r="B174">
        <f t="shared" si="10"/>
        <v>162</v>
      </c>
      <c r="C174" s="2">
        <f t="shared" si="11"/>
        <v>5299.0289303222989</v>
      </c>
      <c r="D174" s="2">
        <f t="shared" si="12"/>
        <v>4495.6553515754913</v>
      </c>
      <c r="E174" s="2">
        <f t="shared" si="13"/>
        <v>803.37357874680742</v>
      </c>
      <c r="F174" s="2">
        <f t="shared" si="14"/>
        <v>381123.66244689241</v>
      </c>
    </row>
    <row r="175" spans="1:6" x14ac:dyDescent="0.45">
      <c r="A175" s="2"/>
      <c r="B175">
        <f t="shared" si="10"/>
        <v>163</v>
      </c>
      <c r="C175" s="2">
        <f t="shared" si="11"/>
        <v>5299.0289303222989</v>
      </c>
      <c r="D175" s="2">
        <f t="shared" si="12"/>
        <v>4505.0213002246073</v>
      </c>
      <c r="E175" s="2">
        <f t="shared" si="13"/>
        <v>794.00763009769196</v>
      </c>
      <c r="F175" s="2">
        <f t="shared" si="14"/>
        <v>376618.64114666783</v>
      </c>
    </row>
    <row r="176" spans="1:6" x14ac:dyDescent="0.45">
      <c r="A176" s="2"/>
      <c r="B176">
        <f t="shared" si="10"/>
        <v>164</v>
      </c>
      <c r="C176" s="2">
        <f t="shared" si="11"/>
        <v>5299.0289303222989</v>
      </c>
      <c r="D176" s="2">
        <f t="shared" si="12"/>
        <v>4514.4067612667413</v>
      </c>
      <c r="E176" s="2">
        <f t="shared" si="13"/>
        <v>784.62216905555726</v>
      </c>
      <c r="F176" s="2">
        <f t="shared" si="14"/>
        <v>372104.23438540107</v>
      </c>
    </row>
    <row r="177" spans="1:6" x14ac:dyDescent="0.45">
      <c r="A177" s="2"/>
      <c r="B177">
        <f t="shared" si="10"/>
        <v>165</v>
      </c>
      <c r="C177" s="2">
        <f t="shared" si="11"/>
        <v>5299.0289303222989</v>
      </c>
      <c r="D177" s="2">
        <f t="shared" si="12"/>
        <v>4523.811775352714</v>
      </c>
      <c r="E177" s="2">
        <f t="shared" si="13"/>
        <v>775.21715496958495</v>
      </c>
      <c r="F177" s="2">
        <f t="shared" si="14"/>
        <v>367580.42261004838</v>
      </c>
    </row>
    <row r="178" spans="1:6" x14ac:dyDescent="0.45">
      <c r="A178" s="2"/>
      <c r="B178">
        <f t="shared" si="10"/>
        <v>166</v>
      </c>
      <c r="C178" s="2">
        <f t="shared" si="11"/>
        <v>5299.0289303222989</v>
      </c>
      <c r="D178" s="2">
        <f t="shared" si="12"/>
        <v>4533.2363832180317</v>
      </c>
      <c r="E178" s="2">
        <f t="shared" si="13"/>
        <v>765.79254710426687</v>
      </c>
      <c r="F178" s="2">
        <f t="shared" si="14"/>
        <v>363047.18622683035</v>
      </c>
    </row>
    <row r="179" spans="1:6" x14ac:dyDescent="0.45">
      <c r="A179" s="2"/>
      <c r="B179">
        <f t="shared" si="10"/>
        <v>167</v>
      </c>
      <c r="C179" s="2">
        <f t="shared" si="11"/>
        <v>5299.0289303222989</v>
      </c>
      <c r="D179" s="2">
        <f t="shared" si="12"/>
        <v>4542.6806256830705</v>
      </c>
      <c r="E179" s="2">
        <f t="shared" si="13"/>
        <v>756.34830463922901</v>
      </c>
      <c r="F179" s="2">
        <f t="shared" si="14"/>
        <v>358504.50560114731</v>
      </c>
    </row>
    <row r="180" spans="1:6" x14ac:dyDescent="0.45">
      <c r="A180" s="2"/>
      <c r="B180">
        <f t="shared" si="10"/>
        <v>168</v>
      </c>
      <c r="C180" s="2">
        <f t="shared" si="11"/>
        <v>5299.0289303222989</v>
      </c>
      <c r="D180" s="2">
        <f t="shared" si="12"/>
        <v>4552.1445436532422</v>
      </c>
      <c r="E180" s="2">
        <f t="shared" si="13"/>
        <v>746.88438666905608</v>
      </c>
      <c r="F180" s="2">
        <f t="shared" si="14"/>
        <v>353952.36105749407</v>
      </c>
    </row>
    <row r="181" spans="1:6" x14ac:dyDescent="0.45">
      <c r="A181" s="2"/>
      <c r="B181">
        <f t="shared" si="10"/>
        <v>169</v>
      </c>
      <c r="C181" s="2">
        <f t="shared" si="11"/>
        <v>5299.0289303222989</v>
      </c>
      <c r="D181" s="2">
        <f t="shared" si="12"/>
        <v>4561.6281781191865</v>
      </c>
      <c r="E181" s="2">
        <f t="shared" si="13"/>
        <v>737.40075220311189</v>
      </c>
      <c r="F181" s="2">
        <f t="shared" si="14"/>
        <v>349390.73287937487</v>
      </c>
    </row>
    <row r="182" spans="1:6" x14ac:dyDescent="0.45">
      <c r="A182" s="2"/>
      <c r="B182">
        <f t="shared" si="10"/>
        <v>170</v>
      </c>
      <c r="C182" s="2">
        <f t="shared" si="11"/>
        <v>5299.0289303222989</v>
      </c>
      <c r="D182" s="2">
        <f t="shared" si="12"/>
        <v>4571.1315701569356</v>
      </c>
      <c r="E182" s="2">
        <f t="shared" si="13"/>
        <v>727.89736016536347</v>
      </c>
      <c r="F182" s="2">
        <f t="shared" si="14"/>
        <v>344819.60130921792</v>
      </c>
    </row>
    <row r="183" spans="1:6" x14ac:dyDescent="0.45">
      <c r="A183" s="2"/>
      <c r="B183">
        <f t="shared" si="10"/>
        <v>171</v>
      </c>
      <c r="C183" s="2">
        <f t="shared" si="11"/>
        <v>5299.0289303222989</v>
      </c>
      <c r="D183" s="2">
        <f t="shared" si="12"/>
        <v>4580.654760928096</v>
      </c>
      <c r="E183" s="2">
        <f t="shared" si="13"/>
        <v>718.37416939420325</v>
      </c>
      <c r="F183" s="2">
        <f t="shared" si="14"/>
        <v>340238.94654828985</v>
      </c>
    </row>
    <row r="184" spans="1:6" x14ac:dyDescent="0.45">
      <c r="A184" s="2"/>
      <c r="B184">
        <f t="shared" si="10"/>
        <v>172</v>
      </c>
      <c r="C184" s="2">
        <f t="shared" si="11"/>
        <v>5299.0289303222989</v>
      </c>
      <c r="D184" s="2">
        <f t="shared" si="12"/>
        <v>4590.1977916800297</v>
      </c>
      <c r="E184" s="2">
        <f t="shared" si="13"/>
        <v>708.83113864226982</v>
      </c>
      <c r="F184" s="2">
        <f t="shared" si="14"/>
        <v>335648.7487566098</v>
      </c>
    </row>
    <row r="185" spans="1:6" x14ac:dyDescent="0.45">
      <c r="A185" s="2"/>
      <c r="B185">
        <f t="shared" si="10"/>
        <v>173</v>
      </c>
      <c r="C185" s="2">
        <f t="shared" si="11"/>
        <v>5299.0289303222989</v>
      </c>
      <c r="D185" s="2">
        <f t="shared" si="12"/>
        <v>4599.7607037460293</v>
      </c>
      <c r="E185" s="2">
        <f t="shared" si="13"/>
        <v>699.26822657626963</v>
      </c>
      <c r="F185" s="2">
        <f t="shared" si="14"/>
        <v>331048.98805286374</v>
      </c>
    </row>
    <row r="186" spans="1:6" x14ac:dyDescent="0.45">
      <c r="A186" s="2"/>
      <c r="B186">
        <f t="shared" si="10"/>
        <v>174</v>
      </c>
      <c r="C186" s="2">
        <f t="shared" si="11"/>
        <v>5299.0289303222989</v>
      </c>
      <c r="D186" s="2">
        <f t="shared" si="12"/>
        <v>4609.3435385455005</v>
      </c>
      <c r="E186" s="2">
        <f t="shared" si="13"/>
        <v>689.68539177679884</v>
      </c>
      <c r="F186" s="2">
        <f t="shared" si="14"/>
        <v>326439.64451431826</v>
      </c>
    </row>
    <row r="187" spans="1:6" x14ac:dyDescent="0.45">
      <c r="A187" s="2"/>
      <c r="B187">
        <f t="shared" si="10"/>
        <v>175</v>
      </c>
      <c r="C187" s="2">
        <f t="shared" si="11"/>
        <v>5299.0289303222989</v>
      </c>
      <c r="D187" s="2">
        <f t="shared" si="12"/>
        <v>4618.9463375841369</v>
      </c>
      <c r="E187" s="2">
        <f t="shared" si="13"/>
        <v>680.08259273816236</v>
      </c>
      <c r="F187" s="2">
        <f t="shared" si="14"/>
        <v>321820.69817673415</v>
      </c>
    </row>
    <row r="188" spans="1:6" x14ac:dyDescent="0.45">
      <c r="A188" s="2"/>
      <c r="B188">
        <f t="shared" si="10"/>
        <v>176</v>
      </c>
      <c r="C188" s="2">
        <f t="shared" si="11"/>
        <v>5299.0289303222989</v>
      </c>
      <c r="D188" s="2">
        <f t="shared" si="12"/>
        <v>4628.5691424541037</v>
      </c>
      <c r="E188" s="2">
        <f t="shared" si="13"/>
        <v>670.45978786819524</v>
      </c>
      <c r="F188" s="2">
        <f t="shared" si="14"/>
        <v>317192.12903428002</v>
      </c>
    </row>
    <row r="189" spans="1:6" x14ac:dyDescent="0.45">
      <c r="A189" s="2"/>
      <c r="B189">
        <f t="shared" si="10"/>
        <v>177</v>
      </c>
      <c r="C189" s="2">
        <f t="shared" si="11"/>
        <v>5299.0289303222989</v>
      </c>
      <c r="D189" s="2">
        <f t="shared" si="12"/>
        <v>4638.211994834217</v>
      </c>
      <c r="E189" s="2">
        <f t="shared" si="13"/>
        <v>660.81693548808266</v>
      </c>
      <c r="F189" s="2">
        <f t="shared" si="14"/>
        <v>312553.91703944578</v>
      </c>
    </row>
    <row r="190" spans="1:6" x14ac:dyDescent="0.45">
      <c r="A190" s="2"/>
      <c r="B190">
        <f t="shared" si="10"/>
        <v>178</v>
      </c>
      <c r="C190" s="2">
        <f t="shared" si="11"/>
        <v>5299.0289303222989</v>
      </c>
      <c r="D190" s="2">
        <f t="shared" si="12"/>
        <v>4647.8749364901205</v>
      </c>
      <c r="E190" s="2">
        <f t="shared" si="13"/>
        <v>651.153993832178</v>
      </c>
      <c r="F190" s="2">
        <f t="shared" si="14"/>
        <v>307906.04210295563</v>
      </c>
    </row>
    <row r="191" spans="1:6" x14ac:dyDescent="0.45">
      <c r="A191" s="2"/>
      <c r="B191">
        <f t="shared" si="10"/>
        <v>179</v>
      </c>
      <c r="C191" s="2">
        <f t="shared" si="11"/>
        <v>5299.0289303222989</v>
      </c>
      <c r="D191" s="2">
        <f t="shared" si="12"/>
        <v>4657.5580092744758</v>
      </c>
      <c r="E191" s="2">
        <f t="shared" si="13"/>
        <v>641.47092104782359</v>
      </c>
      <c r="F191" s="2">
        <f t="shared" si="14"/>
        <v>303248.48409368115</v>
      </c>
    </row>
    <row r="192" spans="1:6" x14ac:dyDescent="0.45">
      <c r="A192" s="2"/>
      <c r="B192">
        <f t="shared" si="10"/>
        <v>180</v>
      </c>
      <c r="C192" s="2">
        <f t="shared" si="11"/>
        <v>5299.0289303222989</v>
      </c>
      <c r="D192" s="2">
        <f t="shared" si="12"/>
        <v>4667.2612551271304</v>
      </c>
      <c r="E192" s="2">
        <f t="shared" si="13"/>
        <v>631.76767519516841</v>
      </c>
      <c r="F192" s="2">
        <f t="shared" si="14"/>
        <v>298581.22283855401</v>
      </c>
    </row>
    <row r="193" spans="1:6" x14ac:dyDescent="0.45">
      <c r="A193" s="2"/>
      <c r="B193">
        <f t="shared" si="10"/>
        <v>181</v>
      </c>
      <c r="C193" s="2">
        <f t="shared" si="11"/>
        <v>5299.0289303222989</v>
      </c>
      <c r="D193" s="2">
        <f t="shared" si="12"/>
        <v>4676.9847160753125</v>
      </c>
      <c r="E193" s="2">
        <f t="shared" si="13"/>
        <v>622.04421424698694</v>
      </c>
      <c r="F193" s="2">
        <f t="shared" si="14"/>
        <v>293904.23812247871</v>
      </c>
    </row>
    <row r="194" spans="1:6" x14ac:dyDescent="0.45">
      <c r="A194" s="2"/>
      <c r="B194">
        <f t="shared" si="10"/>
        <v>182</v>
      </c>
      <c r="C194" s="2">
        <f t="shared" si="11"/>
        <v>5299.0289303222989</v>
      </c>
      <c r="D194" s="2">
        <f t="shared" si="12"/>
        <v>4686.7284342338025</v>
      </c>
      <c r="E194" s="2">
        <f t="shared" si="13"/>
        <v>612.30049608849674</v>
      </c>
      <c r="F194" s="2">
        <f t="shared" si="14"/>
        <v>289217.5096882449</v>
      </c>
    </row>
    <row r="195" spans="1:6" x14ac:dyDescent="0.45">
      <c r="A195" s="2"/>
      <c r="B195">
        <f t="shared" si="10"/>
        <v>183</v>
      </c>
      <c r="C195" s="2">
        <f t="shared" si="11"/>
        <v>5299.0289303222989</v>
      </c>
      <c r="D195" s="2">
        <f t="shared" si="12"/>
        <v>4696.492451805123</v>
      </c>
      <c r="E195" s="2">
        <f t="shared" si="13"/>
        <v>602.53647851717631</v>
      </c>
      <c r="F195" s="2">
        <f t="shared" si="14"/>
        <v>284521.0172364398</v>
      </c>
    </row>
    <row r="196" spans="1:6" x14ac:dyDescent="0.45">
      <c r="A196" s="2"/>
      <c r="B196">
        <f t="shared" si="10"/>
        <v>184</v>
      </c>
      <c r="C196" s="2">
        <f t="shared" si="11"/>
        <v>5299.0289303222989</v>
      </c>
      <c r="D196" s="2">
        <f t="shared" si="12"/>
        <v>4706.2768110797169</v>
      </c>
      <c r="E196" s="2">
        <f t="shared" si="13"/>
        <v>592.75211924258235</v>
      </c>
      <c r="F196" s="2">
        <f t="shared" si="14"/>
        <v>279814.7404253601</v>
      </c>
    </row>
    <row r="197" spans="1:6" x14ac:dyDescent="0.45">
      <c r="A197" s="2"/>
      <c r="B197">
        <f t="shared" si="10"/>
        <v>185</v>
      </c>
      <c r="C197" s="2">
        <f t="shared" si="11"/>
        <v>5299.0289303222989</v>
      </c>
      <c r="D197" s="2">
        <f t="shared" si="12"/>
        <v>4716.081554436134</v>
      </c>
      <c r="E197" s="2">
        <f t="shared" si="13"/>
        <v>582.94737588616613</v>
      </c>
      <c r="F197" s="2">
        <f t="shared" si="14"/>
        <v>275098.65887092397</v>
      </c>
    </row>
    <row r="198" spans="1:6" x14ac:dyDescent="0.45">
      <c r="A198" s="2"/>
      <c r="B198">
        <f t="shared" si="10"/>
        <v>186</v>
      </c>
      <c r="C198" s="2">
        <f t="shared" si="11"/>
        <v>5299.0289303222989</v>
      </c>
      <c r="D198" s="2">
        <f t="shared" si="12"/>
        <v>4725.9067243412082</v>
      </c>
      <c r="E198" s="2">
        <f t="shared" si="13"/>
        <v>573.12220598109093</v>
      </c>
      <c r="F198" s="2">
        <f t="shared" si="14"/>
        <v>270372.75214658276</v>
      </c>
    </row>
    <row r="199" spans="1:6" x14ac:dyDescent="0.45">
      <c r="A199" s="2"/>
      <c r="B199">
        <f t="shared" si="10"/>
        <v>187</v>
      </c>
      <c r="C199" s="2">
        <f t="shared" si="11"/>
        <v>5299.0289303222989</v>
      </c>
      <c r="D199" s="2">
        <f t="shared" si="12"/>
        <v>4735.7523633502524</v>
      </c>
      <c r="E199" s="2">
        <f t="shared" si="13"/>
        <v>563.27656697204657</v>
      </c>
      <c r="F199" s="2">
        <f t="shared" si="14"/>
        <v>265636.99978323252</v>
      </c>
    </row>
    <row r="200" spans="1:6" x14ac:dyDescent="0.45">
      <c r="A200" s="2"/>
      <c r="B200">
        <f t="shared" si="10"/>
        <v>188</v>
      </c>
      <c r="C200" s="2">
        <f t="shared" si="11"/>
        <v>5299.0289303222989</v>
      </c>
      <c r="D200" s="2">
        <f t="shared" si="12"/>
        <v>4745.6185141072319</v>
      </c>
      <c r="E200" s="2">
        <f t="shared" si="13"/>
        <v>553.41041621506702</v>
      </c>
      <c r="F200" s="2">
        <f t="shared" si="14"/>
        <v>260891.3812691253</v>
      </c>
    </row>
    <row r="201" spans="1:6" x14ac:dyDescent="0.45">
      <c r="A201" s="2"/>
      <c r="B201">
        <f t="shared" si="10"/>
        <v>189</v>
      </c>
      <c r="C201" s="2">
        <f t="shared" si="11"/>
        <v>5299.0289303222989</v>
      </c>
      <c r="D201" s="2">
        <f t="shared" si="12"/>
        <v>4755.5052193449555</v>
      </c>
      <c r="E201" s="2">
        <f t="shared" si="13"/>
        <v>543.52371097734363</v>
      </c>
      <c r="F201" s="2">
        <f t="shared" si="14"/>
        <v>256135.87604978035</v>
      </c>
    </row>
    <row r="202" spans="1:6" x14ac:dyDescent="0.45">
      <c r="A202" s="2"/>
      <c r="B202">
        <f t="shared" si="10"/>
        <v>190</v>
      </c>
      <c r="C202" s="2">
        <f t="shared" si="11"/>
        <v>5299.0289303222989</v>
      </c>
      <c r="D202" s="2">
        <f t="shared" si="12"/>
        <v>4765.4125218852578</v>
      </c>
      <c r="E202" s="2">
        <f t="shared" si="13"/>
        <v>533.61640843704163</v>
      </c>
      <c r="F202" s="2">
        <f t="shared" si="14"/>
        <v>251370.46352789507</v>
      </c>
    </row>
    <row r="203" spans="1:6" x14ac:dyDescent="0.45">
      <c r="A203" s="2"/>
      <c r="B203">
        <f t="shared" si="10"/>
        <v>191</v>
      </c>
      <c r="C203" s="2">
        <f t="shared" si="11"/>
        <v>5299.0289303222989</v>
      </c>
      <c r="D203" s="2">
        <f t="shared" si="12"/>
        <v>4775.3404646391855</v>
      </c>
      <c r="E203" s="2">
        <f t="shared" si="13"/>
        <v>523.68846568311403</v>
      </c>
      <c r="F203" s="2">
        <f t="shared" si="14"/>
        <v>246595.12306325589</v>
      </c>
    </row>
    <row r="204" spans="1:6" x14ac:dyDescent="0.45">
      <c r="A204" s="2"/>
      <c r="B204">
        <f t="shared" si="10"/>
        <v>192</v>
      </c>
      <c r="C204" s="2">
        <f t="shared" si="11"/>
        <v>5299.0289303222989</v>
      </c>
      <c r="D204" s="2">
        <f t="shared" si="12"/>
        <v>4785.2890906071834</v>
      </c>
      <c r="E204" s="2">
        <f t="shared" si="13"/>
        <v>513.73983971511575</v>
      </c>
      <c r="F204" s="2">
        <f t="shared" si="14"/>
        <v>241809.83397264872</v>
      </c>
    </row>
    <row r="205" spans="1:6" x14ac:dyDescent="0.45">
      <c r="A205" s="2"/>
      <c r="B205">
        <f t="shared" ref="B205:B268" si="15">IF(B204&lt;$D$7,B204+1," ")</f>
        <v>193</v>
      </c>
      <c r="C205" s="2">
        <f t="shared" ref="C205:C268" si="16">IF(B205&lt;&gt;" ",$D$9," ")</f>
        <v>5299.0289303222989</v>
      </c>
      <c r="D205" s="2">
        <f t="shared" ref="D205:D268" si="17">IF(B205&lt;&gt;" ",PPMT($D$4/$D$6,$B205,$D$7,-$D$2)," ")</f>
        <v>4795.2584428792816</v>
      </c>
      <c r="E205" s="2">
        <f t="shared" ref="E205:E268" si="18">IF(B205&lt;&gt;" ",IPMT($D$4/$D$6,  $B205,$D$7,-  $D$2)," ")</f>
        <v>503.77048744301743</v>
      </c>
      <c r="F205" s="2">
        <f t="shared" ref="F205:F268" si="19">IF(B205&lt;&gt;" ",F204-D205," ")</f>
        <v>237014.57552976944</v>
      </c>
    </row>
    <row r="206" spans="1:6" x14ac:dyDescent="0.45">
      <c r="A206" s="2"/>
      <c r="B206">
        <f t="shared" si="15"/>
        <v>194</v>
      </c>
      <c r="C206" s="2">
        <f t="shared" si="16"/>
        <v>5299.0289303222989</v>
      </c>
      <c r="D206" s="2">
        <f t="shared" si="17"/>
        <v>4805.2485646352798</v>
      </c>
      <c r="E206" s="2">
        <f t="shared" si="18"/>
        <v>493.7803656870189</v>
      </c>
      <c r="F206" s="2">
        <f t="shared" si="19"/>
        <v>232209.32696513415</v>
      </c>
    </row>
    <row r="207" spans="1:6" x14ac:dyDescent="0.45">
      <c r="A207" s="2"/>
      <c r="B207">
        <f t="shared" si="15"/>
        <v>195</v>
      </c>
      <c r="C207" s="2">
        <f t="shared" si="16"/>
        <v>5299.0289303222989</v>
      </c>
      <c r="D207" s="2">
        <f t="shared" si="17"/>
        <v>4815.2594991449369</v>
      </c>
      <c r="E207" s="2">
        <f t="shared" si="18"/>
        <v>483.76943117736209</v>
      </c>
      <c r="F207" s="2">
        <f t="shared" si="19"/>
        <v>227394.06746598921</v>
      </c>
    </row>
    <row r="208" spans="1:6" x14ac:dyDescent="0.45">
      <c r="A208" s="2"/>
      <c r="B208">
        <f t="shared" si="15"/>
        <v>196</v>
      </c>
      <c r="C208" s="2">
        <f t="shared" si="16"/>
        <v>5299.0289303222989</v>
      </c>
      <c r="D208" s="2">
        <f t="shared" si="17"/>
        <v>4825.2912897681554</v>
      </c>
      <c r="E208" s="2">
        <f t="shared" si="18"/>
        <v>473.73764055414347</v>
      </c>
      <c r="F208" s="2">
        <f t="shared" si="19"/>
        <v>222568.77617622106</v>
      </c>
    </row>
    <row r="209" spans="1:6" x14ac:dyDescent="0.45">
      <c r="A209" s="2"/>
      <c r="B209">
        <f t="shared" si="15"/>
        <v>197</v>
      </c>
      <c r="C209" s="2">
        <f t="shared" si="16"/>
        <v>5299.0289303222989</v>
      </c>
      <c r="D209" s="2">
        <f t="shared" si="17"/>
        <v>4835.3439799551725</v>
      </c>
      <c r="E209" s="2">
        <f t="shared" si="18"/>
        <v>463.68495036712642</v>
      </c>
      <c r="F209" s="2">
        <f t="shared" si="19"/>
        <v>217733.43219626587</v>
      </c>
    </row>
    <row r="210" spans="1:6" x14ac:dyDescent="0.45">
      <c r="A210" s="2"/>
      <c r="B210">
        <f t="shared" si="15"/>
        <v>198</v>
      </c>
      <c r="C210" s="2">
        <f t="shared" si="16"/>
        <v>5299.0289303222989</v>
      </c>
      <c r="D210" s="2">
        <f t="shared" si="17"/>
        <v>4845.4176132467455</v>
      </c>
      <c r="E210" s="2">
        <f t="shared" si="18"/>
        <v>453.61131707555325</v>
      </c>
      <c r="F210" s="2">
        <f t="shared" si="19"/>
        <v>212888.01458301913</v>
      </c>
    </row>
    <row r="211" spans="1:6" x14ac:dyDescent="0.45">
      <c r="A211" s="2"/>
      <c r="B211">
        <f t="shared" si="15"/>
        <v>199</v>
      </c>
      <c r="C211" s="2">
        <f t="shared" si="16"/>
        <v>5299.0289303222989</v>
      </c>
      <c r="D211" s="2">
        <f t="shared" si="17"/>
        <v>4855.512233274344</v>
      </c>
      <c r="E211" s="2">
        <f t="shared" si="18"/>
        <v>443.5166970479558</v>
      </c>
      <c r="F211" s="2">
        <f t="shared" si="19"/>
        <v>208032.50234974478</v>
      </c>
    </row>
    <row r="212" spans="1:6" x14ac:dyDescent="0.45">
      <c r="A212" s="2"/>
      <c r="B212">
        <f t="shared" si="15"/>
        <v>200</v>
      </c>
      <c r="C212" s="2">
        <f t="shared" si="16"/>
        <v>5299.0289303222989</v>
      </c>
      <c r="D212" s="2">
        <f t="shared" si="17"/>
        <v>4865.6278837603313</v>
      </c>
      <c r="E212" s="2">
        <f t="shared" si="18"/>
        <v>433.40104656196763</v>
      </c>
      <c r="F212" s="2">
        <f t="shared" si="19"/>
        <v>203166.87446598447</v>
      </c>
    </row>
    <row r="213" spans="1:6" x14ac:dyDescent="0.45">
      <c r="A213" s="2"/>
      <c r="B213">
        <f t="shared" si="15"/>
        <v>201</v>
      </c>
      <c r="C213" s="2">
        <f t="shared" si="16"/>
        <v>5299.0289303222989</v>
      </c>
      <c r="D213" s="2">
        <f t="shared" si="17"/>
        <v>4875.764608518165</v>
      </c>
      <c r="E213" s="2">
        <f t="shared" si="18"/>
        <v>423.26432180413349</v>
      </c>
      <c r="F213" s="2">
        <f t="shared" si="19"/>
        <v>198291.1098574663</v>
      </c>
    </row>
    <row r="214" spans="1:6" x14ac:dyDescent="0.45">
      <c r="A214" s="2"/>
      <c r="B214">
        <f t="shared" si="15"/>
        <v>202</v>
      </c>
      <c r="C214" s="2">
        <f t="shared" si="16"/>
        <v>5299.0289303222989</v>
      </c>
      <c r="D214" s="2">
        <f t="shared" si="17"/>
        <v>4885.9224514525777</v>
      </c>
      <c r="E214" s="2">
        <f t="shared" si="18"/>
        <v>413.10647886972072</v>
      </c>
      <c r="F214" s="2">
        <f t="shared" si="19"/>
        <v>193405.18740601372</v>
      </c>
    </row>
    <row r="215" spans="1:6" x14ac:dyDescent="0.45">
      <c r="A215" s="2"/>
      <c r="B215">
        <f t="shared" si="15"/>
        <v>203</v>
      </c>
      <c r="C215" s="2">
        <f t="shared" si="16"/>
        <v>5299.0289303222989</v>
      </c>
      <c r="D215" s="2">
        <f t="shared" si="17"/>
        <v>4896.1014565597716</v>
      </c>
      <c r="E215" s="2">
        <f t="shared" si="18"/>
        <v>402.92747376252777</v>
      </c>
      <c r="F215" s="2">
        <f t="shared" si="19"/>
        <v>188509.08594945396</v>
      </c>
    </row>
    <row r="216" spans="1:6" x14ac:dyDescent="0.45">
      <c r="A216" s="2"/>
      <c r="B216">
        <f t="shared" si="15"/>
        <v>204</v>
      </c>
      <c r="C216" s="2">
        <f t="shared" si="16"/>
        <v>5299.0289303222989</v>
      </c>
      <c r="D216" s="2">
        <f t="shared" si="17"/>
        <v>4906.3016679276043</v>
      </c>
      <c r="E216" s="2">
        <f t="shared" si="18"/>
        <v>392.72726239469489</v>
      </c>
      <c r="F216" s="2">
        <f t="shared" si="19"/>
        <v>183602.78428152634</v>
      </c>
    </row>
    <row r="217" spans="1:6" x14ac:dyDescent="0.45">
      <c r="A217" s="2"/>
      <c r="B217">
        <f t="shared" si="15"/>
        <v>205</v>
      </c>
      <c r="C217" s="2">
        <f t="shared" si="16"/>
        <v>5299.0289303222989</v>
      </c>
      <c r="D217" s="2">
        <f t="shared" si="17"/>
        <v>4916.5231297357868</v>
      </c>
      <c r="E217" s="2">
        <f t="shared" si="18"/>
        <v>382.50580058651246</v>
      </c>
      <c r="F217" s="2">
        <f t="shared" si="19"/>
        <v>178686.26115179056</v>
      </c>
    </row>
    <row r="218" spans="1:6" x14ac:dyDescent="0.45">
      <c r="A218" s="2"/>
      <c r="B218">
        <f t="shared" si="15"/>
        <v>206</v>
      </c>
      <c r="C218" s="2">
        <f t="shared" si="16"/>
        <v>5299.0289303222989</v>
      </c>
      <c r="D218" s="2">
        <f t="shared" si="17"/>
        <v>4926.7658862560693</v>
      </c>
      <c r="E218" s="2">
        <f t="shared" si="18"/>
        <v>372.26304406622961</v>
      </c>
      <c r="F218" s="2">
        <f t="shared" si="19"/>
        <v>173759.4952655345</v>
      </c>
    </row>
    <row r="219" spans="1:6" x14ac:dyDescent="0.45">
      <c r="A219" s="2"/>
      <c r="B219">
        <f t="shared" si="15"/>
        <v>207</v>
      </c>
      <c r="C219" s="2">
        <f t="shared" si="16"/>
        <v>5299.0289303222989</v>
      </c>
      <c r="D219" s="2">
        <f t="shared" si="17"/>
        <v>4937.0299818524363</v>
      </c>
      <c r="E219" s="2">
        <f t="shared" si="18"/>
        <v>361.9989484698628</v>
      </c>
      <c r="F219" s="2">
        <f t="shared" si="19"/>
        <v>168822.46528368205</v>
      </c>
    </row>
    <row r="220" spans="1:6" x14ac:dyDescent="0.45">
      <c r="A220" s="2"/>
      <c r="B220">
        <f t="shared" si="15"/>
        <v>208</v>
      </c>
      <c r="C220" s="2">
        <f t="shared" si="16"/>
        <v>5299.0289303222989</v>
      </c>
      <c r="D220" s="2">
        <f t="shared" si="17"/>
        <v>4947.3154609812955</v>
      </c>
      <c r="E220" s="2">
        <f t="shared" si="18"/>
        <v>351.71346934100347</v>
      </c>
      <c r="F220" s="2">
        <f t="shared" si="19"/>
        <v>163875.14982270074</v>
      </c>
    </row>
    <row r="221" spans="1:6" x14ac:dyDescent="0.45">
      <c r="A221" s="2"/>
      <c r="B221">
        <f t="shared" si="15"/>
        <v>209</v>
      </c>
      <c r="C221" s="2">
        <f t="shared" si="16"/>
        <v>5299.0289303222989</v>
      </c>
      <c r="D221" s="2">
        <f t="shared" si="17"/>
        <v>4957.6223681916736</v>
      </c>
      <c r="E221" s="2">
        <f t="shared" si="18"/>
        <v>341.40656213062579</v>
      </c>
      <c r="F221" s="2">
        <f t="shared" si="19"/>
        <v>158917.52745450908</v>
      </c>
    </row>
    <row r="222" spans="1:6" x14ac:dyDescent="0.45">
      <c r="A222" s="2"/>
      <c r="B222">
        <f t="shared" si="15"/>
        <v>210</v>
      </c>
      <c r="C222" s="2">
        <f t="shared" si="16"/>
        <v>5299.0289303222989</v>
      </c>
      <c r="D222" s="2">
        <f t="shared" si="17"/>
        <v>4967.9507481254059</v>
      </c>
      <c r="E222" s="2">
        <f t="shared" si="18"/>
        <v>331.07818219689312</v>
      </c>
      <c r="F222" s="2">
        <f t="shared" si="19"/>
        <v>153949.57670638367</v>
      </c>
    </row>
    <row r="223" spans="1:6" x14ac:dyDescent="0.45">
      <c r="A223" s="2"/>
      <c r="B223">
        <f t="shared" si="15"/>
        <v>211</v>
      </c>
      <c r="C223" s="2">
        <f t="shared" si="16"/>
        <v>5299.0289303222989</v>
      </c>
      <c r="D223" s="2">
        <f t="shared" si="17"/>
        <v>4978.3006455173336</v>
      </c>
      <c r="E223" s="2">
        <f t="shared" si="18"/>
        <v>320.7282848049652</v>
      </c>
      <c r="F223" s="2">
        <f t="shared" si="19"/>
        <v>148971.27606086634</v>
      </c>
    </row>
    <row r="224" spans="1:6" x14ac:dyDescent="0.45">
      <c r="A224" s="2"/>
      <c r="B224">
        <f t="shared" si="15"/>
        <v>212</v>
      </c>
      <c r="C224" s="2">
        <f t="shared" si="16"/>
        <v>5299.0289303222989</v>
      </c>
      <c r="D224" s="2">
        <f t="shared" si="17"/>
        <v>4988.6721051954955</v>
      </c>
      <c r="E224" s="2">
        <f t="shared" si="18"/>
        <v>310.35682512680415</v>
      </c>
      <c r="F224" s="2">
        <f t="shared" si="19"/>
        <v>143982.60395567084</v>
      </c>
    </row>
    <row r="225" spans="1:6" x14ac:dyDescent="0.45">
      <c r="A225" s="2"/>
      <c r="B225">
        <f t="shared" si="15"/>
        <v>213</v>
      </c>
      <c r="C225" s="2">
        <f t="shared" si="16"/>
        <v>5299.0289303222989</v>
      </c>
      <c r="D225" s="2">
        <f t="shared" si="17"/>
        <v>4999.0651720813194</v>
      </c>
      <c r="E225" s="2">
        <f t="shared" si="18"/>
        <v>299.96375824098021</v>
      </c>
      <c r="F225" s="2">
        <f t="shared" si="19"/>
        <v>138983.53878358952</v>
      </c>
    </row>
    <row r="226" spans="1:6" x14ac:dyDescent="0.45">
      <c r="A226" s="2"/>
      <c r="B226">
        <f t="shared" si="15"/>
        <v>214</v>
      </c>
      <c r="C226" s="2">
        <f t="shared" si="16"/>
        <v>5299.0289303222989</v>
      </c>
      <c r="D226" s="2">
        <f t="shared" si="17"/>
        <v>5009.4798911898215</v>
      </c>
      <c r="E226" s="2">
        <f t="shared" si="18"/>
        <v>289.54903913247739</v>
      </c>
      <c r="F226" s="2">
        <f t="shared" si="19"/>
        <v>133974.05889239971</v>
      </c>
    </row>
    <row r="227" spans="1:6" x14ac:dyDescent="0.45">
      <c r="A227" s="2"/>
      <c r="B227">
        <f t="shared" si="15"/>
        <v>215</v>
      </c>
      <c r="C227" s="2">
        <f t="shared" si="16"/>
        <v>5299.0289303222989</v>
      </c>
      <c r="D227" s="2">
        <f t="shared" si="17"/>
        <v>5019.9163076298</v>
      </c>
      <c r="E227" s="2">
        <f t="shared" si="18"/>
        <v>279.11262269249863</v>
      </c>
      <c r="F227" s="2">
        <f t="shared" si="19"/>
        <v>128954.14258476991</v>
      </c>
    </row>
    <row r="228" spans="1:6" x14ac:dyDescent="0.45">
      <c r="A228" s="2"/>
      <c r="B228">
        <f t="shared" si="15"/>
        <v>216</v>
      </c>
      <c r="C228" s="2">
        <f t="shared" si="16"/>
        <v>5299.0289303222989</v>
      </c>
      <c r="D228" s="2">
        <f t="shared" si="17"/>
        <v>5030.3744666040293</v>
      </c>
      <c r="E228" s="2">
        <f t="shared" si="18"/>
        <v>268.65446371826988</v>
      </c>
      <c r="F228" s="2">
        <f t="shared" si="19"/>
        <v>123923.76811816588</v>
      </c>
    </row>
    <row r="229" spans="1:6" x14ac:dyDescent="0.45">
      <c r="A229" s="2"/>
      <c r="B229">
        <f t="shared" si="15"/>
        <v>217</v>
      </c>
      <c r="C229" s="2">
        <f t="shared" si="16"/>
        <v>5299.0289303222989</v>
      </c>
      <c r="D229" s="2">
        <f t="shared" si="17"/>
        <v>5040.8544134094545</v>
      </c>
      <c r="E229" s="2">
        <f t="shared" si="18"/>
        <v>258.17451691284481</v>
      </c>
      <c r="F229" s="2">
        <f t="shared" si="19"/>
        <v>118882.91370475643</v>
      </c>
    </row>
    <row r="230" spans="1:6" x14ac:dyDescent="0.45">
      <c r="A230" s="2"/>
      <c r="B230">
        <f t="shared" si="15"/>
        <v>218</v>
      </c>
      <c r="C230" s="2">
        <f t="shared" si="16"/>
        <v>5299.0289303222989</v>
      </c>
      <c r="D230" s="2">
        <f t="shared" si="17"/>
        <v>5051.3561934373902</v>
      </c>
      <c r="E230" s="2">
        <f t="shared" si="18"/>
        <v>247.6727368849084</v>
      </c>
      <c r="F230" s="2">
        <f t="shared" si="19"/>
        <v>113831.55751131904</v>
      </c>
    </row>
    <row r="231" spans="1:6" x14ac:dyDescent="0.45">
      <c r="A231" s="2"/>
      <c r="B231">
        <f t="shared" si="15"/>
        <v>219</v>
      </c>
      <c r="C231" s="2">
        <f t="shared" si="16"/>
        <v>5299.0289303222989</v>
      </c>
      <c r="D231" s="2">
        <f t="shared" si="17"/>
        <v>5061.879852173719</v>
      </c>
      <c r="E231" s="2">
        <f t="shared" si="18"/>
        <v>237.14907814858051</v>
      </c>
      <c r="F231" s="2">
        <f t="shared" si="19"/>
        <v>108769.67765914532</v>
      </c>
    </row>
    <row r="232" spans="1:6" x14ac:dyDescent="0.45">
      <c r="A232" s="2"/>
      <c r="B232">
        <f t="shared" si="15"/>
        <v>220</v>
      </c>
      <c r="C232" s="2">
        <f t="shared" si="16"/>
        <v>5299.0289303222989</v>
      </c>
      <c r="D232" s="2">
        <f t="shared" si="17"/>
        <v>5072.4254351990803</v>
      </c>
      <c r="E232" s="2">
        <f t="shared" si="18"/>
        <v>226.60349512321861</v>
      </c>
      <c r="F232" s="2">
        <f t="shared" si="19"/>
        <v>103697.25222394624</v>
      </c>
    </row>
    <row r="233" spans="1:6" x14ac:dyDescent="0.45">
      <c r="A233" s="2"/>
      <c r="B233">
        <f t="shared" si="15"/>
        <v>221</v>
      </c>
      <c r="C233" s="2">
        <f t="shared" si="16"/>
        <v>5299.0289303222989</v>
      </c>
      <c r="D233" s="2">
        <f t="shared" si="17"/>
        <v>5082.9929881890785</v>
      </c>
      <c r="E233" s="2">
        <f t="shared" si="18"/>
        <v>216.03594213322052</v>
      </c>
      <c r="F233" s="2">
        <f t="shared" si="19"/>
        <v>98614.25923575717</v>
      </c>
    </row>
    <row r="234" spans="1:6" x14ac:dyDescent="0.45">
      <c r="A234" s="2"/>
      <c r="B234">
        <f t="shared" si="15"/>
        <v>222</v>
      </c>
      <c r="C234" s="2">
        <f t="shared" si="16"/>
        <v>5299.0289303222989</v>
      </c>
      <c r="D234" s="2">
        <f t="shared" si="17"/>
        <v>5093.5825569144718</v>
      </c>
      <c r="E234" s="2">
        <f t="shared" si="18"/>
        <v>205.4463734078266</v>
      </c>
      <c r="F234" s="2">
        <f t="shared" si="19"/>
        <v>93520.676678842705</v>
      </c>
    </row>
    <row r="235" spans="1:6" x14ac:dyDescent="0.45">
      <c r="A235" s="2"/>
      <c r="B235">
        <f t="shared" si="15"/>
        <v>223</v>
      </c>
      <c r="C235" s="2">
        <f t="shared" si="16"/>
        <v>5299.0289303222989</v>
      </c>
      <c r="D235" s="2">
        <f t="shared" si="17"/>
        <v>5104.1941872413772</v>
      </c>
      <c r="E235" s="2">
        <f t="shared" si="18"/>
        <v>194.83474308092144</v>
      </c>
      <c r="F235" s="2">
        <f t="shared" si="19"/>
        <v>88416.482491601331</v>
      </c>
    </row>
    <row r="236" spans="1:6" x14ac:dyDescent="0.45">
      <c r="A236" s="2"/>
      <c r="B236">
        <f t="shared" si="15"/>
        <v>224</v>
      </c>
      <c r="C236" s="2">
        <f t="shared" si="16"/>
        <v>5299.0289303222989</v>
      </c>
      <c r="D236" s="2">
        <f t="shared" si="17"/>
        <v>5114.8279251314643</v>
      </c>
      <c r="E236" s="2">
        <f t="shared" si="18"/>
        <v>184.20100519083528</v>
      </c>
      <c r="F236" s="2">
        <f t="shared" si="19"/>
        <v>83301.654566469864</v>
      </c>
    </row>
    <row r="237" spans="1:6" x14ac:dyDescent="0.45">
      <c r="A237" s="2"/>
      <c r="B237">
        <f t="shared" si="15"/>
        <v>225</v>
      </c>
      <c r="C237" s="2">
        <f t="shared" si="16"/>
        <v>5299.0289303222989</v>
      </c>
      <c r="D237" s="2">
        <f t="shared" si="17"/>
        <v>5125.4838166421541</v>
      </c>
      <c r="E237" s="2">
        <f t="shared" si="18"/>
        <v>173.54511368014471</v>
      </c>
      <c r="F237" s="2">
        <f t="shared" si="19"/>
        <v>78176.17074982771</v>
      </c>
    </row>
    <row r="238" spans="1:6" x14ac:dyDescent="0.45">
      <c r="A238" s="2"/>
      <c r="B238">
        <f t="shared" si="15"/>
        <v>226</v>
      </c>
      <c r="C238" s="2">
        <f t="shared" si="16"/>
        <v>5299.0289303222989</v>
      </c>
      <c r="D238" s="2">
        <f t="shared" si="17"/>
        <v>5136.1619079268257</v>
      </c>
      <c r="E238" s="2">
        <f t="shared" si="18"/>
        <v>162.86702239547355</v>
      </c>
      <c r="F238" s="2">
        <f t="shared" si="19"/>
        <v>73040.008841900883</v>
      </c>
    </row>
    <row r="239" spans="1:6" x14ac:dyDescent="0.45">
      <c r="A239" s="2"/>
      <c r="B239">
        <f t="shared" si="15"/>
        <v>227</v>
      </c>
      <c r="C239" s="2">
        <f t="shared" si="16"/>
        <v>5299.0289303222989</v>
      </c>
      <c r="D239" s="2">
        <f t="shared" si="17"/>
        <v>5146.8622452350073</v>
      </c>
      <c r="E239" s="2">
        <f t="shared" si="18"/>
        <v>152.16668508729265</v>
      </c>
      <c r="F239" s="2">
        <f t="shared" si="19"/>
        <v>67893.146596665872</v>
      </c>
    </row>
    <row r="240" spans="1:6" x14ac:dyDescent="0.45">
      <c r="A240" s="2"/>
      <c r="B240">
        <f t="shared" si="15"/>
        <v>228</v>
      </c>
      <c r="C240" s="2">
        <f t="shared" si="16"/>
        <v>5299.0289303222989</v>
      </c>
      <c r="D240" s="2">
        <f t="shared" si="17"/>
        <v>5157.5848749125789</v>
      </c>
      <c r="E240" s="2">
        <f t="shared" si="18"/>
        <v>141.44405540971971</v>
      </c>
      <c r="F240" s="2">
        <f t="shared" si="19"/>
        <v>62735.561721753293</v>
      </c>
    </row>
    <row r="241" spans="1:6" x14ac:dyDescent="0.45">
      <c r="A241" s="2"/>
      <c r="B241">
        <f t="shared" si="15"/>
        <v>229</v>
      </c>
      <c r="C241" s="2">
        <f t="shared" si="16"/>
        <v>5299.0289303222989</v>
      </c>
      <c r="D241" s="2">
        <f t="shared" si="17"/>
        <v>5168.3298434019807</v>
      </c>
      <c r="E241" s="2">
        <f t="shared" si="18"/>
        <v>130.69908692031854</v>
      </c>
      <c r="F241" s="2">
        <f t="shared" si="19"/>
        <v>57567.231878351311</v>
      </c>
    </row>
    <row r="242" spans="1:6" x14ac:dyDescent="0.45">
      <c r="A242" s="2"/>
      <c r="B242">
        <f t="shared" si="15"/>
        <v>230</v>
      </c>
      <c r="C242" s="2">
        <f t="shared" si="16"/>
        <v>5299.0289303222989</v>
      </c>
      <c r="D242" s="2">
        <f t="shared" si="17"/>
        <v>5179.0971972424013</v>
      </c>
      <c r="E242" s="2">
        <f t="shared" si="18"/>
        <v>119.93173307989771</v>
      </c>
      <c r="F242" s="2">
        <f t="shared" si="19"/>
        <v>52388.13468110891</v>
      </c>
    </row>
    <row r="243" spans="1:6" x14ac:dyDescent="0.45">
      <c r="A243" s="2"/>
      <c r="B243">
        <f t="shared" si="15"/>
        <v>231</v>
      </c>
      <c r="C243" s="2">
        <f t="shared" si="16"/>
        <v>5299.0289303222989</v>
      </c>
      <c r="D243" s="2">
        <f t="shared" si="17"/>
        <v>5189.8869830699896</v>
      </c>
      <c r="E243" s="2">
        <f t="shared" si="18"/>
        <v>109.14194725230936</v>
      </c>
      <c r="F243" s="2">
        <f t="shared" si="19"/>
        <v>47198.247698038918</v>
      </c>
    </row>
    <row r="244" spans="1:6" x14ac:dyDescent="0.45">
      <c r="A244" s="2"/>
      <c r="B244">
        <f t="shared" si="15"/>
        <v>232</v>
      </c>
      <c r="C244" s="2">
        <f t="shared" si="16"/>
        <v>5299.0289303222989</v>
      </c>
      <c r="D244" s="2">
        <f t="shared" si="17"/>
        <v>5200.6992476180512</v>
      </c>
      <c r="E244" s="2">
        <f t="shared" si="18"/>
        <v>98.329682704246892</v>
      </c>
      <c r="F244" s="2">
        <f t="shared" si="19"/>
        <v>41997.548450420865</v>
      </c>
    </row>
    <row r="245" spans="1:6" x14ac:dyDescent="0.45">
      <c r="A245" s="2"/>
      <c r="B245">
        <f t="shared" si="15"/>
        <v>233</v>
      </c>
      <c r="C245" s="2">
        <f t="shared" si="16"/>
        <v>5299.0289303222989</v>
      </c>
      <c r="D245" s="2">
        <f t="shared" si="17"/>
        <v>5211.5340377172561</v>
      </c>
      <c r="E245" s="2">
        <f t="shared" si="18"/>
        <v>87.494892605042608</v>
      </c>
      <c r="F245" s="2">
        <f t="shared" si="19"/>
        <v>36786.014412703611</v>
      </c>
    </row>
    <row r="246" spans="1:6" x14ac:dyDescent="0.45">
      <c r="A246" s="2"/>
      <c r="B246">
        <f t="shared" si="15"/>
        <v>234</v>
      </c>
      <c r="C246" s="2">
        <f t="shared" si="16"/>
        <v>5299.0289303222989</v>
      </c>
      <c r="D246" s="2">
        <f t="shared" si="17"/>
        <v>5222.3914002958336</v>
      </c>
      <c r="E246" s="2">
        <f t="shared" si="18"/>
        <v>76.637530026465001</v>
      </c>
      <c r="F246" s="2">
        <f t="shared" si="19"/>
        <v>31563.623012407777</v>
      </c>
    </row>
    <row r="247" spans="1:6" x14ac:dyDescent="0.45">
      <c r="A247" s="2"/>
      <c r="B247">
        <f t="shared" si="15"/>
        <v>235</v>
      </c>
      <c r="C247" s="2">
        <f t="shared" si="16"/>
        <v>5299.0289303222989</v>
      </c>
      <c r="D247" s="2">
        <f t="shared" si="17"/>
        <v>5233.271382379784</v>
      </c>
      <c r="E247" s="2">
        <f t="shared" si="18"/>
        <v>65.757547942515359</v>
      </c>
      <c r="F247" s="2">
        <f t="shared" si="19"/>
        <v>26330.351630027995</v>
      </c>
    </row>
    <row r="248" spans="1:6" x14ac:dyDescent="0.45">
      <c r="A248" s="2"/>
      <c r="B248">
        <f t="shared" si="15"/>
        <v>236</v>
      </c>
      <c r="C248" s="2">
        <f t="shared" si="16"/>
        <v>5299.0289303222989</v>
      </c>
      <c r="D248" s="2">
        <f t="shared" si="17"/>
        <v>5244.1740310930754</v>
      </c>
      <c r="E248" s="2">
        <f t="shared" si="18"/>
        <v>54.854899229224124</v>
      </c>
      <c r="F248" s="2">
        <f t="shared" si="19"/>
        <v>21086.177598934919</v>
      </c>
    </row>
    <row r="249" spans="1:6" x14ac:dyDescent="0.45">
      <c r="A249" s="2"/>
      <c r="B249">
        <f t="shared" si="15"/>
        <v>237</v>
      </c>
      <c r="C249" s="2">
        <f t="shared" si="16"/>
        <v>5299.0289303222989</v>
      </c>
      <c r="D249" s="2">
        <f t="shared" si="17"/>
        <v>5255.0993936578516</v>
      </c>
      <c r="E249" s="2">
        <f t="shared" si="18"/>
        <v>43.929536664446893</v>
      </c>
      <c r="F249" s="2">
        <f t="shared" si="19"/>
        <v>15831.078205277066</v>
      </c>
    </row>
    <row r="250" spans="1:6" x14ac:dyDescent="0.45">
      <c r="A250" s="2"/>
      <c r="B250">
        <f t="shared" si="15"/>
        <v>238</v>
      </c>
      <c r="C250" s="2">
        <f t="shared" si="16"/>
        <v>5299.0289303222989</v>
      </c>
      <c r="D250" s="2">
        <f t="shared" si="17"/>
        <v>5266.0475173946388</v>
      </c>
      <c r="E250" s="2">
        <f t="shared" si="18"/>
        <v>32.981412927659704</v>
      </c>
      <c r="F250" s="2">
        <f t="shared" si="19"/>
        <v>10565.030687882427</v>
      </c>
    </row>
    <row r="251" spans="1:6" x14ac:dyDescent="0.45">
      <c r="A251" s="2"/>
      <c r="B251">
        <f t="shared" si="15"/>
        <v>239</v>
      </c>
      <c r="C251" s="2">
        <f t="shared" si="16"/>
        <v>5299.0289303222989</v>
      </c>
      <c r="D251" s="2">
        <f t="shared" si="17"/>
        <v>5277.0184497225446</v>
      </c>
      <c r="E251" s="2">
        <f t="shared" si="18"/>
        <v>22.010480599754196</v>
      </c>
      <c r="F251" s="2">
        <f t="shared" si="19"/>
        <v>5288.0122381598821</v>
      </c>
    </row>
    <row r="252" spans="1:6" x14ac:dyDescent="0.45">
      <c r="A252" s="2"/>
      <c r="B252">
        <f t="shared" si="15"/>
        <v>240</v>
      </c>
      <c r="C252" s="2">
        <f t="shared" si="16"/>
        <v>5299.0289303222989</v>
      </c>
      <c r="D252" s="2">
        <f t="shared" si="17"/>
        <v>5288.0122381594665</v>
      </c>
      <c r="E252" s="2">
        <f t="shared" si="18"/>
        <v>11.016692162832223</v>
      </c>
      <c r="F252" s="2">
        <f t="shared" si="19"/>
        <v>4.156390787102282E-10</v>
      </c>
    </row>
    <row r="253" spans="1:6" x14ac:dyDescent="0.45">
      <c r="A253" s="2"/>
      <c r="B253" t="str">
        <f t="shared" si="15"/>
        <v xml:space="preserve"> </v>
      </c>
      <c r="C253" s="2" t="str">
        <f t="shared" si="16"/>
        <v xml:space="preserve"> </v>
      </c>
      <c r="D253" s="2" t="str">
        <f t="shared" si="17"/>
        <v xml:space="preserve"> </v>
      </c>
      <c r="E253" s="2" t="str">
        <f t="shared" si="18"/>
        <v xml:space="preserve"> </v>
      </c>
      <c r="F253" s="2" t="str">
        <f t="shared" si="19"/>
        <v xml:space="preserve"> </v>
      </c>
    </row>
    <row r="254" spans="1:6" x14ac:dyDescent="0.45">
      <c r="A254" s="2"/>
      <c r="B254" t="str">
        <f t="shared" si="15"/>
        <v xml:space="preserve"> </v>
      </c>
      <c r="C254" s="2" t="str">
        <f t="shared" si="16"/>
        <v xml:space="preserve"> </v>
      </c>
      <c r="D254" s="2" t="str">
        <f t="shared" si="17"/>
        <v xml:space="preserve"> </v>
      </c>
      <c r="E254" s="2" t="str">
        <f t="shared" si="18"/>
        <v xml:space="preserve"> </v>
      </c>
      <c r="F254" s="2" t="str">
        <f t="shared" si="19"/>
        <v xml:space="preserve"> </v>
      </c>
    </row>
    <row r="255" spans="1:6" x14ac:dyDescent="0.45">
      <c r="A255" s="2"/>
      <c r="B255" t="str">
        <f t="shared" si="15"/>
        <v xml:space="preserve"> </v>
      </c>
      <c r="C255" s="2" t="str">
        <f t="shared" si="16"/>
        <v xml:space="preserve"> </v>
      </c>
      <c r="D255" s="2" t="str">
        <f t="shared" si="17"/>
        <v xml:space="preserve"> </v>
      </c>
      <c r="E255" s="2" t="str">
        <f t="shared" si="18"/>
        <v xml:space="preserve"> </v>
      </c>
      <c r="F255" s="2" t="str">
        <f t="shared" si="19"/>
        <v xml:space="preserve"> </v>
      </c>
    </row>
    <row r="256" spans="1:6" x14ac:dyDescent="0.45">
      <c r="A256" s="2"/>
      <c r="B256" t="str">
        <f t="shared" si="15"/>
        <v xml:space="preserve"> </v>
      </c>
      <c r="C256" s="2" t="str">
        <f t="shared" si="16"/>
        <v xml:space="preserve"> </v>
      </c>
      <c r="D256" s="2" t="str">
        <f t="shared" si="17"/>
        <v xml:space="preserve"> </v>
      </c>
      <c r="E256" s="2" t="str">
        <f t="shared" si="18"/>
        <v xml:space="preserve"> </v>
      </c>
      <c r="F256" s="2" t="str">
        <f t="shared" si="19"/>
        <v xml:space="preserve"> </v>
      </c>
    </row>
    <row r="257" spans="1:6" x14ac:dyDescent="0.45">
      <c r="A257" s="2"/>
      <c r="B257" t="str">
        <f t="shared" si="15"/>
        <v xml:space="preserve"> </v>
      </c>
      <c r="C257" s="2" t="str">
        <f t="shared" si="16"/>
        <v xml:space="preserve"> </v>
      </c>
      <c r="D257" s="2" t="str">
        <f t="shared" si="17"/>
        <v xml:space="preserve"> </v>
      </c>
      <c r="E257" s="2" t="str">
        <f t="shared" si="18"/>
        <v xml:space="preserve"> </v>
      </c>
      <c r="F257" s="2" t="str">
        <f t="shared" si="19"/>
        <v xml:space="preserve"> </v>
      </c>
    </row>
    <row r="258" spans="1:6" x14ac:dyDescent="0.45">
      <c r="A258" s="2"/>
      <c r="B258" t="str">
        <f t="shared" si="15"/>
        <v xml:space="preserve"> </v>
      </c>
      <c r="C258" s="2" t="str">
        <f t="shared" si="16"/>
        <v xml:space="preserve"> </v>
      </c>
      <c r="D258" s="2" t="str">
        <f t="shared" si="17"/>
        <v xml:space="preserve"> </v>
      </c>
      <c r="E258" s="2" t="str">
        <f t="shared" si="18"/>
        <v xml:space="preserve"> </v>
      </c>
      <c r="F258" s="2" t="str">
        <f t="shared" si="19"/>
        <v xml:space="preserve"> </v>
      </c>
    </row>
    <row r="259" spans="1:6" x14ac:dyDescent="0.45">
      <c r="A259" s="2"/>
      <c r="B259" t="str">
        <f t="shared" si="15"/>
        <v xml:space="preserve"> </v>
      </c>
      <c r="C259" s="2" t="str">
        <f t="shared" si="16"/>
        <v xml:space="preserve"> </v>
      </c>
      <c r="D259" s="2" t="str">
        <f t="shared" si="17"/>
        <v xml:space="preserve"> </v>
      </c>
      <c r="E259" s="2" t="str">
        <f t="shared" si="18"/>
        <v xml:space="preserve"> </v>
      </c>
      <c r="F259" s="2" t="str">
        <f t="shared" si="19"/>
        <v xml:space="preserve"> </v>
      </c>
    </row>
    <row r="260" spans="1:6" x14ac:dyDescent="0.45">
      <c r="A260" s="2"/>
      <c r="B260" t="str">
        <f t="shared" si="15"/>
        <v xml:space="preserve"> </v>
      </c>
      <c r="C260" s="2" t="str">
        <f t="shared" si="16"/>
        <v xml:space="preserve"> </v>
      </c>
      <c r="D260" s="2" t="str">
        <f t="shared" si="17"/>
        <v xml:space="preserve"> </v>
      </c>
      <c r="E260" s="2" t="str">
        <f t="shared" si="18"/>
        <v xml:space="preserve"> </v>
      </c>
      <c r="F260" s="2" t="str">
        <f t="shared" si="19"/>
        <v xml:space="preserve"> </v>
      </c>
    </row>
    <row r="261" spans="1:6" x14ac:dyDescent="0.45">
      <c r="A261" s="2"/>
      <c r="B261" t="str">
        <f t="shared" si="15"/>
        <v xml:space="preserve"> </v>
      </c>
      <c r="C261" s="2" t="str">
        <f t="shared" si="16"/>
        <v xml:space="preserve"> </v>
      </c>
      <c r="D261" s="2" t="str">
        <f t="shared" si="17"/>
        <v xml:space="preserve"> </v>
      </c>
      <c r="E261" s="2" t="str">
        <f t="shared" si="18"/>
        <v xml:space="preserve"> </v>
      </c>
      <c r="F261" s="2" t="str">
        <f t="shared" si="19"/>
        <v xml:space="preserve"> </v>
      </c>
    </row>
    <row r="262" spans="1:6" x14ac:dyDescent="0.45">
      <c r="A262" s="2"/>
      <c r="B262" t="str">
        <f t="shared" si="15"/>
        <v xml:space="preserve"> </v>
      </c>
      <c r="C262" s="2" t="str">
        <f t="shared" si="16"/>
        <v xml:space="preserve"> </v>
      </c>
      <c r="D262" s="2" t="str">
        <f t="shared" si="17"/>
        <v xml:space="preserve"> </v>
      </c>
      <c r="E262" s="2" t="str">
        <f t="shared" si="18"/>
        <v xml:space="preserve"> </v>
      </c>
      <c r="F262" s="2" t="str">
        <f t="shared" si="19"/>
        <v xml:space="preserve"> </v>
      </c>
    </row>
    <row r="263" spans="1:6" x14ac:dyDescent="0.45">
      <c r="A263" s="2"/>
      <c r="B263" t="str">
        <f t="shared" si="15"/>
        <v xml:space="preserve"> </v>
      </c>
      <c r="C263" s="2" t="str">
        <f t="shared" si="16"/>
        <v xml:space="preserve"> </v>
      </c>
      <c r="D263" s="2" t="str">
        <f t="shared" si="17"/>
        <v xml:space="preserve"> </v>
      </c>
      <c r="E263" s="2" t="str">
        <f t="shared" si="18"/>
        <v xml:space="preserve"> </v>
      </c>
      <c r="F263" s="2" t="str">
        <f t="shared" si="19"/>
        <v xml:space="preserve"> </v>
      </c>
    </row>
    <row r="264" spans="1:6" x14ac:dyDescent="0.45">
      <c r="A264" s="2"/>
      <c r="B264" t="str">
        <f t="shared" si="15"/>
        <v xml:space="preserve"> </v>
      </c>
      <c r="C264" s="2" t="str">
        <f t="shared" si="16"/>
        <v xml:space="preserve"> </v>
      </c>
      <c r="D264" s="2" t="str">
        <f t="shared" si="17"/>
        <v xml:space="preserve"> </v>
      </c>
      <c r="E264" s="2" t="str">
        <f t="shared" si="18"/>
        <v xml:space="preserve"> </v>
      </c>
      <c r="F264" s="2" t="str">
        <f t="shared" si="19"/>
        <v xml:space="preserve"> </v>
      </c>
    </row>
    <row r="265" spans="1:6" x14ac:dyDescent="0.45">
      <c r="A265" s="2"/>
      <c r="B265" t="str">
        <f t="shared" si="15"/>
        <v xml:space="preserve"> </v>
      </c>
      <c r="C265" s="2" t="str">
        <f t="shared" si="16"/>
        <v xml:space="preserve"> </v>
      </c>
      <c r="D265" s="2" t="str">
        <f t="shared" si="17"/>
        <v xml:space="preserve"> </v>
      </c>
      <c r="E265" s="2" t="str">
        <f t="shared" si="18"/>
        <v xml:space="preserve"> </v>
      </c>
      <c r="F265" s="2" t="str">
        <f t="shared" si="19"/>
        <v xml:space="preserve"> </v>
      </c>
    </row>
    <row r="266" spans="1:6" x14ac:dyDescent="0.45">
      <c r="A266" s="2"/>
      <c r="B266" t="str">
        <f t="shared" si="15"/>
        <v xml:space="preserve"> </v>
      </c>
      <c r="C266" s="2" t="str">
        <f t="shared" si="16"/>
        <v xml:space="preserve"> </v>
      </c>
      <c r="D266" s="2" t="str">
        <f t="shared" si="17"/>
        <v xml:space="preserve"> </v>
      </c>
      <c r="E266" s="2" t="str">
        <f t="shared" si="18"/>
        <v xml:space="preserve"> </v>
      </c>
      <c r="F266" s="2" t="str">
        <f t="shared" si="19"/>
        <v xml:space="preserve"> </v>
      </c>
    </row>
    <row r="267" spans="1:6" x14ac:dyDescent="0.45">
      <c r="A267" s="2"/>
      <c r="B267" t="str">
        <f t="shared" si="15"/>
        <v xml:space="preserve"> </v>
      </c>
      <c r="C267" s="2" t="str">
        <f t="shared" si="16"/>
        <v xml:space="preserve"> </v>
      </c>
      <c r="D267" s="2" t="str">
        <f t="shared" si="17"/>
        <v xml:space="preserve"> </v>
      </c>
      <c r="E267" s="2" t="str">
        <f t="shared" si="18"/>
        <v xml:space="preserve"> </v>
      </c>
      <c r="F267" s="2" t="str">
        <f t="shared" si="19"/>
        <v xml:space="preserve"> </v>
      </c>
    </row>
    <row r="268" spans="1:6" x14ac:dyDescent="0.45">
      <c r="A268" s="2"/>
      <c r="B268" t="str">
        <f t="shared" si="15"/>
        <v xml:space="preserve"> </v>
      </c>
      <c r="C268" s="2" t="str">
        <f t="shared" si="16"/>
        <v xml:space="preserve"> </v>
      </c>
      <c r="D268" s="2" t="str">
        <f t="shared" si="17"/>
        <v xml:space="preserve"> </v>
      </c>
      <c r="E268" s="2" t="str">
        <f t="shared" si="18"/>
        <v xml:space="preserve"> </v>
      </c>
      <c r="F268" s="2" t="str">
        <f t="shared" si="19"/>
        <v xml:space="preserve"> </v>
      </c>
    </row>
    <row r="269" spans="1:6" x14ac:dyDescent="0.45">
      <c r="A269" s="2"/>
      <c r="B269" t="str">
        <f t="shared" ref="B269:B332" si="20">IF(B268&lt;$D$7,B268+1," ")</f>
        <v xml:space="preserve"> </v>
      </c>
      <c r="C269" s="2" t="str">
        <f t="shared" ref="C269:C332" si="21">IF(B269&lt;&gt;" ",$D$9," ")</f>
        <v xml:space="preserve"> </v>
      </c>
      <c r="D269" s="2" t="str">
        <f t="shared" ref="D269:D332" si="22">IF(B269&lt;&gt;" ",PPMT($D$4/$D$6,$B269,$D$7,-$D$2)," ")</f>
        <v xml:space="preserve"> </v>
      </c>
      <c r="E269" s="2" t="str">
        <f t="shared" ref="E269:E332" si="23">IF(B269&lt;&gt;" ",IPMT($D$4/$D$6,  $B269,$D$7,-  $D$2)," ")</f>
        <v xml:space="preserve"> </v>
      </c>
      <c r="F269" s="2" t="str">
        <f t="shared" ref="F269:F332" si="24">IF(B269&lt;&gt;" ",F268-D269," ")</f>
        <v xml:space="preserve"> </v>
      </c>
    </row>
    <row r="270" spans="1:6" x14ac:dyDescent="0.45">
      <c r="A270" s="2"/>
      <c r="B270" t="str">
        <f t="shared" si="20"/>
        <v xml:space="preserve"> </v>
      </c>
      <c r="C270" s="2" t="str">
        <f t="shared" si="21"/>
        <v xml:space="preserve"> </v>
      </c>
      <c r="D270" s="2" t="str">
        <f t="shared" si="22"/>
        <v xml:space="preserve"> </v>
      </c>
      <c r="E270" s="2" t="str">
        <f t="shared" si="23"/>
        <v xml:space="preserve"> </v>
      </c>
      <c r="F270" s="2" t="str">
        <f t="shared" si="24"/>
        <v xml:space="preserve"> </v>
      </c>
    </row>
    <row r="271" spans="1:6" x14ac:dyDescent="0.45">
      <c r="A271" s="2"/>
      <c r="B271" t="str">
        <f t="shared" si="20"/>
        <v xml:space="preserve"> </v>
      </c>
      <c r="C271" s="2" t="str">
        <f t="shared" si="21"/>
        <v xml:space="preserve"> </v>
      </c>
      <c r="D271" s="2" t="str">
        <f t="shared" si="22"/>
        <v xml:space="preserve"> </v>
      </c>
      <c r="E271" s="2" t="str">
        <f t="shared" si="23"/>
        <v xml:space="preserve"> </v>
      </c>
      <c r="F271" s="2" t="str">
        <f t="shared" si="24"/>
        <v xml:space="preserve"> </v>
      </c>
    </row>
    <row r="272" spans="1:6" x14ac:dyDescent="0.45">
      <c r="A272" s="2"/>
      <c r="B272" t="str">
        <f t="shared" si="20"/>
        <v xml:space="preserve"> </v>
      </c>
      <c r="C272" s="2" t="str">
        <f t="shared" si="21"/>
        <v xml:space="preserve"> </v>
      </c>
      <c r="D272" s="2" t="str">
        <f t="shared" si="22"/>
        <v xml:space="preserve"> </v>
      </c>
      <c r="E272" s="2" t="str">
        <f t="shared" si="23"/>
        <v xml:space="preserve"> </v>
      </c>
      <c r="F272" s="2" t="str">
        <f t="shared" si="24"/>
        <v xml:space="preserve"> </v>
      </c>
    </row>
    <row r="273" spans="1:6" x14ac:dyDescent="0.45">
      <c r="A273" s="2"/>
      <c r="B273" t="str">
        <f t="shared" si="20"/>
        <v xml:space="preserve"> </v>
      </c>
      <c r="C273" s="2" t="str">
        <f t="shared" si="21"/>
        <v xml:space="preserve"> </v>
      </c>
      <c r="D273" s="2" t="str">
        <f t="shared" si="22"/>
        <v xml:space="preserve"> </v>
      </c>
      <c r="E273" s="2" t="str">
        <f t="shared" si="23"/>
        <v xml:space="preserve"> </v>
      </c>
      <c r="F273" s="2" t="str">
        <f t="shared" si="24"/>
        <v xml:space="preserve"> </v>
      </c>
    </row>
    <row r="274" spans="1:6" x14ac:dyDescent="0.45">
      <c r="A274" s="2"/>
      <c r="B274" t="str">
        <f t="shared" si="20"/>
        <v xml:space="preserve"> </v>
      </c>
      <c r="C274" s="2" t="str">
        <f t="shared" si="21"/>
        <v xml:space="preserve"> </v>
      </c>
      <c r="D274" s="2" t="str">
        <f t="shared" si="22"/>
        <v xml:space="preserve"> </v>
      </c>
      <c r="E274" s="2" t="str">
        <f t="shared" si="23"/>
        <v xml:space="preserve"> </v>
      </c>
      <c r="F274" s="2" t="str">
        <f t="shared" si="24"/>
        <v xml:space="preserve"> </v>
      </c>
    </row>
    <row r="275" spans="1:6" x14ac:dyDescent="0.45">
      <c r="A275" s="2"/>
      <c r="B275" t="str">
        <f t="shared" si="20"/>
        <v xml:space="preserve"> </v>
      </c>
      <c r="C275" s="2" t="str">
        <f t="shared" si="21"/>
        <v xml:space="preserve"> </v>
      </c>
      <c r="D275" s="2" t="str">
        <f t="shared" si="22"/>
        <v xml:space="preserve"> </v>
      </c>
      <c r="E275" s="2" t="str">
        <f t="shared" si="23"/>
        <v xml:space="preserve"> </v>
      </c>
      <c r="F275" s="2" t="str">
        <f t="shared" si="24"/>
        <v xml:space="preserve"> </v>
      </c>
    </row>
    <row r="276" spans="1:6" x14ac:dyDescent="0.45">
      <c r="A276" s="2"/>
      <c r="B276" t="str">
        <f t="shared" si="20"/>
        <v xml:space="preserve"> </v>
      </c>
      <c r="C276" s="2" t="str">
        <f t="shared" si="21"/>
        <v xml:space="preserve"> </v>
      </c>
      <c r="D276" s="2" t="str">
        <f t="shared" si="22"/>
        <v xml:space="preserve"> </v>
      </c>
      <c r="E276" s="2" t="str">
        <f t="shared" si="23"/>
        <v xml:space="preserve"> </v>
      </c>
      <c r="F276" s="2" t="str">
        <f t="shared" si="24"/>
        <v xml:space="preserve"> </v>
      </c>
    </row>
    <row r="277" spans="1:6" x14ac:dyDescent="0.45">
      <c r="A277" s="2"/>
      <c r="B277" t="str">
        <f t="shared" si="20"/>
        <v xml:space="preserve"> </v>
      </c>
      <c r="C277" s="2" t="str">
        <f t="shared" si="21"/>
        <v xml:space="preserve"> </v>
      </c>
      <c r="D277" s="2" t="str">
        <f t="shared" si="22"/>
        <v xml:space="preserve"> </v>
      </c>
      <c r="E277" s="2" t="str">
        <f t="shared" si="23"/>
        <v xml:space="preserve"> </v>
      </c>
      <c r="F277" s="2" t="str">
        <f t="shared" si="24"/>
        <v xml:space="preserve"> </v>
      </c>
    </row>
    <row r="278" spans="1:6" x14ac:dyDescent="0.45">
      <c r="A278" s="2"/>
      <c r="B278" t="str">
        <f t="shared" si="20"/>
        <v xml:space="preserve"> </v>
      </c>
      <c r="C278" s="2" t="str">
        <f t="shared" si="21"/>
        <v xml:space="preserve"> </v>
      </c>
      <c r="D278" s="2" t="str">
        <f t="shared" si="22"/>
        <v xml:space="preserve"> </v>
      </c>
      <c r="E278" s="2" t="str">
        <f t="shared" si="23"/>
        <v xml:space="preserve"> </v>
      </c>
      <c r="F278" s="2" t="str">
        <f t="shared" si="24"/>
        <v xml:space="preserve"> </v>
      </c>
    </row>
    <row r="279" spans="1:6" x14ac:dyDescent="0.45">
      <c r="A279" s="2"/>
      <c r="B279" t="str">
        <f t="shared" si="20"/>
        <v xml:space="preserve"> </v>
      </c>
      <c r="C279" s="2" t="str">
        <f t="shared" si="21"/>
        <v xml:space="preserve"> </v>
      </c>
      <c r="D279" s="2" t="str">
        <f t="shared" si="22"/>
        <v xml:space="preserve"> </v>
      </c>
      <c r="E279" s="2" t="str">
        <f t="shared" si="23"/>
        <v xml:space="preserve"> </v>
      </c>
      <c r="F279" s="2" t="str">
        <f t="shared" si="24"/>
        <v xml:space="preserve"> </v>
      </c>
    </row>
    <row r="280" spans="1:6" x14ac:dyDescent="0.45">
      <c r="A280" s="2"/>
      <c r="B280" t="str">
        <f t="shared" si="20"/>
        <v xml:space="preserve"> </v>
      </c>
      <c r="C280" s="2" t="str">
        <f t="shared" si="21"/>
        <v xml:space="preserve"> </v>
      </c>
      <c r="D280" s="2" t="str">
        <f t="shared" si="22"/>
        <v xml:space="preserve"> </v>
      </c>
      <c r="E280" s="2" t="str">
        <f t="shared" si="23"/>
        <v xml:space="preserve"> </v>
      </c>
      <c r="F280" s="2" t="str">
        <f t="shared" si="24"/>
        <v xml:space="preserve"> </v>
      </c>
    </row>
    <row r="281" spans="1:6" x14ac:dyDescent="0.45">
      <c r="A281" s="2"/>
      <c r="B281" t="str">
        <f t="shared" si="20"/>
        <v xml:space="preserve"> </v>
      </c>
      <c r="C281" s="2" t="str">
        <f t="shared" si="21"/>
        <v xml:space="preserve"> </v>
      </c>
      <c r="D281" s="2" t="str">
        <f t="shared" si="22"/>
        <v xml:space="preserve"> </v>
      </c>
      <c r="E281" s="2" t="str">
        <f t="shared" si="23"/>
        <v xml:space="preserve"> </v>
      </c>
      <c r="F281" s="2" t="str">
        <f t="shared" si="24"/>
        <v xml:space="preserve"> </v>
      </c>
    </row>
    <row r="282" spans="1:6" x14ac:dyDescent="0.45">
      <c r="A282" s="2"/>
      <c r="B282" t="str">
        <f t="shared" si="20"/>
        <v xml:space="preserve"> </v>
      </c>
      <c r="C282" s="2" t="str">
        <f t="shared" si="21"/>
        <v xml:space="preserve"> </v>
      </c>
      <c r="D282" s="2" t="str">
        <f t="shared" si="22"/>
        <v xml:space="preserve"> </v>
      </c>
      <c r="E282" s="2" t="str">
        <f t="shared" si="23"/>
        <v xml:space="preserve"> </v>
      </c>
      <c r="F282" s="2" t="str">
        <f t="shared" si="24"/>
        <v xml:space="preserve"> </v>
      </c>
    </row>
    <row r="283" spans="1:6" x14ac:dyDescent="0.45">
      <c r="A283" s="2"/>
      <c r="B283" t="str">
        <f t="shared" si="20"/>
        <v xml:space="preserve"> </v>
      </c>
      <c r="C283" s="2" t="str">
        <f t="shared" si="21"/>
        <v xml:space="preserve"> </v>
      </c>
      <c r="D283" s="2" t="str">
        <f t="shared" si="22"/>
        <v xml:space="preserve"> </v>
      </c>
      <c r="E283" s="2" t="str">
        <f t="shared" si="23"/>
        <v xml:space="preserve"> </v>
      </c>
      <c r="F283" s="2" t="str">
        <f t="shared" si="24"/>
        <v xml:space="preserve"> </v>
      </c>
    </row>
    <row r="284" spans="1:6" x14ac:dyDescent="0.45">
      <c r="A284" s="2"/>
      <c r="B284" t="str">
        <f t="shared" si="20"/>
        <v xml:space="preserve"> </v>
      </c>
      <c r="C284" s="2" t="str">
        <f t="shared" si="21"/>
        <v xml:space="preserve"> </v>
      </c>
      <c r="D284" s="2" t="str">
        <f t="shared" si="22"/>
        <v xml:space="preserve"> </v>
      </c>
      <c r="E284" s="2" t="str">
        <f t="shared" si="23"/>
        <v xml:space="preserve"> </v>
      </c>
      <c r="F284" s="2" t="str">
        <f t="shared" si="24"/>
        <v xml:space="preserve"> </v>
      </c>
    </row>
    <row r="285" spans="1:6" x14ac:dyDescent="0.45">
      <c r="A285" s="2"/>
      <c r="B285" t="str">
        <f t="shared" si="20"/>
        <v xml:space="preserve"> </v>
      </c>
      <c r="C285" s="2" t="str">
        <f t="shared" si="21"/>
        <v xml:space="preserve"> </v>
      </c>
      <c r="D285" s="2" t="str">
        <f t="shared" si="22"/>
        <v xml:space="preserve"> </v>
      </c>
      <c r="E285" s="2" t="str">
        <f t="shared" si="23"/>
        <v xml:space="preserve"> </v>
      </c>
      <c r="F285" s="2" t="str">
        <f t="shared" si="24"/>
        <v xml:space="preserve"> </v>
      </c>
    </row>
    <row r="286" spans="1:6" x14ac:dyDescent="0.45">
      <c r="A286" s="2"/>
      <c r="B286" t="str">
        <f t="shared" si="20"/>
        <v xml:space="preserve"> </v>
      </c>
      <c r="C286" s="2" t="str">
        <f t="shared" si="21"/>
        <v xml:space="preserve"> </v>
      </c>
      <c r="D286" s="2" t="str">
        <f t="shared" si="22"/>
        <v xml:space="preserve"> </v>
      </c>
      <c r="E286" s="2" t="str">
        <f t="shared" si="23"/>
        <v xml:space="preserve"> </v>
      </c>
      <c r="F286" s="2" t="str">
        <f t="shared" si="24"/>
        <v xml:space="preserve"> </v>
      </c>
    </row>
    <row r="287" spans="1:6" x14ac:dyDescent="0.45">
      <c r="A287" s="2"/>
      <c r="B287" t="str">
        <f t="shared" si="20"/>
        <v xml:space="preserve"> </v>
      </c>
      <c r="C287" s="2" t="str">
        <f t="shared" si="21"/>
        <v xml:space="preserve"> </v>
      </c>
      <c r="D287" s="2" t="str">
        <f t="shared" si="22"/>
        <v xml:space="preserve"> </v>
      </c>
      <c r="E287" s="2" t="str">
        <f t="shared" si="23"/>
        <v xml:space="preserve"> </v>
      </c>
      <c r="F287" s="2" t="str">
        <f t="shared" si="24"/>
        <v xml:space="preserve"> </v>
      </c>
    </row>
    <row r="288" spans="1:6" x14ac:dyDescent="0.45">
      <c r="A288" s="2"/>
      <c r="B288" t="str">
        <f t="shared" si="20"/>
        <v xml:space="preserve"> </v>
      </c>
      <c r="C288" s="2" t="str">
        <f t="shared" si="21"/>
        <v xml:space="preserve"> </v>
      </c>
      <c r="D288" s="2" t="str">
        <f t="shared" si="22"/>
        <v xml:space="preserve"> </v>
      </c>
      <c r="E288" s="2" t="str">
        <f t="shared" si="23"/>
        <v xml:space="preserve"> </v>
      </c>
      <c r="F288" s="2" t="str">
        <f t="shared" si="24"/>
        <v xml:space="preserve"> </v>
      </c>
    </row>
    <row r="289" spans="1:6" x14ac:dyDescent="0.45">
      <c r="A289" s="2"/>
      <c r="B289" t="str">
        <f t="shared" si="20"/>
        <v xml:space="preserve"> </v>
      </c>
      <c r="C289" s="2" t="str">
        <f t="shared" si="21"/>
        <v xml:space="preserve"> </v>
      </c>
      <c r="D289" s="2" t="str">
        <f t="shared" si="22"/>
        <v xml:space="preserve"> </v>
      </c>
      <c r="E289" s="2" t="str">
        <f t="shared" si="23"/>
        <v xml:space="preserve"> </v>
      </c>
      <c r="F289" s="2" t="str">
        <f t="shared" si="24"/>
        <v xml:space="preserve"> </v>
      </c>
    </row>
    <row r="290" spans="1:6" x14ac:dyDescent="0.45">
      <c r="A290" s="2"/>
      <c r="B290" t="str">
        <f t="shared" si="20"/>
        <v xml:space="preserve"> </v>
      </c>
      <c r="C290" s="2" t="str">
        <f t="shared" si="21"/>
        <v xml:space="preserve"> </v>
      </c>
      <c r="D290" s="2" t="str">
        <f t="shared" si="22"/>
        <v xml:space="preserve"> </v>
      </c>
      <c r="E290" s="2" t="str">
        <f t="shared" si="23"/>
        <v xml:space="preserve"> </v>
      </c>
      <c r="F290" s="2" t="str">
        <f t="shared" si="24"/>
        <v xml:space="preserve"> </v>
      </c>
    </row>
    <row r="291" spans="1:6" x14ac:dyDescent="0.45">
      <c r="A291" s="2"/>
      <c r="B291" t="str">
        <f t="shared" si="20"/>
        <v xml:space="preserve"> </v>
      </c>
      <c r="C291" s="2" t="str">
        <f t="shared" si="21"/>
        <v xml:space="preserve"> </v>
      </c>
      <c r="D291" s="2" t="str">
        <f t="shared" si="22"/>
        <v xml:space="preserve"> </v>
      </c>
      <c r="E291" s="2" t="str">
        <f t="shared" si="23"/>
        <v xml:space="preserve"> </v>
      </c>
      <c r="F291" s="2" t="str">
        <f t="shared" si="24"/>
        <v xml:space="preserve"> </v>
      </c>
    </row>
    <row r="292" spans="1:6" x14ac:dyDescent="0.45">
      <c r="A292" s="2"/>
      <c r="B292" t="str">
        <f t="shared" si="20"/>
        <v xml:space="preserve"> </v>
      </c>
      <c r="C292" s="2" t="str">
        <f t="shared" si="21"/>
        <v xml:space="preserve"> </v>
      </c>
      <c r="D292" s="2" t="str">
        <f t="shared" si="22"/>
        <v xml:space="preserve"> </v>
      </c>
      <c r="E292" s="2" t="str">
        <f t="shared" si="23"/>
        <v xml:space="preserve"> </v>
      </c>
      <c r="F292" s="2" t="str">
        <f t="shared" si="24"/>
        <v xml:space="preserve"> </v>
      </c>
    </row>
    <row r="293" spans="1:6" x14ac:dyDescent="0.45">
      <c r="A293" s="2"/>
      <c r="B293" t="str">
        <f t="shared" si="20"/>
        <v xml:space="preserve"> </v>
      </c>
      <c r="C293" s="2" t="str">
        <f t="shared" si="21"/>
        <v xml:space="preserve"> </v>
      </c>
      <c r="D293" s="2" t="str">
        <f t="shared" si="22"/>
        <v xml:space="preserve"> </v>
      </c>
      <c r="E293" s="2" t="str">
        <f t="shared" si="23"/>
        <v xml:space="preserve"> </v>
      </c>
      <c r="F293" s="2" t="str">
        <f t="shared" si="24"/>
        <v xml:space="preserve"> </v>
      </c>
    </row>
    <row r="294" spans="1:6" x14ac:dyDescent="0.45">
      <c r="A294" s="2"/>
      <c r="B294" t="str">
        <f t="shared" si="20"/>
        <v xml:space="preserve"> </v>
      </c>
      <c r="C294" s="2" t="str">
        <f t="shared" si="21"/>
        <v xml:space="preserve"> </v>
      </c>
      <c r="D294" s="2" t="str">
        <f t="shared" si="22"/>
        <v xml:space="preserve"> </v>
      </c>
      <c r="E294" s="2" t="str">
        <f t="shared" si="23"/>
        <v xml:space="preserve"> </v>
      </c>
      <c r="F294" s="2" t="str">
        <f t="shared" si="24"/>
        <v xml:space="preserve"> </v>
      </c>
    </row>
    <row r="295" spans="1:6" x14ac:dyDescent="0.45">
      <c r="A295" s="2"/>
      <c r="B295" t="str">
        <f t="shared" si="20"/>
        <v xml:space="preserve"> </v>
      </c>
      <c r="C295" s="2" t="str">
        <f t="shared" si="21"/>
        <v xml:space="preserve"> </v>
      </c>
      <c r="D295" s="2" t="str">
        <f t="shared" si="22"/>
        <v xml:space="preserve"> </v>
      </c>
      <c r="E295" s="2" t="str">
        <f t="shared" si="23"/>
        <v xml:space="preserve"> </v>
      </c>
      <c r="F295" s="2" t="str">
        <f t="shared" si="24"/>
        <v xml:space="preserve"> </v>
      </c>
    </row>
    <row r="296" spans="1:6" x14ac:dyDescent="0.45">
      <c r="A296" s="2"/>
      <c r="B296" t="str">
        <f t="shared" si="20"/>
        <v xml:space="preserve"> </v>
      </c>
      <c r="C296" s="2" t="str">
        <f t="shared" si="21"/>
        <v xml:space="preserve"> </v>
      </c>
      <c r="D296" s="2" t="str">
        <f t="shared" si="22"/>
        <v xml:space="preserve"> </v>
      </c>
      <c r="E296" s="2" t="str">
        <f t="shared" si="23"/>
        <v xml:space="preserve"> </v>
      </c>
      <c r="F296" s="2" t="str">
        <f t="shared" si="24"/>
        <v xml:space="preserve"> </v>
      </c>
    </row>
    <row r="297" spans="1:6" x14ac:dyDescent="0.45">
      <c r="A297" s="2"/>
      <c r="B297" t="str">
        <f t="shared" si="20"/>
        <v xml:space="preserve"> </v>
      </c>
      <c r="C297" s="2" t="str">
        <f t="shared" si="21"/>
        <v xml:space="preserve"> </v>
      </c>
      <c r="D297" s="2" t="str">
        <f t="shared" si="22"/>
        <v xml:space="preserve"> </v>
      </c>
      <c r="E297" s="2" t="str">
        <f t="shared" si="23"/>
        <v xml:space="preserve"> </v>
      </c>
      <c r="F297" s="2" t="str">
        <f t="shared" si="24"/>
        <v xml:space="preserve"> </v>
      </c>
    </row>
    <row r="298" spans="1:6" x14ac:dyDescent="0.45">
      <c r="A298" s="2"/>
      <c r="B298" t="str">
        <f t="shared" si="20"/>
        <v xml:space="preserve"> </v>
      </c>
      <c r="C298" s="2" t="str">
        <f t="shared" si="21"/>
        <v xml:space="preserve"> </v>
      </c>
      <c r="D298" s="2" t="str">
        <f t="shared" si="22"/>
        <v xml:space="preserve"> </v>
      </c>
      <c r="E298" s="2" t="str">
        <f t="shared" si="23"/>
        <v xml:space="preserve"> </v>
      </c>
      <c r="F298" s="2" t="str">
        <f t="shared" si="24"/>
        <v xml:space="preserve"> </v>
      </c>
    </row>
    <row r="299" spans="1:6" x14ac:dyDescent="0.45">
      <c r="A299" s="2"/>
      <c r="B299" t="str">
        <f t="shared" si="20"/>
        <v xml:space="preserve"> </v>
      </c>
      <c r="C299" s="2" t="str">
        <f t="shared" si="21"/>
        <v xml:space="preserve"> </v>
      </c>
      <c r="D299" s="2" t="str">
        <f t="shared" si="22"/>
        <v xml:space="preserve"> </v>
      </c>
      <c r="E299" s="2" t="str">
        <f t="shared" si="23"/>
        <v xml:space="preserve"> </v>
      </c>
      <c r="F299" s="2" t="str">
        <f t="shared" si="24"/>
        <v xml:space="preserve"> </v>
      </c>
    </row>
    <row r="300" spans="1:6" x14ac:dyDescent="0.45">
      <c r="A300" s="2"/>
      <c r="B300" t="str">
        <f t="shared" si="20"/>
        <v xml:space="preserve"> </v>
      </c>
      <c r="C300" s="2" t="str">
        <f t="shared" si="21"/>
        <v xml:space="preserve"> </v>
      </c>
      <c r="D300" s="2" t="str">
        <f t="shared" si="22"/>
        <v xml:space="preserve"> </v>
      </c>
      <c r="E300" s="2" t="str">
        <f t="shared" si="23"/>
        <v xml:space="preserve"> </v>
      </c>
      <c r="F300" s="2" t="str">
        <f t="shared" si="24"/>
        <v xml:space="preserve"> </v>
      </c>
    </row>
    <row r="301" spans="1:6" x14ac:dyDescent="0.45">
      <c r="A301" s="2"/>
      <c r="B301" t="str">
        <f t="shared" si="20"/>
        <v xml:space="preserve"> </v>
      </c>
      <c r="C301" s="2" t="str">
        <f t="shared" si="21"/>
        <v xml:space="preserve"> </v>
      </c>
      <c r="D301" s="2" t="str">
        <f t="shared" si="22"/>
        <v xml:space="preserve"> </v>
      </c>
      <c r="E301" s="2" t="str">
        <f t="shared" si="23"/>
        <v xml:space="preserve"> </v>
      </c>
      <c r="F301" s="2" t="str">
        <f t="shared" si="24"/>
        <v xml:space="preserve"> </v>
      </c>
    </row>
    <row r="302" spans="1:6" x14ac:dyDescent="0.45">
      <c r="A302" s="2"/>
      <c r="B302" t="str">
        <f t="shared" si="20"/>
        <v xml:space="preserve"> </v>
      </c>
      <c r="C302" s="2" t="str">
        <f t="shared" si="21"/>
        <v xml:space="preserve"> </v>
      </c>
      <c r="D302" s="2" t="str">
        <f t="shared" si="22"/>
        <v xml:space="preserve"> </v>
      </c>
      <c r="E302" s="2" t="str">
        <f t="shared" si="23"/>
        <v xml:space="preserve"> </v>
      </c>
      <c r="F302" s="2" t="str">
        <f t="shared" si="24"/>
        <v xml:space="preserve"> </v>
      </c>
    </row>
    <row r="303" spans="1:6" x14ac:dyDescent="0.45">
      <c r="A303" s="2"/>
      <c r="B303" t="str">
        <f t="shared" si="20"/>
        <v xml:space="preserve"> </v>
      </c>
      <c r="C303" s="2" t="str">
        <f t="shared" si="21"/>
        <v xml:space="preserve"> </v>
      </c>
      <c r="D303" s="2" t="str">
        <f t="shared" si="22"/>
        <v xml:space="preserve"> </v>
      </c>
      <c r="E303" s="2" t="str">
        <f t="shared" si="23"/>
        <v xml:space="preserve"> </v>
      </c>
      <c r="F303" s="2" t="str">
        <f t="shared" si="24"/>
        <v xml:space="preserve"> </v>
      </c>
    </row>
    <row r="304" spans="1:6" x14ac:dyDescent="0.45">
      <c r="A304" s="2"/>
      <c r="B304" t="str">
        <f t="shared" si="20"/>
        <v xml:space="preserve"> </v>
      </c>
      <c r="C304" s="2" t="str">
        <f t="shared" si="21"/>
        <v xml:space="preserve"> </v>
      </c>
      <c r="D304" s="2" t="str">
        <f t="shared" si="22"/>
        <v xml:space="preserve"> </v>
      </c>
      <c r="E304" s="2" t="str">
        <f t="shared" si="23"/>
        <v xml:space="preserve"> </v>
      </c>
      <c r="F304" s="2" t="str">
        <f t="shared" si="24"/>
        <v xml:space="preserve"> </v>
      </c>
    </row>
    <row r="305" spans="1:6" x14ac:dyDescent="0.45">
      <c r="A305" s="2"/>
      <c r="B305" t="str">
        <f t="shared" si="20"/>
        <v xml:space="preserve"> </v>
      </c>
      <c r="C305" s="2" t="str">
        <f t="shared" si="21"/>
        <v xml:space="preserve"> </v>
      </c>
      <c r="D305" s="2" t="str">
        <f t="shared" si="22"/>
        <v xml:space="preserve"> </v>
      </c>
      <c r="E305" s="2" t="str">
        <f t="shared" si="23"/>
        <v xml:space="preserve"> </v>
      </c>
      <c r="F305" s="2" t="str">
        <f t="shared" si="24"/>
        <v xml:space="preserve"> </v>
      </c>
    </row>
    <row r="306" spans="1:6" x14ac:dyDescent="0.45">
      <c r="A306" s="2"/>
      <c r="B306" t="str">
        <f t="shared" si="20"/>
        <v xml:space="preserve"> </v>
      </c>
      <c r="C306" s="2" t="str">
        <f t="shared" si="21"/>
        <v xml:space="preserve"> </v>
      </c>
      <c r="D306" s="2" t="str">
        <f t="shared" si="22"/>
        <v xml:space="preserve"> </v>
      </c>
      <c r="E306" s="2" t="str">
        <f t="shared" si="23"/>
        <v xml:space="preserve"> </v>
      </c>
      <c r="F306" s="2" t="str">
        <f t="shared" si="24"/>
        <v xml:space="preserve"> </v>
      </c>
    </row>
    <row r="307" spans="1:6" x14ac:dyDescent="0.45">
      <c r="A307" s="2"/>
      <c r="B307" t="str">
        <f t="shared" si="20"/>
        <v xml:space="preserve"> </v>
      </c>
      <c r="C307" s="2" t="str">
        <f t="shared" si="21"/>
        <v xml:space="preserve"> </v>
      </c>
      <c r="D307" s="2" t="str">
        <f t="shared" si="22"/>
        <v xml:space="preserve"> </v>
      </c>
      <c r="E307" s="2" t="str">
        <f t="shared" si="23"/>
        <v xml:space="preserve"> </v>
      </c>
      <c r="F307" s="2" t="str">
        <f t="shared" si="24"/>
        <v xml:space="preserve"> </v>
      </c>
    </row>
    <row r="308" spans="1:6" x14ac:dyDescent="0.45">
      <c r="A308" s="2"/>
      <c r="B308" t="str">
        <f t="shared" si="20"/>
        <v xml:space="preserve"> </v>
      </c>
      <c r="C308" s="2" t="str">
        <f t="shared" si="21"/>
        <v xml:space="preserve"> </v>
      </c>
      <c r="D308" s="2" t="str">
        <f t="shared" si="22"/>
        <v xml:space="preserve"> </v>
      </c>
      <c r="E308" s="2" t="str">
        <f t="shared" si="23"/>
        <v xml:space="preserve"> </v>
      </c>
      <c r="F308" s="2" t="str">
        <f t="shared" si="24"/>
        <v xml:space="preserve"> </v>
      </c>
    </row>
    <row r="309" spans="1:6" x14ac:dyDescent="0.45">
      <c r="A309" s="2"/>
      <c r="B309" t="str">
        <f t="shared" si="20"/>
        <v xml:space="preserve"> </v>
      </c>
      <c r="C309" s="2" t="str">
        <f t="shared" si="21"/>
        <v xml:space="preserve"> </v>
      </c>
      <c r="D309" s="2" t="str">
        <f t="shared" si="22"/>
        <v xml:space="preserve"> </v>
      </c>
      <c r="E309" s="2" t="str">
        <f t="shared" si="23"/>
        <v xml:space="preserve"> </v>
      </c>
      <c r="F309" s="2" t="str">
        <f t="shared" si="24"/>
        <v xml:space="preserve"> </v>
      </c>
    </row>
    <row r="310" spans="1:6" x14ac:dyDescent="0.45">
      <c r="A310" s="2"/>
      <c r="B310" t="str">
        <f t="shared" si="20"/>
        <v xml:space="preserve"> </v>
      </c>
      <c r="C310" s="2" t="str">
        <f t="shared" si="21"/>
        <v xml:space="preserve"> </v>
      </c>
      <c r="D310" s="2" t="str">
        <f t="shared" si="22"/>
        <v xml:space="preserve"> </v>
      </c>
      <c r="E310" s="2" t="str">
        <f t="shared" si="23"/>
        <v xml:space="preserve"> </v>
      </c>
      <c r="F310" s="2" t="str">
        <f t="shared" si="24"/>
        <v xml:space="preserve"> </v>
      </c>
    </row>
    <row r="311" spans="1:6" x14ac:dyDescent="0.45">
      <c r="A311" s="2"/>
      <c r="B311" t="str">
        <f t="shared" si="20"/>
        <v xml:space="preserve"> </v>
      </c>
      <c r="C311" s="2" t="str">
        <f t="shared" si="21"/>
        <v xml:space="preserve"> </v>
      </c>
      <c r="D311" s="2" t="str">
        <f t="shared" si="22"/>
        <v xml:space="preserve"> </v>
      </c>
      <c r="E311" s="2" t="str">
        <f t="shared" si="23"/>
        <v xml:space="preserve"> </v>
      </c>
      <c r="F311" s="2" t="str">
        <f t="shared" si="24"/>
        <v xml:space="preserve"> </v>
      </c>
    </row>
    <row r="312" spans="1:6" x14ac:dyDescent="0.45">
      <c r="A312" s="2"/>
      <c r="B312" t="str">
        <f t="shared" si="20"/>
        <v xml:space="preserve"> </v>
      </c>
      <c r="C312" s="2" t="str">
        <f t="shared" si="21"/>
        <v xml:space="preserve"> </v>
      </c>
      <c r="D312" s="2" t="str">
        <f t="shared" si="22"/>
        <v xml:space="preserve"> </v>
      </c>
      <c r="E312" s="2" t="str">
        <f t="shared" si="23"/>
        <v xml:space="preserve"> </v>
      </c>
      <c r="F312" s="2" t="str">
        <f t="shared" si="24"/>
        <v xml:space="preserve"> </v>
      </c>
    </row>
    <row r="313" spans="1:6" x14ac:dyDescent="0.45">
      <c r="A313" s="2"/>
      <c r="B313" t="str">
        <f t="shared" si="20"/>
        <v xml:space="preserve"> </v>
      </c>
      <c r="C313" s="2" t="str">
        <f t="shared" si="21"/>
        <v xml:space="preserve"> </v>
      </c>
      <c r="D313" s="2" t="str">
        <f t="shared" si="22"/>
        <v xml:space="preserve"> </v>
      </c>
      <c r="E313" s="2" t="str">
        <f t="shared" si="23"/>
        <v xml:space="preserve"> </v>
      </c>
      <c r="F313" s="2" t="str">
        <f t="shared" si="24"/>
        <v xml:space="preserve"> </v>
      </c>
    </row>
    <row r="314" spans="1:6" x14ac:dyDescent="0.45">
      <c r="A314" s="2"/>
      <c r="B314" t="str">
        <f t="shared" si="20"/>
        <v xml:space="preserve"> </v>
      </c>
      <c r="C314" s="2" t="str">
        <f t="shared" si="21"/>
        <v xml:space="preserve"> </v>
      </c>
      <c r="D314" s="2" t="str">
        <f t="shared" si="22"/>
        <v xml:space="preserve"> </v>
      </c>
      <c r="E314" s="2" t="str">
        <f t="shared" si="23"/>
        <v xml:space="preserve"> </v>
      </c>
      <c r="F314" s="2" t="str">
        <f t="shared" si="24"/>
        <v xml:space="preserve"> </v>
      </c>
    </row>
    <row r="315" spans="1:6" x14ac:dyDescent="0.45">
      <c r="A315" s="2"/>
      <c r="B315" t="str">
        <f t="shared" si="20"/>
        <v xml:space="preserve"> </v>
      </c>
      <c r="C315" s="2" t="str">
        <f t="shared" si="21"/>
        <v xml:space="preserve"> </v>
      </c>
      <c r="D315" s="2" t="str">
        <f t="shared" si="22"/>
        <v xml:space="preserve"> </v>
      </c>
      <c r="E315" s="2" t="str">
        <f t="shared" si="23"/>
        <v xml:space="preserve"> </v>
      </c>
      <c r="F315" s="2" t="str">
        <f t="shared" si="24"/>
        <v xml:space="preserve"> </v>
      </c>
    </row>
    <row r="316" spans="1:6" x14ac:dyDescent="0.45">
      <c r="A316" s="2"/>
      <c r="B316" t="str">
        <f t="shared" si="20"/>
        <v xml:space="preserve"> </v>
      </c>
      <c r="C316" s="2" t="str">
        <f t="shared" si="21"/>
        <v xml:space="preserve"> </v>
      </c>
      <c r="D316" s="2" t="str">
        <f t="shared" si="22"/>
        <v xml:space="preserve"> </v>
      </c>
      <c r="E316" s="2" t="str">
        <f t="shared" si="23"/>
        <v xml:space="preserve"> </v>
      </c>
      <c r="F316" s="2" t="str">
        <f t="shared" si="24"/>
        <v xml:space="preserve"> </v>
      </c>
    </row>
    <row r="317" spans="1:6" x14ac:dyDescent="0.45">
      <c r="A317" s="2"/>
      <c r="B317" t="str">
        <f t="shared" si="20"/>
        <v xml:space="preserve"> </v>
      </c>
      <c r="C317" s="2" t="str">
        <f t="shared" si="21"/>
        <v xml:space="preserve"> </v>
      </c>
      <c r="D317" s="2" t="str">
        <f t="shared" si="22"/>
        <v xml:space="preserve"> </v>
      </c>
      <c r="E317" s="2" t="str">
        <f t="shared" si="23"/>
        <v xml:space="preserve"> </v>
      </c>
      <c r="F317" s="2" t="str">
        <f t="shared" si="24"/>
        <v xml:space="preserve"> </v>
      </c>
    </row>
    <row r="318" spans="1:6" x14ac:dyDescent="0.45">
      <c r="A318" s="2"/>
      <c r="B318" t="str">
        <f t="shared" si="20"/>
        <v xml:space="preserve"> </v>
      </c>
      <c r="C318" s="2" t="str">
        <f t="shared" si="21"/>
        <v xml:space="preserve"> </v>
      </c>
      <c r="D318" s="2" t="str">
        <f t="shared" si="22"/>
        <v xml:space="preserve"> </v>
      </c>
      <c r="E318" s="2" t="str">
        <f t="shared" si="23"/>
        <v xml:space="preserve"> </v>
      </c>
      <c r="F318" s="2" t="str">
        <f t="shared" si="24"/>
        <v xml:space="preserve"> </v>
      </c>
    </row>
    <row r="319" spans="1:6" x14ac:dyDescent="0.45">
      <c r="A319" s="2"/>
      <c r="B319" t="str">
        <f t="shared" si="20"/>
        <v xml:space="preserve"> </v>
      </c>
      <c r="C319" s="2" t="str">
        <f t="shared" si="21"/>
        <v xml:space="preserve"> </v>
      </c>
      <c r="D319" s="2" t="str">
        <f t="shared" si="22"/>
        <v xml:space="preserve"> </v>
      </c>
      <c r="E319" s="2" t="str">
        <f t="shared" si="23"/>
        <v xml:space="preserve"> </v>
      </c>
      <c r="F319" s="2" t="str">
        <f t="shared" si="24"/>
        <v xml:space="preserve"> </v>
      </c>
    </row>
    <row r="320" spans="1:6" x14ac:dyDescent="0.45">
      <c r="A320" s="2"/>
      <c r="B320" t="str">
        <f t="shared" si="20"/>
        <v xml:space="preserve"> </v>
      </c>
      <c r="C320" s="2" t="str">
        <f t="shared" si="21"/>
        <v xml:space="preserve"> </v>
      </c>
      <c r="D320" s="2" t="str">
        <f t="shared" si="22"/>
        <v xml:space="preserve"> </v>
      </c>
      <c r="E320" s="2" t="str">
        <f t="shared" si="23"/>
        <v xml:space="preserve"> </v>
      </c>
      <c r="F320" s="2" t="str">
        <f t="shared" si="24"/>
        <v xml:space="preserve"> </v>
      </c>
    </row>
    <row r="321" spans="1:6" x14ac:dyDescent="0.45">
      <c r="A321" s="2"/>
      <c r="B321" t="str">
        <f t="shared" si="20"/>
        <v xml:space="preserve"> </v>
      </c>
      <c r="C321" s="2" t="str">
        <f t="shared" si="21"/>
        <v xml:space="preserve"> </v>
      </c>
      <c r="D321" s="2" t="str">
        <f t="shared" si="22"/>
        <v xml:space="preserve"> </v>
      </c>
      <c r="E321" s="2" t="str">
        <f t="shared" si="23"/>
        <v xml:space="preserve"> </v>
      </c>
      <c r="F321" s="2" t="str">
        <f t="shared" si="24"/>
        <v xml:space="preserve"> </v>
      </c>
    </row>
    <row r="322" spans="1:6" x14ac:dyDescent="0.45">
      <c r="A322" s="2"/>
      <c r="B322" t="str">
        <f t="shared" si="20"/>
        <v xml:space="preserve"> </v>
      </c>
      <c r="C322" s="2" t="str">
        <f t="shared" si="21"/>
        <v xml:space="preserve"> </v>
      </c>
      <c r="D322" s="2" t="str">
        <f t="shared" si="22"/>
        <v xml:space="preserve"> </v>
      </c>
      <c r="E322" s="2" t="str">
        <f t="shared" si="23"/>
        <v xml:space="preserve"> </v>
      </c>
      <c r="F322" s="2" t="str">
        <f t="shared" si="24"/>
        <v xml:space="preserve"> </v>
      </c>
    </row>
    <row r="323" spans="1:6" x14ac:dyDescent="0.45">
      <c r="A323" s="2"/>
      <c r="B323" t="str">
        <f t="shared" si="20"/>
        <v xml:space="preserve"> </v>
      </c>
      <c r="C323" s="2" t="str">
        <f t="shared" si="21"/>
        <v xml:space="preserve"> </v>
      </c>
      <c r="D323" s="2" t="str">
        <f t="shared" si="22"/>
        <v xml:space="preserve"> </v>
      </c>
      <c r="E323" s="2" t="str">
        <f t="shared" si="23"/>
        <v xml:space="preserve"> </v>
      </c>
      <c r="F323" s="2" t="str">
        <f t="shared" si="24"/>
        <v xml:space="preserve"> </v>
      </c>
    </row>
    <row r="324" spans="1:6" x14ac:dyDescent="0.45">
      <c r="A324" s="2"/>
      <c r="B324" t="str">
        <f t="shared" si="20"/>
        <v xml:space="preserve"> </v>
      </c>
      <c r="C324" s="2" t="str">
        <f t="shared" si="21"/>
        <v xml:space="preserve"> </v>
      </c>
      <c r="D324" s="2" t="str">
        <f t="shared" si="22"/>
        <v xml:space="preserve"> </v>
      </c>
      <c r="E324" s="2" t="str">
        <f t="shared" si="23"/>
        <v xml:space="preserve"> </v>
      </c>
      <c r="F324" s="2" t="str">
        <f t="shared" si="24"/>
        <v xml:space="preserve"> </v>
      </c>
    </row>
    <row r="325" spans="1:6" x14ac:dyDescent="0.45">
      <c r="A325" s="2"/>
      <c r="B325" t="str">
        <f t="shared" si="20"/>
        <v xml:space="preserve"> </v>
      </c>
      <c r="C325" s="2" t="str">
        <f t="shared" si="21"/>
        <v xml:space="preserve"> </v>
      </c>
      <c r="D325" s="2" t="str">
        <f t="shared" si="22"/>
        <v xml:space="preserve"> </v>
      </c>
      <c r="E325" s="2" t="str">
        <f t="shared" si="23"/>
        <v xml:space="preserve"> </v>
      </c>
      <c r="F325" s="2" t="str">
        <f t="shared" si="24"/>
        <v xml:space="preserve"> </v>
      </c>
    </row>
    <row r="326" spans="1:6" x14ac:dyDescent="0.45">
      <c r="A326" s="2"/>
      <c r="B326" t="str">
        <f t="shared" si="20"/>
        <v xml:space="preserve"> </v>
      </c>
      <c r="C326" s="2" t="str">
        <f t="shared" si="21"/>
        <v xml:space="preserve"> </v>
      </c>
      <c r="D326" s="2" t="str">
        <f t="shared" si="22"/>
        <v xml:space="preserve"> </v>
      </c>
      <c r="E326" s="2" t="str">
        <f t="shared" si="23"/>
        <v xml:space="preserve"> </v>
      </c>
      <c r="F326" s="2" t="str">
        <f t="shared" si="24"/>
        <v xml:space="preserve"> </v>
      </c>
    </row>
    <row r="327" spans="1:6" x14ac:dyDescent="0.45">
      <c r="A327" s="2"/>
      <c r="B327" t="str">
        <f t="shared" si="20"/>
        <v xml:space="preserve"> </v>
      </c>
      <c r="C327" s="2" t="str">
        <f t="shared" si="21"/>
        <v xml:space="preserve"> </v>
      </c>
      <c r="D327" s="2" t="str">
        <f t="shared" si="22"/>
        <v xml:space="preserve"> </v>
      </c>
      <c r="E327" s="2" t="str">
        <f t="shared" si="23"/>
        <v xml:space="preserve"> </v>
      </c>
      <c r="F327" s="2" t="str">
        <f t="shared" si="24"/>
        <v xml:space="preserve"> </v>
      </c>
    </row>
    <row r="328" spans="1:6" x14ac:dyDescent="0.45">
      <c r="A328" s="2"/>
      <c r="B328" t="str">
        <f t="shared" si="20"/>
        <v xml:space="preserve"> </v>
      </c>
      <c r="C328" s="2" t="str">
        <f t="shared" si="21"/>
        <v xml:space="preserve"> </v>
      </c>
      <c r="D328" s="2" t="str">
        <f t="shared" si="22"/>
        <v xml:space="preserve"> </v>
      </c>
      <c r="E328" s="2" t="str">
        <f t="shared" si="23"/>
        <v xml:space="preserve"> </v>
      </c>
      <c r="F328" s="2" t="str">
        <f t="shared" si="24"/>
        <v xml:space="preserve"> </v>
      </c>
    </row>
    <row r="329" spans="1:6" x14ac:dyDescent="0.45">
      <c r="A329" s="2"/>
      <c r="B329" t="str">
        <f t="shared" si="20"/>
        <v xml:space="preserve"> </v>
      </c>
      <c r="C329" s="2" t="str">
        <f t="shared" si="21"/>
        <v xml:space="preserve"> </v>
      </c>
      <c r="D329" s="2" t="str">
        <f t="shared" si="22"/>
        <v xml:space="preserve"> </v>
      </c>
      <c r="E329" s="2" t="str">
        <f t="shared" si="23"/>
        <v xml:space="preserve"> </v>
      </c>
      <c r="F329" s="2" t="str">
        <f t="shared" si="24"/>
        <v xml:space="preserve"> </v>
      </c>
    </row>
    <row r="330" spans="1:6" x14ac:dyDescent="0.45">
      <c r="A330" s="2"/>
      <c r="B330" t="str">
        <f t="shared" si="20"/>
        <v xml:space="preserve"> </v>
      </c>
      <c r="C330" s="2" t="str">
        <f t="shared" si="21"/>
        <v xml:space="preserve"> </v>
      </c>
      <c r="D330" s="2" t="str">
        <f t="shared" si="22"/>
        <v xml:space="preserve"> </v>
      </c>
      <c r="E330" s="2" t="str">
        <f t="shared" si="23"/>
        <v xml:space="preserve"> </v>
      </c>
      <c r="F330" s="2" t="str">
        <f t="shared" si="24"/>
        <v xml:space="preserve"> </v>
      </c>
    </row>
    <row r="331" spans="1:6" x14ac:dyDescent="0.45">
      <c r="A331" s="2"/>
      <c r="B331" t="str">
        <f t="shared" si="20"/>
        <v xml:space="preserve"> </v>
      </c>
      <c r="C331" s="2" t="str">
        <f t="shared" si="21"/>
        <v xml:space="preserve"> </v>
      </c>
      <c r="D331" s="2" t="str">
        <f t="shared" si="22"/>
        <v xml:space="preserve"> </v>
      </c>
      <c r="E331" s="2" t="str">
        <f t="shared" si="23"/>
        <v xml:space="preserve"> </v>
      </c>
      <c r="F331" s="2" t="str">
        <f t="shared" si="24"/>
        <v xml:space="preserve"> </v>
      </c>
    </row>
    <row r="332" spans="1:6" x14ac:dyDescent="0.45">
      <c r="A332" s="2"/>
      <c r="B332" t="str">
        <f t="shared" si="20"/>
        <v xml:space="preserve"> </v>
      </c>
      <c r="C332" s="2" t="str">
        <f t="shared" si="21"/>
        <v xml:space="preserve"> </v>
      </c>
      <c r="D332" s="2" t="str">
        <f t="shared" si="22"/>
        <v xml:space="preserve"> </v>
      </c>
      <c r="E332" s="2" t="str">
        <f t="shared" si="23"/>
        <v xml:space="preserve"> </v>
      </c>
      <c r="F332" s="2" t="str">
        <f t="shared" si="24"/>
        <v xml:space="preserve"> </v>
      </c>
    </row>
    <row r="333" spans="1:6" x14ac:dyDescent="0.45">
      <c r="A333" s="2"/>
      <c r="B333" t="str">
        <f t="shared" ref="B333:B396" si="25">IF(B332&lt;$D$7,B332+1," ")</f>
        <v xml:space="preserve"> </v>
      </c>
      <c r="C333" s="2" t="str">
        <f t="shared" ref="C333:C396" si="26">IF(B333&lt;&gt;" ",$D$9," ")</f>
        <v xml:space="preserve"> </v>
      </c>
      <c r="D333" s="2" t="str">
        <f t="shared" ref="D333:D396" si="27">IF(B333&lt;&gt;" ",PPMT($D$4/$D$6,$B333,$D$7,-$D$2)," ")</f>
        <v xml:space="preserve"> </v>
      </c>
      <c r="E333" s="2" t="str">
        <f t="shared" ref="E333:E396" si="28">IF(B333&lt;&gt;" ",IPMT($D$4/$D$6,  $B333,$D$7,-  $D$2)," ")</f>
        <v xml:space="preserve"> </v>
      </c>
      <c r="F333" s="2" t="str">
        <f t="shared" ref="F333:F396" si="29">IF(B333&lt;&gt;" ",F332-D333," ")</f>
        <v xml:space="preserve"> </v>
      </c>
    </row>
    <row r="334" spans="1:6" x14ac:dyDescent="0.45">
      <c r="A334" s="2"/>
      <c r="B334" t="str">
        <f t="shared" si="25"/>
        <v xml:space="preserve"> </v>
      </c>
      <c r="C334" s="2" t="str">
        <f t="shared" si="26"/>
        <v xml:space="preserve"> </v>
      </c>
      <c r="D334" s="2" t="str">
        <f t="shared" si="27"/>
        <v xml:space="preserve"> </v>
      </c>
      <c r="E334" s="2" t="str">
        <f t="shared" si="28"/>
        <v xml:space="preserve"> </v>
      </c>
      <c r="F334" s="2" t="str">
        <f t="shared" si="29"/>
        <v xml:space="preserve"> </v>
      </c>
    </row>
    <row r="335" spans="1:6" x14ac:dyDescent="0.45">
      <c r="A335" s="2"/>
      <c r="B335" t="str">
        <f t="shared" si="25"/>
        <v xml:space="preserve"> </v>
      </c>
      <c r="C335" s="2" t="str">
        <f t="shared" si="26"/>
        <v xml:space="preserve"> </v>
      </c>
      <c r="D335" s="2" t="str">
        <f t="shared" si="27"/>
        <v xml:space="preserve"> </v>
      </c>
      <c r="E335" s="2" t="str">
        <f t="shared" si="28"/>
        <v xml:space="preserve"> </v>
      </c>
      <c r="F335" s="2" t="str">
        <f t="shared" si="29"/>
        <v xml:space="preserve"> </v>
      </c>
    </row>
    <row r="336" spans="1:6" x14ac:dyDescent="0.45">
      <c r="A336" s="2"/>
      <c r="B336" t="str">
        <f t="shared" si="25"/>
        <v xml:space="preserve"> </v>
      </c>
      <c r="C336" s="2" t="str">
        <f t="shared" si="26"/>
        <v xml:space="preserve"> </v>
      </c>
      <c r="D336" s="2" t="str">
        <f t="shared" si="27"/>
        <v xml:space="preserve"> </v>
      </c>
      <c r="E336" s="2" t="str">
        <f t="shared" si="28"/>
        <v xml:space="preserve"> </v>
      </c>
      <c r="F336" s="2" t="str">
        <f t="shared" si="29"/>
        <v xml:space="preserve"> </v>
      </c>
    </row>
    <row r="337" spans="1:6" x14ac:dyDescent="0.45">
      <c r="A337" s="2"/>
      <c r="B337" t="str">
        <f t="shared" si="25"/>
        <v xml:space="preserve"> </v>
      </c>
      <c r="C337" s="2" t="str">
        <f t="shared" si="26"/>
        <v xml:space="preserve"> </v>
      </c>
      <c r="D337" s="2" t="str">
        <f t="shared" si="27"/>
        <v xml:space="preserve"> </v>
      </c>
      <c r="E337" s="2" t="str">
        <f t="shared" si="28"/>
        <v xml:space="preserve"> </v>
      </c>
      <c r="F337" s="2" t="str">
        <f t="shared" si="29"/>
        <v xml:space="preserve"> </v>
      </c>
    </row>
    <row r="338" spans="1:6" x14ac:dyDescent="0.45">
      <c r="A338" s="2"/>
      <c r="B338" t="str">
        <f t="shared" si="25"/>
        <v xml:space="preserve"> </v>
      </c>
      <c r="C338" s="2" t="str">
        <f t="shared" si="26"/>
        <v xml:space="preserve"> </v>
      </c>
      <c r="D338" s="2" t="str">
        <f t="shared" si="27"/>
        <v xml:space="preserve"> </v>
      </c>
      <c r="E338" s="2" t="str">
        <f t="shared" si="28"/>
        <v xml:space="preserve"> </v>
      </c>
      <c r="F338" s="2" t="str">
        <f t="shared" si="29"/>
        <v xml:space="preserve"> </v>
      </c>
    </row>
    <row r="339" spans="1:6" x14ac:dyDescent="0.45">
      <c r="A339" s="2"/>
      <c r="B339" t="str">
        <f t="shared" si="25"/>
        <v xml:space="preserve"> </v>
      </c>
      <c r="C339" s="2" t="str">
        <f t="shared" si="26"/>
        <v xml:space="preserve"> </v>
      </c>
      <c r="D339" s="2" t="str">
        <f t="shared" si="27"/>
        <v xml:space="preserve"> </v>
      </c>
      <c r="E339" s="2" t="str">
        <f t="shared" si="28"/>
        <v xml:space="preserve"> </v>
      </c>
      <c r="F339" s="2" t="str">
        <f t="shared" si="29"/>
        <v xml:space="preserve"> </v>
      </c>
    </row>
    <row r="340" spans="1:6" x14ac:dyDescent="0.45">
      <c r="A340" s="2"/>
      <c r="B340" t="str">
        <f t="shared" si="25"/>
        <v xml:space="preserve"> </v>
      </c>
      <c r="C340" s="2" t="str">
        <f t="shared" si="26"/>
        <v xml:space="preserve"> </v>
      </c>
      <c r="D340" s="2" t="str">
        <f t="shared" si="27"/>
        <v xml:space="preserve"> </v>
      </c>
      <c r="E340" s="2" t="str">
        <f t="shared" si="28"/>
        <v xml:space="preserve"> </v>
      </c>
      <c r="F340" s="2" t="str">
        <f t="shared" si="29"/>
        <v xml:space="preserve"> </v>
      </c>
    </row>
    <row r="341" spans="1:6" x14ac:dyDescent="0.45">
      <c r="A341" s="2"/>
      <c r="B341" t="str">
        <f t="shared" si="25"/>
        <v xml:space="preserve"> </v>
      </c>
      <c r="C341" s="2" t="str">
        <f t="shared" si="26"/>
        <v xml:space="preserve"> </v>
      </c>
      <c r="D341" s="2" t="str">
        <f t="shared" si="27"/>
        <v xml:space="preserve"> </v>
      </c>
      <c r="E341" s="2" t="str">
        <f t="shared" si="28"/>
        <v xml:space="preserve"> </v>
      </c>
      <c r="F341" s="2" t="str">
        <f t="shared" si="29"/>
        <v xml:space="preserve"> </v>
      </c>
    </row>
    <row r="342" spans="1:6" x14ac:dyDescent="0.45">
      <c r="A342" s="2"/>
      <c r="B342" t="str">
        <f t="shared" si="25"/>
        <v xml:space="preserve"> </v>
      </c>
      <c r="C342" s="2" t="str">
        <f t="shared" si="26"/>
        <v xml:space="preserve"> </v>
      </c>
      <c r="D342" s="2" t="str">
        <f t="shared" si="27"/>
        <v xml:space="preserve"> </v>
      </c>
      <c r="E342" s="2" t="str">
        <f t="shared" si="28"/>
        <v xml:space="preserve"> </v>
      </c>
      <c r="F342" s="2" t="str">
        <f t="shared" si="29"/>
        <v xml:space="preserve"> </v>
      </c>
    </row>
    <row r="343" spans="1:6" x14ac:dyDescent="0.45">
      <c r="A343" s="2"/>
      <c r="B343" t="str">
        <f t="shared" si="25"/>
        <v xml:space="preserve"> </v>
      </c>
      <c r="C343" s="2" t="str">
        <f t="shared" si="26"/>
        <v xml:space="preserve"> </v>
      </c>
      <c r="D343" s="2" t="str">
        <f t="shared" si="27"/>
        <v xml:space="preserve"> </v>
      </c>
      <c r="E343" s="2" t="str">
        <f t="shared" si="28"/>
        <v xml:space="preserve"> </v>
      </c>
      <c r="F343" s="2" t="str">
        <f t="shared" si="29"/>
        <v xml:space="preserve"> </v>
      </c>
    </row>
    <row r="344" spans="1:6" x14ac:dyDescent="0.45">
      <c r="A344" s="2"/>
      <c r="B344" t="str">
        <f t="shared" si="25"/>
        <v xml:space="preserve"> </v>
      </c>
      <c r="C344" s="2" t="str">
        <f t="shared" si="26"/>
        <v xml:space="preserve"> </v>
      </c>
      <c r="D344" s="2" t="str">
        <f t="shared" si="27"/>
        <v xml:space="preserve"> </v>
      </c>
      <c r="E344" s="2" t="str">
        <f t="shared" si="28"/>
        <v xml:space="preserve"> </v>
      </c>
      <c r="F344" s="2" t="str">
        <f t="shared" si="29"/>
        <v xml:space="preserve"> </v>
      </c>
    </row>
    <row r="345" spans="1:6" x14ac:dyDescent="0.45">
      <c r="A345" s="2"/>
      <c r="B345" t="str">
        <f t="shared" si="25"/>
        <v xml:space="preserve"> </v>
      </c>
      <c r="C345" s="2" t="str">
        <f t="shared" si="26"/>
        <v xml:space="preserve"> </v>
      </c>
      <c r="D345" s="2" t="str">
        <f t="shared" si="27"/>
        <v xml:space="preserve"> </v>
      </c>
      <c r="E345" s="2" t="str">
        <f t="shared" si="28"/>
        <v xml:space="preserve"> </v>
      </c>
      <c r="F345" s="2" t="str">
        <f t="shared" si="29"/>
        <v xml:space="preserve"> </v>
      </c>
    </row>
    <row r="346" spans="1:6" x14ac:dyDescent="0.45">
      <c r="A346" s="2"/>
      <c r="B346" t="str">
        <f t="shared" si="25"/>
        <v xml:space="preserve"> </v>
      </c>
      <c r="C346" s="2" t="str">
        <f t="shared" si="26"/>
        <v xml:space="preserve"> </v>
      </c>
      <c r="D346" s="2" t="str">
        <f t="shared" si="27"/>
        <v xml:space="preserve"> </v>
      </c>
      <c r="E346" s="2" t="str">
        <f t="shared" si="28"/>
        <v xml:space="preserve"> </v>
      </c>
      <c r="F346" s="2" t="str">
        <f t="shared" si="29"/>
        <v xml:space="preserve"> </v>
      </c>
    </row>
    <row r="347" spans="1:6" x14ac:dyDescent="0.45">
      <c r="A347" s="2"/>
      <c r="B347" t="str">
        <f t="shared" si="25"/>
        <v xml:space="preserve"> </v>
      </c>
      <c r="C347" s="2" t="str">
        <f t="shared" si="26"/>
        <v xml:space="preserve"> </v>
      </c>
      <c r="D347" s="2" t="str">
        <f t="shared" si="27"/>
        <v xml:space="preserve"> </v>
      </c>
      <c r="E347" s="2" t="str">
        <f t="shared" si="28"/>
        <v xml:space="preserve"> </v>
      </c>
      <c r="F347" s="2" t="str">
        <f t="shared" si="29"/>
        <v xml:space="preserve"> </v>
      </c>
    </row>
    <row r="348" spans="1:6" x14ac:dyDescent="0.45">
      <c r="A348" s="2"/>
      <c r="B348" t="str">
        <f t="shared" si="25"/>
        <v xml:space="preserve"> </v>
      </c>
      <c r="C348" s="2" t="str">
        <f t="shared" si="26"/>
        <v xml:space="preserve"> </v>
      </c>
      <c r="D348" s="2" t="str">
        <f t="shared" si="27"/>
        <v xml:space="preserve"> </v>
      </c>
      <c r="E348" s="2" t="str">
        <f t="shared" si="28"/>
        <v xml:space="preserve"> </v>
      </c>
      <c r="F348" s="2" t="str">
        <f t="shared" si="29"/>
        <v xml:space="preserve"> </v>
      </c>
    </row>
    <row r="349" spans="1:6" x14ac:dyDescent="0.45">
      <c r="A349" s="2"/>
      <c r="B349" t="str">
        <f t="shared" si="25"/>
        <v xml:space="preserve"> </v>
      </c>
      <c r="C349" s="2" t="str">
        <f t="shared" si="26"/>
        <v xml:space="preserve"> </v>
      </c>
      <c r="D349" s="2" t="str">
        <f t="shared" si="27"/>
        <v xml:space="preserve"> </v>
      </c>
      <c r="E349" s="2" t="str">
        <f t="shared" si="28"/>
        <v xml:space="preserve"> </v>
      </c>
      <c r="F349" s="2" t="str">
        <f t="shared" si="29"/>
        <v xml:space="preserve"> </v>
      </c>
    </row>
    <row r="350" spans="1:6" x14ac:dyDescent="0.45">
      <c r="A350" s="2"/>
      <c r="B350" t="str">
        <f t="shared" si="25"/>
        <v xml:space="preserve"> </v>
      </c>
      <c r="C350" s="2" t="str">
        <f t="shared" si="26"/>
        <v xml:space="preserve"> </v>
      </c>
      <c r="D350" s="2" t="str">
        <f t="shared" si="27"/>
        <v xml:space="preserve"> </v>
      </c>
      <c r="E350" s="2" t="str">
        <f t="shared" si="28"/>
        <v xml:space="preserve"> </v>
      </c>
      <c r="F350" s="2" t="str">
        <f t="shared" si="29"/>
        <v xml:space="preserve"> </v>
      </c>
    </row>
    <row r="351" spans="1:6" x14ac:dyDescent="0.45">
      <c r="A351" s="2"/>
      <c r="B351" t="str">
        <f t="shared" si="25"/>
        <v xml:space="preserve"> </v>
      </c>
      <c r="C351" s="2" t="str">
        <f t="shared" si="26"/>
        <v xml:space="preserve"> </v>
      </c>
      <c r="D351" s="2" t="str">
        <f t="shared" si="27"/>
        <v xml:space="preserve"> </v>
      </c>
      <c r="E351" s="2" t="str">
        <f t="shared" si="28"/>
        <v xml:space="preserve"> </v>
      </c>
      <c r="F351" s="2" t="str">
        <f t="shared" si="29"/>
        <v xml:space="preserve"> </v>
      </c>
    </row>
    <row r="352" spans="1:6" x14ac:dyDescent="0.45">
      <c r="A352" s="2"/>
      <c r="B352" t="str">
        <f t="shared" si="25"/>
        <v xml:space="preserve"> </v>
      </c>
      <c r="C352" s="2" t="str">
        <f t="shared" si="26"/>
        <v xml:space="preserve"> </v>
      </c>
      <c r="D352" s="2" t="str">
        <f t="shared" si="27"/>
        <v xml:space="preserve"> </v>
      </c>
      <c r="E352" s="2" t="str">
        <f t="shared" si="28"/>
        <v xml:space="preserve"> </v>
      </c>
      <c r="F352" s="2" t="str">
        <f t="shared" si="29"/>
        <v xml:space="preserve"> </v>
      </c>
    </row>
    <row r="353" spans="1:6" x14ac:dyDescent="0.45">
      <c r="A353" s="2"/>
      <c r="B353" t="str">
        <f t="shared" si="25"/>
        <v xml:space="preserve"> </v>
      </c>
      <c r="C353" s="2" t="str">
        <f t="shared" si="26"/>
        <v xml:space="preserve"> </v>
      </c>
      <c r="D353" s="2" t="str">
        <f t="shared" si="27"/>
        <v xml:space="preserve"> </v>
      </c>
      <c r="E353" s="2" t="str">
        <f t="shared" si="28"/>
        <v xml:space="preserve"> </v>
      </c>
      <c r="F353" s="2" t="str">
        <f t="shared" si="29"/>
        <v xml:space="preserve"> </v>
      </c>
    </row>
    <row r="354" spans="1:6" x14ac:dyDescent="0.45">
      <c r="A354" s="2"/>
      <c r="B354" t="str">
        <f t="shared" si="25"/>
        <v xml:space="preserve"> </v>
      </c>
      <c r="C354" s="2" t="str">
        <f t="shared" si="26"/>
        <v xml:space="preserve"> </v>
      </c>
      <c r="D354" s="2" t="str">
        <f t="shared" si="27"/>
        <v xml:space="preserve"> </v>
      </c>
      <c r="E354" s="2" t="str">
        <f t="shared" si="28"/>
        <v xml:space="preserve"> </v>
      </c>
      <c r="F354" s="2" t="str">
        <f t="shared" si="29"/>
        <v xml:space="preserve"> </v>
      </c>
    </row>
    <row r="355" spans="1:6" x14ac:dyDescent="0.45">
      <c r="A355" s="2"/>
      <c r="B355" t="str">
        <f t="shared" si="25"/>
        <v xml:space="preserve"> </v>
      </c>
      <c r="C355" s="2" t="str">
        <f t="shared" si="26"/>
        <v xml:space="preserve"> </v>
      </c>
      <c r="D355" s="2" t="str">
        <f t="shared" si="27"/>
        <v xml:space="preserve"> </v>
      </c>
      <c r="E355" s="2" t="str">
        <f t="shared" si="28"/>
        <v xml:space="preserve"> </v>
      </c>
      <c r="F355" s="2" t="str">
        <f t="shared" si="29"/>
        <v xml:space="preserve"> </v>
      </c>
    </row>
    <row r="356" spans="1:6" x14ac:dyDescent="0.45">
      <c r="A356" s="2"/>
      <c r="B356" t="str">
        <f t="shared" si="25"/>
        <v xml:space="preserve"> </v>
      </c>
      <c r="C356" s="2" t="str">
        <f t="shared" si="26"/>
        <v xml:space="preserve"> </v>
      </c>
      <c r="D356" s="2" t="str">
        <f t="shared" si="27"/>
        <v xml:space="preserve"> </v>
      </c>
      <c r="E356" s="2" t="str">
        <f t="shared" si="28"/>
        <v xml:space="preserve"> </v>
      </c>
      <c r="F356" s="2" t="str">
        <f t="shared" si="29"/>
        <v xml:space="preserve"> </v>
      </c>
    </row>
    <row r="357" spans="1:6" x14ac:dyDescent="0.45">
      <c r="A357" s="2"/>
      <c r="B357" t="str">
        <f t="shared" si="25"/>
        <v xml:space="preserve"> </v>
      </c>
      <c r="C357" s="2" t="str">
        <f t="shared" si="26"/>
        <v xml:space="preserve"> </v>
      </c>
      <c r="D357" s="2" t="str">
        <f t="shared" si="27"/>
        <v xml:space="preserve"> </v>
      </c>
      <c r="E357" s="2" t="str">
        <f t="shared" si="28"/>
        <v xml:space="preserve"> </v>
      </c>
      <c r="F357" s="2" t="str">
        <f t="shared" si="29"/>
        <v xml:space="preserve"> </v>
      </c>
    </row>
    <row r="358" spans="1:6" x14ac:dyDescent="0.45">
      <c r="A358" s="2"/>
      <c r="B358" t="str">
        <f t="shared" si="25"/>
        <v xml:space="preserve"> </v>
      </c>
      <c r="C358" s="2" t="str">
        <f t="shared" si="26"/>
        <v xml:space="preserve"> </v>
      </c>
      <c r="D358" s="2" t="str">
        <f t="shared" si="27"/>
        <v xml:space="preserve"> </v>
      </c>
      <c r="E358" s="2" t="str">
        <f t="shared" si="28"/>
        <v xml:space="preserve"> </v>
      </c>
      <c r="F358" s="2" t="str">
        <f t="shared" si="29"/>
        <v xml:space="preserve"> </v>
      </c>
    </row>
    <row r="359" spans="1:6" x14ac:dyDescent="0.45">
      <c r="A359" s="2"/>
      <c r="B359" t="str">
        <f t="shared" si="25"/>
        <v xml:space="preserve"> </v>
      </c>
      <c r="C359" s="2" t="str">
        <f t="shared" si="26"/>
        <v xml:space="preserve"> </v>
      </c>
      <c r="D359" s="2" t="str">
        <f t="shared" si="27"/>
        <v xml:space="preserve"> </v>
      </c>
      <c r="E359" s="2" t="str">
        <f t="shared" si="28"/>
        <v xml:space="preserve"> </v>
      </c>
      <c r="F359" s="2" t="str">
        <f t="shared" si="29"/>
        <v xml:space="preserve"> </v>
      </c>
    </row>
    <row r="360" spans="1:6" x14ac:dyDescent="0.45">
      <c r="A360" s="2"/>
      <c r="B360" t="str">
        <f t="shared" si="25"/>
        <v xml:space="preserve"> </v>
      </c>
      <c r="C360" s="2" t="str">
        <f t="shared" si="26"/>
        <v xml:space="preserve"> </v>
      </c>
      <c r="D360" s="2" t="str">
        <f t="shared" si="27"/>
        <v xml:space="preserve"> </v>
      </c>
      <c r="E360" s="2" t="str">
        <f t="shared" si="28"/>
        <v xml:space="preserve"> </v>
      </c>
      <c r="F360" s="2" t="str">
        <f t="shared" si="29"/>
        <v xml:space="preserve"> </v>
      </c>
    </row>
    <row r="361" spans="1:6" x14ac:dyDescent="0.45">
      <c r="A361" s="2"/>
      <c r="B361" t="str">
        <f t="shared" si="25"/>
        <v xml:space="preserve"> </v>
      </c>
      <c r="C361" s="2" t="str">
        <f t="shared" si="26"/>
        <v xml:space="preserve"> </v>
      </c>
      <c r="D361" s="2" t="str">
        <f t="shared" si="27"/>
        <v xml:space="preserve"> </v>
      </c>
      <c r="E361" s="2" t="str">
        <f t="shared" si="28"/>
        <v xml:space="preserve"> </v>
      </c>
      <c r="F361" s="2" t="str">
        <f t="shared" si="29"/>
        <v xml:space="preserve"> </v>
      </c>
    </row>
    <row r="362" spans="1:6" x14ac:dyDescent="0.45">
      <c r="A362" s="2"/>
      <c r="B362" t="str">
        <f t="shared" si="25"/>
        <v xml:space="preserve"> </v>
      </c>
      <c r="C362" s="2" t="str">
        <f t="shared" si="26"/>
        <v xml:space="preserve"> </v>
      </c>
      <c r="D362" s="2" t="str">
        <f t="shared" si="27"/>
        <v xml:space="preserve"> </v>
      </c>
      <c r="E362" s="2" t="str">
        <f t="shared" si="28"/>
        <v xml:space="preserve"> </v>
      </c>
      <c r="F362" s="2" t="str">
        <f t="shared" si="29"/>
        <v xml:space="preserve"> </v>
      </c>
    </row>
    <row r="363" spans="1:6" x14ac:dyDescent="0.45">
      <c r="A363" s="2"/>
      <c r="B363" t="str">
        <f t="shared" si="25"/>
        <v xml:space="preserve"> </v>
      </c>
      <c r="C363" s="2" t="str">
        <f t="shared" si="26"/>
        <v xml:space="preserve"> </v>
      </c>
      <c r="D363" s="2" t="str">
        <f t="shared" si="27"/>
        <v xml:space="preserve"> </v>
      </c>
      <c r="E363" s="2" t="str">
        <f t="shared" si="28"/>
        <v xml:space="preserve"> </v>
      </c>
      <c r="F363" s="2" t="str">
        <f t="shared" si="29"/>
        <v xml:space="preserve"> </v>
      </c>
    </row>
    <row r="364" spans="1:6" x14ac:dyDescent="0.45">
      <c r="A364" s="2"/>
      <c r="B364" t="str">
        <f t="shared" si="25"/>
        <v xml:space="preserve"> </v>
      </c>
      <c r="C364" s="2" t="str">
        <f t="shared" si="26"/>
        <v xml:space="preserve"> </v>
      </c>
      <c r="D364" s="2" t="str">
        <f t="shared" si="27"/>
        <v xml:space="preserve"> </v>
      </c>
      <c r="E364" s="2" t="str">
        <f t="shared" si="28"/>
        <v xml:space="preserve"> </v>
      </c>
      <c r="F364" s="2" t="str">
        <f t="shared" si="29"/>
        <v xml:space="preserve"> </v>
      </c>
    </row>
    <row r="365" spans="1:6" x14ac:dyDescent="0.45">
      <c r="A365" s="2"/>
      <c r="B365" t="str">
        <f t="shared" si="25"/>
        <v xml:space="preserve"> </v>
      </c>
      <c r="C365" s="2" t="str">
        <f t="shared" si="26"/>
        <v xml:space="preserve"> </v>
      </c>
      <c r="D365" s="2" t="str">
        <f t="shared" si="27"/>
        <v xml:space="preserve"> </v>
      </c>
      <c r="E365" s="2" t="str">
        <f t="shared" si="28"/>
        <v xml:space="preserve"> </v>
      </c>
      <c r="F365" s="2" t="str">
        <f t="shared" si="29"/>
        <v xml:space="preserve"> </v>
      </c>
    </row>
    <row r="366" spans="1:6" x14ac:dyDescent="0.45">
      <c r="A366" s="2"/>
      <c r="B366" t="str">
        <f t="shared" si="25"/>
        <v xml:space="preserve"> </v>
      </c>
      <c r="C366" s="2" t="str">
        <f t="shared" si="26"/>
        <v xml:space="preserve"> </v>
      </c>
      <c r="D366" s="2" t="str">
        <f t="shared" si="27"/>
        <v xml:space="preserve"> </v>
      </c>
      <c r="E366" s="2" t="str">
        <f t="shared" si="28"/>
        <v xml:space="preserve"> </v>
      </c>
      <c r="F366" s="2" t="str">
        <f t="shared" si="29"/>
        <v xml:space="preserve"> </v>
      </c>
    </row>
    <row r="367" spans="1:6" x14ac:dyDescent="0.45">
      <c r="A367" s="2"/>
      <c r="B367" t="str">
        <f t="shared" si="25"/>
        <v xml:space="preserve"> </v>
      </c>
      <c r="C367" s="2" t="str">
        <f t="shared" si="26"/>
        <v xml:space="preserve"> </v>
      </c>
      <c r="D367" s="2" t="str">
        <f t="shared" si="27"/>
        <v xml:space="preserve"> </v>
      </c>
      <c r="E367" s="2" t="str">
        <f t="shared" si="28"/>
        <v xml:space="preserve"> </v>
      </c>
      <c r="F367" s="2" t="str">
        <f t="shared" si="29"/>
        <v xml:space="preserve"> </v>
      </c>
    </row>
    <row r="368" spans="1:6" x14ac:dyDescent="0.45">
      <c r="A368" s="2"/>
      <c r="B368" t="str">
        <f t="shared" si="25"/>
        <v xml:space="preserve"> </v>
      </c>
      <c r="C368" s="2" t="str">
        <f t="shared" si="26"/>
        <v xml:space="preserve"> </v>
      </c>
      <c r="D368" s="2" t="str">
        <f t="shared" si="27"/>
        <v xml:space="preserve"> </v>
      </c>
      <c r="E368" s="2" t="str">
        <f t="shared" si="28"/>
        <v xml:space="preserve"> </v>
      </c>
      <c r="F368" s="2" t="str">
        <f t="shared" si="29"/>
        <v xml:space="preserve"> </v>
      </c>
    </row>
    <row r="369" spans="1:6" x14ac:dyDescent="0.45">
      <c r="A369" s="2"/>
      <c r="B369" t="str">
        <f t="shared" si="25"/>
        <v xml:space="preserve"> </v>
      </c>
      <c r="C369" s="2" t="str">
        <f t="shared" si="26"/>
        <v xml:space="preserve"> </v>
      </c>
      <c r="D369" s="2" t="str">
        <f t="shared" si="27"/>
        <v xml:space="preserve"> </v>
      </c>
      <c r="E369" s="2" t="str">
        <f t="shared" si="28"/>
        <v xml:space="preserve"> </v>
      </c>
      <c r="F369" s="2" t="str">
        <f t="shared" si="29"/>
        <v xml:space="preserve"> </v>
      </c>
    </row>
    <row r="370" spans="1:6" x14ac:dyDescent="0.45">
      <c r="A370" s="2"/>
      <c r="B370" t="str">
        <f t="shared" si="25"/>
        <v xml:space="preserve"> </v>
      </c>
      <c r="C370" s="2" t="str">
        <f t="shared" si="26"/>
        <v xml:space="preserve"> </v>
      </c>
      <c r="D370" s="2" t="str">
        <f t="shared" si="27"/>
        <v xml:space="preserve"> </v>
      </c>
      <c r="E370" s="2" t="str">
        <f t="shared" si="28"/>
        <v xml:space="preserve"> </v>
      </c>
      <c r="F370" s="2" t="str">
        <f t="shared" si="29"/>
        <v xml:space="preserve"> </v>
      </c>
    </row>
    <row r="371" spans="1:6" x14ac:dyDescent="0.45">
      <c r="A371" s="2"/>
      <c r="B371" t="str">
        <f t="shared" si="25"/>
        <v xml:space="preserve"> </v>
      </c>
      <c r="C371" s="2" t="str">
        <f t="shared" si="26"/>
        <v xml:space="preserve"> </v>
      </c>
      <c r="D371" s="2" t="str">
        <f t="shared" si="27"/>
        <v xml:space="preserve"> </v>
      </c>
      <c r="E371" s="2" t="str">
        <f t="shared" si="28"/>
        <v xml:space="preserve"> </v>
      </c>
      <c r="F371" s="2" t="str">
        <f t="shared" si="29"/>
        <v xml:space="preserve"> </v>
      </c>
    </row>
    <row r="372" spans="1:6" x14ac:dyDescent="0.45">
      <c r="A372" s="2"/>
      <c r="B372" t="str">
        <f t="shared" si="25"/>
        <v xml:space="preserve"> </v>
      </c>
      <c r="C372" s="2" t="str">
        <f t="shared" si="26"/>
        <v xml:space="preserve"> </v>
      </c>
      <c r="D372" s="2" t="str">
        <f t="shared" si="27"/>
        <v xml:space="preserve"> </v>
      </c>
      <c r="E372" s="2" t="str">
        <f t="shared" si="28"/>
        <v xml:space="preserve"> </v>
      </c>
      <c r="F372" s="2" t="str">
        <f t="shared" si="29"/>
        <v xml:space="preserve"> </v>
      </c>
    </row>
    <row r="373" spans="1:6" x14ac:dyDescent="0.45">
      <c r="A373" s="2"/>
      <c r="B373" t="str">
        <f t="shared" si="25"/>
        <v xml:space="preserve"> </v>
      </c>
      <c r="C373" s="2" t="str">
        <f t="shared" si="26"/>
        <v xml:space="preserve"> </v>
      </c>
      <c r="D373" s="2" t="str">
        <f t="shared" si="27"/>
        <v xml:space="preserve"> </v>
      </c>
      <c r="E373" s="2" t="str">
        <f t="shared" si="28"/>
        <v xml:space="preserve"> </v>
      </c>
      <c r="F373" s="2" t="str">
        <f t="shared" si="29"/>
        <v xml:space="preserve"> </v>
      </c>
    </row>
    <row r="374" spans="1:6" x14ac:dyDescent="0.45">
      <c r="A374" s="2"/>
      <c r="B374" t="str">
        <f t="shared" si="25"/>
        <v xml:space="preserve"> </v>
      </c>
      <c r="C374" s="2" t="str">
        <f t="shared" si="26"/>
        <v xml:space="preserve"> </v>
      </c>
      <c r="D374" s="2" t="str">
        <f t="shared" si="27"/>
        <v xml:space="preserve"> </v>
      </c>
      <c r="E374" s="2" t="str">
        <f t="shared" si="28"/>
        <v xml:space="preserve"> </v>
      </c>
      <c r="F374" s="2" t="str">
        <f t="shared" si="29"/>
        <v xml:space="preserve"> </v>
      </c>
    </row>
    <row r="375" spans="1:6" x14ac:dyDescent="0.45">
      <c r="A375" s="2"/>
      <c r="B375" t="str">
        <f t="shared" si="25"/>
        <v xml:space="preserve"> </v>
      </c>
      <c r="C375" s="2" t="str">
        <f t="shared" si="26"/>
        <v xml:space="preserve"> </v>
      </c>
      <c r="D375" s="2" t="str">
        <f t="shared" si="27"/>
        <v xml:space="preserve"> </v>
      </c>
      <c r="E375" s="2" t="str">
        <f t="shared" si="28"/>
        <v xml:space="preserve"> </v>
      </c>
      <c r="F375" s="2" t="str">
        <f t="shared" si="29"/>
        <v xml:space="preserve"> </v>
      </c>
    </row>
    <row r="376" spans="1:6" x14ac:dyDescent="0.45">
      <c r="A376" s="2"/>
      <c r="B376" t="str">
        <f t="shared" si="25"/>
        <v xml:space="preserve"> </v>
      </c>
      <c r="C376" s="2" t="str">
        <f t="shared" si="26"/>
        <v xml:space="preserve"> </v>
      </c>
      <c r="D376" s="2" t="str">
        <f t="shared" si="27"/>
        <v xml:space="preserve"> </v>
      </c>
      <c r="E376" s="2" t="str">
        <f t="shared" si="28"/>
        <v xml:space="preserve"> </v>
      </c>
      <c r="F376" s="2" t="str">
        <f t="shared" si="29"/>
        <v xml:space="preserve"> </v>
      </c>
    </row>
    <row r="377" spans="1:6" x14ac:dyDescent="0.45">
      <c r="A377" s="2"/>
      <c r="B377" t="str">
        <f t="shared" si="25"/>
        <v xml:space="preserve"> </v>
      </c>
      <c r="C377" s="2" t="str">
        <f t="shared" si="26"/>
        <v xml:space="preserve"> </v>
      </c>
      <c r="D377" s="2" t="str">
        <f t="shared" si="27"/>
        <v xml:space="preserve"> </v>
      </c>
      <c r="E377" s="2" t="str">
        <f t="shared" si="28"/>
        <v xml:space="preserve"> </v>
      </c>
      <c r="F377" s="2" t="str">
        <f t="shared" si="29"/>
        <v xml:space="preserve"> </v>
      </c>
    </row>
    <row r="378" spans="1:6" x14ac:dyDescent="0.45">
      <c r="A378" s="2"/>
      <c r="B378" t="str">
        <f t="shared" si="25"/>
        <v xml:space="preserve"> </v>
      </c>
      <c r="C378" s="2" t="str">
        <f t="shared" si="26"/>
        <v xml:space="preserve"> </v>
      </c>
      <c r="D378" s="2" t="str">
        <f t="shared" si="27"/>
        <v xml:space="preserve"> </v>
      </c>
      <c r="E378" s="2" t="str">
        <f t="shared" si="28"/>
        <v xml:space="preserve"> </v>
      </c>
      <c r="F378" s="2" t="str">
        <f t="shared" si="29"/>
        <v xml:space="preserve"> </v>
      </c>
    </row>
    <row r="379" spans="1:6" x14ac:dyDescent="0.45">
      <c r="A379" s="2"/>
      <c r="B379" t="str">
        <f t="shared" si="25"/>
        <v xml:space="preserve"> </v>
      </c>
      <c r="C379" s="2" t="str">
        <f t="shared" si="26"/>
        <v xml:space="preserve"> </v>
      </c>
      <c r="D379" s="2" t="str">
        <f t="shared" si="27"/>
        <v xml:space="preserve"> </v>
      </c>
      <c r="E379" s="2" t="str">
        <f t="shared" si="28"/>
        <v xml:space="preserve"> </v>
      </c>
      <c r="F379" s="2" t="str">
        <f t="shared" si="29"/>
        <v xml:space="preserve"> </v>
      </c>
    </row>
    <row r="380" spans="1:6" x14ac:dyDescent="0.45">
      <c r="A380" s="2"/>
      <c r="B380" t="str">
        <f t="shared" si="25"/>
        <v xml:space="preserve"> </v>
      </c>
      <c r="C380" s="2" t="str">
        <f t="shared" si="26"/>
        <v xml:space="preserve"> </v>
      </c>
      <c r="D380" s="2" t="str">
        <f t="shared" si="27"/>
        <v xml:space="preserve"> </v>
      </c>
      <c r="E380" s="2" t="str">
        <f t="shared" si="28"/>
        <v xml:space="preserve"> </v>
      </c>
      <c r="F380" s="2" t="str">
        <f t="shared" si="29"/>
        <v xml:space="preserve"> </v>
      </c>
    </row>
    <row r="381" spans="1:6" x14ac:dyDescent="0.45">
      <c r="A381" s="2"/>
      <c r="B381" t="str">
        <f t="shared" si="25"/>
        <v xml:space="preserve"> </v>
      </c>
      <c r="C381" s="2" t="str">
        <f t="shared" si="26"/>
        <v xml:space="preserve"> </v>
      </c>
      <c r="D381" s="2" t="str">
        <f t="shared" si="27"/>
        <v xml:space="preserve"> </v>
      </c>
      <c r="E381" s="2" t="str">
        <f t="shared" si="28"/>
        <v xml:space="preserve"> </v>
      </c>
      <c r="F381" s="2" t="str">
        <f t="shared" si="29"/>
        <v xml:space="preserve"> </v>
      </c>
    </row>
    <row r="382" spans="1:6" x14ac:dyDescent="0.45">
      <c r="A382" s="2"/>
      <c r="B382" t="str">
        <f t="shared" si="25"/>
        <v xml:space="preserve"> </v>
      </c>
      <c r="C382" s="2" t="str">
        <f t="shared" si="26"/>
        <v xml:space="preserve"> </v>
      </c>
      <c r="D382" s="2" t="str">
        <f t="shared" si="27"/>
        <v xml:space="preserve"> </v>
      </c>
      <c r="E382" s="2" t="str">
        <f t="shared" si="28"/>
        <v xml:space="preserve"> </v>
      </c>
      <c r="F382" s="2" t="str">
        <f t="shared" si="29"/>
        <v xml:space="preserve"> </v>
      </c>
    </row>
    <row r="383" spans="1:6" x14ac:dyDescent="0.45">
      <c r="A383" s="2"/>
      <c r="B383" t="str">
        <f t="shared" si="25"/>
        <v xml:space="preserve"> </v>
      </c>
      <c r="C383" s="2" t="str">
        <f t="shared" si="26"/>
        <v xml:space="preserve"> </v>
      </c>
      <c r="D383" s="2" t="str">
        <f t="shared" si="27"/>
        <v xml:space="preserve"> </v>
      </c>
      <c r="E383" s="2" t="str">
        <f t="shared" si="28"/>
        <v xml:space="preserve"> </v>
      </c>
      <c r="F383" s="2" t="str">
        <f t="shared" si="29"/>
        <v xml:space="preserve"> </v>
      </c>
    </row>
    <row r="384" spans="1:6" x14ac:dyDescent="0.45">
      <c r="A384" s="2"/>
      <c r="B384" t="str">
        <f t="shared" si="25"/>
        <v xml:space="preserve"> </v>
      </c>
      <c r="C384" s="2" t="str">
        <f t="shared" si="26"/>
        <v xml:space="preserve"> </v>
      </c>
      <c r="D384" s="2" t="str">
        <f t="shared" si="27"/>
        <v xml:space="preserve"> </v>
      </c>
      <c r="E384" s="2" t="str">
        <f t="shared" si="28"/>
        <v xml:space="preserve"> </v>
      </c>
      <c r="F384" s="2" t="str">
        <f t="shared" si="29"/>
        <v xml:space="preserve"> </v>
      </c>
    </row>
    <row r="385" spans="1:6" x14ac:dyDescent="0.45">
      <c r="A385" s="2"/>
      <c r="B385" t="str">
        <f t="shared" si="25"/>
        <v xml:space="preserve"> </v>
      </c>
      <c r="C385" s="2" t="str">
        <f t="shared" si="26"/>
        <v xml:space="preserve"> </v>
      </c>
      <c r="D385" s="2" t="str">
        <f t="shared" si="27"/>
        <v xml:space="preserve"> </v>
      </c>
      <c r="E385" s="2" t="str">
        <f t="shared" si="28"/>
        <v xml:space="preserve"> </v>
      </c>
      <c r="F385" s="2" t="str">
        <f t="shared" si="29"/>
        <v xml:space="preserve"> </v>
      </c>
    </row>
    <row r="386" spans="1:6" x14ac:dyDescent="0.45">
      <c r="A386" s="2"/>
      <c r="B386" t="str">
        <f t="shared" si="25"/>
        <v xml:space="preserve"> </v>
      </c>
      <c r="C386" s="2" t="str">
        <f t="shared" si="26"/>
        <v xml:space="preserve"> </v>
      </c>
      <c r="D386" s="2" t="str">
        <f t="shared" si="27"/>
        <v xml:space="preserve"> </v>
      </c>
      <c r="E386" s="2" t="str">
        <f t="shared" si="28"/>
        <v xml:space="preserve"> </v>
      </c>
      <c r="F386" s="2" t="str">
        <f t="shared" si="29"/>
        <v xml:space="preserve"> </v>
      </c>
    </row>
    <row r="387" spans="1:6" x14ac:dyDescent="0.45">
      <c r="A387" s="2"/>
      <c r="B387" t="str">
        <f t="shared" si="25"/>
        <v xml:space="preserve"> </v>
      </c>
      <c r="C387" s="2" t="str">
        <f t="shared" si="26"/>
        <v xml:space="preserve"> </v>
      </c>
      <c r="D387" s="2" t="str">
        <f t="shared" si="27"/>
        <v xml:space="preserve"> </v>
      </c>
      <c r="E387" s="2" t="str">
        <f t="shared" si="28"/>
        <v xml:space="preserve"> </v>
      </c>
      <c r="F387" s="2" t="str">
        <f t="shared" si="29"/>
        <v xml:space="preserve"> </v>
      </c>
    </row>
    <row r="388" spans="1:6" x14ac:dyDescent="0.45">
      <c r="A388" s="2"/>
      <c r="B388" t="str">
        <f t="shared" si="25"/>
        <v xml:space="preserve"> </v>
      </c>
      <c r="C388" s="2" t="str">
        <f t="shared" si="26"/>
        <v xml:space="preserve"> </v>
      </c>
      <c r="D388" s="2" t="str">
        <f t="shared" si="27"/>
        <v xml:space="preserve"> </v>
      </c>
      <c r="E388" s="2" t="str">
        <f t="shared" si="28"/>
        <v xml:space="preserve"> </v>
      </c>
      <c r="F388" s="2" t="str">
        <f t="shared" si="29"/>
        <v xml:space="preserve"> </v>
      </c>
    </row>
    <row r="389" spans="1:6" x14ac:dyDescent="0.45">
      <c r="A389" s="2"/>
      <c r="B389" t="str">
        <f t="shared" si="25"/>
        <v xml:space="preserve"> </v>
      </c>
      <c r="C389" s="2" t="str">
        <f t="shared" si="26"/>
        <v xml:space="preserve"> </v>
      </c>
      <c r="D389" s="2" t="str">
        <f t="shared" si="27"/>
        <v xml:space="preserve"> </v>
      </c>
      <c r="E389" s="2" t="str">
        <f t="shared" si="28"/>
        <v xml:space="preserve"> </v>
      </c>
      <c r="F389" s="2" t="str">
        <f t="shared" si="29"/>
        <v xml:space="preserve"> </v>
      </c>
    </row>
    <row r="390" spans="1:6" x14ac:dyDescent="0.45">
      <c r="A390" s="2"/>
      <c r="B390" t="str">
        <f t="shared" si="25"/>
        <v xml:space="preserve"> </v>
      </c>
      <c r="C390" s="2" t="str">
        <f t="shared" si="26"/>
        <v xml:space="preserve"> </v>
      </c>
      <c r="D390" s="2" t="str">
        <f t="shared" si="27"/>
        <v xml:space="preserve"> </v>
      </c>
      <c r="E390" s="2" t="str">
        <f t="shared" si="28"/>
        <v xml:space="preserve"> </v>
      </c>
      <c r="F390" s="2" t="str">
        <f t="shared" si="29"/>
        <v xml:space="preserve"> </v>
      </c>
    </row>
    <row r="391" spans="1:6" x14ac:dyDescent="0.45">
      <c r="A391" s="2"/>
      <c r="B391" t="str">
        <f t="shared" si="25"/>
        <v xml:space="preserve"> </v>
      </c>
      <c r="C391" s="2" t="str">
        <f t="shared" si="26"/>
        <v xml:space="preserve"> </v>
      </c>
      <c r="D391" s="2" t="str">
        <f t="shared" si="27"/>
        <v xml:space="preserve"> </v>
      </c>
      <c r="E391" s="2" t="str">
        <f t="shared" si="28"/>
        <v xml:space="preserve"> </v>
      </c>
      <c r="F391" s="2" t="str">
        <f t="shared" si="29"/>
        <v xml:space="preserve"> </v>
      </c>
    </row>
    <row r="392" spans="1:6" x14ac:dyDescent="0.45">
      <c r="A392" s="2"/>
      <c r="B392" t="str">
        <f t="shared" si="25"/>
        <v xml:space="preserve"> </v>
      </c>
      <c r="C392" s="2" t="str">
        <f t="shared" si="26"/>
        <v xml:space="preserve"> </v>
      </c>
      <c r="D392" s="2" t="str">
        <f t="shared" si="27"/>
        <v xml:space="preserve"> </v>
      </c>
      <c r="E392" s="2" t="str">
        <f t="shared" si="28"/>
        <v xml:space="preserve"> </v>
      </c>
      <c r="F392" s="2" t="str">
        <f t="shared" si="29"/>
        <v xml:space="preserve"> </v>
      </c>
    </row>
    <row r="393" spans="1:6" x14ac:dyDescent="0.45">
      <c r="A393" s="2"/>
      <c r="B393" t="str">
        <f t="shared" si="25"/>
        <v xml:space="preserve"> </v>
      </c>
      <c r="C393" s="2" t="str">
        <f t="shared" si="26"/>
        <v xml:space="preserve"> </v>
      </c>
      <c r="D393" s="2" t="str">
        <f t="shared" si="27"/>
        <v xml:space="preserve"> </v>
      </c>
      <c r="E393" s="2" t="str">
        <f t="shared" si="28"/>
        <v xml:space="preserve"> </v>
      </c>
      <c r="F393" s="2" t="str">
        <f t="shared" si="29"/>
        <v xml:space="preserve"> </v>
      </c>
    </row>
    <row r="394" spans="1:6" x14ac:dyDescent="0.45">
      <c r="A394" s="2"/>
      <c r="B394" t="str">
        <f t="shared" si="25"/>
        <v xml:space="preserve"> </v>
      </c>
      <c r="C394" s="2" t="str">
        <f t="shared" si="26"/>
        <v xml:space="preserve"> </v>
      </c>
      <c r="D394" s="2" t="str">
        <f t="shared" si="27"/>
        <v xml:space="preserve"> </v>
      </c>
      <c r="E394" s="2" t="str">
        <f t="shared" si="28"/>
        <v xml:space="preserve"> </v>
      </c>
      <c r="F394" s="2" t="str">
        <f t="shared" si="29"/>
        <v xml:space="preserve"> </v>
      </c>
    </row>
    <row r="395" spans="1:6" x14ac:dyDescent="0.45">
      <c r="A395" s="2"/>
      <c r="B395" t="str">
        <f t="shared" si="25"/>
        <v xml:space="preserve"> </v>
      </c>
      <c r="C395" s="2" t="str">
        <f t="shared" si="26"/>
        <v xml:space="preserve"> </v>
      </c>
      <c r="D395" s="2" t="str">
        <f t="shared" si="27"/>
        <v xml:space="preserve"> </v>
      </c>
      <c r="E395" s="2" t="str">
        <f t="shared" si="28"/>
        <v xml:space="preserve"> </v>
      </c>
      <c r="F395" s="2" t="str">
        <f t="shared" si="29"/>
        <v xml:space="preserve"> </v>
      </c>
    </row>
    <row r="396" spans="1:6" x14ac:dyDescent="0.45">
      <c r="A396" s="2"/>
      <c r="B396" t="str">
        <f t="shared" si="25"/>
        <v xml:space="preserve"> </v>
      </c>
      <c r="C396" s="2" t="str">
        <f t="shared" si="26"/>
        <v xml:space="preserve"> </v>
      </c>
      <c r="D396" s="2" t="str">
        <f t="shared" si="27"/>
        <v xml:space="preserve"> </v>
      </c>
      <c r="E396" s="2" t="str">
        <f t="shared" si="28"/>
        <v xml:space="preserve"> </v>
      </c>
      <c r="F396" s="2" t="str">
        <f t="shared" si="29"/>
        <v xml:space="preserve"> </v>
      </c>
    </row>
    <row r="397" spans="1:6" x14ac:dyDescent="0.45">
      <c r="A397" s="2"/>
      <c r="B397" t="str">
        <f t="shared" ref="B397:B460" si="30">IF(B396&lt;$D$7,B396+1," ")</f>
        <v xml:space="preserve"> </v>
      </c>
      <c r="C397" s="2" t="str">
        <f t="shared" ref="C397:C460" si="31">IF(B397&lt;&gt;" ",$D$9," ")</f>
        <v xml:space="preserve"> </v>
      </c>
      <c r="D397" s="2" t="str">
        <f t="shared" ref="D397:D460" si="32">IF(B397&lt;&gt;" ",PPMT($D$4/$D$6,$B397,$D$7,-$D$2)," ")</f>
        <v xml:space="preserve"> </v>
      </c>
      <c r="E397" s="2" t="str">
        <f t="shared" ref="E397:E460" si="33">IF(B397&lt;&gt;" ",IPMT($D$4/$D$6,  $B397,$D$7,-  $D$2)," ")</f>
        <v xml:space="preserve"> </v>
      </c>
      <c r="F397" s="2" t="str">
        <f t="shared" ref="F397:F460" si="34">IF(B397&lt;&gt;" ",F396-D397," ")</f>
        <v xml:space="preserve"> </v>
      </c>
    </row>
    <row r="398" spans="1:6" x14ac:dyDescent="0.45">
      <c r="A398" s="2"/>
      <c r="B398" t="str">
        <f t="shared" si="30"/>
        <v xml:space="preserve"> </v>
      </c>
      <c r="C398" s="2" t="str">
        <f t="shared" si="31"/>
        <v xml:space="preserve"> </v>
      </c>
      <c r="D398" s="2" t="str">
        <f t="shared" si="32"/>
        <v xml:space="preserve"> </v>
      </c>
      <c r="E398" s="2" t="str">
        <f t="shared" si="33"/>
        <v xml:space="preserve"> </v>
      </c>
      <c r="F398" s="2" t="str">
        <f t="shared" si="34"/>
        <v xml:space="preserve"> </v>
      </c>
    </row>
    <row r="399" spans="1:6" x14ac:dyDescent="0.45">
      <c r="A399" s="2"/>
      <c r="B399" t="str">
        <f t="shared" si="30"/>
        <v xml:space="preserve"> </v>
      </c>
      <c r="C399" s="2" t="str">
        <f t="shared" si="31"/>
        <v xml:space="preserve"> </v>
      </c>
      <c r="D399" s="2" t="str">
        <f t="shared" si="32"/>
        <v xml:space="preserve"> </v>
      </c>
      <c r="E399" s="2" t="str">
        <f t="shared" si="33"/>
        <v xml:space="preserve"> </v>
      </c>
      <c r="F399" s="2" t="str">
        <f t="shared" si="34"/>
        <v xml:space="preserve"> </v>
      </c>
    </row>
    <row r="400" spans="1:6" x14ac:dyDescent="0.45">
      <c r="A400" s="2"/>
      <c r="B400" t="str">
        <f t="shared" si="30"/>
        <v xml:space="preserve"> </v>
      </c>
      <c r="C400" s="2" t="str">
        <f t="shared" si="31"/>
        <v xml:space="preserve"> </v>
      </c>
      <c r="D400" s="2" t="str">
        <f t="shared" si="32"/>
        <v xml:space="preserve"> </v>
      </c>
      <c r="E400" s="2" t="str">
        <f t="shared" si="33"/>
        <v xml:space="preserve"> </v>
      </c>
      <c r="F400" s="2" t="str">
        <f t="shared" si="34"/>
        <v xml:space="preserve"> </v>
      </c>
    </row>
    <row r="401" spans="1:6" x14ac:dyDescent="0.45">
      <c r="A401" s="2"/>
      <c r="B401" t="str">
        <f t="shared" si="30"/>
        <v xml:space="preserve"> </v>
      </c>
      <c r="C401" s="2" t="str">
        <f t="shared" si="31"/>
        <v xml:space="preserve"> </v>
      </c>
      <c r="D401" s="2" t="str">
        <f t="shared" si="32"/>
        <v xml:space="preserve"> </v>
      </c>
      <c r="E401" s="2" t="str">
        <f t="shared" si="33"/>
        <v xml:space="preserve"> </v>
      </c>
      <c r="F401" s="2" t="str">
        <f t="shared" si="34"/>
        <v xml:space="preserve"> </v>
      </c>
    </row>
    <row r="402" spans="1:6" x14ac:dyDescent="0.45">
      <c r="A402" s="2"/>
      <c r="B402" t="str">
        <f t="shared" si="30"/>
        <v xml:space="preserve"> </v>
      </c>
      <c r="C402" s="2" t="str">
        <f t="shared" si="31"/>
        <v xml:space="preserve"> </v>
      </c>
      <c r="D402" s="2" t="str">
        <f t="shared" si="32"/>
        <v xml:space="preserve"> </v>
      </c>
      <c r="E402" s="2" t="str">
        <f t="shared" si="33"/>
        <v xml:space="preserve"> </v>
      </c>
      <c r="F402" s="2" t="str">
        <f t="shared" si="34"/>
        <v xml:space="preserve"> </v>
      </c>
    </row>
    <row r="403" spans="1:6" x14ac:dyDescent="0.45">
      <c r="A403" s="2"/>
      <c r="B403" t="str">
        <f t="shared" si="30"/>
        <v xml:space="preserve"> </v>
      </c>
      <c r="C403" s="2" t="str">
        <f t="shared" si="31"/>
        <v xml:space="preserve"> </v>
      </c>
      <c r="D403" s="2" t="str">
        <f t="shared" si="32"/>
        <v xml:space="preserve"> </v>
      </c>
      <c r="E403" s="2" t="str">
        <f t="shared" si="33"/>
        <v xml:space="preserve"> </v>
      </c>
      <c r="F403" s="2" t="str">
        <f t="shared" si="34"/>
        <v xml:space="preserve"> </v>
      </c>
    </row>
    <row r="404" spans="1:6" x14ac:dyDescent="0.45">
      <c r="A404" s="2"/>
      <c r="B404" t="str">
        <f t="shared" si="30"/>
        <v xml:space="preserve"> </v>
      </c>
      <c r="C404" s="2" t="str">
        <f t="shared" si="31"/>
        <v xml:space="preserve"> </v>
      </c>
      <c r="D404" s="2" t="str">
        <f t="shared" si="32"/>
        <v xml:space="preserve"> </v>
      </c>
      <c r="E404" s="2" t="str">
        <f t="shared" si="33"/>
        <v xml:space="preserve"> </v>
      </c>
      <c r="F404" s="2" t="str">
        <f t="shared" si="34"/>
        <v xml:space="preserve"> </v>
      </c>
    </row>
    <row r="405" spans="1:6" x14ac:dyDescent="0.45">
      <c r="A405" s="2"/>
      <c r="B405" t="str">
        <f t="shared" si="30"/>
        <v xml:space="preserve"> </v>
      </c>
      <c r="C405" s="2" t="str">
        <f t="shared" si="31"/>
        <v xml:space="preserve"> </v>
      </c>
      <c r="D405" s="2" t="str">
        <f t="shared" si="32"/>
        <v xml:space="preserve"> </v>
      </c>
      <c r="E405" s="2" t="str">
        <f t="shared" si="33"/>
        <v xml:space="preserve"> </v>
      </c>
      <c r="F405" s="2" t="str">
        <f t="shared" si="34"/>
        <v xml:space="preserve"> </v>
      </c>
    </row>
    <row r="406" spans="1:6" x14ac:dyDescent="0.45">
      <c r="A406" s="2"/>
      <c r="B406" t="str">
        <f t="shared" si="30"/>
        <v xml:space="preserve"> </v>
      </c>
      <c r="C406" s="2" t="str">
        <f t="shared" si="31"/>
        <v xml:space="preserve"> </v>
      </c>
      <c r="D406" s="2" t="str">
        <f t="shared" si="32"/>
        <v xml:space="preserve"> </v>
      </c>
      <c r="E406" s="2" t="str">
        <f t="shared" si="33"/>
        <v xml:space="preserve"> </v>
      </c>
      <c r="F406" s="2" t="str">
        <f t="shared" si="34"/>
        <v xml:space="preserve"> </v>
      </c>
    </row>
    <row r="407" spans="1:6" x14ac:dyDescent="0.45">
      <c r="A407" s="2"/>
      <c r="B407" t="str">
        <f t="shared" si="30"/>
        <v xml:space="preserve"> </v>
      </c>
      <c r="C407" s="2" t="str">
        <f t="shared" si="31"/>
        <v xml:space="preserve"> </v>
      </c>
      <c r="D407" s="2" t="str">
        <f t="shared" si="32"/>
        <v xml:space="preserve"> </v>
      </c>
      <c r="E407" s="2" t="str">
        <f t="shared" si="33"/>
        <v xml:space="preserve"> </v>
      </c>
      <c r="F407" s="2" t="str">
        <f t="shared" si="34"/>
        <v xml:space="preserve"> </v>
      </c>
    </row>
    <row r="408" spans="1:6" x14ac:dyDescent="0.45">
      <c r="A408" s="2"/>
      <c r="B408" t="str">
        <f t="shared" si="30"/>
        <v xml:space="preserve"> </v>
      </c>
      <c r="C408" s="2" t="str">
        <f t="shared" si="31"/>
        <v xml:space="preserve"> </v>
      </c>
      <c r="D408" s="2" t="str">
        <f t="shared" si="32"/>
        <v xml:space="preserve"> </v>
      </c>
      <c r="E408" s="2" t="str">
        <f t="shared" si="33"/>
        <v xml:space="preserve"> </v>
      </c>
      <c r="F408" s="2" t="str">
        <f t="shared" si="34"/>
        <v xml:space="preserve"> </v>
      </c>
    </row>
    <row r="409" spans="1:6" x14ac:dyDescent="0.45">
      <c r="A409" s="2"/>
      <c r="B409" t="str">
        <f t="shared" si="30"/>
        <v xml:space="preserve"> </v>
      </c>
      <c r="C409" s="2" t="str">
        <f t="shared" si="31"/>
        <v xml:space="preserve"> </v>
      </c>
      <c r="D409" s="2" t="str">
        <f t="shared" si="32"/>
        <v xml:space="preserve"> </v>
      </c>
      <c r="E409" s="2" t="str">
        <f t="shared" si="33"/>
        <v xml:space="preserve"> </v>
      </c>
      <c r="F409" s="2" t="str">
        <f t="shared" si="34"/>
        <v xml:space="preserve"> </v>
      </c>
    </row>
    <row r="410" spans="1:6" x14ac:dyDescent="0.45">
      <c r="A410" s="2"/>
      <c r="B410" t="str">
        <f t="shared" si="30"/>
        <v xml:space="preserve"> </v>
      </c>
      <c r="C410" s="2" t="str">
        <f t="shared" si="31"/>
        <v xml:space="preserve"> </v>
      </c>
      <c r="D410" s="2" t="str">
        <f t="shared" si="32"/>
        <v xml:space="preserve"> </v>
      </c>
      <c r="E410" s="2" t="str">
        <f t="shared" si="33"/>
        <v xml:space="preserve"> </v>
      </c>
      <c r="F410" s="2" t="str">
        <f t="shared" si="34"/>
        <v xml:space="preserve"> </v>
      </c>
    </row>
    <row r="411" spans="1:6" x14ac:dyDescent="0.45">
      <c r="A411" s="2"/>
      <c r="B411" t="str">
        <f t="shared" si="30"/>
        <v xml:space="preserve"> </v>
      </c>
      <c r="C411" s="2" t="str">
        <f t="shared" si="31"/>
        <v xml:space="preserve"> </v>
      </c>
      <c r="D411" s="2" t="str">
        <f t="shared" si="32"/>
        <v xml:space="preserve"> </v>
      </c>
      <c r="E411" s="2" t="str">
        <f t="shared" si="33"/>
        <v xml:space="preserve"> </v>
      </c>
      <c r="F411" s="2" t="str">
        <f t="shared" si="34"/>
        <v xml:space="preserve"> </v>
      </c>
    </row>
    <row r="412" spans="1:6" x14ac:dyDescent="0.45">
      <c r="A412" s="2"/>
      <c r="B412" t="str">
        <f t="shared" si="30"/>
        <v xml:space="preserve"> </v>
      </c>
      <c r="C412" s="2" t="str">
        <f t="shared" si="31"/>
        <v xml:space="preserve"> </v>
      </c>
      <c r="D412" s="2" t="str">
        <f t="shared" si="32"/>
        <v xml:space="preserve"> </v>
      </c>
      <c r="E412" s="2" t="str">
        <f t="shared" si="33"/>
        <v xml:space="preserve"> </v>
      </c>
      <c r="F412" s="2" t="str">
        <f t="shared" si="34"/>
        <v xml:space="preserve"> </v>
      </c>
    </row>
    <row r="413" spans="1:6" x14ac:dyDescent="0.45">
      <c r="A413" s="2"/>
      <c r="B413" t="str">
        <f t="shared" si="30"/>
        <v xml:space="preserve"> </v>
      </c>
      <c r="C413" s="2" t="str">
        <f t="shared" si="31"/>
        <v xml:space="preserve"> </v>
      </c>
      <c r="D413" s="2" t="str">
        <f t="shared" si="32"/>
        <v xml:space="preserve"> </v>
      </c>
      <c r="E413" s="2" t="str">
        <f t="shared" si="33"/>
        <v xml:space="preserve"> </v>
      </c>
      <c r="F413" s="2" t="str">
        <f t="shared" si="34"/>
        <v xml:space="preserve"> </v>
      </c>
    </row>
    <row r="414" spans="1:6" x14ac:dyDescent="0.45">
      <c r="A414" s="2"/>
      <c r="B414" t="str">
        <f t="shared" si="30"/>
        <v xml:space="preserve"> </v>
      </c>
      <c r="C414" s="2" t="str">
        <f t="shared" si="31"/>
        <v xml:space="preserve"> </v>
      </c>
      <c r="D414" s="2" t="str">
        <f t="shared" si="32"/>
        <v xml:space="preserve"> </v>
      </c>
      <c r="E414" s="2" t="str">
        <f t="shared" si="33"/>
        <v xml:space="preserve"> </v>
      </c>
      <c r="F414" s="2" t="str">
        <f t="shared" si="34"/>
        <v xml:space="preserve"> </v>
      </c>
    </row>
    <row r="415" spans="1:6" x14ac:dyDescent="0.45">
      <c r="A415" s="2"/>
      <c r="B415" t="str">
        <f t="shared" si="30"/>
        <v xml:space="preserve"> </v>
      </c>
      <c r="C415" s="2" t="str">
        <f t="shared" si="31"/>
        <v xml:space="preserve"> </v>
      </c>
      <c r="D415" s="2" t="str">
        <f t="shared" si="32"/>
        <v xml:space="preserve"> </v>
      </c>
      <c r="E415" s="2" t="str">
        <f t="shared" si="33"/>
        <v xml:space="preserve"> </v>
      </c>
      <c r="F415" s="2" t="str">
        <f t="shared" si="34"/>
        <v xml:space="preserve"> </v>
      </c>
    </row>
    <row r="416" spans="1:6" x14ac:dyDescent="0.45">
      <c r="A416" s="2"/>
      <c r="B416" t="str">
        <f t="shared" si="30"/>
        <v xml:space="preserve"> </v>
      </c>
      <c r="C416" s="2" t="str">
        <f t="shared" si="31"/>
        <v xml:space="preserve"> </v>
      </c>
      <c r="D416" s="2" t="str">
        <f t="shared" si="32"/>
        <v xml:space="preserve"> </v>
      </c>
      <c r="E416" s="2" t="str">
        <f t="shared" si="33"/>
        <v xml:space="preserve"> </v>
      </c>
      <c r="F416" s="2" t="str">
        <f t="shared" si="34"/>
        <v xml:space="preserve"> </v>
      </c>
    </row>
    <row r="417" spans="1:6" x14ac:dyDescent="0.45">
      <c r="A417" s="2"/>
      <c r="B417" t="str">
        <f t="shared" si="30"/>
        <v xml:space="preserve"> </v>
      </c>
      <c r="C417" s="2" t="str">
        <f t="shared" si="31"/>
        <v xml:space="preserve"> </v>
      </c>
      <c r="D417" s="2" t="str">
        <f t="shared" si="32"/>
        <v xml:space="preserve"> </v>
      </c>
      <c r="E417" s="2" t="str">
        <f t="shared" si="33"/>
        <v xml:space="preserve"> </v>
      </c>
      <c r="F417" s="2" t="str">
        <f t="shared" si="34"/>
        <v xml:space="preserve"> </v>
      </c>
    </row>
    <row r="418" spans="1:6" x14ac:dyDescent="0.45">
      <c r="A418" s="2"/>
      <c r="B418" t="str">
        <f t="shared" si="30"/>
        <v xml:space="preserve"> </v>
      </c>
      <c r="C418" s="2" t="str">
        <f t="shared" si="31"/>
        <v xml:space="preserve"> </v>
      </c>
      <c r="D418" s="2" t="str">
        <f t="shared" si="32"/>
        <v xml:space="preserve"> </v>
      </c>
      <c r="E418" s="2" t="str">
        <f t="shared" si="33"/>
        <v xml:space="preserve"> </v>
      </c>
      <c r="F418" s="2" t="str">
        <f t="shared" si="34"/>
        <v xml:space="preserve"> </v>
      </c>
    </row>
    <row r="419" spans="1:6" x14ac:dyDescent="0.45">
      <c r="A419" s="2"/>
      <c r="B419" t="str">
        <f t="shared" si="30"/>
        <v xml:space="preserve"> </v>
      </c>
      <c r="C419" s="2" t="str">
        <f t="shared" si="31"/>
        <v xml:space="preserve"> </v>
      </c>
      <c r="D419" s="2" t="str">
        <f t="shared" si="32"/>
        <v xml:space="preserve"> </v>
      </c>
      <c r="E419" s="2" t="str">
        <f t="shared" si="33"/>
        <v xml:space="preserve"> </v>
      </c>
      <c r="F419" s="2" t="str">
        <f t="shared" si="34"/>
        <v xml:space="preserve"> </v>
      </c>
    </row>
    <row r="420" spans="1:6" x14ac:dyDescent="0.45">
      <c r="A420" s="2"/>
      <c r="B420" t="str">
        <f t="shared" si="30"/>
        <v xml:space="preserve"> </v>
      </c>
      <c r="C420" s="2" t="str">
        <f t="shared" si="31"/>
        <v xml:space="preserve"> </v>
      </c>
      <c r="D420" s="2" t="str">
        <f t="shared" si="32"/>
        <v xml:space="preserve"> </v>
      </c>
      <c r="E420" s="2" t="str">
        <f t="shared" si="33"/>
        <v xml:space="preserve"> </v>
      </c>
      <c r="F420" s="2" t="str">
        <f t="shared" si="34"/>
        <v xml:space="preserve"> </v>
      </c>
    </row>
    <row r="421" spans="1:6" x14ac:dyDescent="0.45">
      <c r="A421" s="2"/>
      <c r="B421" t="str">
        <f t="shared" si="30"/>
        <v xml:space="preserve"> </v>
      </c>
      <c r="C421" s="2" t="str">
        <f t="shared" si="31"/>
        <v xml:space="preserve"> </v>
      </c>
      <c r="D421" s="2" t="str">
        <f t="shared" si="32"/>
        <v xml:space="preserve"> </v>
      </c>
      <c r="E421" s="2" t="str">
        <f t="shared" si="33"/>
        <v xml:space="preserve"> </v>
      </c>
      <c r="F421" s="2" t="str">
        <f t="shared" si="34"/>
        <v xml:space="preserve"> </v>
      </c>
    </row>
    <row r="422" spans="1:6" x14ac:dyDescent="0.45">
      <c r="A422" s="2"/>
      <c r="B422" t="str">
        <f t="shared" si="30"/>
        <v xml:space="preserve"> </v>
      </c>
      <c r="C422" s="2" t="str">
        <f t="shared" si="31"/>
        <v xml:space="preserve"> </v>
      </c>
      <c r="D422" s="2" t="str">
        <f t="shared" si="32"/>
        <v xml:space="preserve"> </v>
      </c>
      <c r="E422" s="2" t="str">
        <f t="shared" si="33"/>
        <v xml:space="preserve"> </v>
      </c>
      <c r="F422" s="2" t="str">
        <f t="shared" si="34"/>
        <v xml:space="preserve"> </v>
      </c>
    </row>
    <row r="423" spans="1:6" x14ac:dyDescent="0.45">
      <c r="A423" s="2"/>
      <c r="B423" t="str">
        <f t="shared" si="30"/>
        <v xml:space="preserve"> </v>
      </c>
      <c r="C423" s="2" t="str">
        <f t="shared" si="31"/>
        <v xml:space="preserve"> </v>
      </c>
      <c r="D423" s="2" t="str">
        <f t="shared" si="32"/>
        <v xml:space="preserve"> </v>
      </c>
      <c r="E423" s="2" t="str">
        <f t="shared" si="33"/>
        <v xml:space="preserve"> </v>
      </c>
      <c r="F423" s="2" t="str">
        <f t="shared" si="34"/>
        <v xml:space="preserve"> </v>
      </c>
    </row>
    <row r="424" spans="1:6" x14ac:dyDescent="0.45">
      <c r="A424" s="2"/>
      <c r="B424" t="str">
        <f t="shared" si="30"/>
        <v xml:space="preserve"> </v>
      </c>
      <c r="C424" s="2" t="str">
        <f t="shared" si="31"/>
        <v xml:space="preserve"> </v>
      </c>
      <c r="D424" s="2" t="str">
        <f t="shared" si="32"/>
        <v xml:space="preserve"> </v>
      </c>
      <c r="E424" s="2" t="str">
        <f t="shared" si="33"/>
        <v xml:space="preserve"> </v>
      </c>
      <c r="F424" s="2" t="str">
        <f t="shared" si="34"/>
        <v xml:space="preserve"> </v>
      </c>
    </row>
    <row r="425" spans="1:6" x14ac:dyDescent="0.45">
      <c r="A425" s="2"/>
      <c r="B425" t="str">
        <f t="shared" si="30"/>
        <v xml:space="preserve"> </v>
      </c>
      <c r="C425" s="2" t="str">
        <f t="shared" si="31"/>
        <v xml:space="preserve"> </v>
      </c>
      <c r="D425" s="2" t="str">
        <f t="shared" si="32"/>
        <v xml:space="preserve"> </v>
      </c>
      <c r="E425" s="2" t="str">
        <f t="shared" si="33"/>
        <v xml:space="preserve"> </v>
      </c>
      <c r="F425" s="2" t="str">
        <f t="shared" si="34"/>
        <v xml:space="preserve"> </v>
      </c>
    </row>
    <row r="426" spans="1:6" x14ac:dyDescent="0.45">
      <c r="A426" s="2"/>
      <c r="B426" t="str">
        <f t="shared" si="30"/>
        <v xml:space="preserve"> </v>
      </c>
      <c r="C426" s="2" t="str">
        <f t="shared" si="31"/>
        <v xml:space="preserve"> </v>
      </c>
      <c r="D426" s="2" t="str">
        <f t="shared" si="32"/>
        <v xml:space="preserve"> </v>
      </c>
      <c r="E426" s="2" t="str">
        <f t="shared" si="33"/>
        <v xml:space="preserve"> </v>
      </c>
      <c r="F426" s="2" t="str">
        <f t="shared" si="34"/>
        <v xml:space="preserve"> </v>
      </c>
    </row>
    <row r="427" spans="1:6" x14ac:dyDescent="0.45">
      <c r="A427" s="2"/>
      <c r="B427" t="str">
        <f t="shared" si="30"/>
        <v xml:space="preserve"> </v>
      </c>
      <c r="C427" s="2" t="str">
        <f t="shared" si="31"/>
        <v xml:space="preserve"> </v>
      </c>
      <c r="D427" s="2" t="str">
        <f t="shared" si="32"/>
        <v xml:space="preserve"> </v>
      </c>
      <c r="E427" s="2" t="str">
        <f t="shared" si="33"/>
        <v xml:space="preserve"> </v>
      </c>
      <c r="F427" s="2" t="str">
        <f t="shared" si="34"/>
        <v xml:space="preserve"> </v>
      </c>
    </row>
    <row r="428" spans="1:6" x14ac:dyDescent="0.45">
      <c r="A428" s="2"/>
      <c r="B428" t="str">
        <f t="shared" si="30"/>
        <v xml:space="preserve"> </v>
      </c>
      <c r="C428" s="2" t="str">
        <f t="shared" si="31"/>
        <v xml:space="preserve"> </v>
      </c>
      <c r="D428" s="2" t="str">
        <f t="shared" si="32"/>
        <v xml:space="preserve"> </v>
      </c>
      <c r="E428" s="2" t="str">
        <f t="shared" si="33"/>
        <v xml:space="preserve"> </v>
      </c>
      <c r="F428" s="2" t="str">
        <f t="shared" si="34"/>
        <v xml:space="preserve"> </v>
      </c>
    </row>
    <row r="429" spans="1:6" x14ac:dyDescent="0.45">
      <c r="A429" s="2"/>
      <c r="B429" t="str">
        <f t="shared" si="30"/>
        <v xml:space="preserve"> </v>
      </c>
      <c r="C429" s="2" t="str">
        <f t="shared" si="31"/>
        <v xml:space="preserve"> </v>
      </c>
      <c r="D429" s="2" t="str">
        <f t="shared" si="32"/>
        <v xml:space="preserve"> </v>
      </c>
      <c r="E429" s="2" t="str">
        <f t="shared" si="33"/>
        <v xml:space="preserve"> </v>
      </c>
      <c r="F429" s="2" t="str">
        <f t="shared" si="34"/>
        <v xml:space="preserve"> </v>
      </c>
    </row>
    <row r="430" spans="1:6" x14ac:dyDescent="0.45">
      <c r="A430" s="2"/>
      <c r="B430" t="str">
        <f t="shared" si="30"/>
        <v xml:space="preserve"> </v>
      </c>
      <c r="C430" s="2" t="str">
        <f t="shared" si="31"/>
        <v xml:space="preserve"> </v>
      </c>
      <c r="D430" s="2" t="str">
        <f t="shared" si="32"/>
        <v xml:space="preserve"> </v>
      </c>
      <c r="E430" s="2" t="str">
        <f t="shared" si="33"/>
        <v xml:space="preserve"> </v>
      </c>
      <c r="F430" s="2" t="str">
        <f t="shared" si="34"/>
        <v xml:space="preserve"> </v>
      </c>
    </row>
    <row r="431" spans="1:6" x14ac:dyDescent="0.45">
      <c r="A431" s="2"/>
      <c r="B431" t="str">
        <f t="shared" si="30"/>
        <v xml:space="preserve"> </v>
      </c>
      <c r="C431" s="2" t="str">
        <f t="shared" si="31"/>
        <v xml:space="preserve"> </v>
      </c>
      <c r="D431" s="2" t="str">
        <f t="shared" si="32"/>
        <v xml:space="preserve"> </v>
      </c>
      <c r="E431" s="2" t="str">
        <f t="shared" si="33"/>
        <v xml:space="preserve"> </v>
      </c>
      <c r="F431" s="2" t="str">
        <f t="shared" si="34"/>
        <v xml:space="preserve"> </v>
      </c>
    </row>
    <row r="432" spans="1:6" x14ac:dyDescent="0.45">
      <c r="A432" s="2"/>
      <c r="B432" t="str">
        <f t="shared" si="30"/>
        <v xml:space="preserve"> </v>
      </c>
      <c r="C432" s="2" t="str">
        <f t="shared" si="31"/>
        <v xml:space="preserve"> </v>
      </c>
      <c r="D432" s="2" t="str">
        <f t="shared" si="32"/>
        <v xml:space="preserve"> </v>
      </c>
      <c r="E432" s="2" t="str">
        <f t="shared" si="33"/>
        <v xml:space="preserve"> </v>
      </c>
      <c r="F432" s="2" t="str">
        <f t="shared" si="34"/>
        <v xml:space="preserve"> </v>
      </c>
    </row>
    <row r="433" spans="1:6" x14ac:dyDescent="0.45">
      <c r="A433" s="2"/>
      <c r="B433" t="str">
        <f t="shared" si="30"/>
        <v xml:space="preserve"> </v>
      </c>
      <c r="C433" s="2" t="str">
        <f t="shared" si="31"/>
        <v xml:space="preserve"> </v>
      </c>
      <c r="D433" s="2" t="str">
        <f t="shared" si="32"/>
        <v xml:space="preserve"> </v>
      </c>
      <c r="E433" s="2" t="str">
        <f t="shared" si="33"/>
        <v xml:space="preserve"> </v>
      </c>
      <c r="F433" s="2" t="str">
        <f t="shared" si="34"/>
        <v xml:space="preserve"> </v>
      </c>
    </row>
    <row r="434" spans="1:6" x14ac:dyDescent="0.45">
      <c r="A434" s="2"/>
      <c r="B434" t="str">
        <f t="shared" si="30"/>
        <v xml:space="preserve"> </v>
      </c>
      <c r="C434" s="2" t="str">
        <f t="shared" si="31"/>
        <v xml:space="preserve"> </v>
      </c>
      <c r="D434" s="2" t="str">
        <f t="shared" si="32"/>
        <v xml:space="preserve"> </v>
      </c>
      <c r="E434" s="2" t="str">
        <f t="shared" si="33"/>
        <v xml:space="preserve"> </v>
      </c>
      <c r="F434" s="2" t="str">
        <f t="shared" si="34"/>
        <v xml:space="preserve"> </v>
      </c>
    </row>
    <row r="435" spans="1:6" x14ac:dyDescent="0.45">
      <c r="A435" s="2"/>
      <c r="B435" t="str">
        <f t="shared" si="30"/>
        <v xml:space="preserve"> </v>
      </c>
      <c r="C435" s="2" t="str">
        <f t="shared" si="31"/>
        <v xml:space="preserve"> </v>
      </c>
      <c r="D435" s="2" t="str">
        <f t="shared" si="32"/>
        <v xml:space="preserve"> </v>
      </c>
      <c r="E435" s="2" t="str">
        <f t="shared" si="33"/>
        <v xml:space="preserve"> </v>
      </c>
      <c r="F435" s="2" t="str">
        <f t="shared" si="34"/>
        <v xml:space="preserve"> </v>
      </c>
    </row>
    <row r="436" spans="1:6" x14ac:dyDescent="0.45">
      <c r="A436" s="2"/>
      <c r="B436" t="str">
        <f t="shared" si="30"/>
        <v xml:space="preserve"> </v>
      </c>
      <c r="C436" s="2" t="str">
        <f t="shared" si="31"/>
        <v xml:space="preserve"> </v>
      </c>
      <c r="D436" s="2" t="str">
        <f t="shared" si="32"/>
        <v xml:space="preserve"> </v>
      </c>
      <c r="E436" s="2" t="str">
        <f t="shared" si="33"/>
        <v xml:space="preserve"> </v>
      </c>
      <c r="F436" s="2" t="str">
        <f t="shared" si="34"/>
        <v xml:space="preserve"> </v>
      </c>
    </row>
    <row r="437" spans="1:6" x14ac:dyDescent="0.45">
      <c r="A437" s="2"/>
      <c r="B437" t="str">
        <f t="shared" si="30"/>
        <v xml:space="preserve"> </v>
      </c>
      <c r="C437" s="2" t="str">
        <f t="shared" si="31"/>
        <v xml:space="preserve"> </v>
      </c>
      <c r="D437" s="2" t="str">
        <f t="shared" si="32"/>
        <v xml:space="preserve"> </v>
      </c>
      <c r="E437" s="2" t="str">
        <f t="shared" si="33"/>
        <v xml:space="preserve"> </v>
      </c>
      <c r="F437" s="2" t="str">
        <f t="shared" si="34"/>
        <v xml:space="preserve"> </v>
      </c>
    </row>
    <row r="438" spans="1:6" x14ac:dyDescent="0.45">
      <c r="A438" s="2"/>
      <c r="B438" t="str">
        <f t="shared" si="30"/>
        <v xml:space="preserve"> </v>
      </c>
      <c r="C438" s="2" t="str">
        <f t="shared" si="31"/>
        <v xml:space="preserve"> </v>
      </c>
      <c r="D438" s="2" t="str">
        <f t="shared" si="32"/>
        <v xml:space="preserve"> </v>
      </c>
      <c r="E438" s="2" t="str">
        <f t="shared" si="33"/>
        <v xml:space="preserve"> </v>
      </c>
      <c r="F438" s="2" t="str">
        <f t="shared" si="34"/>
        <v xml:space="preserve"> </v>
      </c>
    </row>
    <row r="439" spans="1:6" x14ac:dyDescent="0.45">
      <c r="A439" s="2"/>
      <c r="B439" t="str">
        <f t="shared" si="30"/>
        <v xml:space="preserve"> </v>
      </c>
      <c r="C439" s="2" t="str">
        <f t="shared" si="31"/>
        <v xml:space="preserve"> </v>
      </c>
      <c r="D439" s="2" t="str">
        <f t="shared" si="32"/>
        <v xml:space="preserve"> </v>
      </c>
      <c r="E439" s="2" t="str">
        <f t="shared" si="33"/>
        <v xml:space="preserve"> </v>
      </c>
      <c r="F439" s="2" t="str">
        <f t="shared" si="34"/>
        <v xml:space="preserve"> </v>
      </c>
    </row>
    <row r="440" spans="1:6" x14ac:dyDescent="0.45">
      <c r="A440" s="2"/>
      <c r="B440" t="str">
        <f t="shared" si="30"/>
        <v xml:space="preserve"> </v>
      </c>
      <c r="C440" s="2" t="str">
        <f t="shared" si="31"/>
        <v xml:space="preserve"> </v>
      </c>
      <c r="D440" s="2" t="str">
        <f t="shared" si="32"/>
        <v xml:space="preserve"> </v>
      </c>
      <c r="E440" s="2" t="str">
        <f t="shared" si="33"/>
        <v xml:space="preserve"> </v>
      </c>
      <c r="F440" s="2" t="str">
        <f t="shared" si="34"/>
        <v xml:space="preserve"> </v>
      </c>
    </row>
    <row r="441" spans="1:6" x14ac:dyDescent="0.45">
      <c r="A441" s="2"/>
      <c r="B441" t="str">
        <f t="shared" si="30"/>
        <v xml:space="preserve"> </v>
      </c>
      <c r="C441" s="2" t="str">
        <f t="shared" si="31"/>
        <v xml:space="preserve"> </v>
      </c>
      <c r="D441" s="2" t="str">
        <f t="shared" si="32"/>
        <v xml:space="preserve"> </v>
      </c>
      <c r="E441" s="2" t="str">
        <f t="shared" si="33"/>
        <v xml:space="preserve"> </v>
      </c>
      <c r="F441" s="2" t="str">
        <f t="shared" si="34"/>
        <v xml:space="preserve"> </v>
      </c>
    </row>
    <row r="442" spans="1:6" x14ac:dyDescent="0.45">
      <c r="A442" s="2"/>
      <c r="B442" t="str">
        <f t="shared" si="30"/>
        <v xml:space="preserve"> </v>
      </c>
      <c r="C442" s="2" t="str">
        <f t="shared" si="31"/>
        <v xml:space="preserve"> </v>
      </c>
      <c r="D442" s="2" t="str">
        <f t="shared" si="32"/>
        <v xml:space="preserve"> </v>
      </c>
      <c r="E442" s="2" t="str">
        <f t="shared" si="33"/>
        <v xml:space="preserve"> </v>
      </c>
      <c r="F442" s="2" t="str">
        <f t="shared" si="34"/>
        <v xml:space="preserve"> </v>
      </c>
    </row>
    <row r="443" spans="1:6" x14ac:dyDescent="0.45">
      <c r="A443" s="2"/>
      <c r="B443" t="str">
        <f t="shared" si="30"/>
        <v xml:space="preserve"> </v>
      </c>
      <c r="C443" s="2" t="str">
        <f t="shared" si="31"/>
        <v xml:space="preserve"> </v>
      </c>
      <c r="D443" s="2" t="str">
        <f t="shared" si="32"/>
        <v xml:space="preserve"> </v>
      </c>
      <c r="E443" s="2" t="str">
        <f t="shared" si="33"/>
        <v xml:space="preserve"> </v>
      </c>
      <c r="F443" s="2" t="str">
        <f t="shared" si="34"/>
        <v xml:space="preserve"> </v>
      </c>
    </row>
    <row r="444" spans="1:6" x14ac:dyDescent="0.45">
      <c r="A444" s="2"/>
      <c r="B444" t="str">
        <f t="shared" si="30"/>
        <v xml:space="preserve"> </v>
      </c>
      <c r="C444" s="2" t="str">
        <f t="shared" si="31"/>
        <v xml:space="preserve"> </v>
      </c>
      <c r="D444" s="2" t="str">
        <f t="shared" si="32"/>
        <v xml:space="preserve"> </v>
      </c>
      <c r="E444" s="2" t="str">
        <f t="shared" si="33"/>
        <v xml:space="preserve"> </v>
      </c>
      <c r="F444" s="2" t="str">
        <f t="shared" si="34"/>
        <v xml:space="preserve"> </v>
      </c>
    </row>
    <row r="445" spans="1:6" x14ac:dyDescent="0.45">
      <c r="A445" s="2"/>
      <c r="B445" t="str">
        <f t="shared" si="30"/>
        <v xml:space="preserve"> </v>
      </c>
      <c r="C445" s="2" t="str">
        <f t="shared" si="31"/>
        <v xml:space="preserve"> </v>
      </c>
      <c r="D445" s="2" t="str">
        <f t="shared" si="32"/>
        <v xml:space="preserve"> </v>
      </c>
      <c r="E445" s="2" t="str">
        <f t="shared" si="33"/>
        <v xml:space="preserve"> </v>
      </c>
      <c r="F445" s="2" t="str">
        <f t="shared" si="34"/>
        <v xml:space="preserve"> </v>
      </c>
    </row>
    <row r="446" spans="1:6" x14ac:dyDescent="0.45">
      <c r="A446" s="2"/>
      <c r="B446" t="str">
        <f t="shared" si="30"/>
        <v xml:space="preserve"> </v>
      </c>
      <c r="C446" s="2" t="str">
        <f t="shared" si="31"/>
        <v xml:space="preserve"> </v>
      </c>
      <c r="D446" s="2" t="str">
        <f t="shared" si="32"/>
        <v xml:space="preserve"> </v>
      </c>
      <c r="E446" s="2" t="str">
        <f t="shared" si="33"/>
        <v xml:space="preserve"> </v>
      </c>
      <c r="F446" s="2" t="str">
        <f t="shared" si="34"/>
        <v xml:space="preserve"> </v>
      </c>
    </row>
    <row r="447" spans="1:6" x14ac:dyDescent="0.45">
      <c r="A447" s="2"/>
      <c r="B447" t="str">
        <f t="shared" si="30"/>
        <v xml:space="preserve"> </v>
      </c>
      <c r="C447" s="2" t="str">
        <f t="shared" si="31"/>
        <v xml:space="preserve"> </v>
      </c>
      <c r="D447" s="2" t="str">
        <f t="shared" si="32"/>
        <v xml:space="preserve"> </v>
      </c>
      <c r="E447" s="2" t="str">
        <f t="shared" si="33"/>
        <v xml:space="preserve"> </v>
      </c>
      <c r="F447" s="2" t="str">
        <f t="shared" si="34"/>
        <v xml:space="preserve"> </v>
      </c>
    </row>
    <row r="448" spans="1:6" x14ac:dyDescent="0.45">
      <c r="A448" s="2"/>
      <c r="B448" t="str">
        <f t="shared" si="30"/>
        <v xml:space="preserve"> </v>
      </c>
      <c r="C448" s="2" t="str">
        <f t="shared" si="31"/>
        <v xml:space="preserve"> </v>
      </c>
      <c r="D448" s="2" t="str">
        <f t="shared" si="32"/>
        <v xml:space="preserve"> </v>
      </c>
      <c r="E448" s="2" t="str">
        <f t="shared" si="33"/>
        <v xml:space="preserve"> </v>
      </c>
      <c r="F448" s="2" t="str">
        <f t="shared" si="34"/>
        <v xml:space="preserve"> </v>
      </c>
    </row>
    <row r="449" spans="1:6" x14ac:dyDescent="0.45">
      <c r="A449" s="2"/>
      <c r="B449" t="str">
        <f t="shared" si="30"/>
        <v xml:space="preserve"> </v>
      </c>
      <c r="C449" s="2" t="str">
        <f t="shared" si="31"/>
        <v xml:space="preserve"> </v>
      </c>
      <c r="D449" s="2" t="str">
        <f t="shared" si="32"/>
        <v xml:space="preserve"> </v>
      </c>
      <c r="E449" s="2" t="str">
        <f t="shared" si="33"/>
        <v xml:space="preserve"> </v>
      </c>
      <c r="F449" s="2" t="str">
        <f t="shared" si="34"/>
        <v xml:space="preserve"> </v>
      </c>
    </row>
    <row r="450" spans="1:6" x14ac:dyDescent="0.45">
      <c r="A450" s="2"/>
      <c r="B450" t="str">
        <f t="shared" si="30"/>
        <v xml:space="preserve"> </v>
      </c>
      <c r="C450" s="2" t="str">
        <f t="shared" si="31"/>
        <v xml:space="preserve"> </v>
      </c>
      <c r="D450" s="2" t="str">
        <f t="shared" si="32"/>
        <v xml:space="preserve"> </v>
      </c>
      <c r="E450" s="2" t="str">
        <f t="shared" si="33"/>
        <v xml:space="preserve"> </v>
      </c>
      <c r="F450" s="2" t="str">
        <f t="shared" si="34"/>
        <v xml:space="preserve"> </v>
      </c>
    </row>
    <row r="451" spans="1:6" x14ac:dyDescent="0.45">
      <c r="A451" s="2"/>
      <c r="B451" t="str">
        <f t="shared" si="30"/>
        <v xml:space="preserve"> </v>
      </c>
      <c r="C451" s="2" t="str">
        <f t="shared" si="31"/>
        <v xml:space="preserve"> </v>
      </c>
      <c r="D451" s="2" t="str">
        <f t="shared" si="32"/>
        <v xml:space="preserve"> </v>
      </c>
      <c r="E451" s="2" t="str">
        <f t="shared" si="33"/>
        <v xml:space="preserve"> </v>
      </c>
      <c r="F451" s="2" t="str">
        <f t="shared" si="34"/>
        <v xml:space="preserve"> </v>
      </c>
    </row>
    <row r="452" spans="1:6" x14ac:dyDescent="0.45">
      <c r="A452" s="2"/>
      <c r="B452" t="str">
        <f t="shared" si="30"/>
        <v xml:space="preserve"> </v>
      </c>
      <c r="C452" s="2" t="str">
        <f t="shared" si="31"/>
        <v xml:space="preserve"> </v>
      </c>
      <c r="D452" s="2" t="str">
        <f t="shared" si="32"/>
        <v xml:space="preserve"> </v>
      </c>
      <c r="E452" s="2" t="str">
        <f t="shared" si="33"/>
        <v xml:space="preserve"> </v>
      </c>
      <c r="F452" s="2" t="str">
        <f t="shared" si="34"/>
        <v xml:space="preserve"> </v>
      </c>
    </row>
    <row r="453" spans="1:6" x14ac:dyDescent="0.45">
      <c r="A453" s="2"/>
      <c r="B453" t="str">
        <f t="shared" si="30"/>
        <v xml:space="preserve"> </v>
      </c>
      <c r="C453" s="2" t="str">
        <f t="shared" si="31"/>
        <v xml:space="preserve"> </v>
      </c>
      <c r="D453" s="2" t="str">
        <f t="shared" si="32"/>
        <v xml:space="preserve"> </v>
      </c>
      <c r="E453" s="2" t="str">
        <f t="shared" si="33"/>
        <v xml:space="preserve"> </v>
      </c>
      <c r="F453" s="2" t="str">
        <f t="shared" si="34"/>
        <v xml:space="preserve"> </v>
      </c>
    </row>
    <row r="454" spans="1:6" x14ac:dyDescent="0.45">
      <c r="A454" s="2"/>
      <c r="B454" t="str">
        <f t="shared" si="30"/>
        <v xml:space="preserve"> </v>
      </c>
      <c r="C454" s="2" t="str">
        <f t="shared" si="31"/>
        <v xml:space="preserve"> </v>
      </c>
      <c r="D454" s="2" t="str">
        <f t="shared" si="32"/>
        <v xml:space="preserve"> </v>
      </c>
      <c r="E454" s="2" t="str">
        <f t="shared" si="33"/>
        <v xml:space="preserve"> </v>
      </c>
      <c r="F454" s="2" t="str">
        <f t="shared" si="34"/>
        <v xml:space="preserve"> </v>
      </c>
    </row>
    <row r="455" spans="1:6" x14ac:dyDescent="0.45">
      <c r="A455" s="2"/>
      <c r="B455" t="str">
        <f t="shared" si="30"/>
        <v xml:space="preserve"> </v>
      </c>
      <c r="C455" s="2" t="str">
        <f t="shared" si="31"/>
        <v xml:space="preserve"> </v>
      </c>
      <c r="D455" s="2" t="str">
        <f t="shared" si="32"/>
        <v xml:space="preserve"> </v>
      </c>
      <c r="E455" s="2" t="str">
        <f t="shared" si="33"/>
        <v xml:space="preserve"> </v>
      </c>
      <c r="F455" s="2" t="str">
        <f t="shared" si="34"/>
        <v xml:space="preserve"> </v>
      </c>
    </row>
    <row r="456" spans="1:6" x14ac:dyDescent="0.45">
      <c r="A456" s="2"/>
      <c r="B456" t="str">
        <f t="shared" si="30"/>
        <v xml:space="preserve"> </v>
      </c>
      <c r="C456" s="2" t="str">
        <f t="shared" si="31"/>
        <v xml:space="preserve"> </v>
      </c>
      <c r="D456" s="2" t="str">
        <f t="shared" si="32"/>
        <v xml:space="preserve"> </v>
      </c>
      <c r="E456" s="2" t="str">
        <f t="shared" si="33"/>
        <v xml:space="preserve"> </v>
      </c>
      <c r="F456" s="2" t="str">
        <f t="shared" si="34"/>
        <v xml:space="preserve"> </v>
      </c>
    </row>
    <row r="457" spans="1:6" x14ac:dyDescent="0.45">
      <c r="A457" s="2"/>
      <c r="B457" t="str">
        <f t="shared" si="30"/>
        <v xml:space="preserve"> </v>
      </c>
      <c r="C457" s="2" t="str">
        <f t="shared" si="31"/>
        <v xml:space="preserve"> </v>
      </c>
      <c r="D457" s="2" t="str">
        <f t="shared" si="32"/>
        <v xml:space="preserve"> </v>
      </c>
      <c r="E457" s="2" t="str">
        <f t="shared" si="33"/>
        <v xml:space="preserve"> </v>
      </c>
      <c r="F457" s="2" t="str">
        <f t="shared" si="34"/>
        <v xml:space="preserve"> </v>
      </c>
    </row>
    <row r="458" spans="1:6" x14ac:dyDescent="0.45">
      <c r="A458" s="2"/>
      <c r="B458" t="str">
        <f t="shared" si="30"/>
        <v xml:space="preserve"> </v>
      </c>
      <c r="C458" s="2" t="str">
        <f t="shared" si="31"/>
        <v xml:space="preserve"> </v>
      </c>
      <c r="D458" s="2" t="str">
        <f t="shared" si="32"/>
        <v xml:space="preserve"> </v>
      </c>
      <c r="E458" s="2" t="str">
        <f t="shared" si="33"/>
        <v xml:space="preserve"> </v>
      </c>
      <c r="F458" s="2" t="str">
        <f t="shared" si="34"/>
        <v xml:space="preserve"> </v>
      </c>
    </row>
    <row r="459" spans="1:6" x14ac:dyDescent="0.45">
      <c r="A459" s="2"/>
      <c r="B459" t="str">
        <f t="shared" si="30"/>
        <v xml:space="preserve"> </v>
      </c>
      <c r="C459" s="2" t="str">
        <f t="shared" si="31"/>
        <v xml:space="preserve"> </v>
      </c>
      <c r="D459" s="2" t="str">
        <f t="shared" si="32"/>
        <v xml:space="preserve"> </v>
      </c>
      <c r="E459" s="2" t="str">
        <f t="shared" si="33"/>
        <v xml:space="preserve"> </v>
      </c>
      <c r="F459" s="2" t="str">
        <f t="shared" si="34"/>
        <v xml:space="preserve"> </v>
      </c>
    </row>
    <row r="460" spans="1:6" x14ac:dyDescent="0.45">
      <c r="A460" s="2"/>
      <c r="B460" t="str">
        <f t="shared" si="30"/>
        <v xml:space="preserve"> </v>
      </c>
      <c r="C460" s="2" t="str">
        <f t="shared" si="31"/>
        <v xml:space="preserve"> </v>
      </c>
      <c r="D460" s="2" t="str">
        <f t="shared" si="32"/>
        <v xml:space="preserve"> </v>
      </c>
      <c r="E460" s="2" t="str">
        <f t="shared" si="33"/>
        <v xml:space="preserve"> </v>
      </c>
      <c r="F460" s="2" t="str">
        <f t="shared" si="34"/>
        <v xml:space="preserve"> </v>
      </c>
    </row>
    <row r="461" spans="1:6" x14ac:dyDescent="0.45">
      <c r="A461" s="2"/>
      <c r="B461" t="str">
        <f t="shared" ref="B461:B524" si="35">IF(B460&lt;$D$7,B460+1," ")</f>
        <v xml:space="preserve"> </v>
      </c>
      <c r="C461" s="2" t="str">
        <f t="shared" ref="C461:C524" si="36">IF(B461&lt;&gt;" ",$D$9," ")</f>
        <v xml:space="preserve"> </v>
      </c>
      <c r="D461" s="2" t="str">
        <f t="shared" ref="D461:D524" si="37">IF(B461&lt;&gt;" ",PPMT($D$4/$D$6,$B461,$D$7,-$D$2)," ")</f>
        <v xml:space="preserve"> </v>
      </c>
      <c r="E461" s="2" t="str">
        <f t="shared" ref="E461:E524" si="38">IF(B461&lt;&gt;" ",IPMT($D$4/$D$6,  $B461,$D$7,-  $D$2)," ")</f>
        <v xml:space="preserve"> </v>
      </c>
      <c r="F461" s="2" t="str">
        <f t="shared" ref="F461:F524" si="39">IF(B461&lt;&gt;" ",F460-D461," ")</f>
        <v xml:space="preserve"> </v>
      </c>
    </row>
    <row r="462" spans="1:6" x14ac:dyDescent="0.45">
      <c r="A462" s="2"/>
      <c r="B462" t="str">
        <f t="shared" si="35"/>
        <v xml:space="preserve"> </v>
      </c>
      <c r="C462" s="2" t="str">
        <f t="shared" si="36"/>
        <v xml:space="preserve"> </v>
      </c>
      <c r="D462" s="2" t="str">
        <f t="shared" si="37"/>
        <v xml:space="preserve"> </v>
      </c>
      <c r="E462" s="2" t="str">
        <f t="shared" si="38"/>
        <v xml:space="preserve"> </v>
      </c>
      <c r="F462" s="2" t="str">
        <f t="shared" si="39"/>
        <v xml:space="preserve"> </v>
      </c>
    </row>
    <row r="463" spans="1:6" x14ac:dyDescent="0.45">
      <c r="A463" s="2"/>
      <c r="B463" t="str">
        <f t="shared" si="35"/>
        <v xml:space="preserve"> </v>
      </c>
      <c r="C463" s="2" t="str">
        <f t="shared" si="36"/>
        <v xml:space="preserve"> </v>
      </c>
      <c r="D463" s="2" t="str">
        <f t="shared" si="37"/>
        <v xml:space="preserve"> </v>
      </c>
      <c r="E463" s="2" t="str">
        <f t="shared" si="38"/>
        <v xml:space="preserve"> </v>
      </c>
      <c r="F463" s="2" t="str">
        <f t="shared" si="39"/>
        <v xml:space="preserve"> </v>
      </c>
    </row>
    <row r="464" spans="1:6" x14ac:dyDescent="0.45">
      <c r="A464" s="2"/>
      <c r="B464" t="str">
        <f t="shared" si="35"/>
        <v xml:space="preserve"> </v>
      </c>
      <c r="C464" s="2" t="str">
        <f t="shared" si="36"/>
        <v xml:space="preserve"> </v>
      </c>
      <c r="D464" s="2" t="str">
        <f t="shared" si="37"/>
        <v xml:space="preserve"> </v>
      </c>
      <c r="E464" s="2" t="str">
        <f t="shared" si="38"/>
        <v xml:space="preserve"> </v>
      </c>
      <c r="F464" s="2" t="str">
        <f t="shared" si="39"/>
        <v xml:space="preserve"> </v>
      </c>
    </row>
    <row r="465" spans="1:6" x14ac:dyDescent="0.45">
      <c r="A465" s="2"/>
      <c r="B465" t="str">
        <f t="shared" si="35"/>
        <v xml:space="preserve"> </v>
      </c>
      <c r="C465" s="2" t="str">
        <f t="shared" si="36"/>
        <v xml:space="preserve"> </v>
      </c>
      <c r="D465" s="2" t="str">
        <f t="shared" si="37"/>
        <v xml:space="preserve"> </v>
      </c>
      <c r="E465" s="2" t="str">
        <f t="shared" si="38"/>
        <v xml:space="preserve"> </v>
      </c>
      <c r="F465" s="2" t="str">
        <f t="shared" si="39"/>
        <v xml:space="preserve"> </v>
      </c>
    </row>
    <row r="466" spans="1:6" x14ac:dyDescent="0.45">
      <c r="A466" s="2"/>
      <c r="B466" t="str">
        <f t="shared" si="35"/>
        <v xml:space="preserve"> </v>
      </c>
      <c r="C466" s="2" t="str">
        <f t="shared" si="36"/>
        <v xml:space="preserve"> </v>
      </c>
      <c r="D466" s="2" t="str">
        <f t="shared" si="37"/>
        <v xml:space="preserve"> </v>
      </c>
      <c r="E466" s="2" t="str">
        <f t="shared" si="38"/>
        <v xml:space="preserve"> </v>
      </c>
      <c r="F466" s="2" t="str">
        <f t="shared" si="39"/>
        <v xml:space="preserve"> </v>
      </c>
    </row>
    <row r="467" spans="1:6" x14ac:dyDescent="0.45">
      <c r="A467" s="2"/>
      <c r="B467" t="str">
        <f t="shared" si="35"/>
        <v xml:space="preserve"> </v>
      </c>
      <c r="C467" s="2" t="str">
        <f t="shared" si="36"/>
        <v xml:space="preserve"> </v>
      </c>
      <c r="D467" s="2" t="str">
        <f t="shared" si="37"/>
        <v xml:space="preserve"> </v>
      </c>
      <c r="E467" s="2" t="str">
        <f t="shared" si="38"/>
        <v xml:space="preserve"> </v>
      </c>
      <c r="F467" s="2" t="str">
        <f t="shared" si="39"/>
        <v xml:space="preserve"> </v>
      </c>
    </row>
    <row r="468" spans="1:6" x14ac:dyDescent="0.45">
      <c r="A468" s="2"/>
      <c r="B468" t="str">
        <f t="shared" si="35"/>
        <v xml:space="preserve"> </v>
      </c>
      <c r="C468" s="2" t="str">
        <f t="shared" si="36"/>
        <v xml:space="preserve"> </v>
      </c>
      <c r="D468" s="2" t="str">
        <f t="shared" si="37"/>
        <v xml:space="preserve"> </v>
      </c>
      <c r="E468" s="2" t="str">
        <f t="shared" si="38"/>
        <v xml:space="preserve"> </v>
      </c>
      <c r="F468" s="2" t="str">
        <f t="shared" si="39"/>
        <v xml:space="preserve"> </v>
      </c>
    </row>
    <row r="469" spans="1:6" x14ac:dyDescent="0.45">
      <c r="A469" s="2"/>
      <c r="B469" t="str">
        <f t="shared" si="35"/>
        <v xml:space="preserve"> </v>
      </c>
      <c r="C469" s="2" t="str">
        <f t="shared" si="36"/>
        <v xml:space="preserve"> </v>
      </c>
      <c r="D469" s="2" t="str">
        <f t="shared" si="37"/>
        <v xml:space="preserve"> </v>
      </c>
      <c r="E469" s="2" t="str">
        <f t="shared" si="38"/>
        <v xml:space="preserve"> </v>
      </c>
      <c r="F469" s="2" t="str">
        <f t="shared" si="39"/>
        <v xml:space="preserve"> </v>
      </c>
    </row>
    <row r="470" spans="1:6" x14ac:dyDescent="0.45">
      <c r="A470" s="2"/>
      <c r="B470" t="str">
        <f t="shared" si="35"/>
        <v xml:space="preserve"> </v>
      </c>
      <c r="C470" s="2" t="str">
        <f t="shared" si="36"/>
        <v xml:space="preserve"> </v>
      </c>
      <c r="D470" s="2" t="str">
        <f t="shared" si="37"/>
        <v xml:space="preserve"> </v>
      </c>
      <c r="E470" s="2" t="str">
        <f t="shared" si="38"/>
        <v xml:space="preserve"> </v>
      </c>
      <c r="F470" s="2" t="str">
        <f t="shared" si="39"/>
        <v xml:space="preserve"> </v>
      </c>
    </row>
    <row r="471" spans="1:6" x14ac:dyDescent="0.45">
      <c r="A471" s="2"/>
      <c r="B471" t="str">
        <f t="shared" si="35"/>
        <v xml:space="preserve"> </v>
      </c>
      <c r="C471" s="2" t="str">
        <f t="shared" si="36"/>
        <v xml:space="preserve"> </v>
      </c>
      <c r="D471" s="2" t="str">
        <f t="shared" si="37"/>
        <v xml:space="preserve"> </v>
      </c>
      <c r="E471" s="2" t="str">
        <f t="shared" si="38"/>
        <v xml:space="preserve"> </v>
      </c>
      <c r="F471" s="2" t="str">
        <f t="shared" si="39"/>
        <v xml:space="preserve"> </v>
      </c>
    </row>
    <row r="472" spans="1:6" x14ac:dyDescent="0.45">
      <c r="A472" s="2"/>
      <c r="B472" t="str">
        <f t="shared" si="35"/>
        <v xml:space="preserve"> </v>
      </c>
      <c r="C472" s="2" t="str">
        <f t="shared" si="36"/>
        <v xml:space="preserve"> </v>
      </c>
      <c r="D472" s="2" t="str">
        <f t="shared" si="37"/>
        <v xml:space="preserve"> </v>
      </c>
      <c r="E472" s="2" t="str">
        <f t="shared" si="38"/>
        <v xml:space="preserve"> </v>
      </c>
      <c r="F472" s="2" t="str">
        <f t="shared" si="39"/>
        <v xml:space="preserve"> </v>
      </c>
    </row>
    <row r="473" spans="1:6" x14ac:dyDescent="0.45">
      <c r="A473" s="2"/>
      <c r="B473" t="str">
        <f t="shared" si="35"/>
        <v xml:space="preserve"> </v>
      </c>
      <c r="C473" s="2" t="str">
        <f t="shared" si="36"/>
        <v xml:space="preserve"> </v>
      </c>
      <c r="D473" s="2" t="str">
        <f t="shared" si="37"/>
        <v xml:space="preserve"> </v>
      </c>
      <c r="E473" s="2" t="str">
        <f t="shared" si="38"/>
        <v xml:space="preserve"> </v>
      </c>
      <c r="F473" s="2" t="str">
        <f t="shared" si="39"/>
        <v xml:space="preserve"> </v>
      </c>
    </row>
    <row r="474" spans="1:6" x14ac:dyDescent="0.45">
      <c r="A474" s="2"/>
      <c r="B474" t="str">
        <f t="shared" si="35"/>
        <v xml:space="preserve"> </v>
      </c>
      <c r="C474" s="2" t="str">
        <f t="shared" si="36"/>
        <v xml:space="preserve"> </v>
      </c>
      <c r="D474" s="2" t="str">
        <f t="shared" si="37"/>
        <v xml:space="preserve"> </v>
      </c>
      <c r="E474" s="2" t="str">
        <f t="shared" si="38"/>
        <v xml:space="preserve"> </v>
      </c>
      <c r="F474" s="2" t="str">
        <f t="shared" si="39"/>
        <v xml:space="preserve"> </v>
      </c>
    </row>
    <row r="475" spans="1:6" x14ac:dyDescent="0.45">
      <c r="A475" s="2"/>
      <c r="B475" t="str">
        <f t="shared" si="35"/>
        <v xml:space="preserve"> </v>
      </c>
      <c r="C475" s="2" t="str">
        <f t="shared" si="36"/>
        <v xml:space="preserve"> </v>
      </c>
      <c r="D475" s="2" t="str">
        <f t="shared" si="37"/>
        <v xml:space="preserve"> </v>
      </c>
      <c r="E475" s="2" t="str">
        <f t="shared" si="38"/>
        <v xml:space="preserve"> </v>
      </c>
      <c r="F475" s="2" t="str">
        <f t="shared" si="39"/>
        <v xml:space="preserve"> </v>
      </c>
    </row>
    <row r="476" spans="1:6" x14ac:dyDescent="0.45">
      <c r="A476" s="2"/>
      <c r="B476" t="str">
        <f t="shared" si="35"/>
        <v xml:space="preserve"> </v>
      </c>
      <c r="C476" s="2" t="str">
        <f t="shared" si="36"/>
        <v xml:space="preserve"> </v>
      </c>
      <c r="D476" s="2" t="str">
        <f t="shared" si="37"/>
        <v xml:space="preserve"> </v>
      </c>
      <c r="E476" s="2" t="str">
        <f t="shared" si="38"/>
        <v xml:space="preserve"> </v>
      </c>
      <c r="F476" s="2" t="str">
        <f t="shared" si="39"/>
        <v xml:space="preserve"> </v>
      </c>
    </row>
    <row r="477" spans="1:6" x14ac:dyDescent="0.45">
      <c r="A477" s="2"/>
      <c r="B477" t="str">
        <f t="shared" si="35"/>
        <v xml:space="preserve"> </v>
      </c>
      <c r="C477" s="2" t="str">
        <f t="shared" si="36"/>
        <v xml:space="preserve"> </v>
      </c>
      <c r="D477" s="2" t="str">
        <f t="shared" si="37"/>
        <v xml:space="preserve"> </v>
      </c>
      <c r="E477" s="2" t="str">
        <f t="shared" si="38"/>
        <v xml:space="preserve"> </v>
      </c>
      <c r="F477" s="2" t="str">
        <f t="shared" si="39"/>
        <v xml:space="preserve"> </v>
      </c>
    </row>
    <row r="478" spans="1:6" x14ac:dyDescent="0.45">
      <c r="A478" s="2"/>
      <c r="B478" t="str">
        <f t="shared" si="35"/>
        <v xml:space="preserve"> </v>
      </c>
      <c r="C478" s="2" t="str">
        <f t="shared" si="36"/>
        <v xml:space="preserve"> </v>
      </c>
      <c r="D478" s="2" t="str">
        <f t="shared" si="37"/>
        <v xml:space="preserve"> </v>
      </c>
      <c r="E478" s="2" t="str">
        <f t="shared" si="38"/>
        <v xml:space="preserve"> </v>
      </c>
      <c r="F478" s="2" t="str">
        <f t="shared" si="39"/>
        <v xml:space="preserve"> </v>
      </c>
    </row>
    <row r="479" spans="1:6" x14ac:dyDescent="0.45">
      <c r="A479" s="2"/>
      <c r="B479" t="str">
        <f t="shared" si="35"/>
        <v xml:space="preserve"> </v>
      </c>
      <c r="C479" s="2" t="str">
        <f t="shared" si="36"/>
        <v xml:space="preserve"> </v>
      </c>
      <c r="D479" s="2" t="str">
        <f t="shared" si="37"/>
        <v xml:space="preserve"> </v>
      </c>
      <c r="E479" s="2" t="str">
        <f t="shared" si="38"/>
        <v xml:space="preserve"> </v>
      </c>
      <c r="F479" s="2" t="str">
        <f t="shared" si="39"/>
        <v xml:space="preserve"> </v>
      </c>
    </row>
    <row r="480" spans="1:6" x14ac:dyDescent="0.45">
      <c r="A480" s="2"/>
      <c r="B480" t="str">
        <f t="shared" si="35"/>
        <v xml:space="preserve"> </v>
      </c>
      <c r="C480" s="2" t="str">
        <f t="shared" si="36"/>
        <v xml:space="preserve"> </v>
      </c>
      <c r="D480" s="2" t="str">
        <f t="shared" si="37"/>
        <v xml:space="preserve"> </v>
      </c>
      <c r="E480" s="2" t="str">
        <f t="shared" si="38"/>
        <v xml:space="preserve"> </v>
      </c>
      <c r="F480" s="2" t="str">
        <f t="shared" si="39"/>
        <v xml:space="preserve"> </v>
      </c>
    </row>
    <row r="481" spans="1:6" x14ac:dyDescent="0.45">
      <c r="A481" s="2"/>
      <c r="B481" t="str">
        <f t="shared" si="35"/>
        <v xml:space="preserve"> </v>
      </c>
      <c r="C481" s="2" t="str">
        <f t="shared" si="36"/>
        <v xml:space="preserve"> </v>
      </c>
      <c r="D481" s="2" t="str">
        <f t="shared" si="37"/>
        <v xml:space="preserve"> </v>
      </c>
      <c r="E481" s="2" t="str">
        <f t="shared" si="38"/>
        <v xml:space="preserve"> </v>
      </c>
      <c r="F481" s="2" t="str">
        <f t="shared" si="39"/>
        <v xml:space="preserve"> </v>
      </c>
    </row>
    <row r="482" spans="1:6" x14ac:dyDescent="0.45">
      <c r="A482" s="2"/>
      <c r="B482" t="str">
        <f t="shared" si="35"/>
        <v xml:space="preserve"> </v>
      </c>
      <c r="C482" s="2" t="str">
        <f t="shared" si="36"/>
        <v xml:space="preserve"> </v>
      </c>
      <c r="D482" s="2" t="str">
        <f t="shared" si="37"/>
        <v xml:space="preserve"> </v>
      </c>
      <c r="E482" s="2" t="str">
        <f t="shared" si="38"/>
        <v xml:space="preserve"> </v>
      </c>
      <c r="F482" s="2" t="str">
        <f t="shared" si="39"/>
        <v xml:space="preserve"> </v>
      </c>
    </row>
    <row r="483" spans="1:6" x14ac:dyDescent="0.45">
      <c r="A483" s="2"/>
      <c r="B483" t="str">
        <f t="shared" si="35"/>
        <v xml:space="preserve"> </v>
      </c>
      <c r="C483" s="2" t="str">
        <f t="shared" si="36"/>
        <v xml:space="preserve"> </v>
      </c>
      <c r="D483" s="2" t="str">
        <f t="shared" si="37"/>
        <v xml:space="preserve"> </v>
      </c>
      <c r="E483" s="2" t="str">
        <f t="shared" si="38"/>
        <v xml:space="preserve"> </v>
      </c>
      <c r="F483" s="2" t="str">
        <f t="shared" si="39"/>
        <v xml:space="preserve"> </v>
      </c>
    </row>
    <row r="484" spans="1:6" x14ac:dyDescent="0.45">
      <c r="A484" s="2"/>
      <c r="B484" t="str">
        <f t="shared" si="35"/>
        <v xml:space="preserve"> </v>
      </c>
      <c r="C484" s="2" t="str">
        <f t="shared" si="36"/>
        <v xml:space="preserve"> </v>
      </c>
      <c r="D484" s="2" t="str">
        <f t="shared" si="37"/>
        <v xml:space="preserve"> </v>
      </c>
      <c r="E484" s="2" t="str">
        <f t="shared" si="38"/>
        <v xml:space="preserve"> </v>
      </c>
      <c r="F484" s="2" t="str">
        <f t="shared" si="39"/>
        <v xml:space="preserve"> </v>
      </c>
    </row>
    <row r="485" spans="1:6" x14ac:dyDescent="0.45">
      <c r="A485" s="2"/>
      <c r="B485" t="str">
        <f t="shared" si="35"/>
        <v xml:space="preserve"> </v>
      </c>
      <c r="C485" s="2" t="str">
        <f t="shared" si="36"/>
        <v xml:space="preserve"> </v>
      </c>
      <c r="D485" s="2" t="str">
        <f t="shared" si="37"/>
        <v xml:space="preserve"> </v>
      </c>
      <c r="E485" s="2" t="str">
        <f t="shared" si="38"/>
        <v xml:space="preserve"> </v>
      </c>
      <c r="F485" s="2" t="str">
        <f t="shared" si="39"/>
        <v xml:space="preserve"> </v>
      </c>
    </row>
    <row r="486" spans="1:6" x14ac:dyDescent="0.45">
      <c r="A486" s="2"/>
      <c r="B486" t="str">
        <f t="shared" si="35"/>
        <v xml:space="preserve"> </v>
      </c>
      <c r="C486" s="2" t="str">
        <f t="shared" si="36"/>
        <v xml:space="preserve"> </v>
      </c>
      <c r="D486" s="2" t="str">
        <f t="shared" si="37"/>
        <v xml:space="preserve"> </v>
      </c>
      <c r="E486" s="2" t="str">
        <f t="shared" si="38"/>
        <v xml:space="preserve"> </v>
      </c>
      <c r="F486" s="2" t="str">
        <f t="shared" si="39"/>
        <v xml:space="preserve"> </v>
      </c>
    </row>
    <row r="487" spans="1:6" x14ac:dyDescent="0.45">
      <c r="A487" s="2"/>
      <c r="B487" t="str">
        <f t="shared" si="35"/>
        <v xml:space="preserve"> </v>
      </c>
      <c r="C487" s="2" t="str">
        <f t="shared" si="36"/>
        <v xml:space="preserve"> </v>
      </c>
      <c r="D487" s="2" t="str">
        <f t="shared" si="37"/>
        <v xml:space="preserve"> </v>
      </c>
      <c r="E487" s="2" t="str">
        <f t="shared" si="38"/>
        <v xml:space="preserve"> </v>
      </c>
      <c r="F487" s="2" t="str">
        <f t="shared" si="39"/>
        <v xml:space="preserve"> </v>
      </c>
    </row>
    <row r="488" spans="1:6" x14ac:dyDescent="0.45">
      <c r="A488" s="2"/>
      <c r="B488" t="str">
        <f t="shared" si="35"/>
        <v xml:space="preserve"> </v>
      </c>
      <c r="C488" s="2" t="str">
        <f t="shared" si="36"/>
        <v xml:space="preserve"> </v>
      </c>
      <c r="D488" s="2" t="str">
        <f t="shared" si="37"/>
        <v xml:space="preserve"> </v>
      </c>
      <c r="E488" s="2" t="str">
        <f t="shared" si="38"/>
        <v xml:space="preserve"> </v>
      </c>
      <c r="F488" s="2" t="str">
        <f t="shared" si="39"/>
        <v xml:space="preserve"> </v>
      </c>
    </row>
    <row r="489" spans="1:6" x14ac:dyDescent="0.45">
      <c r="A489" s="2"/>
      <c r="B489" t="str">
        <f t="shared" si="35"/>
        <v xml:space="preserve"> </v>
      </c>
      <c r="C489" s="2" t="str">
        <f t="shared" si="36"/>
        <v xml:space="preserve"> </v>
      </c>
      <c r="D489" s="2" t="str">
        <f t="shared" si="37"/>
        <v xml:space="preserve"> </v>
      </c>
      <c r="E489" s="2" t="str">
        <f t="shared" si="38"/>
        <v xml:space="preserve"> </v>
      </c>
      <c r="F489" s="2" t="str">
        <f t="shared" si="39"/>
        <v xml:space="preserve"> </v>
      </c>
    </row>
    <row r="490" spans="1:6" x14ac:dyDescent="0.45">
      <c r="A490" s="2"/>
      <c r="B490" t="str">
        <f t="shared" si="35"/>
        <v xml:space="preserve"> </v>
      </c>
      <c r="C490" s="2" t="str">
        <f t="shared" si="36"/>
        <v xml:space="preserve"> </v>
      </c>
      <c r="D490" s="2" t="str">
        <f t="shared" si="37"/>
        <v xml:space="preserve"> </v>
      </c>
      <c r="E490" s="2" t="str">
        <f t="shared" si="38"/>
        <v xml:space="preserve"> </v>
      </c>
      <c r="F490" s="2" t="str">
        <f t="shared" si="39"/>
        <v xml:space="preserve"> </v>
      </c>
    </row>
    <row r="491" spans="1:6" x14ac:dyDescent="0.45">
      <c r="A491" s="2"/>
      <c r="B491" t="str">
        <f t="shared" si="35"/>
        <v xml:space="preserve"> </v>
      </c>
      <c r="C491" s="2" t="str">
        <f t="shared" si="36"/>
        <v xml:space="preserve"> </v>
      </c>
      <c r="D491" s="2" t="str">
        <f t="shared" si="37"/>
        <v xml:space="preserve"> </v>
      </c>
      <c r="E491" s="2" t="str">
        <f t="shared" si="38"/>
        <v xml:space="preserve"> </v>
      </c>
      <c r="F491" s="2" t="str">
        <f t="shared" si="39"/>
        <v xml:space="preserve"> </v>
      </c>
    </row>
    <row r="492" spans="1:6" x14ac:dyDescent="0.45">
      <c r="A492" s="2"/>
      <c r="B492" t="str">
        <f t="shared" si="35"/>
        <v xml:space="preserve"> </v>
      </c>
      <c r="C492" s="2" t="str">
        <f t="shared" si="36"/>
        <v xml:space="preserve"> </v>
      </c>
      <c r="D492" s="2" t="str">
        <f t="shared" si="37"/>
        <v xml:space="preserve"> </v>
      </c>
      <c r="E492" s="2" t="str">
        <f t="shared" si="38"/>
        <v xml:space="preserve"> </v>
      </c>
      <c r="F492" s="2" t="str">
        <f t="shared" si="39"/>
        <v xml:space="preserve"> </v>
      </c>
    </row>
    <row r="493" spans="1:6" x14ac:dyDescent="0.45">
      <c r="A493" s="2"/>
      <c r="B493" t="str">
        <f t="shared" si="35"/>
        <v xml:space="preserve"> </v>
      </c>
      <c r="C493" s="2" t="str">
        <f t="shared" si="36"/>
        <v xml:space="preserve"> </v>
      </c>
      <c r="D493" s="2" t="str">
        <f t="shared" si="37"/>
        <v xml:space="preserve"> </v>
      </c>
      <c r="E493" s="2" t="str">
        <f t="shared" si="38"/>
        <v xml:space="preserve"> </v>
      </c>
      <c r="F493" s="2" t="str">
        <f t="shared" si="39"/>
        <v xml:space="preserve"> </v>
      </c>
    </row>
    <row r="494" spans="1:6" x14ac:dyDescent="0.45">
      <c r="A494" s="2"/>
      <c r="B494" t="str">
        <f t="shared" si="35"/>
        <v xml:space="preserve"> </v>
      </c>
      <c r="C494" s="2" t="str">
        <f t="shared" si="36"/>
        <v xml:space="preserve"> </v>
      </c>
      <c r="D494" s="2" t="str">
        <f t="shared" si="37"/>
        <v xml:space="preserve"> </v>
      </c>
      <c r="E494" s="2" t="str">
        <f t="shared" si="38"/>
        <v xml:space="preserve"> </v>
      </c>
      <c r="F494" s="2" t="str">
        <f t="shared" si="39"/>
        <v xml:space="preserve"> </v>
      </c>
    </row>
    <row r="495" spans="1:6" x14ac:dyDescent="0.45">
      <c r="A495" s="2"/>
      <c r="B495" t="str">
        <f t="shared" si="35"/>
        <v xml:space="preserve"> </v>
      </c>
      <c r="C495" s="2" t="str">
        <f t="shared" si="36"/>
        <v xml:space="preserve"> </v>
      </c>
      <c r="D495" s="2" t="str">
        <f t="shared" si="37"/>
        <v xml:space="preserve"> </v>
      </c>
      <c r="E495" s="2" t="str">
        <f t="shared" si="38"/>
        <v xml:space="preserve"> </v>
      </c>
      <c r="F495" s="2" t="str">
        <f t="shared" si="39"/>
        <v xml:space="preserve"> </v>
      </c>
    </row>
    <row r="496" spans="1:6" x14ac:dyDescent="0.45">
      <c r="A496" s="2"/>
      <c r="B496" t="str">
        <f t="shared" si="35"/>
        <v xml:space="preserve"> </v>
      </c>
      <c r="C496" s="2" t="str">
        <f t="shared" si="36"/>
        <v xml:space="preserve"> </v>
      </c>
      <c r="D496" s="2" t="str">
        <f t="shared" si="37"/>
        <v xml:space="preserve"> </v>
      </c>
      <c r="E496" s="2" t="str">
        <f t="shared" si="38"/>
        <v xml:space="preserve"> </v>
      </c>
      <c r="F496" s="2" t="str">
        <f t="shared" si="39"/>
        <v xml:space="preserve"> </v>
      </c>
    </row>
    <row r="497" spans="1:6" x14ac:dyDescent="0.45">
      <c r="A497" s="2"/>
      <c r="B497" t="str">
        <f t="shared" si="35"/>
        <v xml:space="preserve"> </v>
      </c>
      <c r="C497" s="2" t="str">
        <f t="shared" si="36"/>
        <v xml:space="preserve"> </v>
      </c>
      <c r="D497" s="2" t="str">
        <f t="shared" si="37"/>
        <v xml:space="preserve"> </v>
      </c>
      <c r="E497" s="2" t="str">
        <f t="shared" si="38"/>
        <v xml:space="preserve"> </v>
      </c>
      <c r="F497" s="2" t="str">
        <f t="shared" si="39"/>
        <v xml:space="preserve"> </v>
      </c>
    </row>
    <row r="498" spans="1:6" x14ac:dyDescent="0.45">
      <c r="A498" s="2"/>
      <c r="B498" t="str">
        <f t="shared" si="35"/>
        <v xml:space="preserve"> </v>
      </c>
      <c r="C498" s="2" t="str">
        <f t="shared" si="36"/>
        <v xml:space="preserve"> </v>
      </c>
      <c r="D498" s="2" t="str">
        <f t="shared" si="37"/>
        <v xml:space="preserve"> </v>
      </c>
      <c r="E498" s="2" t="str">
        <f t="shared" si="38"/>
        <v xml:space="preserve"> </v>
      </c>
      <c r="F498" s="2" t="str">
        <f t="shared" si="39"/>
        <v xml:space="preserve"> </v>
      </c>
    </row>
    <row r="499" spans="1:6" x14ac:dyDescent="0.45">
      <c r="A499" s="2"/>
      <c r="B499" t="str">
        <f t="shared" si="35"/>
        <v xml:space="preserve"> </v>
      </c>
      <c r="C499" s="2" t="str">
        <f t="shared" si="36"/>
        <v xml:space="preserve"> </v>
      </c>
      <c r="D499" s="2" t="str">
        <f t="shared" si="37"/>
        <v xml:space="preserve"> </v>
      </c>
      <c r="E499" s="2" t="str">
        <f t="shared" si="38"/>
        <v xml:space="preserve"> </v>
      </c>
      <c r="F499" s="2" t="str">
        <f t="shared" si="39"/>
        <v xml:space="preserve"> </v>
      </c>
    </row>
    <row r="500" spans="1:6" x14ac:dyDescent="0.45">
      <c r="A500" s="2"/>
      <c r="B500" t="str">
        <f t="shared" si="35"/>
        <v xml:space="preserve"> </v>
      </c>
      <c r="C500" s="2" t="str">
        <f t="shared" si="36"/>
        <v xml:space="preserve"> </v>
      </c>
      <c r="D500" s="2" t="str">
        <f t="shared" si="37"/>
        <v xml:space="preserve"> </v>
      </c>
      <c r="E500" s="2" t="str">
        <f t="shared" si="38"/>
        <v xml:space="preserve"> </v>
      </c>
      <c r="F500" s="2" t="str">
        <f t="shared" si="39"/>
        <v xml:space="preserve"> </v>
      </c>
    </row>
    <row r="501" spans="1:6" x14ac:dyDescent="0.45">
      <c r="A501" s="2"/>
      <c r="B501" t="str">
        <f t="shared" si="35"/>
        <v xml:space="preserve"> </v>
      </c>
      <c r="C501" s="2" t="str">
        <f t="shared" si="36"/>
        <v xml:space="preserve"> </v>
      </c>
      <c r="D501" s="2" t="str">
        <f t="shared" si="37"/>
        <v xml:space="preserve"> </v>
      </c>
      <c r="E501" s="2" t="str">
        <f t="shared" si="38"/>
        <v xml:space="preserve"> </v>
      </c>
      <c r="F501" s="2" t="str">
        <f t="shared" si="39"/>
        <v xml:space="preserve"> </v>
      </c>
    </row>
    <row r="502" spans="1:6" x14ac:dyDescent="0.45">
      <c r="A502" s="2"/>
      <c r="B502" t="str">
        <f t="shared" si="35"/>
        <v xml:space="preserve"> </v>
      </c>
      <c r="C502" s="2" t="str">
        <f t="shared" si="36"/>
        <v xml:space="preserve"> </v>
      </c>
      <c r="D502" s="2" t="str">
        <f t="shared" si="37"/>
        <v xml:space="preserve"> </v>
      </c>
      <c r="E502" s="2" t="str">
        <f t="shared" si="38"/>
        <v xml:space="preserve"> </v>
      </c>
      <c r="F502" s="2" t="str">
        <f t="shared" si="39"/>
        <v xml:space="preserve"> </v>
      </c>
    </row>
    <row r="503" spans="1:6" x14ac:dyDescent="0.45">
      <c r="A503" s="2"/>
      <c r="B503" t="str">
        <f t="shared" si="35"/>
        <v xml:space="preserve"> </v>
      </c>
      <c r="C503" s="2" t="str">
        <f t="shared" si="36"/>
        <v xml:space="preserve"> </v>
      </c>
      <c r="D503" s="2" t="str">
        <f t="shared" si="37"/>
        <v xml:space="preserve"> </v>
      </c>
      <c r="E503" s="2" t="str">
        <f t="shared" si="38"/>
        <v xml:space="preserve"> </v>
      </c>
      <c r="F503" s="2" t="str">
        <f t="shared" si="39"/>
        <v xml:space="preserve"> </v>
      </c>
    </row>
    <row r="504" spans="1:6" x14ac:dyDescent="0.45">
      <c r="A504" s="2"/>
      <c r="B504" t="str">
        <f t="shared" si="35"/>
        <v xml:space="preserve"> </v>
      </c>
      <c r="C504" s="2" t="str">
        <f t="shared" si="36"/>
        <v xml:space="preserve"> </v>
      </c>
      <c r="D504" s="2" t="str">
        <f t="shared" si="37"/>
        <v xml:space="preserve"> </v>
      </c>
      <c r="E504" s="2" t="str">
        <f t="shared" si="38"/>
        <v xml:space="preserve"> </v>
      </c>
      <c r="F504" s="2" t="str">
        <f t="shared" si="39"/>
        <v xml:space="preserve"> </v>
      </c>
    </row>
    <row r="505" spans="1:6" x14ac:dyDescent="0.45">
      <c r="A505" s="2"/>
      <c r="B505" t="str">
        <f t="shared" si="35"/>
        <v xml:space="preserve"> </v>
      </c>
      <c r="C505" s="2" t="str">
        <f t="shared" si="36"/>
        <v xml:space="preserve"> </v>
      </c>
      <c r="D505" s="2" t="str">
        <f t="shared" si="37"/>
        <v xml:space="preserve"> </v>
      </c>
      <c r="E505" s="2" t="str">
        <f t="shared" si="38"/>
        <v xml:space="preserve"> </v>
      </c>
      <c r="F505" s="2" t="str">
        <f t="shared" si="39"/>
        <v xml:space="preserve"> </v>
      </c>
    </row>
    <row r="506" spans="1:6" x14ac:dyDescent="0.45">
      <c r="A506" s="2"/>
      <c r="B506" t="str">
        <f t="shared" si="35"/>
        <v xml:space="preserve"> </v>
      </c>
      <c r="C506" s="2" t="str">
        <f t="shared" si="36"/>
        <v xml:space="preserve"> </v>
      </c>
      <c r="D506" s="2" t="str">
        <f t="shared" si="37"/>
        <v xml:space="preserve"> </v>
      </c>
      <c r="E506" s="2" t="str">
        <f t="shared" si="38"/>
        <v xml:space="preserve"> </v>
      </c>
      <c r="F506" s="2" t="str">
        <f t="shared" si="39"/>
        <v xml:space="preserve"> </v>
      </c>
    </row>
    <row r="507" spans="1:6" x14ac:dyDescent="0.45">
      <c r="A507" s="2"/>
      <c r="B507" t="str">
        <f t="shared" si="35"/>
        <v xml:space="preserve"> </v>
      </c>
      <c r="C507" s="2" t="str">
        <f t="shared" si="36"/>
        <v xml:space="preserve"> </v>
      </c>
      <c r="D507" s="2" t="str">
        <f t="shared" si="37"/>
        <v xml:space="preserve"> </v>
      </c>
      <c r="E507" s="2" t="str">
        <f t="shared" si="38"/>
        <v xml:space="preserve"> </v>
      </c>
      <c r="F507" s="2" t="str">
        <f t="shared" si="39"/>
        <v xml:space="preserve"> </v>
      </c>
    </row>
    <row r="508" spans="1:6" x14ac:dyDescent="0.45">
      <c r="A508" s="2"/>
      <c r="B508" t="str">
        <f t="shared" si="35"/>
        <v xml:space="preserve"> </v>
      </c>
      <c r="C508" s="2" t="str">
        <f t="shared" si="36"/>
        <v xml:space="preserve"> </v>
      </c>
      <c r="D508" s="2" t="str">
        <f t="shared" si="37"/>
        <v xml:space="preserve"> </v>
      </c>
      <c r="E508" s="2" t="str">
        <f t="shared" si="38"/>
        <v xml:space="preserve"> </v>
      </c>
      <c r="F508" s="2" t="str">
        <f t="shared" si="39"/>
        <v xml:space="preserve"> </v>
      </c>
    </row>
    <row r="509" spans="1:6" x14ac:dyDescent="0.45">
      <c r="A509" s="2"/>
      <c r="B509" t="str">
        <f t="shared" si="35"/>
        <v xml:space="preserve"> </v>
      </c>
      <c r="C509" s="2" t="str">
        <f t="shared" si="36"/>
        <v xml:space="preserve"> </v>
      </c>
      <c r="D509" s="2" t="str">
        <f t="shared" si="37"/>
        <v xml:space="preserve"> </v>
      </c>
      <c r="E509" s="2" t="str">
        <f t="shared" si="38"/>
        <v xml:space="preserve"> </v>
      </c>
      <c r="F509" s="2" t="str">
        <f t="shared" si="39"/>
        <v xml:space="preserve"> </v>
      </c>
    </row>
    <row r="510" spans="1:6" x14ac:dyDescent="0.45">
      <c r="A510" s="2"/>
      <c r="B510" t="str">
        <f t="shared" si="35"/>
        <v xml:space="preserve"> </v>
      </c>
      <c r="C510" s="2" t="str">
        <f t="shared" si="36"/>
        <v xml:space="preserve"> </v>
      </c>
      <c r="D510" s="2" t="str">
        <f t="shared" si="37"/>
        <v xml:space="preserve"> </v>
      </c>
      <c r="E510" s="2" t="str">
        <f t="shared" si="38"/>
        <v xml:space="preserve"> </v>
      </c>
      <c r="F510" s="2" t="str">
        <f t="shared" si="39"/>
        <v xml:space="preserve"> </v>
      </c>
    </row>
    <row r="511" spans="1:6" x14ac:dyDescent="0.45">
      <c r="A511" s="2"/>
      <c r="B511" t="str">
        <f t="shared" si="35"/>
        <v xml:space="preserve"> </v>
      </c>
      <c r="C511" s="2" t="str">
        <f t="shared" si="36"/>
        <v xml:space="preserve"> </v>
      </c>
      <c r="D511" s="2" t="str">
        <f t="shared" si="37"/>
        <v xml:space="preserve"> </v>
      </c>
      <c r="E511" s="2" t="str">
        <f t="shared" si="38"/>
        <v xml:space="preserve"> </v>
      </c>
      <c r="F511" s="2" t="str">
        <f t="shared" si="39"/>
        <v xml:space="preserve"> </v>
      </c>
    </row>
    <row r="512" spans="1:6" x14ac:dyDescent="0.45">
      <c r="A512" s="2"/>
      <c r="B512" t="str">
        <f t="shared" si="35"/>
        <v xml:space="preserve"> </v>
      </c>
      <c r="C512" s="2" t="str">
        <f t="shared" si="36"/>
        <v xml:space="preserve"> </v>
      </c>
      <c r="D512" s="2" t="str">
        <f t="shared" si="37"/>
        <v xml:space="preserve"> </v>
      </c>
      <c r="E512" s="2" t="str">
        <f t="shared" si="38"/>
        <v xml:space="preserve"> </v>
      </c>
      <c r="F512" s="2" t="str">
        <f t="shared" si="39"/>
        <v xml:space="preserve"> </v>
      </c>
    </row>
    <row r="513" spans="1:6" x14ac:dyDescent="0.45">
      <c r="A513" s="2"/>
      <c r="B513" t="str">
        <f t="shared" si="35"/>
        <v xml:space="preserve"> </v>
      </c>
      <c r="C513" s="2" t="str">
        <f t="shared" si="36"/>
        <v xml:space="preserve"> </v>
      </c>
      <c r="D513" s="2" t="str">
        <f t="shared" si="37"/>
        <v xml:space="preserve"> </v>
      </c>
      <c r="E513" s="2" t="str">
        <f t="shared" si="38"/>
        <v xml:space="preserve"> </v>
      </c>
      <c r="F513" s="2" t="str">
        <f t="shared" si="39"/>
        <v xml:space="preserve"> </v>
      </c>
    </row>
    <row r="514" spans="1:6" x14ac:dyDescent="0.45">
      <c r="A514" s="2"/>
      <c r="B514" t="str">
        <f t="shared" si="35"/>
        <v xml:space="preserve"> </v>
      </c>
      <c r="C514" s="2" t="str">
        <f t="shared" si="36"/>
        <v xml:space="preserve"> </v>
      </c>
      <c r="D514" s="2" t="str">
        <f t="shared" si="37"/>
        <v xml:space="preserve"> </v>
      </c>
      <c r="E514" s="2" t="str">
        <f t="shared" si="38"/>
        <v xml:space="preserve"> </v>
      </c>
      <c r="F514" s="2" t="str">
        <f t="shared" si="39"/>
        <v xml:space="preserve"> </v>
      </c>
    </row>
    <row r="515" spans="1:6" x14ac:dyDescent="0.45">
      <c r="A515" s="2"/>
      <c r="B515" t="str">
        <f t="shared" si="35"/>
        <v xml:space="preserve"> </v>
      </c>
      <c r="C515" s="2" t="str">
        <f t="shared" si="36"/>
        <v xml:space="preserve"> </v>
      </c>
      <c r="D515" s="2" t="str">
        <f t="shared" si="37"/>
        <v xml:space="preserve"> </v>
      </c>
      <c r="E515" s="2" t="str">
        <f t="shared" si="38"/>
        <v xml:space="preserve"> </v>
      </c>
      <c r="F515" s="2" t="str">
        <f t="shared" si="39"/>
        <v xml:space="preserve"> </v>
      </c>
    </row>
    <row r="516" spans="1:6" x14ac:dyDescent="0.45">
      <c r="A516" s="2"/>
      <c r="B516" t="str">
        <f t="shared" si="35"/>
        <v xml:space="preserve"> </v>
      </c>
      <c r="C516" s="2" t="str">
        <f t="shared" si="36"/>
        <v xml:space="preserve"> </v>
      </c>
      <c r="D516" s="2" t="str">
        <f t="shared" si="37"/>
        <v xml:space="preserve"> </v>
      </c>
      <c r="E516" s="2" t="str">
        <f t="shared" si="38"/>
        <v xml:space="preserve"> </v>
      </c>
      <c r="F516" s="2" t="str">
        <f t="shared" si="39"/>
        <v xml:space="preserve"> </v>
      </c>
    </row>
    <row r="517" spans="1:6" x14ac:dyDescent="0.45">
      <c r="A517" s="2"/>
      <c r="B517" t="str">
        <f t="shared" si="35"/>
        <v xml:space="preserve"> </v>
      </c>
      <c r="C517" s="2" t="str">
        <f t="shared" si="36"/>
        <v xml:space="preserve"> </v>
      </c>
      <c r="D517" s="2" t="str">
        <f t="shared" si="37"/>
        <v xml:space="preserve"> </v>
      </c>
      <c r="E517" s="2" t="str">
        <f t="shared" si="38"/>
        <v xml:space="preserve"> </v>
      </c>
      <c r="F517" s="2" t="str">
        <f t="shared" si="39"/>
        <v xml:space="preserve"> </v>
      </c>
    </row>
    <row r="518" spans="1:6" x14ac:dyDescent="0.45">
      <c r="A518" s="2"/>
      <c r="B518" t="str">
        <f t="shared" si="35"/>
        <v xml:space="preserve"> </v>
      </c>
      <c r="C518" s="2" t="str">
        <f t="shared" si="36"/>
        <v xml:space="preserve"> </v>
      </c>
      <c r="D518" s="2" t="str">
        <f t="shared" si="37"/>
        <v xml:space="preserve"> </v>
      </c>
      <c r="E518" s="2" t="str">
        <f t="shared" si="38"/>
        <v xml:space="preserve"> </v>
      </c>
      <c r="F518" s="2" t="str">
        <f t="shared" si="39"/>
        <v xml:space="preserve"> </v>
      </c>
    </row>
    <row r="519" spans="1:6" x14ac:dyDescent="0.45">
      <c r="A519" s="2"/>
      <c r="B519" t="str">
        <f t="shared" si="35"/>
        <v xml:space="preserve"> </v>
      </c>
      <c r="C519" s="2" t="str">
        <f t="shared" si="36"/>
        <v xml:space="preserve"> </v>
      </c>
      <c r="D519" s="2" t="str">
        <f t="shared" si="37"/>
        <v xml:space="preserve"> </v>
      </c>
      <c r="E519" s="2" t="str">
        <f t="shared" si="38"/>
        <v xml:space="preserve"> </v>
      </c>
      <c r="F519" s="2" t="str">
        <f t="shared" si="39"/>
        <v xml:space="preserve"> </v>
      </c>
    </row>
    <row r="520" spans="1:6" x14ac:dyDescent="0.45">
      <c r="A520" s="2"/>
      <c r="B520" t="str">
        <f t="shared" si="35"/>
        <v xml:space="preserve"> </v>
      </c>
      <c r="C520" s="2" t="str">
        <f t="shared" si="36"/>
        <v xml:space="preserve"> </v>
      </c>
      <c r="D520" s="2" t="str">
        <f t="shared" si="37"/>
        <v xml:space="preserve"> </v>
      </c>
      <c r="E520" s="2" t="str">
        <f t="shared" si="38"/>
        <v xml:space="preserve"> </v>
      </c>
      <c r="F520" s="2" t="str">
        <f t="shared" si="39"/>
        <v xml:space="preserve"> </v>
      </c>
    </row>
    <row r="521" spans="1:6" x14ac:dyDescent="0.45">
      <c r="A521" s="2"/>
      <c r="B521" t="str">
        <f t="shared" si="35"/>
        <v xml:space="preserve"> </v>
      </c>
      <c r="C521" s="2" t="str">
        <f t="shared" si="36"/>
        <v xml:space="preserve"> </v>
      </c>
      <c r="D521" s="2" t="str">
        <f t="shared" si="37"/>
        <v xml:space="preserve"> </v>
      </c>
      <c r="E521" s="2" t="str">
        <f t="shared" si="38"/>
        <v xml:space="preserve"> </v>
      </c>
      <c r="F521" s="2" t="str">
        <f t="shared" si="39"/>
        <v xml:space="preserve"> </v>
      </c>
    </row>
    <row r="522" spans="1:6" x14ac:dyDescent="0.45">
      <c r="A522" s="2"/>
      <c r="B522" t="str">
        <f t="shared" si="35"/>
        <v xml:space="preserve"> </v>
      </c>
      <c r="C522" s="2" t="str">
        <f t="shared" si="36"/>
        <v xml:space="preserve"> </v>
      </c>
      <c r="D522" s="2" t="str">
        <f t="shared" si="37"/>
        <v xml:space="preserve"> </v>
      </c>
      <c r="E522" s="2" t="str">
        <f t="shared" si="38"/>
        <v xml:space="preserve"> </v>
      </c>
      <c r="F522" s="2" t="str">
        <f t="shared" si="39"/>
        <v xml:space="preserve"> </v>
      </c>
    </row>
    <row r="523" spans="1:6" x14ac:dyDescent="0.45">
      <c r="A523" s="2"/>
      <c r="B523" t="str">
        <f t="shared" si="35"/>
        <v xml:space="preserve"> </v>
      </c>
      <c r="C523" s="2" t="str">
        <f t="shared" si="36"/>
        <v xml:space="preserve"> </v>
      </c>
      <c r="D523" s="2" t="str">
        <f t="shared" si="37"/>
        <v xml:space="preserve"> </v>
      </c>
      <c r="E523" s="2" t="str">
        <f t="shared" si="38"/>
        <v xml:space="preserve"> </v>
      </c>
      <c r="F523" s="2" t="str">
        <f t="shared" si="39"/>
        <v xml:space="preserve"> </v>
      </c>
    </row>
    <row r="524" spans="1:6" x14ac:dyDescent="0.45">
      <c r="A524" s="2"/>
      <c r="B524" t="str">
        <f t="shared" si="35"/>
        <v xml:space="preserve"> </v>
      </c>
      <c r="C524" s="2" t="str">
        <f t="shared" si="36"/>
        <v xml:space="preserve"> </v>
      </c>
      <c r="D524" s="2" t="str">
        <f t="shared" si="37"/>
        <v xml:space="preserve"> </v>
      </c>
      <c r="E524" s="2" t="str">
        <f t="shared" si="38"/>
        <v xml:space="preserve"> </v>
      </c>
      <c r="F524" s="2" t="str">
        <f t="shared" si="39"/>
        <v xml:space="preserve"> </v>
      </c>
    </row>
    <row r="525" spans="1:6" x14ac:dyDescent="0.45">
      <c r="A525" s="2"/>
      <c r="B525" t="str">
        <f t="shared" ref="B525:B588" si="40">IF(B524&lt;$D$7,B524+1," ")</f>
        <v xml:space="preserve"> </v>
      </c>
      <c r="C525" s="2" t="str">
        <f t="shared" ref="C525:C588" si="41">IF(B525&lt;&gt;" ",$D$9," ")</f>
        <v xml:space="preserve"> </v>
      </c>
      <c r="D525" s="2" t="str">
        <f t="shared" ref="D525:D588" si="42">IF(B525&lt;&gt;" ",PPMT($D$4/$D$6,$B525,$D$7,-$D$2)," ")</f>
        <v xml:space="preserve"> </v>
      </c>
      <c r="E525" s="2" t="str">
        <f t="shared" ref="E525:E588" si="43">IF(B525&lt;&gt;" ",IPMT($D$4/$D$6,  $B525,$D$7,-  $D$2)," ")</f>
        <v xml:space="preserve"> </v>
      </c>
      <c r="F525" s="2" t="str">
        <f t="shared" ref="F525:F588" si="44">IF(B525&lt;&gt;" ",F524-D525," ")</f>
        <v xml:space="preserve"> </v>
      </c>
    </row>
    <row r="526" spans="1:6" x14ac:dyDescent="0.45">
      <c r="A526" s="2"/>
      <c r="B526" t="str">
        <f t="shared" si="40"/>
        <v xml:space="preserve"> </v>
      </c>
      <c r="C526" s="2" t="str">
        <f t="shared" si="41"/>
        <v xml:space="preserve"> </v>
      </c>
      <c r="D526" s="2" t="str">
        <f t="shared" si="42"/>
        <v xml:space="preserve"> </v>
      </c>
      <c r="E526" s="2" t="str">
        <f t="shared" si="43"/>
        <v xml:space="preserve"> </v>
      </c>
      <c r="F526" s="2" t="str">
        <f t="shared" si="44"/>
        <v xml:space="preserve"> </v>
      </c>
    </row>
    <row r="527" spans="1:6" x14ac:dyDescent="0.45">
      <c r="A527" s="2"/>
      <c r="B527" t="str">
        <f t="shared" si="40"/>
        <v xml:space="preserve"> </v>
      </c>
      <c r="C527" s="2" t="str">
        <f t="shared" si="41"/>
        <v xml:space="preserve"> </v>
      </c>
      <c r="D527" s="2" t="str">
        <f t="shared" si="42"/>
        <v xml:space="preserve"> </v>
      </c>
      <c r="E527" s="2" t="str">
        <f t="shared" si="43"/>
        <v xml:space="preserve"> </v>
      </c>
      <c r="F527" s="2" t="str">
        <f t="shared" si="44"/>
        <v xml:space="preserve"> </v>
      </c>
    </row>
    <row r="528" spans="1:6" x14ac:dyDescent="0.45">
      <c r="A528" s="2"/>
      <c r="B528" t="str">
        <f t="shared" si="40"/>
        <v xml:space="preserve"> </v>
      </c>
      <c r="C528" s="2" t="str">
        <f t="shared" si="41"/>
        <v xml:space="preserve"> </v>
      </c>
      <c r="D528" s="2" t="str">
        <f t="shared" si="42"/>
        <v xml:space="preserve"> </v>
      </c>
      <c r="E528" s="2" t="str">
        <f t="shared" si="43"/>
        <v xml:space="preserve"> </v>
      </c>
      <c r="F528" s="2" t="str">
        <f t="shared" si="44"/>
        <v xml:space="preserve"> </v>
      </c>
    </row>
    <row r="529" spans="1:6" x14ac:dyDescent="0.45">
      <c r="A529" s="2"/>
      <c r="B529" t="str">
        <f t="shared" si="40"/>
        <v xml:space="preserve"> </v>
      </c>
      <c r="C529" s="2" t="str">
        <f t="shared" si="41"/>
        <v xml:space="preserve"> </v>
      </c>
      <c r="D529" s="2" t="str">
        <f t="shared" si="42"/>
        <v xml:space="preserve"> </v>
      </c>
      <c r="E529" s="2" t="str">
        <f t="shared" si="43"/>
        <v xml:space="preserve"> </v>
      </c>
      <c r="F529" s="2" t="str">
        <f t="shared" si="44"/>
        <v xml:space="preserve"> </v>
      </c>
    </row>
    <row r="530" spans="1:6" x14ac:dyDescent="0.45">
      <c r="A530" s="2"/>
      <c r="B530" t="str">
        <f t="shared" si="40"/>
        <v xml:space="preserve"> </v>
      </c>
      <c r="C530" s="2" t="str">
        <f t="shared" si="41"/>
        <v xml:space="preserve"> </v>
      </c>
      <c r="D530" s="2" t="str">
        <f t="shared" si="42"/>
        <v xml:space="preserve"> </v>
      </c>
      <c r="E530" s="2" t="str">
        <f t="shared" si="43"/>
        <v xml:space="preserve"> </v>
      </c>
      <c r="F530" s="2" t="str">
        <f t="shared" si="44"/>
        <v xml:space="preserve"> </v>
      </c>
    </row>
    <row r="531" spans="1:6" x14ac:dyDescent="0.45">
      <c r="A531" s="2"/>
      <c r="B531" t="str">
        <f t="shared" si="40"/>
        <v xml:space="preserve"> </v>
      </c>
      <c r="C531" s="2" t="str">
        <f t="shared" si="41"/>
        <v xml:space="preserve"> </v>
      </c>
      <c r="D531" s="2" t="str">
        <f t="shared" si="42"/>
        <v xml:space="preserve"> </v>
      </c>
      <c r="E531" s="2" t="str">
        <f t="shared" si="43"/>
        <v xml:space="preserve"> </v>
      </c>
      <c r="F531" s="2" t="str">
        <f t="shared" si="44"/>
        <v xml:space="preserve"> </v>
      </c>
    </row>
    <row r="532" spans="1:6" x14ac:dyDescent="0.45">
      <c r="A532" s="2"/>
      <c r="B532" t="str">
        <f t="shared" si="40"/>
        <v xml:space="preserve"> </v>
      </c>
      <c r="C532" s="2" t="str">
        <f t="shared" si="41"/>
        <v xml:space="preserve"> </v>
      </c>
      <c r="D532" s="2" t="str">
        <f t="shared" si="42"/>
        <v xml:space="preserve"> </v>
      </c>
      <c r="E532" s="2" t="str">
        <f t="shared" si="43"/>
        <v xml:space="preserve"> </v>
      </c>
      <c r="F532" s="2" t="str">
        <f t="shared" si="44"/>
        <v xml:space="preserve"> </v>
      </c>
    </row>
    <row r="533" spans="1:6" x14ac:dyDescent="0.45">
      <c r="A533" s="2"/>
      <c r="B533" t="str">
        <f t="shared" si="40"/>
        <v xml:space="preserve"> </v>
      </c>
      <c r="C533" s="2" t="str">
        <f t="shared" si="41"/>
        <v xml:space="preserve"> </v>
      </c>
      <c r="D533" s="2" t="str">
        <f t="shared" si="42"/>
        <v xml:space="preserve"> </v>
      </c>
      <c r="E533" s="2" t="str">
        <f t="shared" si="43"/>
        <v xml:space="preserve"> </v>
      </c>
      <c r="F533" s="2" t="str">
        <f t="shared" si="44"/>
        <v xml:space="preserve"> </v>
      </c>
    </row>
    <row r="534" spans="1:6" x14ac:dyDescent="0.45">
      <c r="A534" s="2"/>
      <c r="B534" t="str">
        <f t="shared" si="40"/>
        <v xml:space="preserve"> </v>
      </c>
      <c r="C534" s="2" t="str">
        <f t="shared" si="41"/>
        <v xml:space="preserve"> </v>
      </c>
      <c r="D534" s="2" t="str">
        <f t="shared" si="42"/>
        <v xml:space="preserve"> </v>
      </c>
      <c r="E534" s="2" t="str">
        <f t="shared" si="43"/>
        <v xml:space="preserve"> </v>
      </c>
      <c r="F534" s="2" t="str">
        <f t="shared" si="44"/>
        <v xml:space="preserve"> </v>
      </c>
    </row>
    <row r="535" spans="1:6" x14ac:dyDescent="0.45">
      <c r="A535" s="2"/>
      <c r="B535" t="str">
        <f t="shared" si="40"/>
        <v xml:space="preserve"> </v>
      </c>
      <c r="C535" s="2" t="str">
        <f t="shared" si="41"/>
        <v xml:space="preserve"> </v>
      </c>
      <c r="D535" s="2" t="str">
        <f t="shared" si="42"/>
        <v xml:space="preserve"> </v>
      </c>
      <c r="E535" s="2" t="str">
        <f t="shared" si="43"/>
        <v xml:space="preserve"> </v>
      </c>
      <c r="F535" s="2" t="str">
        <f t="shared" si="44"/>
        <v xml:space="preserve"> </v>
      </c>
    </row>
    <row r="536" spans="1:6" x14ac:dyDescent="0.45">
      <c r="A536" s="2"/>
      <c r="B536" t="str">
        <f t="shared" si="40"/>
        <v xml:space="preserve"> </v>
      </c>
      <c r="C536" s="2" t="str">
        <f t="shared" si="41"/>
        <v xml:space="preserve"> </v>
      </c>
      <c r="D536" s="2" t="str">
        <f t="shared" si="42"/>
        <v xml:space="preserve"> </v>
      </c>
      <c r="E536" s="2" t="str">
        <f t="shared" si="43"/>
        <v xml:space="preserve"> </v>
      </c>
      <c r="F536" s="2" t="str">
        <f t="shared" si="44"/>
        <v xml:space="preserve"> </v>
      </c>
    </row>
    <row r="537" spans="1:6" x14ac:dyDescent="0.45">
      <c r="A537" s="2"/>
      <c r="B537" t="str">
        <f t="shared" si="40"/>
        <v xml:space="preserve"> </v>
      </c>
      <c r="C537" s="2" t="str">
        <f t="shared" si="41"/>
        <v xml:space="preserve"> </v>
      </c>
      <c r="D537" s="2" t="str">
        <f t="shared" si="42"/>
        <v xml:space="preserve"> </v>
      </c>
      <c r="E537" s="2" t="str">
        <f t="shared" si="43"/>
        <v xml:space="preserve"> </v>
      </c>
      <c r="F537" s="2" t="str">
        <f t="shared" si="44"/>
        <v xml:space="preserve"> </v>
      </c>
    </row>
    <row r="538" spans="1:6" x14ac:dyDescent="0.45">
      <c r="A538" s="2"/>
      <c r="B538" t="str">
        <f t="shared" si="40"/>
        <v xml:space="preserve"> </v>
      </c>
      <c r="C538" s="2" t="str">
        <f t="shared" si="41"/>
        <v xml:space="preserve"> </v>
      </c>
      <c r="D538" s="2" t="str">
        <f t="shared" si="42"/>
        <v xml:space="preserve"> </v>
      </c>
      <c r="E538" s="2" t="str">
        <f t="shared" si="43"/>
        <v xml:space="preserve"> </v>
      </c>
      <c r="F538" s="2" t="str">
        <f t="shared" si="44"/>
        <v xml:space="preserve"> </v>
      </c>
    </row>
    <row r="539" spans="1:6" x14ac:dyDescent="0.45">
      <c r="A539" s="2"/>
      <c r="B539" t="str">
        <f t="shared" si="40"/>
        <v xml:space="preserve"> </v>
      </c>
      <c r="C539" s="2" t="str">
        <f t="shared" si="41"/>
        <v xml:space="preserve"> </v>
      </c>
      <c r="D539" s="2" t="str">
        <f t="shared" si="42"/>
        <v xml:space="preserve"> </v>
      </c>
      <c r="E539" s="2" t="str">
        <f t="shared" si="43"/>
        <v xml:space="preserve"> </v>
      </c>
      <c r="F539" s="2" t="str">
        <f t="shared" si="44"/>
        <v xml:space="preserve"> </v>
      </c>
    </row>
    <row r="540" spans="1:6" x14ac:dyDescent="0.45">
      <c r="A540" s="2"/>
      <c r="B540" t="str">
        <f t="shared" si="40"/>
        <v xml:space="preserve"> </v>
      </c>
      <c r="C540" s="2" t="str">
        <f t="shared" si="41"/>
        <v xml:space="preserve"> </v>
      </c>
      <c r="D540" s="2" t="str">
        <f t="shared" si="42"/>
        <v xml:space="preserve"> </v>
      </c>
      <c r="E540" s="2" t="str">
        <f t="shared" si="43"/>
        <v xml:space="preserve"> </v>
      </c>
      <c r="F540" s="2" t="str">
        <f t="shared" si="44"/>
        <v xml:space="preserve"> </v>
      </c>
    </row>
    <row r="541" spans="1:6" x14ac:dyDescent="0.45">
      <c r="A541" s="2"/>
      <c r="B541" t="str">
        <f t="shared" si="40"/>
        <v xml:space="preserve"> </v>
      </c>
      <c r="C541" s="2" t="str">
        <f t="shared" si="41"/>
        <v xml:space="preserve"> </v>
      </c>
      <c r="D541" s="2" t="str">
        <f t="shared" si="42"/>
        <v xml:space="preserve"> </v>
      </c>
      <c r="E541" s="2" t="str">
        <f t="shared" si="43"/>
        <v xml:space="preserve"> </v>
      </c>
      <c r="F541" s="2" t="str">
        <f t="shared" si="44"/>
        <v xml:space="preserve"> </v>
      </c>
    </row>
    <row r="542" spans="1:6" x14ac:dyDescent="0.45">
      <c r="A542" s="2"/>
      <c r="B542" t="str">
        <f t="shared" si="40"/>
        <v xml:space="preserve"> </v>
      </c>
      <c r="C542" s="2" t="str">
        <f t="shared" si="41"/>
        <v xml:space="preserve"> </v>
      </c>
      <c r="D542" s="2" t="str">
        <f t="shared" si="42"/>
        <v xml:space="preserve"> </v>
      </c>
      <c r="E542" s="2" t="str">
        <f t="shared" si="43"/>
        <v xml:space="preserve"> </v>
      </c>
      <c r="F542" s="2" t="str">
        <f t="shared" si="44"/>
        <v xml:space="preserve"> </v>
      </c>
    </row>
    <row r="543" spans="1:6" x14ac:dyDescent="0.45">
      <c r="A543" s="2"/>
      <c r="B543" t="str">
        <f t="shared" si="40"/>
        <v xml:space="preserve"> </v>
      </c>
      <c r="C543" s="2" t="str">
        <f t="shared" si="41"/>
        <v xml:space="preserve"> </v>
      </c>
      <c r="D543" s="2" t="str">
        <f t="shared" si="42"/>
        <v xml:space="preserve"> </v>
      </c>
      <c r="E543" s="2" t="str">
        <f t="shared" si="43"/>
        <v xml:space="preserve"> </v>
      </c>
      <c r="F543" s="2" t="str">
        <f t="shared" si="44"/>
        <v xml:space="preserve"> </v>
      </c>
    </row>
    <row r="544" spans="1:6" x14ac:dyDescent="0.45">
      <c r="A544" s="2"/>
      <c r="B544" t="str">
        <f t="shared" si="40"/>
        <v xml:space="preserve"> </v>
      </c>
      <c r="C544" s="2" t="str">
        <f t="shared" si="41"/>
        <v xml:space="preserve"> </v>
      </c>
      <c r="D544" s="2" t="str">
        <f t="shared" si="42"/>
        <v xml:space="preserve"> </v>
      </c>
      <c r="E544" s="2" t="str">
        <f t="shared" si="43"/>
        <v xml:space="preserve"> </v>
      </c>
      <c r="F544" s="2" t="str">
        <f t="shared" si="44"/>
        <v xml:space="preserve"> </v>
      </c>
    </row>
    <row r="545" spans="1:6" x14ac:dyDescent="0.45">
      <c r="A545" s="2"/>
      <c r="B545" t="str">
        <f t="shared" si="40"/>
        <v xml:space="preserve"> </v>
      </c>
      <c r="C545" s="2" t="str">
        <f t="shared" si="41"/>
        <v xml:space="preserve"> </v>
      </c>
      <c r="D545" s="2" t="str">
        <f t="shared" si="42"/>
        <v xml:space="preserve"> </v>
      </c>
      <c r="E545" s="2" t="str">
        <f t="shared" si="43"/>
        <v xml:space="preserve"> </v>
      </c>
      <c r="F545" s="2" t="str">
        <f t="shared" si="44"/>
        <v xml:space="preserve"> </v>
      </c>
    </row>
    <row r="546" spans="1:6" x14ac:dyDescent="0.45">
      <c r="A546" s="2"/>
      <c r="B546" t="str">
        <f t="shared" si="40"/>
        <v xml:space="preserve"> </v>
      </c>
      <c r="C546" s="2" t="str">
        <f t="shared" si="41"/>
        <v xml:space="preserve"> </v>
      </c>
      <c r="D546" s="2" t="str">
        <f t="shared" si="42"/>
        <v xml:space="preserve"> </v>
      </c>
      <c r="E546" s="2" t="str">
        <f t="shared" si="43"/>
        <v xml:space="preserve"> </v>
      </c>
      <c r="F546" s="2" t="str">
        <f t="shared" si="44"/>
        <v xml:space="preserve"> </v>
      </c>
    </row>
    <row r="547" spans="1:6" x14ac:dyDescent="0.45">
      <c r="A547" s="2"/>
      <c r="B547" t="str">
        <f t="shared" si="40"/>
        <v xml:space="preserve"> </v>
      </c>
      <c r="C547" s="2" t="str">
        <f t="shared" si="41"/>
        <v xml:space="preserve"> </v>
      </c>
      <c r="D547" s="2" t="str">
        <f t="shared" si="42"/>
        <v xml:space="preserve"> </v>
      </c>
      <c r="E547" s="2" t="str">
        <f t="shared" si="43"/>
        <v xml:space="preserve"> </v>
      </c>
      <c r="F547" s="2" t="str">
        <f t="shared" si="44"/>
        <v xml:space="preserve"> </v>
      </c>
    </row>
    <row r="548" spans="1:6" x14ac:dyDescent="0.45">
      <c r="A548" s="2"/>
      <c r="B548" t="str">
        <f t="shared" si="40"/>
        <v xml:space="preserve"> </v>
      </c>
      <c r="C548" s="2" t="str">
        <f t="shared" si="41"/>
        <v xml:space="preserve"> </v>
      </c>
      <c r="D548" s="2" t="str">
        <f t="shared" si="42"/>
        <v xml:space="preserve"> </v>
      </c>
      <c r="E548" s="2" t="str">
        <f t="shared" si="43"/>
        <v xml:space="preserve"> </v>
      </c>
      <c r="F548" s="2" t="str">
        <f t="shared" si="44"/>
        <v xml:space="preserve"> </v>
      </c>
    </row>
    <row r="549" spans="1:6" x14ac:dyDescent="0.45">
      <c r="A549" s="2"/>
      <c r="B549" t="str">
        <f t="shared" si="40"/>
        <v xml:space="preserve"> </v>
      </c>
      <c r="C549" s="2" t="str">
        <f t="shared" si="41"/>
        <v xml:space="preserve"> </v>
      </c>
      <c r="D549" s="2" t="str">
        <f t="shared" si="42"/>
        <v xml:space="preserve"> </v>
      </c>
      <c r="E549" s="2" t="str">
        <f t="shared" si="43"/>
        <v xml:space="preserve"> </v>
      </c>
      <c r="F549" s="2" t="str">
        <f t="shared" si="44"/>
        <v xml:space="preserve"> </v>
      </c>
    </row>
    <row r="550" spans="1:6" x14ac:dyDescent="0.45">
      <c r="A550" s="2"/>
      <c r="B550" t="str">
        <f t="shared" si="40"/>
        <v xml:space="preserve"> </v>
      </c>
      <c r="C550" s="2" t="str">
        <f t="shared" si="41"/>
        <v xml:space="preserve"> </v>
      </c>
      <c r="D550" s="2" t="str">
        <f t="shared" si="42"/>
        <v xml:space="preserve"> </v>
      </c>
      <c r="E550" s="2" t="str">
        <f t="shared" si="43"/>
        <v xml:space="preserve"> </v>
      </c>
      <c r="F550" s="2" t="str">
        <f t="shared" si="44"/>
        <v xml:space="preserve"> </v>
      </c>
    </row>
    <row r="551" spans="1:6" x14ac:dyDescent="0.45">
      <c r="A551" s="2"/>
      <c r="B551" t="str">
        <f t="shared" si="40"/>
        <v xml:space="preserve"> </v>
      </c>
      <c r="C551" s="2" t="str">
        <f t="shared" si="41"/>
        <v xml:space="preserve"> </v>
      </c>
      <c r="D551" s="2" t="str">
        <f t="shared" si="42"/>
        <v xml:space="preserve"> </v>
      </c>
      <c r="E551" s="2" t="str">
        <f t="shared" si="43"/>
        <v xml:space="preserve"> </v>
      </c>
      <c r="F551" s="2" t="str">
        <f t="shared" si="44"/>
        <v xml:space="preserve"> </v>
      </c>
    </row>
    <row r="552" spans="1:6" x14ac:dyDescent="0.45">
      <c r="A552" s="2"/>
      <c r="B552" t="str">
        <f t="shared" si="40"/>
        <v xml:space="preserve"> </v>
      </c>
      <c r="C552" s="2" t="str">
        <f t="shared" si="41"/>
        <v xml:space="preserve"> </v>
      </c>
      <c r="D552" s="2" t="str">
        <f t="shared" si="42"/>
        <v xml:space="preserve"> </v>
      </c>
      <c r="E552" s="2" t="str">
        <f t="shared" si="43"/>
        <v xml:space="preserve"> </v>
      </c>
      <c r="F552" s="2" t="str">
        <f t="shared" si="44"/>
        <v xml:space="preserve"> </v>
      </c>
    </row>
    <row r="553" spans="1:6" x14ac:dyDescent="0.45">
      <c r="A553" s="2"/>
      <c r="B553" t="str">
        <f t="shared" si="40"/>
        <v xml:space="preserve"> </v>
      </c>
      <c r="C553" s="2" t="str">
        <f t="shared" si="41"/>
        <v xml:space="preserve"> </v>
      </c>
      <c r="D553" s="2" t="str">
        <f t="shared" si="42"/>
        <v xml:space="preserve"> </v>
      </c>
      <c r="E553" s="2" t="str">
        <f t="shared" si="43"/>
        <v xml:space="preserve"> </v>
      </c>
      <c r="F553" s="2" t="str">
        <f t="shared" si="44"/>
        <v xml:space="preserve"> </v>
      </c>
    </row>
    <row r="554" spans="1:6" x14ac:dyDescent="0.45">
      <c r="A554" s="2"/>
      <c r="B554" t="str">
        <f t="shared" si="40"/>
        <v xml:space="preserve"> </v>
      </c>
      <c r="C554" s="2" t="str">
        <f t="shared" si="41"/>
        <v xml:space="preserve"> </v>
      </c>
      <c r="D554" s="2" t="str">
        <f t="shared" si="42"/>
        <v xml:space="preserve"> </v>
      </c>
      <c r="E554" s="2" t="str">
        <f t="shared" si="43"/>
        <v xml:space="preserve"> </v>
      </c>
      <c r="F554" s="2" t="str">
        <f t="shared" si="44"/>
        <v xml:space="preserve"> </v>
      </c>
    </row>
    <row r="555" spans="1:6" x14ac:dyDescent="0.45">
      <c r="A555" s="2"/>
      <c r="B555" t="str">
        <f t="shared" si="40"/>
        <v xml:space="preserve"> </v>
      </c>
      <c r="C555" s="2" t="str">
        <f t="shared" si="41"/>
        <v xml:space="preserve"> </v>
      </c>
      <c r="D555" s="2" t="str">
        <f t="shared" si="42"/>
        <v xml:space="preserve"> </v>
      </c>
      <c r="E555" s="2" t="str">
        <f t="shared" si="43"/>
        <v xml:space="preserve"> </v>
      </c>
      <c r="F555" s="2" t="str">
        <f t="shared" si="44"/>
        <v xml:space="preserve"> </v>
      </c>
    </row>
    <row r="556" spans="1:6" x14ac:dyDescent="0.45">
      <c r="A556" s="2"/>
      <c r="B556" t="str">
        <f t="shared" si="40"/>
        <v xml:space="preserve"> </v>
      </c>
      <c r="C556" s="2" t="str">
        <f t="shared" si="41"/>
        <v xml:space="preserve"> </v>
      </c>
      <c r="D556" s="2" t="str">
        <f t="shared" si="42"/>
        <v xml:space="preserve"> </v>
      </c>
      <c r="E556" s="2" t="str">
        <f t="shared" si="43"/>
        <v xml:space="preserve"> </v>
      </c>
      <c r="F556" s="2" t="str">
        <f t="shared" si="44"/>
        <v xml:space="preserve"> </v>
      </c>
    </row>
    <row r="557" spans="1:6" x14ac:dyDescent="0.45">
      <c r="A557" s="2"/>
      <c r="B557" t="str">
        <f t="shared" si="40"/>
        <v xml:space="preserve"> </v>
      </c>
      <c r="C557" s="2" t="str">
        <f t="shared" si="41"/>
        <v xml:space="preserve"> </v>
      </c>
      <c r="D557" s="2" t="str">
        <f t="shared" si="42"/>
        <v xml:space="preserve"> </v>
      </c>
      <c r="E557" s="2" t="str">
        <f t="shared" si="43"/>
        <v xml:space="preserve"> </v>
      </c>
      <c r="F557" s="2" t="str">
        <f t="shared" si="44"/>
        <v xml:space="preserve"> </v>
      </c>
    </row>
    <row r="558" spans="1:6" x14ac:dyDescent="0.45">
      <c r="A558" s="2"/>
      <c r="B558" t="str">
        <f t="shared" si="40"/>
        <v xml:space="preserve"> </v>
      </c>
      <c r="C558" s="2" t="str">
        <f t="shared" si="41"/>
        <v xml:space="preserve"> </v>
      </c>
      <c r="D558" s="2" t="str">
        <f t="shared" si="42"/>
        <v xml:space="preserve"> </v>
      </c>
      <c r="E558" s="2" t="str">
        <f t="shared" si="43"/>
        <v xml:space="preserve"> </v>
      </c>
      <c r="F558" s="2" t="str">
        <f t="shared" si="44"/>
        <v xml:space="preserve"> </v>
      </c>
    </row>
    <row r="559" spans="1:6" x14ac:dyDescent="0.45">
      <c r="A559" s="2"/>
      <c r="B559" t="str">
        <f t="shared" si="40"/>
        <v xml:space="preserve"> </v>
      </c>
      <c r="C559" s="2" t="str">
        <f t="shared" si="41"/>
        <v xml:space="preserve"> </v>
      </c>
      <c r="D559" s="2" t="str">
        <f t="shared" si="42"/>
        <v xml:space="preserve"> </v>
      </c>
      <c r="E559" s="2" t="str">
        <f t="shared" si="43"/>
        <v xml:space="preserve"> </v>
      </c>
      <c r="F559" s="2" t="str">
        <f t="shared" si="44"/>
        <v xml:space="preserve"> </v>
      </c>
    </row>
    <row r="560" spans="1:6" x14ac:dyDescent="0.45">
      <c r="A560" s="2"/>
      <c r="B560" t="str">
        <f t="shared" si="40"/>
        <v xml:space="preserve"> </v>
      </c>
      <c r="C560" s="2" t="str">
        <f t="shared" si="41"/>
        <v xml:space="preserve"> </v>
      </c>
      <c r="D560" s="2" t="str">
        <f t="shared" si="42"/>
        <v xml:space="preserve"> </v>
      </c>
      <c r="E560" s="2" t="str">
        <f t="shared" si="43"/>
        <v xml:space="preserve"> </v>
      </c>
      <c r="F560" s="2" t="str">
        <f t="shared" si="44"/>
        <v xml:space="preserve"> </v>
      </c>
    </row>
    <row r="561" spans="1:6" x14ac:dyDescent="0.45">
      <c r="A561" s="2"/>
      <c r="B561" t="str">
        <f t="shared" si="40"/>
        <v xml:space="preserve"> </v>
      </c>
      <c r="C561" s="2" t="str">
        <f t="shared" si="41"/>
        <v xml:space="preserve"> </v>
      </c>
      <c r="D561" s="2" t="str">
        <f t="shared" si="42"/>
        <v xml:space="preserve"> </v>
      </c>
      <c r="E561" s="2" t="str">
        <f t="shared" si="43"/>
        <v xml:space="preserve"> </v>
      </c>
      <c r="F561" s="2" t="str">
        <f t="shared" si="44"/>
        <v xml:space="preserve"> </v>
      </c>
    </row>
    <row r="562" spans="1:6" x14ac:dyDescent="0.45">
      <c r="A562" s="2"/>
      <c r="B562" t="str">
        <f t="shared" si="40"/>
        <v xml:space="preserve"> </v>
      </c>
      <c r="C562" s="2" t="str">
        <f t="shared" si="41"/>
        <v xml:space="preserve"> </v>
      </c>
      <c r="D562" s="2" t="str">
        <f t="shared" si="42"/>
        <v xml:space="preserve"> </v>
      </c>
      <c r="E562" s="2" t="str">
        <f t="shared" si="43"/>
        <v xml:space="preserve"> </v>
      </c>
      <c r="F562" s="2" t="str">
        <f t="shared" si="44"/>
        <v xml:space="preserve"> </v>
      </c>
    </row>
    <row r="563" spans="1:6" x14ac:dyDescent="0.45">
      <c r="A563" s="2"/>
      <c r="B563" t="str">
        <f t="shared" si="40"/>
        <v xml:space="preserve"> </v>
      </c>
      <c r="C563" s="2" t="str">
        <f t="shared" si="41"/>
        <v xml:space="preserve"> </v>
      </c>
      <c r="D563" s="2" t="str">
        <f t="shared" si="42"/>
        <v xml:space="preserve"> </v>
      </c>
      <c r="E563" s="2" t="str">
        <f t="shared" si="43"/>
        <v xml:space="preserve"> </v>
      </c>
      <c r="F563" s="2" t="str">
        <f t="shared" si="44"/>
        <v xml:space="preserve"> </v>
      </c>
    </row>
    <row r="564" spans="1:6" x14ac:dyDescent="0.45">
      <c r="A564" s="2"/>
      <c r="B564" t="str">
        <f t="shared" si="40"/>
        <v xml:space="preserve"> </v>
      </c>
      <c r="C564" s="2" t="str">
        <f t="shared" si="41"/>
        <v xml:space="preserve"> </v>
      </c>
      <c r="D564" s="2" t="str">
        <f t="shared" si="42"/>
        <v xml:space="preserve"> </v>
      </c>
      <c r="E564" s="2" t="str">
        <f t="shared" si="43"/>
        <v xml:space="preserve"> </v>
      </c>
      <c r="F564" s="2" t="str">
        <f t="shared" si="44"/>
        <v xml:space="preserve"> </v>
      </c>
    </row>
    <row r="565" spans="1:6" x14ac:dyDescent="0.45">
      <c r="A565" s="2"/>
      <c r="B565" t="str">
        <f t="shared" si="40"/>
        <v xml:space="preserve"> </v>
      </c>
      <c r="C565" s="2" t="str">
        <f t="shared" si="41"/>
        <v xml:space="preserve"> </v>
      </c>
      <c r="D565" s="2" t="str">
        <f t="shared" si="42"/>
        <v xml:space="preserve"> </v>
      </c>
      <c r="E565" s="2" t="str">
        <f t="shared" si="43"/>
        <v xml:space="preserve"> </v>
      </c>
      <c r="F565" s="2" t="str">
        <f t="shared" si="44"/>
        <v xml:space="preserve"> </v>
      </c>
    </row>
    <row r="566" spans="1:6" x14ac:dyDescent="0.45">
      <c r="A566" s="2"/>
      <c r="B566" t="str">
        <f t="shared" si="40"/>
        <v xml:space="preserve"> </v>
      </c>
      <c r="C566" s="2" t="str">
        <f t="shared" si="41"/>
        <v xml:space="preserve"> </v>
      </c>
      <c r="D566" s="2" t="str">
        <f t="shared" si="42"/>
        <v xml:space="preserve"> </v>
      </c>
      <c r="E566" s="2" t="str">
        <f t="shared" si="43"/>
        <v xml:space="preserve"> </v>
      </c>
      <c r="F566" s="2" t="str">
        <f t="shared" si="44"/>
        <v xml:space="preserve"> </v>
      </c>
    </row>
    <row r="567" spans="1:6" x14ac:dyDescent="0.45">
      <c r="A567" s="2"/>
      <c r="B567" t="str">
        <f t="shared" si="40"/>
        <v xml:space="preserve"> </v>
      </c>
      <c r="C567" s="2" t="str">
        <f t="shared" si="41"/>
        <v xml:space="preserve"> </v>
      </c>
      <c r="D567" s="2" t="str">
        <f t="shared" si="42"/>
        <v xml:space="preserve"> </v>
      </c>
      <c r="E567" s="2" t="str">
        <f t="shared" si="43"/>
        <v xml:space="preserve"> </v>
      </c>
      <c r="F567" s="2" t="str">
        <f t="shared" si="44"/>
        <v xml:space="preserve"> </v>
      </c>
    </row>
    <row r="568" spans="1:6" x14ac:dyDescent="0.45">
      <c r="A568" s="2"/>
      <c r="B568" t="str">
        <f t="shared" si="40"/>
        <v xml:space="preserve"> </v>
      </c>
      <c r="C568" s="2" t="str">
        <f t="shared" si="41"/>
        <v xml:space="preserve"> </v>
      </c>
      <c r="D568" s="2" t="str">
        <f t="shared" si="42"/>
        <v xml:space="preserve"> </v>
      </c>
      <c r="E568" s="2" t="str">
        <f t="shared" si="43"/>
        <v xml:space="preserve"> </v>
      </c>
      <c r="F568" s="2" t="str">
        <f t="shared" si="44"/>
        <v xml:space="preserve"> </v>
      </c>
    </row>
    <row r="569" spans="1:6" x14ac:dyDescent="0.45">
      <c r="A569" s="2"/>
      <c r="B569" t="str">
        <f t="shared" si="40"/>
        <v xml:space="preserve"> </v>
      </c>
      <c r="C569" s="2" t="str">
        <f t="shared" si="41"/>
        <v xml:space="preserve"> </v>
      </c>
      <c r="D569" s="2" t="str">
        <f t="shared" si="42"/>
        <v xml:space="preserve"> </v>
      </c>
      <c r="E569" s="2" t="str">
        <f t="shared" si="43"/>
        <v xml:space="preserve"> </v>
      </c>
      <c r="F569" s="2" t="str">
        <f t="shared" si="44"/>
        <v xml:space="preserve"> </v>
      </c>
    </row>
    <row r="570" spans="1:6" x14ac:dyDescent="0.45">
      <c r="A570" s="2"/>
      <c r="B570" t="str">
        <f t="shared" si="40"/>
        <v xml:space="preserve"> </v>
      </c>
      <c r="C570" s="2" t="str">
        <f t="shared" si="41"/>
        <v xml:space="preserve"> </v>
      </c>
      <c r="D570" s="2" t="str">
        <f t="shared" si="42"/>
        <v xml:space="preserve"> </v>
      </c>
      <c r="E570" s="2" t="str">
        <f t="shared" si="43"/>
        <v xml:space="preserve"> </v>
      </c>
      <c r="F570" s="2" t="str">
        <f t="shared" si="44"/>
        <v xml:space="preserve"> </v>
      </c>
    </row>
    <row r="571" spans="1:6" x14ac:dyDescent="0.45">
      <c r="A571" s="2"/>
      <c r="B571" t="str">
        <f t="shared" si="40"/>
        <v xml:space="preserve"> </v>
      </c>
      <c r="C571" s="2" t="str">
        <f t="shared" si="41"/>
        <v xml:space="preserve"> </v>
      </c>
      <c r="D571" s="2" t="str">
        <f t="shared" si="42"/>
        <v xml:space="preserve"> </v>
      </c>
      <c r="E571" s="2" t="str">
        <f t="shared" si="43"/>
        <v xml:space="preserve"> </v>
      </c>
      <c r="F571" s="2" t="str">
        <f t="shared" si="44"/>
        <v xml:space="preserve"> </v>
      </c>
    </row>
    <row r="572" spans="1:6" x14ac:dyDescent="0.45">
      <c r="A572" s="2"/>
      <c r="B572" t="str">
        <f t="shared" si="40"/>
        <v xml:space="preserve"> </v>
      </c>
      <c r="C572" s="2" t="str">
        <f t="shared" si="41"/>
        <v xml:space="preserve"> </v>
      </c>
      <c r="D572" s="2" t="str">
        <f t="shared" si="42"/>
        <v xml:space="preserve"> </v>
      </c>
      <c r="E572" s="2" t="str">
        <f t="shared" si="43"/>
        <v xml:space="preserve"> </v>
      </c>
      <c r="F572" s="2" t="str">
        <f t="shared" si="44"/>
        <v xml:space="preserve"> </v>
      </c>
    </row>
    <row r="573" spans="1:6" x14ac:dyDescent="0.45">
      <c r="A573" s="2"/>
      <c r="B573" t="str">
        <f t="shared" si="40"/>
        <v xml:space="preserve"> </v>
      </c>
      <c r="C573" s="2" t="str">
        <f t="shared" si="41"/>
        <v xml:space="preserve"> </v>
      </c>
      <c r="D573" s="2" t="str">
        <f t="shared" si="42"/>
        <v xml:space="preserve"> </v>
      </c>
      <c r="E573" s="2" t="str">
        <f t="shared" si="43"/>
        <v xml:space="preserve"> </v>
      </c>
      <c r="F573" s="2" t="str">
        <f t="shared" si="44"/>
        <v xml:space="preserve"> </v>
      </c>
    </row>
    <row r="574" spans="1:6" x14ac:dyDescent="0.45">
      <c r="A574" s="2"/>
      <c r="B574" t="str">
        <f t="shared" si="40"/>
        <v xml:space="preserve"> </v>
      </c>
      <c r="C574" s="2" t="str">
        <f t="shared" si="41"/>
        <v xml:space="preserve"> </v>
      </c>
      <c r="D574" s="2" t="str">
        <f t="shared" si="42"/>
        <v xml:space="preserve"> </v>
      </c>
      <c r="E574" s="2" t="str">
        <f t="shared" si="43"/>
        <v xml:space="preserve"> </v>
      </c>
      <c r="F574" s="2" t="str">
        <f t="shared" si="44"/>
        <v xml:space="preserve"> </v>
      </c>
    </row>
    <row r="575" spans="1:6" x14ac:dyDescent="0.45">
      <c r="A575" s="2"/>
      <c r="B575" t="str">
        <f t="shared" si="40"/>
        <v xml:space="preserve"> </v>
      </c>
      <c r="C575" s="2" t="str">
        <f t="shared" si="41"/>
        <v xml:space="preserve"> </v>
      </c>
      <c r="D575" s="2" t="str">
        <f t="shared" si="42"/>
        <v xml:space="preserve"> </v>
      </c>
      <c r="E575" s="2" t="str">
        <f t="shared" si="43"/>
        <v xml:space="preserve"> </v>
      </c>
      <c r="F575" s="2" t="str">
        <f t="shared" si="44"/>
        <v xml:space="preserve"> </v>
      </c>
    </row>
    <row r="576" spans="1:6" x14ac:dyDescent="0.45">
      <c r="A576" s="2"/>
      <c r="B576" t="str">
        <f t="shared" si="40"/>
        <v xml:space="preserve"> </v>
      </c>
      <c r="C576" s="2" t="str">
        <f t="shared" si="41"/>
        <v xml:space="preserve"> </v>
      </c>
      <c r="D576" s="2" t="str">
        <f t="shared" si="42"/>
        <v xml:space="preserve"> </v>
      </c>
      <c r="E576" s="2" t="str">
        <f t="shared" si="43"/>
        <v xml:space="preserve"> </v>
      </c>
      <c r="F576" s="2" t="str">
        <f t="shared" si="44"/>
        <v xml:space="preserve"> </v>
      </c>
    </row>
    <row r="577" spans="1:6" x14ac:dyDescent="0.45">
      <c r="A577" s="2"/>
      <c r="B577" t="str">
        <f t="shared" si="40"/>
        <v xml:space="preserve"> </v>
      </c>
      <c r="C577" s="2" t="str">
        <f t="shared" si="41"/>
        <v xml:space="preserve"> </v>
      </c>
      <c r="D577" s="2" t="str">
        <f t="shared" si="42"/>
        <v xml:space="preserve"> </v>
      </c>
      <c r="E577" s="2" t="str">
        <f t="shared" si="43"/>
        <v xml:space="preserve"> </v>
      </c>
      <c r="F577" s="2" t="str">
        <f t="shared" si="44"/>
        <v xml:space="preserve"> </v>
      </c>
    </row>
    <row r="578" spans="1:6" x14ac:dyDescent="0.45">
      <c r="A578" s="2"/>
      <c r="B578" t="str">
        <f t="shared" si="40"/>
        <v xml:space="preserve"> </v>
      </c>
      <c r="C578" s="2" t="str">
        <f t="shared" si="41"/>
        <v xml:space="preserve"> </v>
      </c>
      <c r="D578" s="2" t="str">
        <f t="shared" si="42"/>
        <v xml:space="preserve"> </v>
      </c>
      <c r="E578" s="2" t="str">
        <f t="shared" si="43"/>
        <v xml:space="preserve"> </v>
      </c>
      <c r="F578" s="2" t="str">
        <f t="shared" si="44"/>
        <v xml:space="preserve"> </v>
      </c>
    </row>
    <row r="579" spans="1:6" x14ac:dyDescent="0.45">
      <c r="A579" s="2"/>
      <c r="B579" t="str">
        <f t="shared" si="40"/>
        <v xml:space="preserve"> </v>
      </c>
      <c r="C579" s="2" t="str">
        <f t="shared" si="41"/>
        <v xml:space="preserve"> </v>
      </c>
      <c r="D579" s="2" t="str">
        <f t="shared" si="42"/>
        <v xml:space="preserve"> </v>
      </c>
      <c r="E579" s="2" t="str">
        <f t="shared" si="43"/>
        <v xml:space="preserve"> </v>
      </c>
      <c r="F579" s="2" t="str">
        <f t="shared" si="44"/>
        <v xml:space="preserve"> </v>
      </c>
    </row>
    <row r="580" spans="1:6" x14ac:dyDescent="0.45">
      <c r="A580" s="2"/>
      <c r="B580" t="str">
        <f t="shared" si="40"/>
        <v xml:space="preserve"> </v>
      </c>
      <c r="C580" s="2" t="str">
        <f t="shared" si="41"/>
        <v xml:space="preserve"> </v>
      </c>
      <c r="D580" s="2" t="str">
        <f t="shared" si="42"/>
        <v xml:space="preserve"> </v>
      </c>
      <c r="E580" s="2" t="str">
        <f t="shared" si="43"/>
        <v xml:space="preserve"> </v>
      </c>
      <c r="F580" s="2" t="str">
        <f t="shared" si="44"/>
        <v xml:space="preserve"> </v>
      </c>
    </row>
    <row r="581" spans="1:6" x14ac:dyDescent="0.45">
      <c r="A581" s="2"/>
      <c r="B581" t="str">
        <f t="shared" si="40"/>
        <v xml:space="preserve"> </v>
      </c>
      <c r="C581" s="2" t="str">
        <f t="shared" si="41"/>
        <v xml:space="preserve"> </v>
      </c>
      <c r="D581" s="2" t="str">
        <f t="shared" si="42"/>
        <v xml:space="preserve"> </v>
      </c>
      <c r="E581" s="2" t="str">
        <f t="shared" si="43"/>
        <v xml:space="preserve"> </v>
      </c>
      <c r="F581" s="2" t="str">
        <f t="shared" si="44"/>
        <v xml:space="preserve"> </v>
      </c>
    </row>
    <row r="582" spans="1:6" x14ac:dyDescent="0.45">
      <c r="A582" s="2"/>
      <c r="B582" t="str">
        <f t="shared" si="40"/>
        <v xml:space="preserve"> </v>
      </c>
      <c r="C582" s="2" t="str">
        <f t="shared" si="41"/>
        <v xml:space="preserve"> </v>
      </c>
      <c r="D582" s="2" t="str">
        <f t="shared" si="42"/>
        <v xml:space="preserve"> </v>
      </c>
      <c r="E582" s="2" t="str">
        <f t="shared" si="43"/>
        <v xml:space="preserve"> </v>
      </c>
      <c r="F582" s="2" t="str">
        <f t="shared" si="44"/>
        <v xml:space="preserve"> </v>
      </c>
    </row>
    <row r="583" spans="1:6" x14ac:dyDescent="0.45">
      <c r="A583" s="2"/>
      <c r="B583" t="str">
        <f t="shared" si="40"/>
        <v xml:space="preserve"> </v>
      </c>
      <c r="C583" s="2" t="str">
        <f t="shared" si="41"/>
        <v xml:space="preserve"> </v>
      </c>
      <c r="D583" s="2" t="str">
        <f t="shared" si="42"/>
        <v xml:space="preserve"> </v>
      </c>
      <c r="E583" s="2" t="str">
        <f t="shared" si="43"/>
        <v xml:space="preserve"> </v>
      </c>
      <c r="F583" s="2" t="str">
        <f t="shared" si="44"/>
        <v xml:space="preserve"> </v>
      </c>
    </row>
    <row r="584" spans="1:6" x14ac:dyDescent="0.45">
      <c r="A584" s="2"/>
      <c r="B584" t="str">
        <f t="shared" si="40"/>
        <v xml:space="preserve"> </v>
      </c>
      <c r="C584" s="2" t="str">
        <f t="shared" si="41"/>
        <v xml:space="preserve"> </v>
      </c>
      <c r="D584" s="2" t="str">
        <f t="shared" si="42"/>
        <v xml:space="preserve"> </v>
      </c>
      <c r="E584" s="2" t="str">
        <f t="shared" si="43"/>
        <v xml:space="preserve"> </v>
      </c>
      <c r="F584" s="2" t="str">
        <f t="shared" si="44"/>
        <v xml:space="preserve"> </v>
      </c>
    </row>
    <row r="585" spans="1:6" x14ac:dyDescent="0.45">
      <c r="A585" s="2"/>
      <c r="B585" t="str">
        <f t="shared" si="40"/>
        <v xml:space="preserve"> </v>
      </c>
      <c r="C585" s="2" t="str">
        <f t="shared" si="41"/>
        <v xml:space="preserve"> </v>
      </c>
      <c r="D585" s="2" t="str">
        <f t="shared" si="42"/>
        <v xml:space="preserve"> </v>
      </c>
      <c r="E585" s="2" t="str">
        <f t="shared" si="43"/>
        <v xml:space="preserve"> </v>
      </c>
      <c r="F585" s="2" t="str">
        <f t="shared" si="44"/>
        <v xml:space="preserve"> </v>
      </c>
    </row>
    <row r="586" spans="1:6" x14ac:dyDescent="0.45">
      <c r="A586" s="2"/>
      <c r="B586" t="str">
        <f t="shared" si="40"/>
        <v xml:space="preserve"> </v>
      </c>
      <c r="C586" s="2" t="str">
        <f t="shared" si="41"/>
        <v xml:space="preserve"> </v>
      </c>
      <c r="D586" s="2" t="str">
        <f t="shared" si="42"/>
        <v xml:space="preserve"> </v>
      </c>
      <c r="E586" s="2" t="str">
        <f t="shared" si="43"/>
        <v xml:space="preserve"> </v>
      </c>
      <c r="F586" s="2" t="str">
        <f t="shared" si="44"/>
        <v xml:space="preserve"> </v>
      </c>
    </row>
    <row r="587" spans="1:6" x14ac:dyDescent="0.45">
      <c r="A587" s="2"/>
      <c r="B587" t="str">
        <f t="shared" si="40"/>
        <v xml:space="preserve"> </v>
      </c>
      <c r="C587" s="2" t="str">
        <f t="shared" si="41"/>
        <v xml:space="preserve"> </v>
      </c>
      <c r="D587" s="2" t="str">
        <f t="shared" si="42"/>
        <v xml:space="preserve"> </v>
      </c>
      <c r="E587" s="2" t="str">
        <f t="shared" si="43"/>
        <v xml:space="preserve"> </v>
      </c>
      <c r="F587" s="2" t="str">
        <f t="shared" si="44"/>
        <v xml:space="preserve"> </v>
      </c>
    </row>
    <row r="588" spans="1:6" x14ac:dyDescent="0.45">
      <c r="A588" s="2"/>
      <c r="B588" t="str">
        <f t="shared" si="40"/>
        <v xml:space="preserve"> </v>
      </c>
      <c r="C588" s="2" t="str">
        <f t="shared" si="41"/>
        <v xml:space="preserve"> </v>
      </c>
      <c r="D588" s="2" t="str">
        <f t="shared" si="42"/>
        <v xml:space="preserve"> </v>
      </c>
      <c r="E588" s="2" t="str">
        <f t="shared" si="43"/>
        <v xml:space="preserve"> </v>
      </c>
      <c r="F588" s="2" t="str">
        <f t="shared" si="44"/>
        <v xml:space="preserve"> </v>
      </c>
    </row>
    <row r="589" spans="1:6" x14ac:dyDescent="0.45">
      <c r="A589" s="2"/>
      <c r="B589" t="str">
        <f t="shared" ref="B589:B640" si="45">IF(B588&lt;$D$7,B588+1," ")</f>
        <v xml:space="preserve"> </v>
      </c>
      <c r="C589" s="2" t="str">
        <f t="shared" ref="C589:C640" si="46">IF(B589&lt;&gt;" ",$D$9," ")</f>
        <v xml:space="preserve"> </v>
      </c>
      <c r="D589" s="2" t="str">
        <f t="shared" ref="D589:D640" si="47">IF(B589&lt;&gt;" ",PPMT($D$4/$D$6,$B589,$D$7,-$D$2)," ")</f>
        <v xml:space="preserve"> </v>
      </c>
      <c r="E589" s="2" t="str">
        <f t="shared" ref="E589:E640" si="48">IF(B589&lt;&gt;" ",IPMT($D$4/$D$6,  $B589,$D$7,-  $D$2)," ")</f>
        <v xml:space="preserve"> </v>
      </c>
      <c r="F589" s="2" t="str">
        <f t="shared" ref="F589:F640" si="49">IF(B589&lt;&gt;" ",F588-D589," ")</f>
        <v xml:space="preserve"> </v>
      </c>
    </row>
    <row r="590" spans="1:6" x14ac:dyDescent="0.45">
      <c r="A590" s="2"/>
      <c r="B590" t="str">
        <f t="shared" si="45"/>
        <v xml:space="preserve"> </v>
      </c>
      <c r="C590" s="2" t="str">
        <f t="shared" si="46"/>
        <v xml:space="preserve"> </v>
      </c>
      <c r="D590" s="2" t="str">
        <f t="shared" si="47"/>
        <v xml:space="preserve"> </v>
      </c>
      <c r="E590" s="2" t="str">
        <f t="shared" si="48"/>
        <v xml:space="preserve"> </v>
      </c>
      <c r="F590" s="2" t="str">
        <f t="shared" si="49"/>
        <v xml:space="preserve"> </v>
      </c>
    </row>
    <row r="591" spans="1:6" x14ac:dyDescent="0.45">
      <c r="A591" s="2"/>
      <c r="B591" t="str">
        <f t="shared" si="45"/>
        <v xml:space="preserve"> </v>
      </c>
      <c r="C591" s="2" t="str">
        <f t="shared" si="46"/>
        <v xml:space="preserve"> </v>
      </c>
      <c r="D591" s="2" t="str">
        <f t="shared" si="47"/>
        <v xml:space="preserve"> </v>
      </c>
      <c r="E591" s="2" t="str">
        <f t="shared" si="48"/>
        <v xml:space="preserve"> </v>
      </c>
      <c r="F591" s="2" t="str">
        <f t="shared" si="49"/>
        <v xml:space="preserve"> </v>
      </c>
    </row>
    <row r="592" spans="1:6" x14ac:dyDescent="0.45">
      <c r="A592" s="2"/>
      <c r="B592" t="str">
        <f t="shared" si="45"/>
        <v xml:space="preserve"> </v>
      </c>
      <c r="C592" s="2" t="str">
        <f t="shared" si="46"/>
        <v xml:space="preserve"> </v>
      </c>
      <c r="D592" s="2" t="str">
        <f t="shared" si="47"/>
        <v xml:space="preserve"> </v>
      </c>
      <c r="E592" s="2" t="str">
        <f t="shared" si="48"/>
        <v xml:space="preserve"> </v>
      </c>
      <c r="F592" s="2" t="str">
        <f t="shared" si="49"/>
        <v xml:space="preserve"> </v>
      </c>
    </row>
    <row r="593" spans="1:6" x14ac:dyDescent="0.45">
      <c r="A593" s="2"/>
      <c r="B593" t="str">
        <f t="shared" si="45"/>
        <v xml:space="preserve"> </v>
      </c>
      <c r="C593" s="2" t="str">
        <f t="shared" si="46"/>
        <v xml:space="preserve"> </v>
      </c>
      <c r="D593" s="2" t="str">
        <f t="shared" si="47"/>
        <v xml:space="preserve"> </v>
      </c>
      <c r="E593" s="2" t="str">
        <f t="shared" si="48"/>
        <v xml:space="preserve"> </v>
      </c>
      <c r="F593" s="2" t="str">
        <f t="shared" si="49"/>
        <v xml:space="preserve"> </v>
      </c>
    </row>
    <row r="594" spans="1:6" x14ac:dyDescent="0.45">
      <c r="A594" s="2"/>
      <c r="B594" t="str">
        <f t="shared" si="45"/>
        <v xml:space="preserve"> </v>
      </c>
      <c r="C594" s="2" t="str">
        <f t="shared" si="46"/>
        <v xml:space="preserve"> </v>
      </c>
      <c r="D594" s="2" t="str">
        <f t="shared" si="47"/>
        <v xml:space="preserve"> </v>
      </c>
      <c r="E594" s="2" t="str">
        <f t="shared" si="48"/>
        <v xml:space="preserve"> </v>
      </c>
      <c r="F594" s="2" t="str">
        <f t="shared" si="49"/>
        <v xml:space="preserve"> </v>
      </c>
    </row>
    <row r="595" spans="1:6" x14ac:dyDescent="0.45">
      <c r="A595" s="2"/>
      <c r="B595" t="str">
        <f t="shared" si="45"/>
        <v xml:space="preserve"> </v>
      </c>
      <c r="C595" s="2" t="str">
        <f t="shared" si="46"/>
        <v xml:space="preserve"> </v>
      </c>
      <c r="D595" s="2" t="str">
        <f t="shared" si="47"/>
        <v xml:space="preserve"> </v>
      </c>
      <c r="E595" s="2" t="str">
        <f t="shared" si="48"/>
        <v xml:space="preserve"> </v>
      </c>
      <c r="F595" s="2" t="str">
        <f t="shared" si="49"/>
        <v xml:space="preserve"> </v>
      </c>
    </row>
    <row r="596" spans="1:6" x14ac:dyDescent="0.45">
      <c r="A596" s="2"/>
      <c r="B596" t="str">
        <f t="shared" si="45"/>
        <v xml:space="preserve"> </v>
      </c>
      <c r="C596" s="2" t="str">
        <f t="shared" si="46"/>
        <v xml:space="preserve"> </v>
      </c>
      <c r="D596" s="2" t="str">
        <f t="shared" si="47"/>
        <v xml:space="preserve"> </v>
      </c>
      <c r="E596" s="2" t="str">
        <f t="shared" si="48"/>
        <v xml:space="preserve"> </v>
      </c>
      <c r="F596" s="2" t="str">
        <f t="shared" si="49"/>
        <v xml:space="preserve"> </v>
      </c>
    </row>
    <row r="597" spans="1:6" x14ac:dyDescent="0.45">
      <c r="A597" s="2"/>
      <c r="B597" t="str">
        <f t="shared" si="45"/>
        <v xml:space="preserve"> </v>
      </c>
      <c r="C597" s="2" t="str">
        <f t="shared" si="46"/>
        <v xml:space="preserve"> </v>
      </c>
      <c r="D597" s="2" t="str">
        <f t="shared" si="47"/>
        <v xml:space="preserve"> </v>
      </c>
      <c r="E597" s="2" t="str">
        <f t="shared" si="48"/>
        <v xml:space="preserve"> </v>
      </c>
      <c r="F597" s="2" t="str">
        <f t="shared" si="49"/>
        <v xml:space="preserve"> </v>
      </c>
    </row>
    <row r="598" spans="1:6" x14ac:dyDescent="0.45">
      <c r="A598" s="2"/>
      <c r="B598" t="str">
        <f t="shared" si="45"/>
        <v xml:space="preserve"> </v>
      </c>
      <c r="C598" s="2" t="str">
        <f t="shared" si="46"/>
        <v xml:space="preserve"> </v>
      </c>
      <c r="D598" s="2" t="str">
        <f t="shared" si="47"/>
        <v xml:space="preserve"> </v>
      </c>
      <c r="E598" s="2" t="str">
        <f t="shared" si="48"/>
        <v xml:space="preserve"> </v>
      </c>
      <c r="F598" s="2" t="str">
        <f t="shared" si="49"/>
        <v xml:space="preserve"> </v>
      </c>
    </row>
    <row r="599" spans="1:6" x14ac:dyDescent="0.45">
      <c r="A599" s="2"/>
      <c r="B599" t="str">
        <f t="shared" si="45"/>
        <v xml:space="preserve"> </v>
      </c>
      <c r="C599" s="2" t="str">
        <f t="shared" si="46"/>
        <v xml:space="preserve"> </v>
      </c>
      <c r="D599" s="2" t="str">
        <f t="shared" si="47"/>
        <v xml:space="preserve"> </v>
      </c>
      <c r="E599" s="2" t="str">
        <f t="shared" si="48"/>
        <v xml:space="preserve"> </v>
      </c>
      <c r="F599" s="2" t="str">
        <f t="shared" si="49"/>
        <v xml:space="preserve"> </v>
      </c>
    </row>
    <row r="600" spans="1:6" x14ac:dyDescent="0.45">
      <c r="A600" s="2"/>
      <c r="B600" t="str">
        <f t="shared" si="45"/>
        <v xml:space="preserve"> </v>
      </c>
      <c r="C600" s="2" t="str">
        <f t="shared" si="46"/>
        <v xml:space="preserve"> </v>
      </c>
      <c r="D600" s="2" t="str">
        <f t="shared" si="47"/>
        <v xml:space="preserve"> </v>
      </c>
      <c r="E600" s="2" t="str">
        <f t="shared" si="48"/>
        <v xml:space="preserve"> </v>
      </c>
      <c r="F600" s="2" t="str">
        <f t="shared" si="49"/>
        <v xml:space="preserve"> </v>
      </c>
    </row>
    <row r="601" spans="1:6" x14ac:dyDescent="0.45">
      <c r="A601" s="2"/>
      <c r="B601" t="str">
        <f t="shared" si="45"/>
        <v xml:space="preserve"> </v>
      </c>
      <c r="C601" s="2" t="str">
        <f t="shared" si="46"/>
        <v xml:space="preserve"> </v>
      </c>
      <c r="D601" s="2" t="str">
        <f t="shared" si="47"/>
        <v xml:space="preserve"> </v>
      </c>
      <c r="E601" s="2" t="str">
        <f t="shared" si="48"/>
        <v xml:space="preserve"> </v>
      </c>
      <c r="F601" s="2" t="str">
        <f t="shared" si="49"/>
        <v xml:space="preserve"> </v>
      </c>
    </row>
    <row r="602" spans="1:6" x14ac:dyDescent="0.45">
      <c r="A602" s="2"/>
      <c r="B602" t="str">
        <f t="shared" si="45"/>
        <v xml:space="preserve"> </v>
      </c>
      <c r="C602" s="2" t="str">
        <f t="shared" si="46"/>
        <v xml:space="preserve"> </v>
      </c>
      <c r="D602" s="2" t="str">
        <f t="shared" si="47"/>
        <v xml:space="preserve"> </v>
      </c>
      <c r="E602" s="2" t="str">
        <f t="shared" si="48"/>
        <v xml:space="preserve"> </v>
      </c>
      <c r="F602" s="2" t="str">
        <f t="shared" si="49"/>
        <v xml:space="preserve"> </v>
      </c>
    </row>
    <row r="603" spans="1:6" x14ac:dyDescent="0.45">
      <c r="A603" s="2"/>
      <c r="B603" t="str">
        <f t="shared" si="45"/>
        <v xml:space="preserve"> </v>
      </c>
      <c r="C603" s="2" t="str">
        <f t="shared" si="46"/>
        <v xml:space="preserve"> </v>
      </c>
      <c r="D603" s="2" t="str">
        <f t="shared" si="47"/>
        <v xml:space="preserve"> </v>
      </c>
      <c r="E603" s="2" t="str">
        <f t="shared" si="48"/>
        <v xml:space="preserve"> </v>
      </c>
      <c r="F603" s="2" t="str">
        <f t="shared" si="49"/>
        <v xml:space="preserve"> </v>
      </c>
    </row>
    <row r="604" spans="1:6" x14ac:dyDescent="0.45">
      <c r="A604" s="2"/>
      <c r="B604" t="str">
        <f t="shared" si="45"/>
        <v xml:space="preserve"> </v>
      </c>
      <c r="C604" s="2" t="str">
        <f t="shared" si="46"/>
        <v xml:space="preserve"> </v>
      </c>
      <c r="D604" s="2" t="str">
        <f t="shared" si="47"/>
        <v xml:space="preserve"> </v>
      </c>
      <c r="E604" s="2" t="str">
        <f t="shared" si="48"/>
        <v xml:space="preserve"> </v>
      </c>
      <c r="F604" s="2" t="str">
        <f t="shared" si="49"/>
        <v xml:space="preserve"> </v>
      </c>
    </row>
    <row r="605" spans="1:6" x14ac:dyDescent="0.45">
      <c r="A605" s="2"/>
      <c r="B605" t="str">
        <f t="shared" si="45"/>
        <v xml:space="preserve"> </v>
      </c>
      <c r="C605" s="2" t="str">
        <f t="shared" si="46"/>
        <v xml:space="preserve"> </v>
      </c>
      <c r="D605" s="2" t="str">
        <f t="shared" si="47"/>
        <v xml:space="preserve"> </v>
      </c>
      <c r="E605" s="2" t="str">
        <f t="shared" si="48"/>
        <v xml:space="preserve"> </v>
      </c>
      <c r="F605" s="2" t="str">
        <f t="shared" si="49"/>
        <v xml:space="preserve"> </v>
      </c>
    </row>
    <row r="606" spans="1:6" x14ac:dyDescent="0.45">
      <c r="A606" s="2"/>
      <c r="B606" t="str">
        <f t="shared" si="45"/>
        <v xml:space="preserve"> </v>
      </c>
      <c r="C606" s="2" t="str">
        <f t="shared" si="46"/>
        <v xml:space="preserve"> </v>
      </c>
      <c r="D606" s="2" t="str">
        <f t="shared" si="47"/>
        <v xml:space="preserve"> </v>
      </c>
      <c r="E606" s="2" t="str">
        <f t="shared" si="48"/>
        <v xml:space="preserve"> </v>
      </c>
      <c r="F606" s="2" t="str">
        <f t="shared" si="49"/>
        <v xml:space="preserve"> </v>
      </c>
    </row>
    <row r="607" spans="1:6" x14ac:dyDescent="0.45">
      <c r="A607" s="2"/>
      <c r="B607" t="str">
        <f t="shared" si="45"/>
        <v xml:space="preserve"> </v>
      </c>
      <c r="C607" s="2" t="str">
        <f t="shared" si="46"/>
        <v xml:space="preserve"> </v>
      </c>
      <c r="D607" s="2" t="str">
        <f t="shared" si="47"/>
        <v xml:space="preserve"> </v>
      </c>
      <c r="E607" s="2" t="str">
        <f t="shared" si="48"/>
        <v xml:space="preserve"> </v>
      </c>
      <c r="F607" s="2" t="str">
        <f t="shared" si="49"/>
        <v xml:space="preserve"> </v>
      </c>
    </row>
    <row r="608" spans="1:6" x14ac:dyDescent="0.45">
      <c r="A608" s="2"/>
      <c r="B608" t="str">
        <f t="shared" si="45"/>
        <v xml:space="preserve"> </v>
      </c>
      <c r="C608" s="2" t="str">
        <f t="shared" si="46"/>
        <v xml:space="preserve"> </v>
      </c>
      <c r="D608" s="2" t="str">
        <f t="shared" si="47"/>
        <v xml:space="preserve"> </v>
      </c>
      <c r="E608" s="2" t="str">
        <f t="shared" si="48"/>
        <v xml:space="preserve"> </v>
      </c>
      <c r="F608" s="2" t="str">
        <f t="shared" si="49"/>
        <v xml:space="preserve"> </v>
      </c>
    </row>
    <row r="609" spans="1:6" x14ac:dyDescent="0.45">
      <c r="A609" s="2"/>
      <c r="B609" t="str">
        <f t="shared" si="45"/>
        <v xml:space="preserve"> </v>
      </c>
      <c r="C609" s="2" t="str">
        <f t="shared" si="46"/>
        <v xml:space="preserve"> </v>
      </c>
      <c r="D609" s="2" t="str">
        <f t="shared" si="47"/>
        <v xml:space="preserve"> </v>
      </c>
      <c r="E609" s="2" t="str">
        <f t="shared" si="48"/>
        <v xml:space="preserve"> </v>
      </c>
      <c r="F609" s="2" t="str">
        <f t="shared" si="49"/>
        <v xml:space="preserve"> </v>
      </c>
    </row>
    <row r="610" spans="1:6" x14ac:dyDescent="0.45">
      <c r="A610" s="2"/>
      <c r="B610" t="str">
        <f t="shared" si="45"/>
        <v xml:space="preserve"> </v>
      </c>
      <c r="C610" s="2" t="str">
        <f t="shared" si="46"/>
        <v xml:space="preserve"> </v>
      </c>
      <c r="D610" s="2" t="str">
        <f t="shared" si="47"/>
        <v xml:space="preserve"> </v>
      </c>
      <c r="E610" s="2" t="str">
        <f t="shared" si="48"/>
        <v xml:space="preserve"> </v>
      </c>
      <c r="F610" s="2" t="str">
        <f t="shared" si="49"/>
        <v xml:space="preserve"> </v>
      </c>
    </row>
    <row r="611" spans="1:6" x14ac:dyDescent="0.45">
      <c r="A611" s="2"/>
      <c r="B611" t="str">
        <f t="shared" si="45"/>
        <v xml:space="preserve"> </v>
      </c>
      <c r="C611" s="2" t="str">
        <f t="shared" si="46"/>
        <v xml:space="preserve"> </v>
      </c>
      <c r="D611" s="2" t="str">
        <f t="shared" si="47"/>
        <v xml:space="preserve"> </v>
      </c>
      <c r="E611" s="2" t="str">
        <f t="shared" si="48"/>
        <v xml:space="preserve"> </v>
      </c>
      <c r="F611" s="2" t="str">
        <f t="shared" si="49"/>
        <v xml:space="preserve"> </v>
      </c>
    </row>
    <row r="612" spans="1:6" x14ac:dyDescent="0.45">
      <c r="A612" s="2"/>
      <c r="B612" t="str">
        <f t="shared" si="45"/>
        <v xml:space="preserve"> </v>
      </c>
      <c r="C612" s="2" t="str">
        <f t="shared" si="46"/>
        <v xml:space="preserve"> </v>
      </c>
      <c r="D612" s="2" t="str">
        <f t="shared" si="47"/>
        <v xml:space="preserve"> </v>
      </c>
      <c r="E612" s="2" t="str">
        <f t="shared" si="48"/>
        <v xml:space="preserve"> </v>
      </c>
      <c r="F612" s="2" t="str">
        <f t="shared" si="49"/>
        <v xml:space="preserve"> </v>
      </c>
    </row>
    <row r="613" spans="1:6" x14ac:dyDescent="0.45">
      <c r="A613" s="2"/>
      <c r="B613" t="str">
        <f t="shared" si="45"/>
        <v xml:space="preserve"> </v>
      </c>
      <c r="C613" s="2" t="str">
        <f t="shared" si="46"/>
        <v xml:space="preserve"> </v>
      </c>
      <c r="D613" s="2" t="str">
        <f t="shared" si="47"/>
        <v xml:space="preserve"> </v>
      </c>
      <c r="E613" s="2" t="str">
        <f t="shared" si="48"/>
        <v xml:space="preserve"> </v>
      </c>
      <c r="F613" s="2" t="str">
        <f t="shared" si="49"/>
        <v xml:space="preserve"> </v>
      </c>
    </row>
    <row r="614" spans="1:6" x14ac:dyDescent="0.45">
      <c r="A614" s="2"/>
      <c r="B614" t="str">
        <f t="shared" si="45"/>
        <v xml:space="preserve"> </v>
      </c>
      <c r="C614" s="2" t="str">
        <f t="shared" si="46"/>
        <v xml:space="preserve"> </v>
      </c>
      <c r="D614" s="2" t="str">
        <f t="shared" si="47"/>
        <v xml:space="preserve"> </v>
      </c>
      <c r="E614" s="2" t="str">
        <f t="shared" si="48"/>
        <v xml:space="preserve"> </v>
      </c>
      <c r="F614" s="2" t="str">
        <f t="shared" si="49"/>
        <v xml:space="preserve"> </v>
      </c>
    </row>
    <row r="615" spans="1:6" x14ac:dyDescent="0.45">
      <c r="A615" s="2"/>
      <c r="B615" t="str">
        <f t="shared" si="45"/>
        <v xml:space="preserve"> </v>
      </c>
      <c r="C615" s="2" t="str">
        <f t="shared" si="46"/>
        <v xml:space="preserve"> </v>
      </c>
      <c r="D615" s="2" t="str">
        <f t="shared" si="47"/>
        <v xml:space="preserve"> </v>
      </c>
      <c r="E615" s="2" t="str">
        <f t="shared" si="48"/>
        <v xml:space="preserve"> </v>
      </c>
      <c r="F615" s="2" t="str">
        <f t="shared" si="49"/>
        <v xml:space="preserve"> </v>
      </c>
    </row>
    <row r="616" spans="1:6" x14ac:dyDescent="0.45">
      <c r="A616" s="2"/>
      <c r="B616" t="str">
        <f t="shared" si="45"/>
        <v xml:space="preserve"> </v>
      </c>
      <c r="C616" s="2" t="str">
        <f t="shared" si="46"/>
        <v xml:space="preserve"> </v>
      </c>
      <c r="D616" s="2" t="str">
        <f t="shared" si="47"/>
        <v xml:space="preserve"> </v>
      </c>
      <c r="E616" s="2" t="str">
        <f t="shared" si="48"/>
        <v xml:space="preserve"> </v>
      </c>
      <c r="F616" s="2" t="str">
        <f t="shared" si="49"/>
        <v xml:space="preserve"> </v>
      </c>
    </row>
    <row r="617" spans="1:6" x14ac:dyDescent="0.45">
      <c r="A617" s="2"/>
      <c r="B617" t="str">
        <f t="shared" si="45"/>
        <v xml:space="preserve"> </v>
      </c>
      <c r="C617" s="2" t="str">
        <f t="shared" si="46"/>
        <v xml:space="preserve"> </v>
      </c>
      <c r="D617" s="2" t="str">
        <f t="shared" si="47"/>
        <v xml:space="preserve"> </v>
      </c>
      <c r="E617" s="2" t="str">
        <f t="shared" si="48"/>
        <v xml:space="preserve"> </v>
      </c>
      <c r="F617" s="2" t="str">
        <f t="shared" si="49"/>
        <v xml:space="preserve"> </v>
      </c>
    </row>
    <row r="618" spans="1:6" x14ac:dyDescent="0.45">
      <c r="A618" s="2"/>
      <c r="B618" t="str">
        <f t="shared" si="45"/>
        <v xml:space="preserve"> </v>
      </c>
      <c r="C618" s="2" t="str">
        <f t="shared" si="46"/>
        <v xml:space="preserve"> </v>
      </c>
      <c r="D618" s="2" t="str">
        <f t="shared" si="47"/>
        <v xml:space="preserve"> </v>
      </c>
      <c r="E618" s="2" t="str">
        <f t="shared" si="48"/>
        <v xml:space="preserve"> </v>
      </c>
      <c r="F618" s="2" t="str">
        <f t="shared" si="49"/>
        <v xml:space="preserve"> </v>
      </c>
    </row>
    <row r="619" spans="1:6" x14ac:dyDescent="0.45">
      <c r="A619" s="2"/>
      <c r="B619" t="str">
        <f t="shared" si="45"/>
        <v xml:space="preserve"> </v>
      </c>
      <c r="C619" s="2" t="str">
        <f t="shared" si="46"/>
        <v xml:space="preserve"> </v>
      </c>
      <c r="D619" s="2" t="str">
        <f t="shared" si="47"/>
        <v xml:space="preserve"> </v>
      </c>
      <c r="E619" s="2" t="str">
        <f t="shared" si="48"/>
        <v xml:space="preserve"> </v>
      </c>
      <c r="F619" s="2" t="str">
        <f t="shared" si="49"/>
        <v xml:space="preserve"> </v>
      </c>
    </row>
    <row r="620" spans="1:6" x14ac:dyDescent="0.45">
      <c r="A620" s="2"/>
      <c r="B620" t="str">
        <f t="shared" si="45"/>
        <v xml:space="preserve"> </v>
      </c>
      <c r="C620" s="2" t="str">
        <f t="shared" si="46"/>
        <v xml:space="preserve"> </v>
      </c>
      <c r="D620" s="2" t="str">
        <f t="shared" si="47"/>
        <v xml:space="preserve"> </v>
      </c>
      <c r="E620" s="2" t="str">
        <f t="shared" si="48"/>
        <v xml:space="preserve"> </v>
      </c>
      <c r="F620" s="2" t="str">
        <f t="shared" si="49"/>
        <v xml:space="preserve"> </v>
      </c>
    </row>
    <row r="621" spans="1:6" x14ac:dyDescent="0.45">
      <c r="A621" s="2"/>
      <c r="B621" t="str">
        <f t="shared" si="45"/>
        <v xml:space="preserve"> </v>
      </c>
      <c r="C621" s="2" t="str">
        <f t="shared" si="46"/>
        <v xml:space="preserve"> </v>
      </c>
      <c r="D621" s="2" t="str">
        <f t="shared" si="47"/>
        <v xml:space="preserve"> </v>
      </c>
      <c r="E621" s="2" t="str">
        <f t="shared" si="48"/>
        <v xml:space="preserve"> </v>
      </c>
      <c r="F621" s="2" t="str">
        <f t="shared" si="49"/>
        <v xml:space="preserve"> </v>
      </c>
    </row>
    <row r="622" spans="1:6" x14ac:dyDescent="0.45">
      <c r="A622" s="2"/>
      <c r="B622" t="str">
        <f t="shared" si="45"/>
        <v xml:space="preserve"> </v>
      </c>
      <c r="C622" s="2" t="str">
        <f t="shared" si="46"/>
        <v xml:space="preserve"> </v>
      </c>
      <c r="D622" s="2" t="str">
        <f t="shared" si="47"/>
        <v xml:space="preserve"> </v>
      </c>
      <c r="E622" s="2" t="str">
        <f t="shared" si="48"/>
        <v xml:space="preserve"> </v>
      </c>
      <c r="F622" s="2" t="str">
        <f t="shared" si="49"/>
        <v xml:space="preserve"> </v>
      </c>
    </row>
    <row r="623" spans="1:6" x14ac:dyDescent="0.45">
      <c r="A623" s="2"/>
      <c r="B623" t="str">
        <f t="shared" si="45"/>
        <v xml:space="preserve"> </v>
      </c>
      <c r="C623" s="2" t="str">
        <f t="shared" si="46"/>
        <v xml:space="preserve"> </v>
      </c>
      <c r="D623" s="2" t="str">
        <f t="shared" si="47"/>
        <v xml:space="preserve"> </v>
      </c>
      <c r="E623" s="2" t="str">
        <f t="shared" si="48"/>
        <v xml:space="preserve"> </v>
      </c>
      <c r="F623" s="2" t="str">
        <f t="shared" si="49"/>
        <v xml:space="preserve"> </v>
      </c>
    </row>
    <row r="624" spans="1:6" x14ac:dyDescent="0.45">
      <c r="A624" s="2"/>
      <c r="B624" t="str">
        <f t="shared" si="45"/>
        <v xml:space="preserve"> </v>
      </c>
      <c r="C624" s="2" t="str">
        <f t="shared" si="46"/>
        <v xml:space="preserve"> </v>
      </c>
      <c r="D624" s="2" t="str">
        <f t="shared" si="47"/>
        <v xml:space="preserve"> </v>
      </c>
      <c r="E624" s="2" t="str">
        <f t="shared" si="48"/>
        <v xml:space="preserve"> </v>
      </c>
      <c r="F624" s="2" t="str">
        <f t="shared" si="49"/>
        <v xml:space="preserve"> </v>
      </c>
    </row>
    <row r="625" spans="1:6" x14ac:dyDescent="0.45">
      <c r="A625" s="2"/>
      <c r="B625" t="str">
        <f t="shared" si="45"/>
        <v xml:space="preserve"> </v>
      </c>
      <c r="C625" s="2" t="str">
        <f t="shared" si="46"/>
        <v xml:space="preserve"> </v>
      </c>
      <c r="D625" s="2" t="str">
        <f t="shared" si="47"/>
        <v xml:space="preserve"> </v>
      </c>
      <c r="E625" s="2" t="str">
        <f t="shared" si="48"/>
        <v xml:space="preserve"> </v>
      </c>
      <c r="F625" s="2" t="str">
        <f t="shared" si="49"/>
        <v xml:space="preserve"> </v>
      </c>
    </row>
    <row r="626" spans="1:6" x14ac:dyDescent="0.45">
      <c r="A626" s="2"/>
      <c r="B626" t="str">
        <f t="shared" si="45"/>
        <v xml:space="preserve"> </v>
      </c>
      <c r="C626" s="2" t="str">
        <f t="shared" si="46"/>
        <v xml:space="preserve"> </v>
      </c>
      <c r="D626" s="2" t="str">
        <f t="shared" si="47"/>
        <v xml:space="preserve"> </v>
      </c>
      <c r="E626" s="2" t="str">
        <f t="shared" si="48"/>
        <v xml:space="preserve"> </v>
      </c>
      <c r="F626" s="2" t="str">
        <f t="shared" si="49"/>
        <v xml:space="preserve"> </v>
      </c>
    </row>
    <row r="627" spans="1:6" x14ac:dyDescent="0.45">
      <c r="A627" s="2"/>
      <c r="B627" t="str">
        <f t="shared" si="45"/>
        <v xml:space="preserve"> </v>
      </c>
      <c r="C627" s="2" t="str">
        <f t="shared" si="46"/>
        <v xml:space="preserve"> </v>
      </c>
      <c r="D627" s="2" t="str">
        <f t="shared" si="47"/>
        <v xml:space="preserve"> </v>
      </c>
      <c r="E627" s="2" t="str">
        <f t="shared" si="48"/>
        <v xml:space="preserve"> </v>
      </c>
      <c r="F627" s="2" t="str">
        <f t="shared" si="49"/>
        <v xml:space="preserve"> </v>
      </c>
    </row>
    <row r="628" spans="1:6" x14ac:dyDescent="0.45">
      <c r="A628" s="2"/>
      <c r="B628" t="str">
        <f t="shared" si="45"/>
        <v xml:space="preserve"> </v>
      </c>
      <c r="C628" s="2" t="str">
        <f t="shared" si="46"/>
        <v xml:space="preserve"> </v>
      </c>
      <c r="D628" s="2" t="str">
        <f t="shared" si="47"/>
        <v xml:space="preserve"> </v>
      </c>
      <c r="E628" s="2" t="str">
        <f t="shared" si="48"/>
        <v xml:space="preserve"> </v>
      </c>
      <c r="F628" s="2" t="str">
        <f t="shared" si="49"/>
        <v xml:space="preserve"> </v>
      </c>
    </row>
    <row r="629" spans="1:6" x14ac:dyDescent="0.45">
      <c r="A629" s="2"/>
      <c r="B629" t="str">
        <f t="shared" si="45"/>
        <v xml:space="preserve"> </v>
      </c>
      <c r="C629" s="2" t="str">
        <f t="shared" si="46"/>
        <v xml:space="preserve"> </v>
      </c>
      <c r="D629" s="2" t="str">
        <f t="shared" si="47"/>
        <v xml:space="preserve"> </v>
      </c>
      <c r="E629" s="2" t="str">
        <f t="shared" si="48"/>
        <v xml:space="preserve"> </v>
      </c>
      <c r="F629" s="2" t="str">
        <f t="shared" si="49"/>
        <v xml:space="preserve"> </v>
      </c>
    </row>
    <row r="630" spans="1:6" x14ac:dyDescent="0.45">
      <c r="A630" s="2"/>
      <c r="B630" t="str">
        <f t="shared" si="45"/>
        <v xml:space="preserve"> </v>
      </c>
      <c r="C630" s="2" t="str">
        <f t="shared" si="46"/>
        <v xml:space="preserve"> </v>
      </c>
      <c r="D630" s="2" t="str">
        <f t="shared" si="47"/>
        <v xml:space="preserve"> </v>
      </c>
      <c r="E630" s="2" t="str">
        <f t="shared" si="48"/>
        <v xml:space="preserve"> </v>
      </c>
      <c r="F630" s="2" t="str">
        <f t="shared" si="49"/>
        <v xml:space="preserve"> </v>
      </c>
    </row>
    <row r="631" spans="1:6" x14ac:dyDescent="0.45">
      <c r="A631" s="2"/>
      <c r="B631" t="str">
        <f t="shared" si="45"/>
        <v xml:space="preserve"> </v>
      </c>
      <c r="C631" s="2" t="str">
        <f t="shared" si="46"/>
        <v xml:space="preserve"> </v>
      </c>
      <c r="D631" s="2" t="str">
        <f t="shared" si="47"/>
        <v xml:space="preserve"> </v>
      </c>
      <c r="E631" s="2" t="str">
        <f t="shared" si="48"/>
        <v xml:space="preserve"> </v>
      </c>
      <c r="F631" s="2" t="str">
        <f t="shared" si="49"/>
        <v xml:space="preserve"> </v>
      </c>
    </row>
    <row r="632" spans="1:6" x14ac:dyDescent="0.45">
      <c r="A632" s="2"/>
      <c r="B632" t="str">
        <f t="shared" si="45"/>
        <v xml:space="preserve"> </v>
      </c>
      <c r="C632" s="2" t="str">
        <f t="shared" si="46"/>
        <v xml:space="preserve"> </v>
      </c>
      <c r="D632" s="2" t="str">
        <f t="shared" si="47"/>
        <v xml:space="preserve"> </v>
      </c>
      <c r="E632" s="2" t="str">
        <f t="shared" si="48"/>
        <v xml:space="preserve"> </v>
      </c>
      <c r="F632" s="2" t="str">
        <f t="shared" si="49"/>
        <v xml:space="preserve"> </v>
      </c>
    </row>
    <row r="633" spans="1:6" x14ac:dyDescent="0.45">
      <c r="A633" s="2"/>
      <c r="B633" t="str">
        <f t="shared" si="45"/>
        <v xml:space="preserve"> </v>
      </c>
      <c r="C633" s="2" t="str">
        <f t="shared" si="46"/>
        <v xml:space="preserve"> </v>
      </c>
      <c r="D633" s="2" t="str">
        <f t="shared" si="47"/>
        <v xml:space="preserve"> </v>
      </c>
      <c r="E633" s="2" t="str">
        <f t="shared" si="48"/>
        <v xml:space="preserve"> </v>
      </c>
      <c r="F633" s="2" t="str">
        <f t="shared" si="49"/>
        <v xml:space="preserve"> </v>
      </c>
    </row>
    <row r="634" spans="1:6" x14ac:dyDescent="0.45">
      <c r="A634" s="2"/>
      <c r="B634" t="str">
        <f t="shared" si="45"/>
        <v xml:space="preserve"> </v>
      </c>
      <c r="C634" s="2" t="str">
        <f t="shared" si="46"/>
        <v xml:space="preserve"> </v>
      </c>
      <c r="D634" s="2" t="str">
        <f t="shared" si="47"/>
        <v xml:space="preserve"> </v>
      </c>
      <c r="E634" s="2" t="str">
        <f t="shared" si="48"/>
        <v xml:space="preserve"> </v>
      </c>
      <c r="F634" s="2" t="str">
        <f t="shared" si="49"/>
        <v xml:space="preserve"> </v>
      </c>
    </row>
    <row r="635" spans="1:6" x14ac:dyDescent="0.45">
      <c r="A635" s="2"/>
      <c r="B635" t="str">
        <f t="shared" si="45"/>
        <v xml:space="preserve"> </v>
      </c>
      <c r="C635" s="2" t="str">
        <f t="shared" si="46"/>
        <v xml:space="preserve"> </v>
      </c>
      <c r="D635" s="2" t="str">
        <f t="shared" si="47"/>
        <v xml:space="preserve"> </v>
      </c>
      <c r="E635" s="2" t="str">
        <f t="shared" si="48"/>
        <v xml:space="preserve"> </v>
      </c>
      <c r="F635" s="2" t="str">
        <f t="shared" si="49"/>
        <v xml:space="preserve"> </v>
      </c>
    </row>
    <row r="636" spans="1:6" x14ac:dyDescent="0.45">
      <c r="A636" s="2"/>
      <c r="B636" t="str">
        <f t="shared" si="45"/>
        <v xml:space="preserve"> </v>
      </c>
      <c r="C636" s="2" t="str">
        <f t="shared" si="46"/>
        <v xml:space="preserve"> </v>
      </c>
      <c r="D636" s="2" t="str">
        <f t="shared" si="47"/>
        <v xml:space="preserve"> </v>
      </c>
      <c r="E636" s="2" t="str">
        <f t="shared" si="48"/>
        <v xml:space="preserve"> </v>
      </c>
      <c r="F636" s="2" t="str">
        <f t="shared" si="49"/>
        <v xml:space="preserve"> </v>
      </c>
    </row>
    <row r="637" spans="1:6" x14ac:dyDescent="0.45">
      <c r="A637" s="2"/>
      <c r="B637" t="str">
        <f t="shared" si="45"/>
        <v xml:space="preserve"> </v>
      </c>
      <c r="C637" s="2" t="str">
        <f t="shared" si="46"/>
        <v xml:space="preserve"> </v>
      </c>
      <c r="D637" s="2" t="str">
        <f t="shared" si="47"/>
        <v xml:space="preserve"> </v>
      </c>
      <c r="E637" s="2" t="str">
        <f t="shared" si="48"/>
        <v xml:space="preserve"> </v>
      </c>
      <c r="F637" s="2" t="str">
        <f t="shared" si="49"/>
        <v xml:space="preserve"> </v>
      </c>
    </row>
    <row r="638" spans="1:6" x14ac:dyDescent="0.45">
      <c r="A638" s="2"/>
      <c r="B638" t="str">
        <f t="shared" si="45"/>
        <v xml:space="preserve"> </v>
      </c>
      <c r="C638" s="2" t="str">
        <f t="shared" si="46"/>
        <v xml:space="preserve"> </v>
      </c>
      <c r="D638" s="2" t="str">
        <f t="shared" si="47"/>
        <v xml:space="preserve"> </v>
      </c>
      <c r="E638" s="2" t="str">
        <f t="shared" si="48"/>
        <v xml:space="preserve"> </v>
      </c>
      <c r="F638" s="2" t="str">
        <f t="shared" si="49"/>
        <v xml:space="preserve"> </v>
      </c>
    </row>
    <row r="639" spans="1:6" x14ac:dyDescent="0.45">
      <c r="A639" s="2"/>
      <c r="B639" t="str">
        <f t="shared" si="45"/>
        <v xml:space="preserve"> </v>
      </c>
      <c r="C639" s="2" t="str">
        <f t="shared" si="46"/>
        <v xml:space="preserve"> </v>
      </c>
      <c r="D639" s="2" t="str">
        <f t="shared" si="47"/>
        <v xml:space="preserve"> </v>
      </c>
      <c r="E639" s="2" t="str">
        <f t="shared" si="48"/>
        <v xml:space="preserve"> </v>
      </c>
      <c r="F639" s="2" t="str">
        <f t="shared" si="49"/>
        <v xml:space="preserve"> </v>
      </c>
    </row>
    <row r="640" spans="1:6" x14ac:dyDescent="0.45">
      <c r="A640" s="2"/>
      <c r="B640" t="str">
        <f t="shared" si="45"/>
        <v xml:space="preserve"> </v>
      </c>
      <c r="C640" s="2" t="str">
        <f t="shared" si="46"/>
        <v xml:space="preserve"> </v>
      </c>
      <c r="D640" s="2" t="str">
        <f t="shared" si="47"/>
        <v xml:space="preserve"> </v>
      </c>
      <c r="E640" s="2" t="str">
        <f t="shared" si="48"/>
        <v xml:space="preserve"> </v>
      </c>
      <c r="F640" s="2" t="str">
        <f t="shared" si="49"/>
        <v xml:space="preserve"> </v>
      </c>
    </row>
  </sheetData>
  <dataValidations count="1">
    <dataValidation type="list" allowBlank="1" showInputMessage="1" showErrorMessage="1" sqref="D5" xr:uid="{BD5B1301-A475-413B-992D-5E87DD4590C5}">
      <formula1>"Annual, Semi-Annual, Monthly"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C61E-DC14-4B16-9EAB-46BCBB70FD1B}">
  <dimension ref="A1:G640"/>
  <sheetViews>
    <sheetView workbookViewId="0">
      <selection activeCell="H17" sqref="A1:XFD1048576"/>
    </sheetView>
  </sheetViews>
  <sheetFormatPr defaultRowHeight="14.25" x14ac:dyDescent="0.45"/>
  <cols>
    <col min="2" max="2" width="21.796875" bestFit="1" customWidth="1"/>
    <col min="3" max="3" width="14.265625" bestFit="1" customWidth="1"/>
    <col min="4" max="4" width="17.9296875" bestFit="1" customWidth="1"/>
    <col min="5" max="5" width="15.53125" bestFit="1" customWidth="1"/>
    <col min="6" max="6" width="23.73046875" bestFit="1" customWidth="1"/>
    <col min="7" max="7" width="12.265625" bestFit="1" customWidth="1"/>
    <col min="8" max="8" width="21.796875" bestFit="1" customWidth="1"/>
  </cols>
  <sheetData>
    <row r="1" spans="1:7" x14ac:dyDescent="0.45">
      <c r="B1" s="8"/>
      <c r="C1" s="9" t="s">
        <v>18</v>
      </c>
      <c r="D1" s="8"/>
    </row>
    <row r="2" spans="1:7" x14ac:dyDescent="0.45">
      <c r="B2" s="3" t="s">
        <v>1</v>
      </c>
      <c r="C2" s="3"/>
      <c r="D2" s="4">
        <v>1000000</v>
      </c>
      <c r="F2" t="s">
        <v>15</v>
      </c>
      <c r="G2" s="2">
        <f>SUM($E$12:$E$1048576)</f>
        <v>718695.063675654</v>
      </c>
    </row>
    <row r="3" spans="1:7" x14ac:dyDescent="0.45">
      <c r="B3" s="3" t="s">
        <v>2</v>
      </c>
      <c r="C3" s="3"/>
      <c r="D3" s="3">
        <v>30</v>
      </c>
      <c r="F3" t="s">
        <v>16</v>
      </c>
      <c r="G3" s="2">
        <f>SUM($D$12:$D$1048576)</f>
        <v>1000000</v>
      </c>
    </row>
    <row r="4" spans="1:7" x14ac:dyDescent="0.45">
      <c r="B4" s="3" t="s">
        <v>3</v>
      </c>
      <c r="C4" s="3"/>
      <c r="D4" s="5">
        <v>0.04</v>
      </c>
      <c r="F4" t="s">
        <v>17</v>
      </c>
      <c r="G4" s="11">
        <f>SUM($C$12:$C$1048576)</f>
        <v>1718695.063675652</v>
      </c>
    </row>
    <row r="5" spans="1:7" x14ac:dyDescent="0.45">
      <c r="B5" s="3" t="s">
        <v>4</v>
      </c>
      <c r="C5" s="3"/>
      <c r="D5" s="7" t="s">
        <v>8</v>
      </c>
    </row>
    <row r="6" spans="1:7" ht="15.75" x14ac:dyDescent="0.5">
      <c r="B6" s="6" t="s">
        <v>5</v>
      </c>
      <c r="C6" s="3"/>
      <c r="D6" s="3">
        <f>VLOOKUP(D5,Sheet2!$A$1:$B$3,2,0)</f>
        <v>12</v>
      </c>
      <c r="G6" s="2"/>
    </row>
    <row r="7" spans="1:7" x14ac:dyDescent="0.45">
      <c r="B7" s="3" t="s">
        <v>6</v>
      </c>
      <c r="C7" s="3"/>
      <c r="D7" s="3">
        <f>D3*D6</f>
        <v>360</v>
      </c>
    </row>
    <row r="9" spans="1:7" x14ac:dyDescent="0.45">
      <c r="B9" t="s">
        <v>7</v>
      </c>
      <c r="D9" s="1">
        <f>PMT($D$4/$D$6,$D$7,-$D$2)</f>
        <v>4774.1529546545953</v>
      </c>
    </row>
    <row r="11" spans="1:7" ht="15.75" x14ac:dyDescent="0.5"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0</v>
      </c>
    </row>
    <row r="12" spans="1:7" x14ac:dyDescent="0.45">
      <c r="A12" s="2"/>
      <c r="B12">
        <v>0</v>
      </c>
      <c r="C12" s="2"/>
      <c r="D12" s="2"/>
      <c r="E12" s="2"/>
      <c r="F12" s="2">
        <f>D2</f>
        <v>1000000</v>
      </c>
    </row>
    <row r="13" spans="1:7" x14ac:dyDescent="0.45">
      <c r="A13" s="2"/>
      <c r="B13">
        <f t="shared" ref="B13:B76" si="0">IF(B12&lt;$D$7,B12+1," ")</f>
        <v>1</v>
      </c>
      <c r="C13" s="2">
        <f t="shared" ref="C13:C76" si="1">IF(B13&lt;&gt;" ",$D$9," ")</f>
        <v>4774.1529546545953</v>
      </c>
      <c r="D13" s="2">
        <f t="shared" ref="D13:D76" si="2">IF(B13&lt;&gt;" ",PPMT($D$4/$D$6,$B13,$D$7,-$D$2)," ")</f>
        <v>1440.8196213212616</v>
      </c>
      <c r="E13" s="2">
        <f t="shared" ref="E13:E76" si="3">IF(B13&lt;&gt;" ",IPMT($D$4/$D$6,  $B13,$D$7,-  $D$2)," ")</f>
        <v>3333.3333333333339</v>
      </c>
      <c r="F13" s="2">
        <f t="shared" ref="F13:F76" si="4">IF(B13&lt;&gt;" ",F12-D13," ")</f>
        <v>998559.18037867872</v>
      </c>
    </row>
    <row r="14" spans="1:7" x14ac:dyDescent="0.45">
      <c r="A14" s="2"/>
      <c r="B14">
        <f t="shared" si="0"/>
        <v>2</v>
      </c>
      <c r="C14" s="2">
        <f t="shared" si="1"/>
        <v>4774.1529546545953</v>
      </c>
      <c r="D14" s="2">
        <f t="shared" si="2"/>
        <v>1445.6223533923326</v>
      </c>
      <c r="E14" s="2">
        <f t="shared" si="3"/>
        <v>3328.5306012622627</v>
      </c>
      <c r="F14" s="2">
        <f t="shared" si="4"/>
        <v>997113.55802528642</v>
      </c>
    </row>
    <row r="15" spans="1:7" x14ac:dyDescent="0.45">
      <c r="A15" s="2"/>
      <c r="B15">
        <f t="shared" si="0"/>
        <v>3</v>
      </c>
      <c r="C15" s="2">
        <f t="shared" si="1"/>
        <v>4774.1529546545953</v>
      </c>
      <c r="D15" s="2">
        <f t="shared" si="2"/>
        <v>1450.4410945703071</v>
      </c>
      <c r="E15" s="2">
        <f t="shared" si="3"/>
        <v>3323.7118600842882</v>
      </c>
      <c r="F15" s="2">
        <f t="shared" si="4"/>
        <v>995663.11693071609</v>
      </c>
    </row>
    <row r="16" spans="1:7" x14ac:dyDescent="0.45">
      <c r="A16" s="2"/>
      <c r="B16">
        <f t="shared" si="0"/>
        <v>4</v>
      </c>
      <c r="C16" s="2">
        <f t="shared" si="1"/>
        <v>4774.1529546545953</v>
      </c>
      <c r="D16" s="2">
        <f t="shared" si="2"/>
        <v>1455.2758982188745</v>
      </c>
      <c r="E16" s="2">
        <f t="shared" si="3"/>
        <v>3318.877056435721</v>
      </c>
      <c r="F16" s="2">
        <f t="shared" si="4"/>
        <v>994207.84103249724</v>
      </c>
    </row>
    <row r="17" spans="1:6" x14ac:dyDescent="0.45">
      <c r="A17" s="2"/>
      <c r="B17">
        <f t="shared" si="0"/>
        <v>5</v>
      </c>
      <c r="C17" s="2">
        <f t="shared" si="1"/>
        <v>4774.1529546545953</v>
      </c>
      <c r="D17" s="2">
        <f t="shared" si="2"/>
        <v>1460.1268178796045</v>
      </c>
      <c r="E17" s="2">
        <f t="shared" si="3"/>
        <v>3314.0261367749913</v>
      </c>
      <c r="F17" s="2">
        <f t="shared" si="4"/>
        <v>992747.71421461762</v>
      </c>
    </row>
    <row r="18" spans="1:6" x14ac:dyDescent="0.45">
      <c r="A18" s="2"/>
      <c r="B18">
        <f t="shared" si="0"/>
        <v>6</v>
      </c>
      <c r="C18" s="2">
        <f t="shared" si="1"/>
        <v>4774.1529546545953</v>
      </c>
      <c r="D18" s="2">
        <f t="shared" si="2"/>
        <v>1464.993907272536</v>
      </c>
      <c r="E18" s="2">
        <f t="shared" si="3"/>
        <v>3309.1590473820593</v>
      </c>
      <c r="F18" s="2">
        <f t="shared" si="4"/>
        <v>991282.72030734504</v>
      </c>
    </row>
    <row r="19" spans="1:6" x14ac:dyDescent="0.45">
      <c r="A19" s="2"/>
      <c r="B19">
        <f t="shared" si="0"/>
        <v>7</v>
      </c>
      <c r="C19" s="2">
        <f t="shared" si="1"/>
        <v>4774.1529546545953</v>
      </c>
      <c r="D19" s="2">
        <f t="shared" si="2"/>
        <v>1469.877220296778</v>
      </c>
      <c r="E19" s="2">
        <f t="shared" si="3"/>
        <v>3304.2757343578173</v>
      </c>
      <c r="F19" s="2">
        <f t="shared" si="4"/>
        <v>989812.84308704827</v>
      </c>
    </row>
    <row r="20" spans="1:6" x14ac:dyDescent="0.45">
      <c r="A20" s="2"/>
      <c r="B20">
        <f t="shared" si="0"/>
        <v>8</v>
      </c>
      <c r="C20" s="2">
        <f t="shared" si="1"/>
        <v>4774.1529546545953</v>
      </c>
      <c r="D20" s="2">
        <f t="shared" si="2"/>
        <v>1474.7768110311006</v>
      </c>
      <c r="E20" s="2">
        <f t="shared" si="3"/>
        <v>3299.3761436234945</v>
      </c>
      <c r="F20" s="2">
        <f t="shared" si="4"/>
        <v>988338.06627601723</v>
      </c>
    </row>
    <row r="21" spans="1:6" x14ac:dyDescent="0.45">
      <c r="A21" s="2"/>
      <c r="B21">
        <f t="shared" si="0"/>
        <v>9</v>
      </c>
      <c r="C21" s="2">
        <f t="shared" si="1"/>
        <v>4774.1529546545953</v>
      </c>
      <c r="D21" s="2">
        <f t="shared" si="2"/>
        <v>1479.6927337345376</v>
      </c>
      <c r="E21" s="2">
        <f t="shared" si="3"/>
        <v>3294.4602209200575</v>
      </c>
      <c r="F21" s="2">
        <f t="shared" si="4"/>
        <v>986858.37354228273</v>
      </c>
    </row>
    <row r="22" spans="1:6" x14ac:dyDescent="0.45">
      <c r="A22" s="2"/>
      <c r="B22">
        <f t="shared" si="0"/>
        <v>10</v>
      </c>
      <c r="C22" s="2">
        <f t="shared" si="1"/>
        <v>4774.1529546545953</v>
      </c>
      <c r="D22" s="2">
        <f t="shared" si="2"/>
        <v>1484.6250428469859</v>
      </c>
      <c r="E22" s="2">
        <f t="shared" si="3"/>
        <v>3289.5279118076091</v>
      </c>
      <c r="F22" s="2">
        <f t="shared" si="4"/>
        <v>985373.74849943572</v>
      </c>
    </row>
    <row r="23" spans="1:6" x14ac:dyDescent="0.45">
      <c r="A23" s="2"/>
      <c r="B23">
        <f t="shared" si="0"/>
        <v>11</v>
      </c>
      <c r="C23" s="2">
        <f t="shared" si="1"/>
        <v>4774.1529546545953</v>
      </c>
      <c r="D23" s="2">
        <f t="shared" si="2"/>
        <v>1489.5737929898094</v>
      </c>
      <c r="E23" s="2">
        <f t="shared" si="3"/>
        <v>3284.5791616647862</v>
      </c>
      <c r="F23" s="2">
        <f t="shared" si="4"/>
        <v>983884.17470644589</v>
      </c>
    </row>
    <row r="24" spans="1:6" x14ac:dyDescent="0.45">
      <c r="A24" s="2"/>
      <c r="B24">
        <f t="shared" si="0"/>
        <v>12</v>
      </c>
      <c r="C24" s="2">
        <f t="shared" si="1"/>
        <v>4774.1529546545953</v>
      </c>
      <c r="D24" s="2">
        <f t="shared" si="2"/>
        <v>1494.5390389664421</v>
      </c>
      <c r="E24" s="2">
        <f t="shared" si="3"/>
        <v>3279.6139156881532</v>
      </c>
      <c r="F24" s="2">
        <f t="shared" si="4"/>
        <v>982389.63566747948</v>
      </c>
    </row>
    <row r="25" spans="1:6" x14ac:dyDescent="0.45">
      <c r="A25" s="2"/>
      <c r="B25">
        <f t="shared" si="0"/>
        <v>13</v>
      </c>
      <c r="C25" s="2">
        <f t="shared" si="1"/>
        <v>4774.1529546545953</v>
      </c>
      <c r="D25" s="2">
        <f t="shared" si="2"/>
        <v>1499.520835762997</v>
      </c>
      <c r="E25" s="2">
        <f t="shared" si="3"/>
        <v>3274.6321188915986</v>
      </c>
      <c r="F25" s="2">
        <f t="shared" si="4"/>
        <v>980890.11483171652</v>
      </c>
    </row>
    <row r="26" spans="1:6" x14ac:dyDescent="0.45">
      <c r="A26" s="2"/>
      <c r="B26">
        <f t="shared" si="0"/>
        <v>14</v>
      </c>
      <c r="C26" s="2">
        <f t="shared" si="1"/>
        <v>4774.1529546545953</v>
      </c>
      <c r="D26" s="2">
        <f t="shared" si="2"/>
        <v>1504.5192385488733</v>
      </c>
      <c r="E26" s="2">
        <f t="shared" si="3"/>
        <v>3269.6337161057218</v>
      </c>
      <c r="F26" s="2">
        <f t="shared" si="4"/>
        <v>979385.5955931677</v>
      </c>
    </row>
    <row r="27" spans="1:6" x14ac:dyDescent="0.45">
      <c r="A27" s="2"/>
      <c r="B27">
        <f t="shared" si="0"/>
        <v>15</v>
      </c>
      <c r="C27" s="2">
        <f t="shared" si="1"/>
        <v>4774.1529546545953</v>
      </c>
      <c r="D27" s="2">
        <f t="shared" si="2"/>
        <v>1509.5343026773696</v>
      </c>
      <c r="E27" s="2">
        <f t="shared" si="3"/>
        <v>3264.6186519772259</v>
      </c>
      <c r="F27" s="2">
        <f t="shared" si="4"/>
        <v>977876.06129049032</v>
      </c>
    </row>
    <row r="28" spans="1:6" x14ac:dyDescent="0.45">
      <c r="A28" s="2"/>
      <c r="B28">
        <f t="shared" si="0"/>
        <v>16</v>
      </c>
      <c r="C28" s="2">
        <f t="shared" si="1"/>
        <v>4774.1529546545953</v>
      </c>
      <c r="D28" s="2">
        <f t="shared" si="2"/>
        <v>1514.5660836862942</v>
      </c>
      <c r="E28" s="2">
        <f t="shared" si="3"/>
        <v>3259.5868709683009</v>
      </c>
      <c r="F28" s="2">
        <f t="shared" si="4"/>
        <v>976361.49520680401</v>
      </c>
    </row>
    <row r="29" spans="1:6" x14ac:dyDescent="0.45">
      <c r="A29" s="2"/>
      <c r="B29">
        <f t="shared" si="0"/>
        <v>17</v>
      </c>
      <c r="C29" s="2">
        <f t="shared" si="1"/>
        <v>4774.1529546545953</v>
      </c>
      <c r="D29" s="2">
        <f t="shared" si="2"/>
        <v>1519.614637298582</v>
      </c>
      <c r="E29" s="2">
        <f t="shared" si="3"/>
        <v>3254.5383173560135</v>
      </c>
      <c r="F29" s="2">
        <f t="shared" si="4"/>
        <v>974841.88056950539</v>
      </c>
    </row>
    <row r="30" spans="1:6" x14ac:dyDescent="0.45">
      <c r="A30" s="2"/>
      <c r="B30">
        <f t="shared" si="0"/>
        <v>18</v>
      </c>
      <c r="C30" s="2">
        <f t="shared" si="1"/>
        <v>4774.1529546545953</v>
      </c>
      <c r="D30" s="2">
        <f t="shared" si="2"/>
        <v>1524.6800194229106</v>
      </c>
      <c r="E30" s="2">
        <f t="shared" si="3"/>
        <v>3249.4729352316849</v>
      </c>
      <c r="F30" s="2">
        <f t="shared" si="4"/>
        <v>973317.20055008249</v>
      </c>
    </row>
    <row r="31" spans="1:6" x14ac:dyDescent="0.45">
      <c r="A31" s="2"/>
      <c r="B31">
        <f t="shared" si="0"/>
        <v>19</v>
      </c>
      <c r="C31" s="2">
        <f t="shared" si="1"/>
        <v>4774.1529546545953</v>
      </c>
      <c r="D31" s="2">
        <f t="shared" si="2"/>
        <v>1529.7622861543205</v>
      </c>
      <c r="E31" s="2">
        <f t="shared" si="3"/>
        <v>3244.3906685002748</v>
      </c>
      <c r="F31" s="2">
        <f t="shared" si="4"/>
        <v>971787.43826392817</v>
      </c>
    </row>
    <row r="32" spans="1:6" x14ac:dyDescent="0.45">
      <c r="A32" s="2"/>
      <c r="B32">
        <f t="shared" si="0"/>
        <v>20</v>
      </c>
      <c r="C32" s="2">
        <f t="shared" si="1"/>
        <v>4774.1529546545953</v>
      </c>
      <c r="D32" s="2">
        <f t="shared" si="2"/>
        <v>1534.8614937748348</v>
      </c>
      <c r="E32" s="2">
        <f t="shared" si="3"/>
        <v>3239.2914608797605</v>
      </c>
      <c r="F32" s="2">
        <f t="shared" si="4"/>
        <v>970252.57677015336</v>
      </c>
    </row>
    <row r="33" spans="1:6" x14ac:dyDescent="0.45">
      <c r="A33" s="2"/>
      <c r="B33">
        <f t="shared" si="0"/>
        <v>21</v>
      </c>
      <c r="C33" s="2">
        <f t="shared" si="1"/>
        <v>4774.1529546545953</v>
      </c>
      <c r="D33" s="2">
        <f t="shared" si="2"/>
        <v>1539.977698754084</v>
      </c>
      <c r="E33" s="2">
        <f t="shared" si="3"/>
        <v>3234.1752559005108</v>
      </c>
      <c r="F33" s="2">
        <f t="shared" si="4"/>
        <v>968712.59907139931</v>
      </c>
    </row>
    <row r="34" spans="1:6" x14ac:dyDescent="0.45">
      <c r="A34" s="2"/>
      <c r="B34">
        <f t="shared" si="0"/>
        <v>22</v>
      </c>
      <c r="C34" s="2">
        <f t="shared" si="1"/>
        <v>4774.1529546545953</v>
      </c>
      <c r="D34" s="2">
        <f t="shared" si="2"/>
        <v>1545.1109577499308</v>
      </c>
      <c r="E34" s="2">
        <f t="shared" si="3"/>
        <v>3229.0419969046648</v>
      </c>
      <c r="F34" s="2">
        <f t="shared" si="4"/>
        <v>967167.48811364942</v>
      </c>
    </row>
    <row r="35" spans="1:6" x14ac:dyDescent="0.45">
      <c r="A35" s="2"/>
      <c r="B35">
        <f t="shared" si="0"/>
        <v>23</v>
      </c>
      <c r="C35" s="2">
        <f t="shared" si="1"/>
        <v>4774.1529546545953</v>
      </c>
      <c r="D35" s="2">
        <f t="shared" si="2"/>
        <v>1550.2613276090974</v>
      </c>
      <c r="E35" s="2">
        <f t="shared" si="3"/>
        <v>3223.8916270454979</v>
      </c>
      <c r="F35" s="2">
        <f t="shared" si="4"/>
        <v>965617.22678604035</v>
      </c>
    </row>
    <row r="36" spans="1:6" x14ac:dyDescent="0.45">
      <c r="A36" s="2"/>
      <c r="B36">
        <f t="shared" si="0"/>
        <v>24</v>
      </c>
      <c r="C36" s="2">
        <f t="shared" si="1"/>
        <v>4774.1529546545953</v>
      </c>
      <c r="D36" s="2">
        <f t="shared" si="2"/>
        <v>1555.4288653677943</v>
      </c>
      <c r="E36" s="2">
        <f t="shared" si="3"/>
        <v>3218.7240892868012</v>
      </c>
      <c r="F36" s="2">
        <f t="shared" si="4"/>
        <v>964061.79792067257</v>
      </c>
    </row>
    <row r="37" spans="1:6" x14ac:dyDescent="0.45">
      <c r="A37" s="2"/>
      <c r="B37">
        <f t="shared" si="0"/>
        <v>25</v>
      </c>
      <c r="C37" s="2">
        <f t="shared" si="1"/>
        <v>4774.1529546545953</v>
      </c>
      <c r="D37" s="2">
        <f t="shared" si="2"/>
        <v>1560.6136282523539</v>
      </c>
      <c r="E37" s="2">
        <f t="shared" si="3"/>
        <v>3213.5393264022418</v>
      </c>
      <c r="F37" s="2">
        <f t="shared" si="4"/>
        <v>962501.18429242016</v>
      </c>
    </row>
    <row r="38" spans="1:6" x14ac:dyDescent="0.45">
      <c r="A38" s="2"/>
      <c r="B38">
        <f t="shared" si="0"/>
        <v>26</v>
      </c>
      <c r="C38" s="2">
        <f t="shared" si="1"/>
        <v>4774.1529546545953</v>
      </c>
      <c r="D38" s="2">
        <f t="shared" si="2"/>
        <v>1565.8156736798617</v>
      </c>
      <c r="E38" s="2">
        <f t="shared" si="3"/>
        <v>3208.3372809747339</v>
      </c>
      <c r="F38" s="2">
        <f t="shared" si="4"/>
        <v>960935.36861874035</v>
      </c>
    </row>
    <row r="39" spans="1:6" x14ac:dyDescent="0.45">
      <c r="A39" s="2"/>
      <c r="B39">
        <f t="shared" si="0"/>
        <v>27</v>
      </c>
      <c r="C39" s="2">
        <f t="shared" si="1"/>
        <v>4774.1529546545953</v>
      </c>
      <c r="D39" s="2">
        <f t="shared" si="2"/>
        <v>1571.0350592587945</v>
      </c>
      <c r="E39" s="2">
        <f t="shared" si="3"/>
        <v>3203.117895395801</v>
      </c>
      <c r="F39" s="2">
        <f t="shared" si="4"/>
        <v>959364.33355948154</v>
      </c>
    </row>
    <row r="40" spans="1:6" x14ac:dyDescent="0.45">
      <c r="A40" s="2"/>
      <c r="B40">
        <f t="shared" si="0"/>
        <v>28</v>
      </c>
      <c r="C40" s="2">
        <f t="shared" si="1"/>
        <v>4774.1529546545953</v>
      </c>
      <c r="D40" s="2">
        <f t="shared" si="2"/>
        <v>1576.2718427896575</v>
      </c>
      <c r="E40" s="2">
        <f t="shared" si="3"/>
        <v>3197.8811118649378</v>
      </c>
      <c r="F40" s="2">
        <f t="shared" si="4"/>
        <v>957788.06171669194</v>
      </c>
    </row>
    <row r="41" spans="1:6" x14ac:dyDescent="0.45">
      <c r="A41" s="2"/>
      <c r="B41">
        <f t="shared" si="0"/>
        <v>29</v>
      </c>
      <c r="C41" s="2">
        <f t="shared" si="1"/>
        <v>4774.1529546545953</v>
      </c>
      <c r="D41" s="2">
        <f t="shared" si="2"/>
        <v>1581.5260822656223</v>
      </c>
      <c r="E41" s="2">
        <f t="shared" si="3"/>
        <v>3192.626872388973</v>
      </c>
      <c r="F41" s="2">
        <f t="shared" si="4"/>
        <v>956206.53563442628</v>
      </c>
    </row>
    <row r="42" spans="1:6" x14ac:dyDescent="0.45">
      <c r="A42" s="2"/>
      <c r="B42">
        <f t="shared" si="0"/>
        <v>30</v>
      </c>
      <c r="C42" s="2">
        <f t="shared" si="1"/>
        <v>4774.1529546545953</v>
      </c>
      <c r="D42" s="2">
        <f t="shared" si="2"/>
        <v>1586.7978358731748</v>
      </c>
      <c r="E42" s="2">
        <f t="shared" si="3"/>
        <v>3187.355118781421</v>
      </c>
      <c r="F42" s="2">
        <f t="shared" si="4"/>
        <v>954619.73779855308</v>
      </c>
    </row>
    <row r="43" spans="1:6" x14ac:dyDescent="0.45">
      <c r="A43" s="2"/>
      <c r="B43">
        <f t="shared" si="0"/>
        <v>31</v>
      </c>
      <c r="C43" s="2">
        <f t="shared" si="1"/>
        <v>4774.1529546545953</v>
      </c>
      <c r="D43" s="2">
        <f t="shared" si="2"/>
        <v>1592.087161992752</v>
      </c>
      <c r="E43" s="2">
        <f t="shared" si="3"/>
        <v>3182.0657926618433</v>
      </c>
      <c r="F43" s="2">
        <f t="shared" si="4"/>
        <v>953027.65063656028</v>
      </c>
    </row>
    <row r="44" spans="1:6" x14ac:dyDescent="0.45">
      <c r="A44" s="2"/>
      <c r="B44">
        <f t="shared" si="0"/>
        <v>32</v>
      </c>
      <c r="C44" s="2">
        <f t="shared" si="1"/>
        <v>4774.1529546545953</v>
      </c>
      <c r="D44" s="2">
        <f t="shared" si="2"/>
        <v>1597.3941191993945</v>
      </c>
      <c r="E44" s="2">
        <f t="shared" si="3"/>
        <v>3176.7588354552004</v>
      </c>
      <c r="F44" s="2">
        <f t="shared" si="4"/>
        <v>951430.25651736092</v>
      </c>
    </row>
    <row r="45" spans="1:6" x14ac:dyDescent="0.45">
      <c r="A45" s="2"/>
      <c r="B45">
        <f t="shared" si="0"/>
        <v>33</v>
      </c>
      <c r="C45" s="2">
        <f t="shared" si="1"/>
        <v>4774.1529546545953</v>
      </c>
      <c r="D45" s="2">
        <f t="shared" si="2"/>
        <v>1602.7187662633926</v>
      </c>
      <c r="E45" s="2">
        <f t="shared" si="3"/>
        <v>3171.4341883912025</v>
      </c>
      <c r="F45" s="2">
        <f t="shared" si="4"/>
        <v>949827.53775109758</v>
      </c>
    </row>
    <row r="46" spans="1:6" x14ac:dyDescent="0.45">
      <c r="A46" s="2"/>
      <c r="B46">
        <f t="shared" si="0"/>
        <v>34</v>
      </c>
      <c r="C46" s="2">
        <f t="shared" si="1"/>
        <v>4774.1529546545953</v>
      </c>
      <c r="D46" s="2">
        <f t="shared" si="2"/>
        <v>1608.0611621509372</v>
      </c>
      <c r="E46" s="2">
        <f t="shared" si="3"/>
        <v>3166.0917925036579</v>
      </c>
      <c r="F46" s="2">
        <f t="shared" si="4"/>
        <v>948219.47658894665</v>
      </c>
    </row>
    <row r="47" spans="1:6" x14ac:dyDescent="0.45">
      <c r="A47" s="2"/>
      <c r="B47">
        <f t="shared" si="0"/>
        <v>35</v>
      </c>
      <c r="C47" s="2">
        <f t="shared" si="1"/>
        <v>4774.1529546545953</v>
      </c>
      <c r="D47" s="2">
        <f t="shared" si="2"/>
        <v>1613.4213660247738</v>
      </c>
      <c r="E47" s="2">
        <f t="shared" si="3"/>
        <v>3160.7315886298215</v>
      </c>
      <c r="F47" s="2">
        <f t="shared" si="4"/>
        <v>946606.05522292189</v>
      </c>
    </row>
    <row r="48" spans="1:6" x14ac:dyDescent="0.45">
      <c r="A48" s="2"/>
      <c r="B48">
        <f t="shared" si="0"/>
        <v>36</v>
      </c>
      <c r="C48" s="2">
        <f t="shared" si="1"/>
        <v>4774.1529546545953</v>
      </c>
      <c r="D48" s="2">
        <f t="shared" si="2"/>
        <v>1618.7994372448563</v>
      </c>
      <c r="E48" s="2">
        <f t="shared" si="3"/>
        <v>3155.3535174097392</v>
      </c>
      <c r="F48" s="2">
        <f t="shared" si="4"/>
        <v>944987.255785677</v>
      </c>
    </row>
    <row r="49" spans="1:6" x14ac:dyDescent="0.45">
      <c r="A49" s="2"/>
      <c r="B49">
        <f t="shared" si="0"/>
        <v>37</v>
      </c>
      <c r="C49" s="2">
        <f t="shared" si="1"/>
        <v>4774.1529546545953</v>
      </c>
      <c r="D49" s="2">
        <f t="shared" si="2"/>
        <v>1624.1954353690055</v>
      </c>
      <c r="E49" s="2">
        <f t="shared" si="3"/>
        <v>3149.9575192855896</v>
      </c>
      <c r="F49" s="2">
        <f t="shared" si="4"/>
        <v>943363.06035030796</v>
      </c>
    </row>
    <row r="50" spans="1:6" x14ac:dyDescent="0.45">
      <c r="A50" s="2"/>
      <c r="B50">
        <f t="shared" si="0"/>
        <v>38</v>
      </c>
      <c r="C50" s="2">
        <f t="shared" si="1"/>
        <v>4774.1529546545953</v>
      </c>
      <c r="D50" s="2">
        <f t="shared" si="2"/>
        <v>1629.6094201535691</v>
      </c>
      <c r="E50" s="2">
        <f t="shared" si="3"/>
        <v>3144.5435345010264</v>
      </c>
      <c r="F50" s="2">
        <f t="shared" si="4"/>
        <v>941733.45093015442</v>
      </c>
    </row>
    <row r="51" spans="1:6" x14ac:dyDescent="0.45">
      <c r="A51" s="2"/>
      <c r="B51">
        <f t="shared" si="0"/>
        <v>39</v>
      </c>
      <c r="C51" s="2">
        <f t="shared" si="1"/>
        <v>4774.1529546545953</v>
      </c>
      <c r="D51" s="2">
        <f t="shared" si="2"/>
        <v>1635.041451554081</v>
      </c>
      <c r="E51" s="2">
        <f t="shared" si="3"/>
        <v>3139.1115031005147</v>
      </c>
      <c r="F51" s="2">
        <f t="shared" si="4"/>
        <v>940098.40947860037</v>
      </c>
    </row>
    <row r="52" spans="1:6" x14ac:dyDescent="0.45">
      <c r="A52" s="2"/>
      <c r="B52">
        <f t="shared" si="0"/>
        <v>40</v>
      </c>
      <c r="C52" s="2">
        <f t="shared" si="1"/>
        <v>4774.1529546545953</v>
      </c>
      <c r="D52" s="2">
        <f t="shared" si="2"/>
        <v>1640.491589725928</v>
      </c>
      <c r="E52" s="2">
        <f t="shared" si="3"/>
        <v>3133.6613649286669</v>
      </c>
      <c r="F52" s="2">
        <f t="shared" si="4"/>
        <v>938457.91788887442</v>
      </c>
    </row>
    <row r="53" spans="1:6" x14ac:dyDescent="0.45">
      <c r="A53" s="2"/>
      <c r="B53">
        <f t="shared" si="0"/>
        <v>41</v>
      </c>
      <c r="C53" s="2">
        <f t="shared" si="1"/>
        <v>4774.1529546545953</v>
      </c>
      <c r="D53" s="2">
        <f t="shared" si="2"/>
        <v>1645.9598950250142</v>
      </c>
      <c r="E53" s="2">
        <f t="shared" si="3"/>
        <v>3128.1930596295811</v>
      </c>
      <c r="F53" s="2">
        <f t="shared" si="4"/>
        <v>936811.95799384941</v>
      </c>
    </row>
    <row r="54" spans="1:6" x14ac:dyDescent="0.45">
      <c r="A54" s="2"/>
      <c r="B54">
        <f t="shared" si="0"/>
        <v>42</v>
      </c>
      <c r="C54" s="2">
        <f t="shared" si="1"/>
        <v>4774.1529546545953</v>
      </c>
      <c r="D54" s="2">
        <f t="shared" si="2"/>
        <v>1651.4464280084312</v>
      </c>
      <c r="E54" s="2">
        <f t="shared" si="3"/>
        <v>3122.7065266461641</v>
      </c>
      <c r="F54" s="2">
        <f t="shared" si="4"/>
        <v>935160.51156584104</v>
      </c>
    </row>
    <row r="55" spans="1:6" x14ac:dyDescent="0.45">
      <c r="A55" s="2"/>
      <c r="B55">
        <f t="shared" si="0"/>
        <v>43</v>
      </c>
      <c r="C55" s="2">
        <f t="shared" si="1"/>
        <v>4774.1529546545953</v>
      </c>
      <c r="D55" s="2">
        <f t="shared" si="2"/>
        <v>1656.9512494351261</v>
      </c>
      <c r="E55" s="2">
        <f t="shared" si="3"/>
        <v>3117.2017052194692</v>
      </c>
      <c r="F55" s="2">
        <f t="shared" si="4"/>
        <v>933503.56031640596</v>
      </c>
    </row>
    <row r="56" spans="1:6" x14ac:dyDescent="0.45">
      <c r="A56" s="2"/>
      <c r="B56">
        <f t="shared" si="0"/>
        <v>44</v>
      </c>
      <c r="C56" s="2">
        <f t="shared" si="1"/>
        <v>4774.1529546545953</v>
      </c>
      <c r="D56" s="2">
        <f t="shared" si="2"/>
        <v>1662.4744202665761</v>
      </c>
      <c r="E56" s="2">
        <f t="shared" si="3"/>
        <v>3111.6785343880188</v>
      </c>
      <c r="F56" s="2">
        <f t="shared" si="4"/>
        <v>931841.08589613938</v>
      </c>
    </row>
    <row r="57" spans="1:6" x14ac:dyDescent="0.45">
      <c r="A57" s="2"/>
      <c r="B57">
        <f t="shared" si="0"/>
        <v>45</v>
      </c>
      <c r="C57" s="2">
        <f t="shared" si="1"/>
        <v>4774.1529546545953</v>
      </c>
      <c r="D57" s="2">
        <f t="shared" si="2"/>
        <v>1668.0160016674647</v>
      </c>
      <c r="E57" s="2">
        <f t="shared" si="3"/>
        <v>3106.1369529871304</v>
      </c>
      <c r="F57" s="2">
        <f t="shared" si="4"/>
        <v>930173.0698944719</v>
      </c>
    </row>
    <row r="58" spans="1:6" x14ac:dyDescent="0.45">
      <c r="A58" s="2"/>
      <c r="B58">
        <f t="shared" si="0"/>
        <v>46</v>
      </c>
      <c r="C58" s="2">
        <f t="shared" si="1"/>
        <v>4774.1529546545953</v>
      </c>
      <c r="D58" s="2">
        <f t="shared" si="2"/>
        <v>1673.5760550063562</v>
      </c>
      <c r="E58" s="2">
        <f t="shared" si="3"/>
        <v>3100.5768996482393</v>
      </c>
      <c r="F58" s="2">
        <f t="shared" si="4"/>
        <v>928499.49383946555</v>
      </c>
    </row>
    <row r="59" spans="1:6" x14ac:dyDescent="0.45">
      <c r="A59" s="2"/>
      <c r="B59">
        <f t="shared" si="0"/>
        <v>47</v>
      </c>
      <c r="C59" s="2">
        <f t="shared" si="1"/>
        <v>4774.1529546545953</v>
      </c>
      <c r="D59" s="2">
        <f t="shared" si="2"/>
        <v>1679.1546418563773</v>
      </c>
      <c r="E59" s="2">
        <f t="shared" si="3"/>
        <v>3094.9983127982177</v>
      </c>
      <c r="F59" s="2">
        <f t="shared" si="4"/>
        <v>926820.33919760922</v>
      </c>
    </row>
    <row r="60" spans="1:6" x14ac:dyDescent="0.45">
      <c r="A60" s="2"/>
      <c r="B60">
        <f t="shared" si="0"/>
        <v>48</v>
      </c>
      <c r="C60" s="2">
        <f t="shared" si="1"/>
        <v>4774.1529546545953</v>
      </c>
      <c r="D60" s="2">
        <f t="shared" si="2"/>
        <v>1684.7518239958988</v>
      </c>
      <c r="E60" s="2">
        <f t="shared" si="3"/>
        <v>3089.4011306586967</v>
      </c>
      <c r="F60" s="2">
        <f t="shared" si="4"/>
        <v>925135.58737361338</v>
      </c>
    </row>
    <row r="61" spans="1:6" x14ac:dyDescent="0.45">
      <c r="A61" s="2"/>
      <c r="B61">
        <f t="shared" si="0"/>
        <v>49</v>
      </c>
      <c r="C61" s="2">
        <f t="shared" si="1"/>
        <v>4774.1529546545953</v>
      </c>
      <c r="D61" s="2">
        <f t="shared" si="2"/>
        <v>1690.3676634092185</v>
      </c>
      <c r="E61" s="2">
        <f t="shared" si="3"/>
        <v>3083.7852912453764</v>
      </c>
      <c r="F61" s="2">
        <f t="shared" si="4"/>
        <v>923445.21971020417</v>
      </c>
    </row>
    <row r="62" spans="1:6" x14ac:dyDescent="0.45">
      <c r="A62" s="2"/>
      <c r="B62">
        <f t="shared" si="0"/>
        <v>50</v>
      </c>
      <c r="C62" s="2">
        <f t="shared" si="1"/>
        <v>4774.1529546545953</v>
      </c>
      <c r="D62" s="2">
        <f t="shared" si="2"/>
        <v>1696.0022222872492</v>
      </c>
      <c r="E62" s="2">
        <f t="shared" si="3"/>
        <v>3078.1507323673463</v>
      </c>
      <c r="F62" s="2">
        <f t="shared" si="4"/>
        <v>921749.21748791693</v>
      </c>
    </row>
    <row r="63" spans="1:6" x14ac:dyDescent="0.45">
      <c r="A63" s="2"/>
      <c r="B63">
        <f t="shared" si="0"/>
        <v>51</v>
      </c>
      <c r="C63" s="2">
        <f t="shared" si="1"/>
        <v>4774.1529546545953</v>
      </c>
      <c r="D63" s="2">
        <f t="shared" si="2"/>
        <v>1701.6555630282066</v>
      </c>
      <c r="E63" s="2">
        <f t="shared" si="3"/>
        <v>3072.4973916263884</v>
      </c>
      <c r="F63" s="2">
        <f t="shared" si="4"/>
        <v>920047.56192488875</v>
      </c>
    </row>
    <row r="64" spans="1:6" x14ac:dyDescent="0.45">
      <c r="A64" s="2"/>
      <c r="B64">
        <f t="shared" si="0"/>
        <v>52</v>
      </c>
      <c r="C64" s="2">
        <f t="shared" si="1"/>
        <v>4774.1529546545953</v>
      </c>
      <c r="D64" s="2">
        <f t="shared" si="2"/>
        <v>1707.3277482383007</v>
      </c>
      <c r="E64" s="2">
        <f t="shared" si="3"/>
        <v>3066.8252064162948</v>
      </c>
      <c r="F64" s="2">
        <f t="shared" si="4"/>
        <v>918340.23417665041</v>
      </c>
    </row>
    <row r="65" spans="1:6" x14ac:dyDescent="0.45">
      <c r="A65" s="2"/>
      <c r="B65">
        <f t="shared" si="0"/>
        <v>53</v>
      </c>
      <c r="C65" s="2">
        <f t="shared" si="1"/>
        <v>4774.1529546545953</v>
      </c>
      <c r="D65" s="2">
        <f t="shared" si="2"/>
        <v>1713.0188407324283</v>
      </c>
      <c r="E65" s="2">
        <f t="shared" si="3"/>
        <v>3061.1341139221677</v>
      </c>
      <c r="F65" s="2">
        <f t="shared" si="4"/>
        <v>916627.21533591801</v>
      </c>
    </row>
    <row r="66" spans="1:6" x14ac:dyDescent="0.45">
      <c r="A66" s="2"/>
      <c r="B66">
        <f t="shared" si="0"/>
        <v>54</v>
      </c>
      <c r="C66" s="2">
        <f t="shared" si="1"/>
        <v>4774.1529546545953</v>
      </c>
      <c r="D66" s="2">
        <f t="shared" si="2"/>
        <v>1718.7289035348697</v>
      </c>
      <c r="E66" s="2">
        <f t="shared" si="3"/>
        <v>3055.4240511197258</v>
      </c>
      <c r="F66" s="2">
        <f t="shared" si="4"/>
        <v>914908.48643238319</v>
      </c>
    </row>
    <row r="67" spans="1:6" x14ac:dyDescent="0.45">
      <c r="A67" s="2"/>
      <c r="B67">
        <f t="shared" si="0"/>
        <v>55</v>
      </c>
      <c r="C67" s="2">
        <f t="shared" si="1"/>
        <v>4774.1529546545953</v>
      </c>
      <c r="D67" s="2">
        <f t="shared" si="2"/>
        <v>1724.4579998799861</v>
      </c>
      <c r="E67" s="2">
        <f t="shared" si="3"/>
        <v>3049.6949547746094</v>
      </c>
      <c r="F67" s="2">
        <f t="shared" si="4"/>
        <v>913184.02843250323</v>
      </c>
    </row>
    <row r="68" spans="1:6" x14ac:dyDescent="0.45">
      <c r="A68" s="2"/>
      <c r="B68">
        <f t="shared" si="0"/>
        <v>56</v>
      </c>
      <c r="C68" s="2">
        <f t="shared" si="1"/>
        <v>4774.1529546545953</v>
      </c>
      <c r="D68" s="2">
        <f t="shared" si="2"/>
        <v>1730.2061932129195</v>
      </c>
      <c r="E68" s="2">
        <f t="shared" si="3"/>
        <v>3043.9467614416762</v>
      </c>
      <c r="F68" s="2">
        <f t="shared" si="4"/>
        <v>911453.82223929034</v>
      </c>
    </row>
    <row r="69" spans="1:6" x14ac:dyDescent="0.45">
      <c r="A69" s="2"/>
      <c r="B69">
        <f t="shared" si="0"/>
        <v>57</v>
      </c>
      <c r="C69" s="2">
        <f t="shared" si="1"/>
        <v>4774.1529546545953</v>
      </c>
      <c r="D69" s="2">
        <f t="shared" si="2"/>
        <v>1735.9735471902959</v>
      </c>
      <c r="E69" s="2">
        <f t="shared" si="3"/>
        <v>3038.1794074642999</v>
      </c>
      <c r="F69" s="2">
        <f t="shared" si="4"/>
        <v>909717.84869210003</v>
      </c>
    </row>
    <row r="70" spans="1:6" x14ac:dyDescent="0.45">
      <c r="A70" s="2"/>
      <c r="B70">
        <f t="shared" si="0"/>
        <v>58</v>
      </c>
      <c r="C70" s="2">
        <f t="shared" si="1"/>
        <v>4774.1529546545953</v>
      </c>
      <c r="D70" s="2">
        <f t="shared" si="2"/>
        <v>1741.7601256809303</v>
      </c>
      <c r="E70" s="2">
        <f t="shared" si="3"/>
        <v>3032.3928289736646</v>
      </c>
      <c r="F70" s="2">
        <f t="shared" si="4"/>
        <v>907976.08856641909</v>
      </c>
    </row>
    <row r="71" spans="1:6" x14ac:dyDescent="0.45">
      <c r="A71" s="2"/>
      <c r="B71">
        <f t="shared" si="0"/>
        <v>59</v>
      </c>
      <c r="C71" s="2">
        <f t="shared" si="1"/>
        <v>4774.1529546545953</v>
      </c>
      <c r="D71" s="2">
        <f t="shared" si="2"/>
        <v>1747.5659927665333</v>
      </c>
      <c r="E71" s="2">
        <f t="shared" si="3"/>
        <v>3026.5869618880624</v>
      </c>
      <c r="F71" s="2">
        <f t="shared" si="4"/>
        <v>906228.52257365256</v>
      </c>
    </row>
    <row r="72" spans="1:6" x14ac:dyDescent="0.45">
      <c r="A72" s="2"/>
      <c r="B72">
        <f t="shared" si="0"/>
        <v>60</v>
      </c>
      <c r="C72" s="2">
        <f t="shared" si="1"/>
        <v>4774.1529546545953</v>
      </c>
      <c r="D72" s="2">
        <f t="shared" si="2"/>
        <v>1753.3912127424214</v>
      </c>
      <c r="E72" s="2">
        <f t="shared" si="3"/>
        <v>3020.7617419121739</v>
      </c>
      <c r="F72" s="2">
        <f t="shared" si="4"/>
        <v>904475.13136091013</v>
      </c>
    </row>
    <row r="73" spans="1:6" x14ac:dyDescent="0.45">
      <c r="A73" s="2"/>
      <c r="B73">
        <f t="shared" si="0"/>
        <v>61</v>
      </c>
      <c r="C73" s="2">
        <f t="shared" si="1"/>
        <v>4774.1529546545953</v>
      </c>
      <c r="D73" s="2">
        <f t="shared" si="2"/>
        <v>1759.23585011823</v>
      </c>
      <c r="E73" s="2">
        <f t="shared" si="3"/>
        <v>3014.9171045363651</v>
      </c>
      <c r="F73" s="2">
        <f t="shared" si="4"/>
        <v>902715.89551079192</v>
      </c>
    </row>
    <row r="74" spans="1:6" x14ac:dyDescent="0.45">
      <c r="A74" s="2"/>
      <c r="B74">
        <f t="shared" si="0"/>
        <v>62</v>
      </c>
      <c r="C74" s="2">
        <f t="shared" si="1"/>
        <v>4774.1529546545953</v>
      </c>
      <c r="D74" s="2">
        <f t="shared" si="2"/>
        <v>1765.0999696186236</v>
      </c>
      <c r="E74" s="2">
        <f t="shared" si="3"/>
        <v>3009.0529850359721</v>
      </c>
      <c r="F74" s="2">
        <f t="shared" si="4"/>
        <v>900950.79554117331</v>
      </c>
    </row>
    <row r="75" spans="1:6" x14ac:dyDescent="0.45">
      <c r="A75" s="2"/>
      <c r="B75">
        <f t="shared" si="0"/>
        <v>63</v>
      </c>
      <c r="C75" s="2">
        <f t="shared" si="1"/>
        <v>4774.1529546545953</v>
      </c>
      <c r="D75" s="2">
        <f t="shared" si="2"/>
        <v>1770.9836361840189</v>
      </c>
      <c r="E75" s="2">
        <f t="shared" si="3"/>
        <v>3003.1693184705764</v>
      </c>
      <c r="F75" s="2">
        <f t="shared" si="4"/>
        <v>899179.8119049893</v>
      </c>
    </row>
    <row r="76" spans="1:6" x14ac:dyDescent="0.45">
      <c r="A76" s="2"/>
      <c r="B76">
        <f t="shared" si="0"/>
        <v>64</v>
      </c>
      <c r="C76" s="2">
        <f t="shared" si="1"/>
        <v>4774.1529546545953</v>
      </c>
      <c r="D76" s="2">
        <f t="shared" si="2"/>
        <v>1776.8869149712993</v>
      </c>
      <c r="E76" s="2">
        <f t="shared" si="3"/>
        <v>2997.2660396832957</v>
      </c>
      <c r="F76" s="2">
        <f t="shared" si="4"/>
        <v>897402.92499001801</v>
      </c>
    </row>
    <row r="77" spans="1:6" x14ac:dyDescent="0.45">
      <c r="A77" s="2"/>
      <c r="B77">
        <f t="shared" ref="B77:B140" si="5">IF(B76&lt;$D$7,B76+1," ")</f>
        <v>65</v>
      </c>
      <c r="C77" s="2">
        <f t="shared" ref="C77:C140" si="6">IF(B77&lt;&gt;" ",$D$9," ")</f>
        <v>4774.1529546545953</v>
      </c>
      <c r="D77" s="2">
        <f t="shared" ref="D77:D140" si="7">IF(B77&lt;&gt;" ",PPMT($D$4/$D$6,$B77,$D$7,-$D$2)," ")</f>
        <v>1782.8098713545367</v>
      </c>
      <c r="E77" s="2">
        <f t="shared" ref="E77:E140" si="8">IF(B77&lt;&gt;" ",IPMT($D$4/$D$6,  $B77,$D$7,-  $D$2)," ")</f>
        <v>2991.3430833000589</v>
      </c>
      <c r="F77" s="2">
        <f t="shared" ref="F77:F140" si="9">IF(B77&lt;&gt;" ",F76-D77," ")</f>
        <v>895620.11511866353</v>
      </c>
    </row>
    <row r="78" spans="1:6" x14ac:dyDescent="0.45">
      <c r="A78" s="2"/>
      <c r="B78">
        <f t="shared" si="5"/>
        <v>66</v>
      </c>
      <c r="C78" s="2">
        <f t="shared" si="6"/>
        <v>4774.1529546545953</v>
      </c>
      <c r="D78" s="2">
        <f t="shared" si="7"/>
        <v>1788.7525709257186</v>
      </c>
      <c r="E78" s="2">
        <f t="shared" si="8"/>
        <v>2985.4003837288765</v>
      </c>
      <c r="F78" s="2">
        <f t="shared" si="9"/>
        <v>893831.36254773778</v>
      </c>
    </row>
    <row r="79" spans="1:6" x14ac:dyDescent="0.45">
      <c r="A79" s="2"/>
      <c r="B79">
        <f t="shared" si="5"/>
        <v>67</v>
      </c>
      <c r="C79" s="2">
        <f t="shared" si="6"/>
        <v>4774.1529546545953</v>
      </c>
      <c r="D79" s="2">
        <f t="shared" si="7"/>
        <v>1794.7150794954712</v>
      </c>
      <c r="E79" s="2">
        <f t="shared" si="8"/>
        <v>2979.4378751591244</v>
      </c>
      <c r="F79" s="2">
        <f t="shared" si="9"/>
        <v>892036.64746824233</v>
      </c>
    </row>
    <row r="80" spans="1:6" x14ac:dyDescent="0.45">
      <c r="A80" s="2"/>
      <c r="B80">
        <f t="shared" si="5"/>
        <v>68</v>
      </c>
      <c r="C80" s="2">
        <f t="shared" si="6"/>
        <v>4774.1529546545953</v>
      </c>
      <c r="D80" s="2">
        <f t="shared" si="7"/>
        <v>1800.6974630937893</v>
      </c>
      <c r="E80" s="2">
        <f t="shared" si="8"/>
        <v>2973.455491560806</v>
      </c>
      <c r="F80" s="2">
        <f t="shared" si="9"/>
        <v>890235.95000514854</v>
      </c>
    </row>
    <row r="81" spans="1:6" x14ac:dyDescent="0.45">
      <c r="A81" s="2"/>
      <c r="B81">
        <f t="shared" si="5"/>
        <v>69</v>
      </c>
      <c r="C81" s="2">
        <f t="shared" si="6"/>
        <v>4774.1529546545953</v>
      </c>
      <c r="D81" s="2">
        <f t="shared" si="7"/>
        <v>1806.6997879707687</v>
      </c>
      <c r="E81" s="2">
        <f t="shared" si="8"/>
        <v>2967.4531666838261</v>
      </c>
      <c r="F81" s="2">
        <f t="shared" si="9"/>
        <v>888429.25021717779</v>
      </c>
    </row>
    <row r="82" spans="1:6" x14ac:dyDescent="0.45">
      <c r="A82" s="2"/>
      <c r="B82">
        <f t="shared" si="5"/>
        <v>70</v>
      </c>
      <c r="C82" s="2">
        <f t="shared" si="6"/>
        <v>4774.1529546545953</v>
      </c>
      <c r="D82" s="2">
        <f t="shared" si="7"/>
        <v>1812.7221205973378</v>
      </c>
      <c r="E82" s="2">
        <f t="shared" si="8"/>
        <v>2961.430834057257</v>
      </c>
      <c r="F82" s="2">
        <f t="shared" si="9"/>
        <v>886616.52809658041</v>
      </c>
    </row>
    <row r="83" spans="1:6" x14ac:dyDescent="0.45">
      <c r="A83" s="2"/>
      <c r="B83">
        <f t="shared" si="5"/>
        <v>71</v>
      </c>
      <c r="C83" s="2">
        <f t="shared" si="6"/>
        <v>4774.1529546545953</v>
      </c>
      <c r="D83" s="2">
        <f t="shared" si="7"/>
        <v>1818.7645276659957</v>
      </c>
      <c r="E83" s="2">
        <f t="shared" si="8"/>
        <v>2955.3884269885998</v>
      </c>
      <c r="F83" s="2">
        <f t="shared" si="9"/>
        <v>884797.76356891438</v>
      </c>
    </row>
    <row r="84" spans="1:6" x14ac:dyDescent="0.45">
      <c r="A84" s="2"/>
      <c r="B84">
        <f t="shared" si="5"/>
        <v>72</v>
      </c>
      <c r="C84" s="2">
        <f t="shared" si="6"/>
        <v>4774.1529546545953</v>
      </c>
      <c r="D84" s="2">
        <f t="shared" si="7"/>
        <v>1824.8270760915491</v>
      </c>
      <c r="E84" s="2">
        <f t="shared" si="8"/>
        <v>2949.3258785630464</v>
      </c>
      <c r="F84" s="2">
        <f t="shared" si="9"/>
        <v>882972.93649282283</v>
      </c>
    </row>
    <row r="85" spans="1:6" x14ac:dyDescent="0.45">
      <c r="A85" s="2"/>
      <c r="B85">
        <f t="shared" si="5"/>
        <v>73</v>
      </c>
      <c r="C85" s="2">
        <f t="shared" si="6"/>
        <v>4774.1529546545953</v>
      </c>
      <c r="D85" s="2">
        <f t="shared" si="7"/>
        <v>1830.9098330118543</v>
      </c>
      <c r="E85" s="2">
        <f t="shared" si="8"/>
        <v>2943.2431216427412</v>
      </c>
      <c r="F85" s="2">
        <f t="shared" si="9"/>
        <v>881142.02665981103</v>
      </c>
    </row>
    <row r="86" spans="1:6" x14ac:dyDescent="0.45">
      <c r="A86" s="2"/>
      <c r="B86">
        <f t="shared" si="5"/>
        <v>74</v>
      </c>
      <c r="C86" s="2">
        <f t="shared" si="6"/>
        <v>4774.1529546545953</v>
      </c>
      <c r="D86" s="2">
        <f t="shared" si="7"/>
        <v>1837.0128657885602</v>
      </c>
      <c r="E86" s="2">
        <f t="shared" si="8"/>
        <v>2937.1400888660351</v>
      </c>
      <c r="F86" s="2">
        <f t="shared" si="9"/>
        <v>879305.0137940225</v>
      </c>
    </row>
    <row r="87" spans="1:6" x14ac:dyDescent="0.45">
      <c r="A87" s="2"/>
      <c r="B87">
        <f t="shared" si="5"/>
        <v>75</v>
      </c>
      <c r="C87" s="2">
        <f t="shared" si="6"/>
        <v>4774.1529546545953</v>
      </c>
      <c r="D87" s="2">
        <f t="shared" si="7"/>
        <v>1843.1362420078558</v>
      </c>
      <c r="E87" s="2">
        <f t="shared" si="8"/>
        <v>2931.01671264674</v>
      </c>
      <c r="F87" s="2">
        <f t="shared" si="9"/>
        <v>877461.87755201466</v>
      </c>
    </row>
    <row r="88" spans="1:6" x14ac:dyDescent="0.45">
      <c r="A88" s="2"/>
      <c r="B88">
        <f t="shared" si="5"/>
        <v>76</v>
      </c>
      <c r="C88" s="2">
        <f t="shared" si="6"/>
        <v>4774.1529546545953</v>
      </c>
      <c r="D88" s="2">
        <f t="shared" si="7"/>
        <v>1849.2800294812148</v>
      </c>
      <c r="E88" s="2">
        <f t="shared" si="8"/>
        <v>2924.8729251733803</v>
      </c>
      <c r="F88" s="2">
        <f t="shared" si="9"/>
        <v>875612.5975225335</v>
      </c>
    </row>
    <row r="89" spans="1:6" x14ac:dyDescent="0.45">
      <c r="A89" s="2"/>
      <c r="B89">
        <f t="shared" si="5"/>
        <v>77</v>
      </c>
      <c r="C89" s="2">
        <f t="shared" si="6"/>
        <v>4774.1529546545953</v>
      </c>
      <c r="D89" s="2">
        <f t="shared" si="7"/>
        <v>1855.4442962461526</v>
      </c>
      <c r="E89" s="2">
        <f t="shared" si="8"/>
        <v>2918.7086584084427</v>
      </c>
      <c r="F89" s="2">
        <f t="shared" si="9"/>
        <v>873757.15322628734</v>
      </c>
    </row>
    <row r="90" spans="1:6" x14ac:dyDescent="0.45">
      <c r="A90" s="2"/>
      <c r="B90">
        <f t="shared" si="5"/>
        <v>78</v>
      </c>
      <c r="C90" s="2">
        <f t="shared" si="6"/>
        <v>4774.1529546545953</v>
      </c>
      <c r="D90" s="2">
        <f t="shared" si="7"/>
        <v>1861.6291105669729</v>
      </c>
      <c r="E90" s="2">
        <f t="shared" si="8"/>
        <v>2912.5238440876224</v>
      </c>
      <c r="F90" s="2">
        <f t="shared" si="9"/>
        <v>871895.52411572041</v>
      </c>
    </row>
    <row r="91" spans="1:6" x14ac:dyDescent="0.45">
      <c r="A91" s="2"/>
      <c r="B91">
        <f t="shared" si="5"/>
        <v>79</v>
      </c>
      <c r="C91" s="2">
        <f t="shared" si="6"/>
        <v>4774.1529546545953</v>
      </c>
      <c r="D91" s="2">
        <f t="shared" si="7"/>
        <v>1867.8345409355297</v>
      </c>
      <c r="E91" s="2">
        <f t="shared" si="8"/>
        <v>2906.3184137190656</v>
      </c>
      <c r="F91" s="2">
        <f t="shared" si="9"/>
        <v>870027.68957478483</v>
      </c>
    </row>
    <row r="92" spans="1:6" x14ac:dyDescent="0.45">
      <c r="A92" s="2"/>
      <c r="B92">
        <f t="shared" si="5"/>
        <v>80</v>
      </c>
      <c r="C92" s="2">
        <f t="shared" si="6"/>
        <v>4774.1529546545953</v>
      </c>
      <c r="D92" s="2">
        <f t="shared" si="7"/>
        <v>1874.0606560719814</v>
      </c>
      <c r="E92" s="2">
        <f t="shared" si="8"/>
        <v>2900.0922985826137</v>
      </c>
      <c r="F92" s="2">
        <f t="shared" si="9"/>
        <v>868153.62891871284</v>
      </c>
    </row>
    <row r="93" spans="1:6" x14ac:dyDescent="0.45">
      <c r="A93" s="2"/>
      <c r="B93">
        <f t="shared" si="5"/>
        <v>81</v>
      </c>
      <c r="C93" s="2">
        <f t="shared" si="6"/>
        <v>4774.1529546545953</v>
      </c>
      <c r="D93" s="2">
        <f t="shared" si="7"/>
        <v>1880.3075249255544</v>
      </c>
      <c r="E93" s="2">
        <f t="shared" si="8"/>
        <v>2893.8454297290414</v>
      </c>
      <c r="F93" s="2">
        <f t="shared" si="9"/>
        <v>866273.32139378728</v>
      </c>
    </row>
    <row r="94" spans="1:6" x14ac:dyDescent="0.45">
      <c r="A94" s="2"/>
      <c r="B94">
        <f t="shared" si="5"/>
        <v>82</v>
      </c>
      <c r="C94" s="2">
        <f t="shared" si="6"/>
        <v>4774.1529546545953</v>
      </c>
      <c r="D94" s="2">
        <f t="shared" si="7"/>
        <v>1886.5752166753066</v>
      </c>
      <c r="E94" s="2">
        <f t="shared" si="8"/>
        <v>2887.5777379792889</v>
      </c>
      <c r="F94" s="2">
        <f t="shared" si="9"/>
        <v>864386.74617711199</v>
      </c>
    </row>
    <row r="95" spans="1:6" x14ac:dyDescent="0.45">
      <c r="A95" s="2"/>
      <c r="B95">
        <f t="shared" si="5"/>
        <v>83</v>
      </c>
      <c r="C95" s="2">
        <f t="shared" si="6"/>
        <v>4774.1529546545953</v>
      </c>
      <c r="D95" s="2">
        <f t="shared" si="7"/>
        <v>1892.8638007308909</v>
      </c>
      <c r="E95" s="2">
        <f t="shared" si="8"/>
        <v>2881.2891539237044</v>
      </c>
      <c r="F95" s="2">
        <f t="shared" si="9"/>
        <v>862493.88237638108</v>
      </c>
    </row>
    <row r="96" spans="1:6" x14ac:dyDescent="0.45">
      <c r="A96" s="2"/>
      <c r="B96">
        <f t="shared" si="5"/>
        <v>84</v>
      </c>
      <c r="C96" s="2">
        <f t="shared" si="6"/>
        <v>4774.1529546545953</v>
      </c>
      <c r="D96" s="2">
        <f t="shared" si="7"/>
        <v>1899.1733467333268</v>
      </c>
      <c r="E96" s="2">
        <f t="shared" si="8"/>
        <v>2874.9796079212683</v>
      </c>
      <c r="F96" s="2">
        <f t="shared" si="9"/>
        <v>860594.70902964775</v>
      </c>
    </row>
    <row r="97" spans="1:6" x14ac:dyDescent="0.45">
      <c r="A97" s="2"/>
      <c r="B97">
        <f t="shared" si="5"/>
        <v>85</v>
      </c>
      <c r="C97" s="2">
        <f t="shared" si="6"/>
        <v>4774.1529546545953</v>
      </c>
      <c r="D97" s="2">
        <f t="shared" si="7"/>
        <v>1905.5039245557716</v>
      </c>
      <c r="E97" s="2">
        <f t="shared" si="8"/>
        <v>2868.6490300988239</v>
      </c>
      <c r="F97" s="2">
        <f t="shared" si="9"/>
        <v>858689.20510509203</v>
      </c>
    </row>
    <row r="98" spans="1:6" x14ac:dyDescent="0.45">
      <c r="A98" s="2"/>
      <c r="B98">
        <f t="shared" si="5"/>
        <v>86</v>
      </c>
      <c r="C98" s="2">
        <f t="shared" si="6"/>
        <v>4774.1529546545953</v>
      </c>
      <c r="D98" s="2">
        <f t="shared" si="7"/>
        <v>1911.8556043042906</v>
      </c>
      <c r="E98" s="2">
        <f t="shared" si="8"/>
        <v>2862.2973503503049</v>
      </c>
      <c r="F98" s="2">
        <f t="shared" si="9"/>
        <v>856777.34950078779</v>
      </c>
    </row>
    <row r="99" spans="1:6" x14ac:dyDescent="0.45">
      <c r="A99" s="2"/>
      <c r="B99">
        <f t="shared" si="5"/>
        <v>87</v>
      </c>
      <c r="C99" s="2">
        <f t="shared" si="6"/>
        <v>4774.1529546545953</v>
      </c>
      <c r="D99" s="2">
        <f t="shared" si="7"/>
        <v>1918.2284563186386</v>
      </c>
      <c r="E99" s="2">
        <f t="shared" si="8"/>
        <v>2855.9244983359567</v>
      </c>
      <c r="F99" s="2">
        <f t="shared" si="9"/>
        <v>854859.12104446918</v>
      </c>
    </row>
    <row r="100" spans="1:6" x14ac:dyDescent="0.45">
      <c r="A100" s="2"/>
      <c r="B100">
        <f t="shared" si="5"/>
        <v>88</v>
      </c>
      <c r="C100" s="2">
        <f t="shared" si="6"/>
        <v>4774.1529546545953</v>
      </c>
      <c r="D100" s="2">
        <f t="shared" si="7"/>
        <v>1924.6225511730336</v>
      </c>
      <c r="E100" s="2">
        <f t="shared" si="8"/>
        <v>2849.5304034815613</v>
      </c>
      <c r="F100" s="2">
        <f t="shared" si="9"/>
        <v>852934.49849329609</v>
      </c>
    </row>
    <row r="101" spans="1:6" x14ac:dyDescent="0.45">
      <c r="A101" s="2"/>
      <c r="B101">
        <f t="shared" si="5"/>
        <v>89</v>
      </c>
      <c r="C101" s="2">
        <f t="shared" si="6"/>
        <v>4774.1529546545953</v>
      </c>
      <c r="D101" s="2">
        <f t="shared" si="7"/>
        <v>1931.037959676944</v>
      </c>
      <c r="E101" s="2">
        <f t="shared" si="8"/>
        <v>2843.1149949776513</v>
      </c>
      <c r="F101" s="2">
        <f t="shared" si="9"/>
        <v>851003.46053361916</v>
      </c>
    </row>
    <row r="102" spans="1:6" x14ac:dyDescent="0.45">
      <c r="A102" s="2"/>
      <c r="B102">
        <f t="shared" si="5"/>
        <v>90</v>
      </c>
      <c r="C102" s="2">
        <f t="shared" si="6"/>
        <v>4774.1529546545953</v>
      </c>
      <c r="D102" s="2">
        <f t="shared" si="7"/>
        <v>1937.4747528758669</v>
      </c>
      <c r="E102" s="2">
        <f t="shared" si="8"/>
        <v>2836.6782017787282</v>
      </c>
      <c r="F102" s="2">
        <f t="shared" si="9"/>
        <v>849065.9857807433</v>
      </c>
    </row>
    <row r="103" spans="1:6" x14ac:dyDescent="0.45">
      <c r="A103" s="2"/>
      <c r="B103">
        <f t="shared" si="5"/>
        <v>91</v>
      </c>
      <c r="C103" s="2">
        <f t="shared" si="6"/>
        <v>4774.1529546545953</v>
      </c>
      <c r="D103" s="2">
        <f t="shared" si="7"/>
        <v>1943.9330020521197</v>
      </c>
      <c r="E103" s="2">
        <f t="shared" si="8"/>
        <v>2830.2199526024756</v>
      </c>
      <c r="F103" s="2">
        <f t="shared" si="9"/>
        <v>847122.05277869117</v>
      </c>
    </row>
    <row r="104" spans="1:6" x14ac:dyDescent="0.45">
      <c r="A104" s="2"/>
      <c r="B104">
        <f t="shared" si="5"/>
        <v>92</v>
      </c>
      <c r="C104" s="2">
        <f t="shared" si="6"/>
        <v>4774.1529546545953</v>
      </c>
      <c r="D104" s="2">
        <f t="shared" si="7"/>
        <v>1950.4127787256268</v>
      </c>
      <c r="E104" s="2">
        <f t="shared" si="8"/>
        <v>2823.7401759289683</v>
      </c>
      <c r="F104" s="2">
        <f t="shared" si="9"/>
        <v>845171.63999996556</v>
      </c>
    </row>
    <row r="105" spans="1:6" x14ac:dyDescent="0.45">
      <c r="A105" s="2"/>
      <c r="B105">
        <f t="shared" si="5"/>
        <v>93</v>
      </c>
      <c r="C105" s="2">
        <f t="shared" si="6"/>
        <v>4774.1529546545953</v>
      </c>
      <c r="D105" s="2">
        <f t="shared" si="7"/>
        <v>1956.9141546547123</v>
      </c>
      <c r="E105" s="2">
        <f t="shared" si="8"/>
        <v>2817.2387999998832</v>
      </c>
      <c r="F105" s="2">
        <f t="shared" si="9"/>
        <v>843214.72584531084</v>
      </c>
    </row>
    <row r="106" spans="1:6" x14ac:dyDescent="0.45">
      <c r="A106" s="2"/>
      <c r="B106">
        <f t="shared" si="5"/>
        <v>94</v>
      </c>
      <c r="C106" s="2">
        <f t="shared" si="6"/>
        <v>4774.1529546545953</v>
      </c>
      <c r="D106" s="2">
        <f t="shared" si="7"/>
        <v>1963.4372018368947</v>
      </c>
      <c r="E106" s="2">
        <f t="shared" si="8"/>
        <v>2810.7157528176999</v>
      </c>
      <c r="F106" s="2">
        <f t="shared" si="9"/>
        <v>841251.28864347399</v>
      </c>
    </row>
    <row r="107" spans="1:6" x14ac:dyDescent="0.45">
      <c r="A107" s="2"/>
      <c r="B107">
        <f t="shared" si="5"/>
        <v>95</v>
      </c>
      <c r="C107" s="2">
        <f t="shared" si="6"/>
        <v>4774.1529546545953</v>
      </c>
      <c r="D107" s="2">
        <f t="shared" si="7"/>
        <v>1969.9819925096847</v>
      </c>
      <c r="E107" s="2">
        <f t="shared" si="8"/>
        <v>2804.1709621449104</v>
      </c>
      <c r="F107" s="2">
        <f t="shared" si="9"/>
        <v>839281.30665096431</v>
      </c>
    </row>
    <row r="108" spans="1:6" x14ac:dyDescent="0.45">
      <c r="A108" s="2"/>
      <c r="B108">
        <f t="shared" si="5"/>
        <v>96</v>
      </c>
      <c r="C108" s="2">
        <f t="shared" si="6"/>
        <v>4774.1529546545953</v>
      </c>
      <c r="D108" s="2">
        <f t="shared" si="7"/>
        <v>1976.5485991513831</v>
      </c>
      <c r="E108" s="2">
        <f t="shared" si="8"/>
        <v>2797.6043555032115</v>
      </c>
      <c r="F108" s="2">
        <f t="shared" si="9"/>
        <v>837304.75805181288</v>
      </c>
    </row>
    <row r="109" spans="1:6" x14ac:dyDescent="0.45">
      <c r="A109" s="2"/>
      <c r="B109">
        <f t="shared" si="5"/>
        <v>97</v>
      </c>
      <c r="C109" s="2">
        <f t="shared" si="6"/>
        <v>4774.1529546545953</v>
      </c>
      <c r="D109" s="2">
        <f t="shared" si="7"/>
        <v>1983.137094481888</v>
      </c>
      <c r="E109" s="2">
        <f t="shared" si="8"/>
        <v>2791.0158601727067</v>
      </c>
      <c r="F109" s="2">
        <f t="shared" si="9"/>
        <v>835321.62095733103</v>
      </c>
    </row>
    <row r="110" spans="1:6" x14ac:dyDescent="0.45">
      <c r="A110" s="2"/>
      <c r="B110">
        <f t="shared" si="5"/>
        <v>98</v>
      </c>
      <c r="C110" s="2">
        <f t="shared" si="6"/>
        <v>4774.1529546545953</v>
      </c>
      <c r="D110" s="2">
        <f t="shared" si="7"/>
        <v>1989.7475514634943</v>
      </c>
      <c r="E110" s="2">
        <f t="shared" si="8"/>
        <v>2784.4054031911014</v>
      </c>
      <c r="F110" s="2">
        <f t="shared" si="9"/>
        <v>833331.87340586749</v>
      </c>
    </row>
    <row r="111" spans="1:6" x14ac:dyDescent="0.45">
      <c r="A111" s="2"/>
      <c r="B111">
        <f t="shared" si="5"/>
        <v>99</v>
      </c>
      <c r="C111" s="2">
        <f t="shared" si="6"/>
        <v>4774.1529546545953</v>
      </c>
      <c r="D111" s="2">
        <f t="shared" si="7"/>
        <v>1996.3800433017063</v>
      </c>
      <c r="E111" s="2">
        <f t="shared" si="8"/>
        <v>2777.7729113528894</v>
      </c>
      <c r="F111" s="2">
        <f t="shared" si="9"/>
        <v>831335.49336256576</v>
      </c>
    </row>
    <row r="112" spans="1:6" x14ac:dyDescent="0.45">
      <c r="A112" s="2"/>
      <c r="B112">
        <f t="shared" si="5"/>
        <v>100</v>
      </c>
      <c r="C112" s="2">
        <f t="shared" si="6"/>
        <v>4774.1529546545953</v>
      </c>
      <c r="D112" s="2">
        <f t="shared" si="7"/>
        <v>2003.034643446045</v>
      </c>
      <c r="E112" s="2">
        <f t="shared" si="8"/>
        <v>2771.1183112085505</v>
      </c>
      <c r="F112" s="2">
        <f t="shared" si="9"/>
        <v>829332.45871911966</v>
      </c>
    </row>
    <row r="113" spans="1:6" x14ac:dyDescent="0.45">
      <c r="A113" s="2"/>
      <c r="B113">
        <f t="shared" si="5"/>
        <v>101</v>
      </c>
      <c r="C113" s="2">
        <f t="shared" si="6"/>
        <v>4774.1529546545953</v>
      </c>
      <c r="D113" s="2">
        <f t="shared" si="7"/>
        <v>2009.7114255908652</v>
      </c>
      <c r="E113" s="2">
        <f t="shared" si="8"/>
        <v>2764.4415290637298</v>
      </c>
      <c r="F113" s="2">
        <f t="shared" si="9"/>
        <v>827322.74729352875</v>
      </c>
    </row>
    <row r="114" spans="1:6" x14ac:dyDescent="0.45">
      <c r="A114" s="2"/>
      <c r="B114">
        <f t="shared" si="5"/>
        <v>102</v>
      </c>
      <c r="C114" s="2">
        <f t="shared" si="6"/>
        <v>4774.1529546545953</v>
      </c>
      <c r="D114" s="2">
        <f t="shared" si="7"/>
        <v>2016.4104636761679</v>
      </c>
      <c r="E114" s="2">
        <f t="shared" si="8"/>
        <v>2757.7424909784272</v>
      </c>
      <c r="F114" s="2">
        <f t="shared" si="9"/>
        <v>825306.33682985255</v>
      </c>
    </row>
    <row r="115" spans="1:6" x14ac:dyDescent="0.45">
      <c r="A115" s="2"/>
      <c r="B115">
        <f t="shared" si="5"/>
        <v>103</v>
      </c>
      <c r="C115" s="2">
        <f t="shared" si="6"/>
        <v>4774.1529546545953</v>
      </c>
      <c r="D115" s="2">
        <f t="shared" si="7"/>
        <v>2023.1318318884223</v>
      </c>
      <c r="E115" s="2">
        <f t="shared" si="8"/>
        <v>2751.0211227661734</v>
      </c>
      <c r="F115" s="2">
        <f t="shared" si="9"/>
        <v>823283.20499796409</v>
      </c>
    </row>
    <row r="116" spans="1:6" x14ac:dyDescent="0.45">
      <c r="A116" s="2"/>
      <c r="B116">
        <f t="shared" si="5"/>
        <v>104</v>
      </c>
      <c r="C116" s="2">
        <f t="shared" si="6"/>
        <v>4774.1529546545953</v>
      </c>
      <c r="D116" s="2">
        <f t="shared" si="7"/>
        <v>2029.875604661383</v>
      </c>
      <c r="E116" s="2">
        <f t="shared" si="8"/>
        <v>2744.2773499932118</v>
      </c>
      <c r="F116" s="2">
        <f t="shared" si="9"/>
        <v>821253.32939330267</v>
      </c>
    </row>
    <row r="117" spans="1:6" x14ac:dyDescent="0.45">
      <c r="A117" s="2"/>
      <c r="B117">
        <f t="shared" si="5"/>
        <v>105</v>
      </c>
      <c r="C117" s="2">
        <f t="shared" si="6"/>
        <v>4774.1529546545953</v>
      </c>
      <c r="D117" s="2">
        <f t="shared" si="7"/>
        <v>2036.6418566769212</v>
      </c>
      <c r="E117" s="2">
        <f t="shared" si="8"/>
        <v>2737.5110979776737</v>
      </c>
      <c r="F117" s="2">
        <f t="shared" si="9"/>
        <v>819216.68753662577</v>
      </c>
    </row>
    <row r="118" spans="1:6" x14ac:dyDescent="0.45">
      <c r="A118" s="2"/>
      <c r="B118">
        <f t="shared" si="5"/>
        <v>106</v>
      </c>
      <c r="C118" s="2">
        <f t="shared" si="6"/>
        <v>4774.1529546545953</v>
      </c>
      <c r="D118" s="2">
        <f t="shared" si="7"/>
        <v>2043.4306628658442</v>
      </c>
      <c r="E118" s="2">
        <f t="shared" si="8"/>
        <v>2730.7222917887502</v>
      </c>
      <c r="F118" s="2">
        <f t="shared" si="9"/>
        <v>817173.25687375991</v>
      </c>
    </row>
    <row r="119" spans="1:6" x14ac:dyDescent="0.45">
      <c r="A119" s="2"/>
      <c r="B119">
        <f t="shared" si="5"/>
        <v>107</v>
      </c>
      <c r="C119" s="2">
        <f t="shared" si="6"/>
        <v>4774.1529546545953</v>
      </c>
      <c r="D119" s="2">
        <f t="shared" si="7"/>
        <v>2050.2420984087303</v>
      </c>
      <c r="E119" s="2">
        <f t="shared" si="8"/>
        <v>2723.9108562458646</v>
      </c>
      <c r="F119" s="2">
        <f t="shared" si="9"/>
        <v>815123.01477535116</v>
      </c>
    </row>
    <row r="120" spans="1:6" x14ac:dyDescent="0.45">
      <c r="A120" s="2"/>
      <c r="B120">
        <f t="shared" si="5"/>
        <v>108</v>
      </c>
      <c r="C120" s="2">
        <f t="shared" si="6"/>
        <v>4774.1529546545953</v>
      </c>
      <c r="D120" s="2">
        <f t="shared" si="7"/>
        <v>2057.0762387367595</v>
      </c>
      <c r="E120" s="2">
        <f t="shared" si="8"/>
        <v>2717.0767159178354</v>
      </c>
      <c r="F120" s="2">
        <f t="shared" si="9"/>
        <v>813065.93853661441</v>
      </c>
    </row>
    <row r="121" spans="1:6" x14ac:dyDescent="0.45">
      <c r="A121" s="2"/>
      <c r="B121">
        <f t="shared" si="5"/>
        <v>109</v>
      </c>
      <c r="C121" s="2">
        <f t="shared" si="6"/>
        <v>4774.1529546545953</v>
      </c>
      <c r="D121" s="2">
        <f t="shared" si="7"/>
        <v>2063.9331595325489</v>
      </c>
      <c r="E121" s="2">
        <f t="shared" si="8"/>
        <v>2710.2197951220469</v>
      </c>
      <c r="F121" s="2">
        <f t="shared" si="9"/>
        <v>811002.00537708192</v>
      </c>
    </row>
    <row r="122" spans="1:6" x14ac:dyDescent="0.45">
      <c r="A122" s="2"/>
      <c r="B122">
        <f t="shared" si="5"/>
        <v>110</v>
      </c>
      <c r="C122" s="2">
        <f t="shared" si="6"/>
        <v>4774.1529546545953</v>
      </c>
      <c r="D122" s="2">
        <f t="shared" si="7"/>
        <v>2070.8129367309907</v>
      </c>
      <c r="E122" s="2">
        <f t="shared" si="8"/>
        <v>2703.3400179236041</v>
      </c>
      <c r="F122" s="2">
        <f t="shared" si="9"/>
        <v>808931.19244035089</v>
      </c>
    </row>
    <row r="123" spans="1:6" x14ac:dyDescent="0.45">
      <c r="A123" s="2"/>
      <c r="B123">
        <f t="shared" si="5"/>
        <v>111</v>
      </c>
      <c r="C123" s="2">
        <f t="shared" si="6"/>
        <v>4774.1529546545953</v>
      </c>
      <c r="D123" s="2">
        <f t="shared" si="7"/>
        <v>2077.7156465200937</v>
      </c>
      <c r="E123" s="2">
        <f t="shared" si="8"/>
        <v>2696.4373081345011</v>
      </c>
      <c r="F123" s="2">
        <f t="shared" si="9"/>
        <v>806853.47679383075</v>
      </c>
    </row>
    <row r="124" spans="1:6" x14ac:dyDescent="0.45">
      <c r="A124" s="2"/>
      <c r="B124">
        <f t="shared" si="5"/>
        <v>112</v>
      </c>
      <c r="C124" s="2">
        <f t="shared" si="6"/>
        <v>4774.1529546545953</v>
      </c>
      <c r="D124" s="2">
        <f t="shared" si="7"/>
        <v>2084.6413653418276</v>
      </c>
      <c r="E124" s="2">
        <f t="shared" si="8"/>
        <v>2689.5115893127672</v>
      </c>
      <c r="F124" s="2">
        <f t="shared" si="9"/>
        <v>804768.83542848891</v>
      </c>
    </row>
    <row r="125" spans="1:6" x14ac:dyDescent="0.45">
      <c r="A125" s="2"/>
      <c r="B125">
        <f t="shared" si="5"/>
        <v>113</v>
      </c>
      <c r="C125" s="2">
        <f t="shared" si="6"/>
        <v>4774.1529546545953</v>
      </c>
      <c r="D125" s="2">
        <f t="shared" si="7"/>
        <v>2091.590169892967</v>
      </c>
      <c r="E125" s="2">
        <f t="shared" si="8"/>
        <v>2682.5627847616283</v>
      </c>
      <c r="F125" s="2">
        <f t="shared" si="9"/>
        <v>802677.24525859591</v>
      </c>
    </row>
    <row r="126" spans="1:6" x14ac:dyDescent="0.45">
      <c r="A126" s="2"/>
      <c r="B126">
        <f t="shared" si="5"/>
        <v>114</v>
      </c>
      <c r="C126" s="2">
        <f t="shared" si="6"/>
        <v>4774.1529546545953</v>
      </c>
      <c r="D126" s="2">
        <f t="shared" si="7"/>
        <v>2098.5621371259435</v>
      </c>
      <c r="E126" s="2">
        <f t="shared" si="8"/>
        <v>2675.5908175286522</v>
      </c>
      <c r="F126" s="2">
        <f t="shared" si="9"/>
        <v>800578.68312146992</v>
      </c>
    </row>
    <row r="127" spans="1:6" x14ac:dyDescent="0.45">
      <c r="A127" s="2"/>
      <c r="B127">
        <f t="shared" si="5"/>
        <v>115</v>
      </c>
      <c r="C127" s="2">
        <f t="shared" si="6"/>
        <v>4774.1529546545953</v>
      </c>
      <c r="D127" s="2">
        <f t="shared" si="7"/>
        <v>2105.5573442496966</v>
      </c>
      <c r="E127" s="2">
        <f t="shared" si="8"/>
        <v>2668.5956104048987</v>
      </c>
      <c r="F127" s="2">
        <f t="shared" si="9"/>
        <v>798473.12577722024</v>
      </c>
    </row>
    <row r="128" spans="1:6" x14ac:dyDescent="0.45">
      <c r="A128" s="2"/>
      <c r="B128">
        <f t="shared" si="5"/>
        <v>116</v>
      </c>
      <c r="C128" s="2">
        <f t="shared" si="6"/>
        <v>4774.1529546545953</v>
      </c>
      <c r="D128" s="2">
        <f t="shared" si="7"/>
        <v>2112.5758687305292</v>
      </c>
      <c r="E128" s="2">
        <f t="shared" si="8"/>
        <v>2661.5770859240661</v>
      </c>
      <c r="F128" s="2">
        <f t="shared" si="9"/>
        <v>796360.54990848969</v>
      </c>
    </row>
    <row r="129" spans="1:6" x14ac:dyDescent="0.45">
      <c r="A129" s="2"/>
      <c r="B129">
        <f t="shared" si="5"/>
        <v>117</v>
      </c>
      <c r="C129" s="2">
        <f t="shared" si="6"/>
        <v>4774.1529546545953</v>
      </c>
      <c r="D129" s="2">
        <f t="shared" si="7"/>
        <v>2119.6177882929642</v>
      </c>
      <c r="E129" s="2">
        <f t="shared" si="8"/>
        <v>2654.5351663616311</v>
      </c>
      <c r="F129" s="2">
        <f t="shared" si="9"/>
        <v>794240.93212019675</v>
      </c>
    </row>
    <row r="130" spans="1:6" x14ac:dyDescent="0.45">
      <c r="A130" s="2"/>
      <c r="B130">
        <f t="shared" si="5"/>
        <v>118</v>
      </c>
      <c r="C130" s="2">
        <f t="shared" si="6"/>
        <v>4774.1529546545953</v>
      </c>
      <c r="D130" s="2">
        <f t="shared" si="7"/>
        <v>2126.6831809206074</v>
      </c>
      <c r="E130" s="2">
        <f t="shared" si="8"/>
        <v>2647.4697737339879</v>
      </c>
      <c r="F130" s="2">
        <f t="shared" si="9"/>
        <v>792114.24893927609</v>
      </c>
    </row>
    <row r="131" spans="1:6" x14ac:dyDescent="0.45">
      <c r="A131" s="2"/>
      <c r="B131">
        <f t="shared" si="5"/>
        <v>119</v>
      </c>
      <c r="C131" s="2">
        <f t="shared" si="6"/>
        <v>4774.1529546545953</v>
      </c>
      <c r="D131" s="2">
        <f t="shared" si="7"/>
        <v>2133.7721248570092</v>
      </c>
      <c r="E131" s="2">
        <f t="shared" si="8"/>
        <v>2640.3808297975856</v>
      </c>
      <c r="F131" s="2">
        <f t="shared" si="9"/>
        <v>789980.47681441903</v>
      </c>
    </row>
    <row r="132" spans="1:6" x14ac:dyDescent="0.45">
      <c r="A132" s="2"/>
      <c r="B132">
        <f t="shared" si="5"/>
        <v>120</v>
      </c>
      <c r="C132" s="2">
        <f t="shared" si="6"/>
        <v>4774.1529546545953</v>
      </c>
      <c r="D132" s="2">
        <f t="shared" si="7"/>
        <v>2140.8846986065328</v>
      </c>
      <c r="E132" s="2">
        <f t="shared" si="8"/>
        <v>2633.2682560480625</v>
      </c>
      <c r="F132" s="2">
        <f t="shared" si="9"/>
        <v>787839.59211581247</v>
      </c>
    </row>
    <row r="133" spans="1:6" x14ac:dyDescent="0.45">
      <c r="A133" s="2"/>
      <c r="B133">
        <f t="shared" si="5"/>
        <v>121</v>
      </c>
      <c r="C133" s="2">
        <f t="shared" si="6"/>
        <v>4774.1529546545953</v>
      </c>
      <c r="D133" s="2">
        <f t="shared" si="7"/>
        <v>2148.0209809352214</v>
      </c>
      <c r="E133" s="2">
        <f t="shared" si="8"/>
        <v>2626.1319737193739</v>
      </c>
      <c r="F133" s="2">
        <f t="shared" si="9"/>
        <v>785691.57113487727</v>
      </c>
    </row>
    <row r="134" spans="1:6" x14ac:dyDescent="0.45">
      <c r="A134" s="2"/>
      <c r="B134">
        <f t="shared" si="5"/>
        <v>122</v>
      </c>
      <c r="C134" s="2">
        <f t="shared" si="6"/>
        <v>4774.1529546545953</v>
      </c>
      <c r="D134" s="2">
        <f t="shared" si="7"/>
        <v>2155.1810508716721</v>
      </c>
      <c r="E134" s="2">
        <f t="shared" si="8"/>
        <v>2618.9719037829232</v>
      </c>
      <c r="F134" s="2">
        <f t="shared" si="9"/>
        <v>783536.39008400566</v>
      </c>
    </row>
    <row r="135" spans="1:6" x14ac:dyDescent="0.45">
      <c r="A135" s="2"/>
      <c r="B135">
        <f t="shared" si="5"/>
        <v>123</v>
      </c>
      <c r="C135" s="2">
        <f t="shared" si="6"/>
        <v>4774.1529546545953</v>
      </c>
      <c r="D135" s="2">
        <f t="shared" si="7"/>
        <v>2162.3649877079106</v>
      </c>
      <c r="E135" s="2">
        <f t="shared" si="8"/>
        <v>2611.7879669466852</v>
      </c>
      <c r="F135" s="2">
        <f t="shared" si="9"/>
        <v>781374.02509629773</v>
      </c>
    </row>
    <row r="136" spans="1:6" x14ac:dyDescent="0.45">
      <c r="A136" s="2"/>
      <c r="B136">
        <f t="shared" si="5"/>
        <v>124</v>
      </c>
      <c r="C136" s="2">
        <f t="shared" si="6"/>
        <v>4774.1529546545953</v>
      </c>
      <c r="D136" s="2">
        <f t="shared" si="7"/>
        <v>2169.5728710002704</v>
      </c>
      <c r="E136" s="2">
        <f t="shared" si="8"/>
        <v>2604.5800836543249</v>
      </c>
      <c r="F136" s="2">
        <f t="shared" si="9"/>
        <v>779204.45222529746</v>
      </c>
    </row>
    <row r="137" spans="1:6" x14ac:dyDescent="0.45">
      <c r="A137" s="2"/>
      <c r="B137">
        <f t="shared" si="5"/>
        <v>125</v>
      </c>
      <c r="C137" s="2">
        <f t="shared" si="6"/>
        <v>4774.1529546545953</v>
      </c>
      <c r="D137" s="2">
        <f t="shared" si="7"/>
        <v>2176.8047805702713</v>
      </c>
      <c r="E137" s="2">
        <f t="shared" si="8"/>
        <v>2597.348174084324</v>
      </c>
      <c r="F137" s="2">
        <f t="shared" si="9"/>
        <v>777027.64744472713</v>
      </c>
    </row>
    <row r="138" spans="1:6" x14ac:dyDescent="0.45">
      <c r="A138" s="2"/>
      <c r="B138">
        <f t="shared" si="5"/>
        <v>126</v>
      </c>
      <c r="C138" s="2">
        <f t="shared" si="6"/>
        <v>4774.1529546545953</v>
      </c>
      <c r="D138" s="2">
        <f t="shared" si="7"/>
        <v>2184.060796505506</v>
      </c>
      <c r="E138" s="2">
        <f t="shared" si="8"/>
        <v>2590.0921581490898</v>
      </c>
      <c r="F138" s="2">
        <f t="shared" si="9"/>
        <v>774843.58664822159</v>
      </c>
    </row>
    <row r="139" spans="1:6" x14ac:dyDescent="0.45">
      <c r="A139" s="2"/>
      <c r="B139">
        <f t="shared" si="5"/>
        <v>127</v>
      </c>
      <c r="C139" s="2">
        <f t="shared" si="6"/>
        <v>4774.1529546545953</v>
      </c>
      <c r="D139" s="2">
        <f t="shared" si="7"/>
        <v>2191.340999160524</v>
      </c>
      <c r="E139" s="2">
        <f t="shared" si="8"/>
        <v>2582.8119554940713</v>
      </c>
      <c r="F139" s="2">
        <f t="shared" si="9"/>
        <v>772652.24564906105</v>
      </c>
    </row>
    <row r="140" spans="1:6" x14ac:dyDescent="0.45">
      <c r="A140" s="2"/>
      <c r="B140">
        <f t="shared" si="5"/>
        <v>128</v>
      </c>
      <c r="C140" s="2">
        <f t="shared" si="6"/>
        <v>4774.1529546545953</v>
      </c>
      <c r="D140" s="2">
        <f t="shared" si="7"/>
        <v>2198.645469157726</v>
      </c>
      <c r="E140" s="2">
        <f t="shared" si="8"/>
        <v>2575.5074854968698</v>
      </c>
      <c r="F140" s="2">
        <f t="shared" si="9"/>
        <v>770453.60017990333</v>
      </c>
    </row>
    <row r="141" spans="1:6" x14ac:dyDescent="0.45">
      <c r="A141" s="2"/>
      <c r="B141">
        <f t="shared" ref="B141:B204" si="10">IF(B140&lt;$D$7,B140+1," ")</f>
        <v>129</v>
      </c>
      <c r="C141" s="2">
        <f t="shared" ref="C141:C204" si="11">IF(B141&lt;&gt;" ",$D$9," ")</f>
        <v>4774.1529546545953</v>
      </c>
      <c r="D141" s="2">
        <f t="shared" ref="D141:D204" si="12">IF(B141&lt;&gt;" ",PPMT($D$4/$D$6,$B141,$D$7,-$D$2)," ")</f>
        <v>2205.9742873882515</v>
      </c>
      <c r="E141" s="2">
        <f t="shared" ref="E141:E204" si="13">IF(B141&lt;&gt;" ",IPMT($D$4/$D$6,  $B141,$D$7,-  $D$2)," ")</f>
        <v>2568.1786672663438</v>
      </c>
      <c r="F141" s="2">
        <f t="shared" ref="F141:F204" si="14">IF(B141&lt;&gt;" ",F140-D141," ")</f>
        <v>768247.62589251506</v>
      </c>
    </row>
    <row r="142" spans="1:6" x14ac:dyDescent="0.45">
      <c r="A142" s="2"/>
      <c r="B142">
        <f t="shared" si="10"/>
        <v>130</v>
      </c>
      <c r="C142" s="2">
        <f t="shared" si="11"/>
        <v>4774.1529546545953</v>
      </c>
      <c r="D142" s="2">
        <f t="shared" si="12"/>
        <v>2213.3275350128793</v>
      </c>
      <c r="E142" s="2">
        <f t="shared" si="13"/>
        <v>2560.8254196417165</v>
      </c>
      <c r="F142" s="2">
        <f t="shared" si="14"/>
        <v>766034.29835750221</v>
      </c>
    </row>
    <row r="143" spans="1:6" x14ac:dyDescent="0.45">
      <c r="A143" s="2"/>
      <c r="B143">
        <f t="shared" si="10"/>
        <v>131</v>
      </c>
      <c r="C143" s="2">
        <f t="shared" si="11"/>
        <v>4774.1529546545953</v>
      </c>
      <c r="D143" s="2">
        <f t="shared" si="12"/>
        <v>2220.7052934629219</v>
      </c>
      <c r="E143" s="2">
        <f t="shared" si="13"/>
        <v>2553.4476611916734</v>
      </c>
      <c r="F143" s="2">
        <f t="shared" si="14"/>
        <v>763813.59306403925</v>
      </c>
    </row>
    <row r="144" spans="1:6" x14ac:dyDescent="0.45">
      <c r="A144" s="2"/>
      <c r="B144">
        <f t="shared" si="10"/>
        <v>132</v>
      </c>
      <c r="C144" s="2">
        <f t="shared" si="11"/>
        <v>4774.1529546545953</v>
      </c>
      <c r="D144" s="2">
        <f t="shared" si="12"/>
        <v>2228.1076444411319</v>
      </c>
      <c r="E144" s="2">
        <f t="shared" si="13"/>
        <v>2546.0453102134634</v>
      </c>
      <c r="F144" s="2">
        <f t="shared" si="14"/>
        <v>761585.48541959806</v>
      </c>
    </row>
    <row r="145" spans="1:6" x14ac:dyDescent="0.45">
      <c r="A145" s="2"/>
      <c r="B145">
        <f t="shared" si="10"/>
        <v>133</v>
      </c>
      <c r="C145" s="2">
        <f t="shared" si="11"/>
        <v>4774.1529546545953</v>
      </c>
      <c r="D145" s="2">
        <f t="shared" si="12"/>
        <v>2235.5346699226025</v>
      </c>
      <c r="E145" s="2">
        <f t="shared" si="13"/>
        <v>2538.6182847319928</v>
      </c>
      <c r="F145" s="2">
        <f t="shared" si="14"/>
        <v>759349.95074967551</v>
      </c>
    </row>
    <row r="146" spans="1:6" x14ac:dyDescent="0.45">
      <c r="A146" s="2"/>
      <c r="B146">
        <f t="shared" si="10"/>
        <v>134</v>
      </c>
      <c r="C146" s="2">
        <f t="shared" si="11"/>
        <v>4774.1529546545953</v>
      </c>
      <c r="D146" s="2">
        <f t="shared" si="12"/>
        <v>2242.9864521556774</v>
      </c>
      <c r="E146" s="2">
        <f t="shared" si="13"/>
        <v>2531.1665024989184</v>
      </c>
      <c r="F146" s="2">
        <f t="shared" si="14"/>
        <v>757106.96429751988</v>
      </c>
    </row>
    <row r="147" spans="1:6" x14ac:dyDescent="0.45">
      <c r="A147" s="2"/>
      <c r="B147">
        <f t="shared" si="10"/>
        <v>135</v>
      </c>
      <c r="C147" s="2">
        <f t="shared" si="11"/>
        <v>4774.1529546545953</v>
      </c>
      <c r="D147" s="2">
        <f t="shared" si="12"/>
        <v>2250.4630736628628</v>
      </c>
      <c r="E147" s="2">
        <f t="shared" si="13"/>
        <v>2523.6898809917329</v>
      </c>
      <c r="F147" s="2">
        <f t="shared" si="14"/>
        <v>754856.50122385705</v>
      </c>
    </row>
    <row r="148" spans="1:6" x14ac:dyDescent="0.45">
      <c r="A148" s="2"/>
      <c r="B148">
        <f t="shared" si="10"/>
        <v>136</v>
      </c>
      <c r="C148" s="2">
        <f t="shared" si="11"/>
        <v>4774.1529546545953</v>
      </c>
      <c r="D148" s="2">
        <f t="shared" si="12"/>
        <v>2257.9646172417392</v>
      </c>
      <c r="E148" s="2">
        <f t="shared" si="13"/>
        <v>2516.1883374128556</v>
      </c>
      <c r="F148" s="2">
        <f t="shared" si="14"/>
        <v>752598.53660661529</v>
      </c>
    </row>
    <row r="149" spans="1:6" x14ac:dyDescent="0.45">
      <c r="A149" s="2"/>
      <c r="B149">
        <f t="shared" si="10"/>
        <v>137</v>
      </c>
      <c r="C149" s="2">
        <f t="shared" si="11"/>
        <v>4774.1529546545953</v>
      </c>
      <c r="D149" s="2">
        <f t="shared" si="12"/>
        <v>2265.4911659658787</v>
      </c>
      <c r="E149" s="2">
        <f t="shared" si="13"/>
        <v>2508.6617886887166</v>
      </c>
      <c r="F149" s="2">
        <f t="shared" si="14"/>
        <v>750333.04544064938</v>
      </c>
    </row>
    <row r="150" spans="1:6" x14ac:dyDescent="0.45">
      <c r="A150" s="2"/>
      <c r="B150">
        <f t="shared" si="10"/>
        <v>138</v>
      </c>
      <c r="C150" s="2">
        <f t="shared" si="11"/>
        <v>4774.1529546545953</v>
      </c>
      <c r="D150" s="2">
        <f t="shared" si="12"/>
        <v>2273.0428031857646</v>
      </c>
      <c r="E150" s="2">
        <f t="shared" si="13"/>
        <v>2501.1101514688307</v>
      </c>
      <c r="F150" s="2">
        <f t="shared" si="14"/>
        <v>748060.00263746362</v>
      </c>
    </row>
    <row r="151" spans="1:6" x14ac:dyDescent="0.45">
      <c r="A151" s="2"/>
      <c r="B151">
        <f t="shared" si="10"/>
        <v>139</v>
      </c>
      <c r="C151" s="2">
        <f t="shared" si="11"/>
        <v>4774.1529546545953</v>
      </c>
      <c r="D151" s="2">
        <f t="shared" si="12"/>
        <v>2280.6196125297174</v>
      </c>
      <c r="E151" s="2">
        <f t="shared" si="13"/>
        <v>2493.5333421248783</v>
      </c>
      <c r="F151" s="2">
        <f t="shared" si="14"/>
        <v>745779.38302493386</v>
      </c>
    </row>
    <row r="152" spans="1:6" x14ac:dyDescent="0.45">
      <c r="A152" s="2"/>
      <c r="B152">
        <f t="shared" si="10"/>
        <v>140</v>
      </c>
      <c r="C152" s="2">
        <f t="shared" si="11"/>
        <v>4774.1529546545953</v>
      </c>
      <c r="D152" s="2">
        <f t="shared" si="12"/>
        <v>2288.2216779048163</v>
      </c>
      <c r="E152" s="2">
        <f t="shared" si="13"/>
        <v>2485.931276749779</v>
      </c>
      <c r="F152" s="2">
        <f t="shared" si="14"/>
        <v>743491.16134702903</v>
      </c>
    </row>
    <row r="153" spans="1:6" x14ac:dyDescent="0.45">
      <c r="A153" s="2"/>
      <c r="B153">
        <f t="shared" si="10"/>
        <v>141</v>
      </c>
      <c r="C153" s="2">
        <f t="shared" si="11"/>
        <v>4774.1529546545953</v>
      </c>
      <c r="D153" s="2">
        <f t="shared" si="12"/>
        <v>2295.8490834978325</v>
      </c>
      <c r="E153" s="2">
        <f t="shared" si="13"/>
        <v>2478.3038711567633</v>
      </c>
      <c r="F153" s="2">
        <f t="shared" si="14"/>
        <v>741195.31226353114</v>
      </c>
    </row>
    <row r="154" spans="1:6" x14ac:dyDescent="0.45">
      <c r="A154" s="2"/>
      <c r="B154">
        <f t="shared" si="10"/>
        <v>142</v>
      </c>
      <c r="C154" s="2">
        <f t="shared" si="11"/>
        <v>4774.1529546545953</v>
      </c>
      <c r="D154" s="2">
        <f t="shared" si="12"/>
        <v>2303.5019137761583</v>
      </c>
      <c r="E154" s="2">
        <f t="shared" si="13"/>
        <v>2470.651040878437</v>
      </c>
      <c r="F154" s="2">
        <f t="shared" si="14"/>
        <v>738891.81034975499</v>
      </c>
    </row>
    <row r="155" spans="1:6" x14ac:dyDescent="0.45">
      <c r="A155" s="2"/>
      <c r="B155">
        <f t="shared" si="10"/>
        <v>143</v>
      </c>
      <c r="C155" s="2">
        <f t="shared" si="11"/>
        <v>4774.1529546545953</v>
      </c>
      <c r="D155" s="2">
        <f t="shared" si="12"/>
        <v>2311.1802534887456</v>
      </c>
      <c r="E155" s="2">
        <f t="shared" si="13"/>
        <v>2462.9727011658497</v>
      </c>
      <c r="F155" s="2">
        <f t="shared" si="14"/>
        <v>736580.63009626628</v>
      </c>
    </row>
    <row r="156" spans="1:6" x14ac:dyDescent="0.45">
      <c r="A156" s="2"/>
      <c r="B156">
        <f t="shared" si="10"/>
        <v>144</v>
      </c>
      <c r="C156" s="2">
        <f t="shared" si="11"/>
        <v>4774.1529546545953</v>
      </c>
      <c r="D156" s="2">
        <f t="shared" si="12"/>
        <v>2318.8841876670417</v>
      </c>
      <c r="E156" s="2">
        <f t="shared" si="13"/>
        <v>2455.2687669875536</v>
      </c>
      <c r="F156" s="2">
        <f t="shared" si="14"/>
        <v>734261.74590859923</v>
      </c>
    </row>
    <row r="157" spans="1:6" x14ac:dyDescent="0.45">
      <c r="A157" s="2"/>
      <c r="B157">
        <f t="shared" si="10"/>
        <v>145</v>
      </c>
      <c r="C157" s="2">
        <f t="shared" si="11"/>
        <v>4774.1529546545953</v>
      </c>
      <c r="D157" s="2">
        <f t="shared" si="12"/>
        <v>2326.6138016259315</v>
      </c>
      <c r="E157" s="2">
        <f t="shared" si="13"/>
        <v>2447.5391530286638</v>
      </c>
      <c r="F157" s="2">
        <f t="shared" si="14"/>
        <v>731935.13210697332</v>
      </c>
    </row>
    <row r="158" spans="1:6" x14ac:dyDescent="0.45">
      <c r="A158" s="2"/>
      <c r="B158">
        <f t="shared" si="10"/>
        <v>146</v>
      </c>
      <c r="C158" s="2">
        <f t="shared" si="11"/>
        <v>4774.1529546545953</v>
      </c>
      <c r="D158" s="2">
        <f t="shared" si="12"/>
        <v>2334.3691809646848</v>
      </c>
      <c r="E158" s="2">
        <f t="shared" si="13"/>
        <v>2439.783773689911</v>
      </c>
      <c r="F158" s="2">
        <f t="shared" si="14"/>
        <v>729600.76292600867</v>
      </c>
    </row>
    <row r="159" spans="1:6" x14ac:dyDescent="0.45">
      <c r="A159" s="2"/>
      <c r="B159">
        <f t="shared" si="10"/>
        <v>147</v>
      </c>
      <c r="C159" s="2">
        <f t="shared" si="11"/>
        <v>4774.1529546545953</v>
      </c>
      <c r="D159" s="2">
        <f t="shared" si="12"/>
        <v>2342.1504115679004</v>
      </c>
      <c r="E159" s="2">
        <f t="shared" si="13"/>
        <v>2432.0025430866949</v>
      </c>
      <c r="F159" s="2">
        <f t="shared" si="14"/>
        <v>727258.61251444079</v>
      </c>
    </row>
    <row r="160" spans="1:6" x14ac:dyDescent="0.45">
      <c r="A160" s="2"/>
      <c r="B160">
        <f t="shared" si="10"/>
        <v>148</v>
      </c>
      <c r="C160" s="2">
        <f t="shared" si="11"/>
        <v>4774.1529546545953</v>
      </c>
      <c r="D160" s="2">
        <f t="shared" si="12"/>
        <v>2349.9575796064605</v>
      </c>
      <c r="E160" s="2">
        <f t="shared" si="13"/>
        <v>2424.1953750481348</v>
      </c>
      <c r="F160" s="2">
        <f t="shared" si="14"/>
        <v>724908.65493483434</v>
      </c>
    </row>
    <row r="161" spans="1:6" x14ac:dyDescent="0.45">
      <c r="A161" s="2"/>
      <c r="B161">
        <f t="shared" si="10"/>
        <v>149</v>
      </c>
      <c r="C161" s="2">
        <f t="shared" si="11"/>
        <v>4774.1529546545953</v>
      </c>
      <c r="D161" s="2">
        <f t="shared" si="12"/>
        <v>2357.7907715384813</v>
      </c>
      <c r="E161" s="2">
        <f t="shared" si="13"/>
        <v>2416.362183116114</v>
      </c>
      <c r="F161" s="2">
        <f t="shared" si="14"/>
        <v>722550.86416329583</v>
      </c>
    </row>
    <row r="162" spans="1:6" x14ac:dyDescent="0.45">
      <c r="A162" s="2"/>
      <c r="B162">
        <f t="shared" si="10"/>
        <v>150</v>
      </c>
      <c r="C162" s="2">
        <f t="shared" si="11"/>
        <v>4774.1529546545953</v>
      </c>
      <c r="D162" s="2">
        <f t="shared" si="12"/>
        <v>2365.6500741102764</v>
      </c>
      <c r="E162" s="2">
        <f t="shared" si="13"/>
        <v>2408.5028805443189</v>
      </c>
      <c r="F162" s="2">
        <f t="shared" si="14"/>
        <v>720185.21408918558</v>
      </c>
    </row>
    <row r="163" spans="1:6" x14ac:dyDescent="0.45">
      <c r="A163" s="2"/>
      <c r="B163">
        <f t="shared" si="10"/>
        <v>151</v>
      </c>
      <c r="C163" s="2">
        <f t="shared" si="11"/>
        <v>4774.1529546545953</v>
      </c>
      <c r="D163" s="2">
        <f t="shared" si="12"/>
        <v>2373.5355743573109</v>
      </c>
      <c r="E163" s="2">
        <f t="shared" si="13"/>
        <v>2400.6173802972849</v>
      </c>
      <c r="F163" s="2">
        <f t="shared" si="14"/>
        <v>717811.67851482832</v>
      </c>
    </row>
    <row r="164" spans="1:6" x14ac:dyDescent="0.45">
      <c r="A164" s="2"/>
      <c r="B164">
        <f t="shared" si="10"/>
        <v>152</v>
      </c>
      <c r="C164" s="2">
        <f t="shared" si="11"/>
        <v>4774.1529546545953</v>
      </c>
      <c r="D164" s="2">
        <f t="shared" si="12"/>
        <v>2381.4473596051685</v>
      </c>
      <c r="E164" s="2">
        <f t="shared" si="13"/>
        <v>2392.7055950494268</v>
      </c>
      <c r="F164" s="2">
        <f t="shared" si="14"/>
        <v>715430.23115522321</v>
      </c>
    </row>
    <row r="165" spans="1:6" x14ac:dyDescent="0.45">
      <c r="A165" s="2"/>
      <c r="B165">
        <f t="shared" si="10"/>
        <v>153</v>
      </c>
      <c r="C165" s="2">
        <f t="shared" si="11"/>
        <v>4774.1529546545953</v>
      </c>
      <c r="D165" s="2">
        <f t="shared" si="12"/>
        <v>2389.3855174705191</v>
      </c>
      <c r="E165" s="2">
        <f t="shared" si="13"/>
        <v>2384.7674371840762</v>
      </c>
      <c r="F165" s="2">
        <f t="shared" si="14"/>
        <v>713040.84563775267</v>
      </c>
    </row>
    <row r="166" spans="1:6" x14ac:dyDescent="0.45">
      <c r="A166" s="2"/>
      <c r="B166">
        <f t="shared" si="10"/>
        <v>154</v>
      </c>
      <c r="C166" s="2">
        <f t="shared" si="11"/>
        <v>4774.1529546545953</v>
      </c>
      <c r="D166" s="2">
        <f t="shared" si="12"/>
        <v>2397.3501358620874</v>
      </c>
      <c r="E166" s="2">
        <f t="shared" si="13"/>
        <v>2376.8028187925079</v>
      </c>
      <c r="F166" s="2">
        <f t="shared" si="14"/>
        <v>710643.49550189055</v>
      </c>
    </row>
    <row r="167" spans="1:6" x14ac:dyDescent="0.45">
      <c r="A167" s="2"/>
      <c r="B167">
        <f t="shared" si="10"/>
        <v>155</v>
      </c>
      <c r="C167" s="2">
        <f t="shared" si="11"/>
        <v>4774.1529546545953</v>
      </c>
      <c r="D167" s="2">
        <f t="shared" si="12"/>
        <v>2405.3413029816275</v>
      </c>
      <c r="E167" s="2">
        <f t="shared" si="13"/>
        <v>2368.8116516729674</v>
      </c>
      <c r="F167" s="2">
        <f t="shared" si="14"/>
        <v>708238.15419890895</v>
      </c>
    </row>
    <row r="168" spans="1:6" x14ac:dyDescent="0.45">
      <c r="A168" s="2"/>
      <c r="B168">
        <f t="shared" si="10"/>
        <v>156</v>
      </c>
      <c r="C168" s="2">
        <f t="shared" si="11"/>
        <v>4774.1529546545953</v>
      </c>
      <c r="D168" s="2">
        <f t="shared" si="12"/>
        <v>2413.3591073248999</v>
      </c>
      <c r="E168" s="2">
        <f t="shared" si="13"/>
        <v>2360.7938473296958</v>
      </c>
      <c r="F168" s="2">
        <f t="shared" si="14"/>
        <v>705824.79509158409</v>
      </c>
    </row>
    <row r="169" spans="1:6" x14ac:dyDescent="0.45">
      <c r="A169" s="2"/>
      <c r="B169">
        <f t="shared" si="10"/>
        <v>157</v>
      </c>
      <c r="C169" s="2">
        <f t="shared" si="11"/>
        <v>4774.1529546545953</v>
      </c>
      <c r="D169" s="2">
        <f t="shared" si="12"/>
        <v>2421.4036376826493</v>
      </c>
      <c r="E169" s="2">
        <f t="shared" si="13"/>
        <v>2352.7493169719464</v>
      </c>
      <c r="F169" s="2">
        <f t="shared" si="14"/>
        <v>703403.39145390142</v>
      </c>
    </row>
    <row r="170" spans="1:6" x14ac:dyDescent="0.45">
      <c r="A170" s="2"/>
      <c r="B170">
        <f t="shared" si="10"/>
        <v>158</v>
      </c>
      <c r="C170" s="2">
        <f t="shared" si="11"/>
        <v>4774.1529546545953</v>
      </c>
      <c r="D170" s="2">
        <f t="shared" si="12"/>
        <v>2429.4749831415916</v>
      </c>
      <c r="E170" s="2">
        <f t="shared" si="13"/>
        <v>2344.6779715130042</v>
      </c>
      <c r="F170" s="2">
        <f t="shared" si="14"/>
        <v>700973.91647075978</v>
      </c>
    </row>
    <row r="171" spans="1:6" x14ac:dyDescent="0.45">
      <c r="A171" s="2"/>
      <c r="B171">
        <f t="shared" si="10"/>
        <v>159</v>
      </c>
      <c r="C171" s="2">
        <f t="shared" si="11"/>
        <v>4774.1529546545953</v>
      </c>
      <c r="D171" s="2">
        <f t="shared" si="12"/>
        <v>2437.5732330853971</v>
      </c>
      <c r="E171" s="2">
        <f t="shared" si="13"/>
        <v>2336.5797215691987</v>
      </c>
      <c r="F171" s="2">
        <f t="shared" si="14"/>
        <v>698536.34323767433</v>
      </c>
    </row>
    <row r="172" spans="1:6" x14ac:dyDescent="0.45">
      <c r="A172" s="2"/>
      <c r="B172">
        <f t="shared" si="10"/>
        <v>160</v>
      </c>
      <c r="C172" s="2">
        <f t="shared" si="11"/>
        <v>4774.1529546545953</v>
      </c>
      <c r="D172" s="2">
        <f t="shared" si="12"/>
        <v>2445.6984771956818</v>
      </c>
      <c r="E172" s="2">
        <f t="shared" si="13"/>
        <v>2328.454477458914</v>
      </c>
      <c r="F172" s="2">
        <f t="shared" si="14"/>
        <v>696090.64476047864</v>
      </c>
    </row>
    <row r="173" spans="1:6" x14ac:dyDescent="0.45">
      <c r="A173" s="2"/>
      <c r="B173">
        <f t="shared" si="10"/>
        <v>161</v>
      </c>
      <c r="C173" s="2">
        <f t="shared" si="11"/>
        <v>4774.1529546545953</v>
      </c>
      <c r="D173" s="2">
        <f t="shared" si="12"/>
        <v>2453.8508054530007</v>
      </c>
      <c r="E173" s="2">
        <f t="shared" si="13"/>
        <v>2320.3021492015951</v>
      </c>
      <c r="F173" s="2">
        <f t="shared" si="14"/>
        <v>693636.79395502561</v>
      </c>
    </row>
    <row r="174" spans="1:6" x14ac:dyDescent="0.45">
      <c r="A174" s="2"/>
      <c r="B174">
        <f t="shared" si="10"/>
        <v>162</v>
      </c>
      <c r="C174" s="2">
        <f t="shared" si="11"/>
        <v>4774.1529546545953</v>
      </c>
      <c r="D174" s="2">
        <f t="shared" si="12"/>
        <v>2462.0303081378438</v>
      </c>
      <c r="E174" s="2">
        <f t="shared" si="13"/>
        <v>2312.122646516752</v>
      </c>
      <c r="F174" s="2">
        <f t="shared" si="14"/>
        <v>691174.76364688773</v>
      </c>
    </row>
    <row r="175" spans="1:6" x14ac:dyDescent="0.45">
      <c r="A175" s="2"/>
      <c r="B175">
        <f t="shared" si="10"/>
        <v>163</v>
      </c>
      <c r="C175" s="2">
        <f t="shared" si="11"/>
        <v>4774.1529546545953</v>
      </c>
      <c r="D175" s="2">
        <f t="shared" si="12"/>
        <v>2470.237075831637</v>
      </c>
      <c r="E175" s="2">
        <f t="shared" si="13"/>
        <v>2303.9158788229588</v>
      </c>
      <c r="F175" s="2">
        <f t="shared" si="14"/>
        <v>688704.52657105611</v>
      </c>
    </row>
    <row r="176" spans="1:6" x14ac:dyDescent="0.45">
      <c r="A176" s="2"/>
      <c r="B176">
        <f t="shared" si="10"/>
        <v>164</v>
      </c>
      <c r="C176" s="2">
        <f t="shared" si="11"/>
        <v>4774.1529546545953</v>
      </c>
      <c r="D176" s="2">
        <f t="shared" si="12"/>
        <v>2478.4711994177424</v>
      </c>
      <c r="E176" s="2">
        <f t="shared" si="13"/>
        <v>2295.6817552368534</v>
      </c>
      <c r="F176" s="2">
        <f t="shared" si="14"/>
        <v>686226.05537163839</v>
      </c>
    </row>
    <row r="177" spans="1:6" x14ac:dyDescent="0.45">
      <c r="A177" s="2"/>
      <c r="B177">
        <f t="shared" si="10"/>
        <v>165</v>
      </c>
      <c r="C177" s="2">
        <f t="shared" si="11"/>
        <v>4774.1529546545953</v>
      </c>
      <c r="D177" s="2">
        <f t="shared" si="12"/>
        <v>2486.7327700824681</v>
      </c>
      <c r="E177" s="2">
        <f t="shared" si="13"/>
        <v>2287.4201845721277</v>
      </c>
      <c r="F177" s="2">
        <f t="shared" si="14"/>
        <v>683739.32260155596</v>
      </c>
    </row>
    <row r="178" spans="1:6" x14ac:dyDescent="0.45">
      <c r="A178" s="2"/>
      <c r="B178">
        <f t="shared" si="10"/>
        <v>166</v>
      </c>
      <c r="C178" s="2">
        <f t="shared" si="11"/>
        <v>4774.1529546545953</v>
      </c>
      <c r="D178" s="2">
        <f t="shared" si="12"/>
        <v>2495.0218793160761</v>
      </c>
      <c r="E178" s="2">
        <f t="shared" si="13"/>
        <v>2279.1310753385192</v>
      </c>
      <c r="F178" s="2">
        <f t="shared" si="14"/>
        <v>681244.30072223989</v>
      </c>
    </row>
    <row r="179" spans="1:6" x14ac:dyDescent="0.45">
      <c r="A179" s="2"/>
      <c r="B179">
        <f t="shared" si="10"/>
        <v>167</v>
      </c>
      <c r="C179" s="2">
        <f t="shared" si="11"/>
        <v>4774.1529546545953</v>
      </c>
      <c r="D179" s="2">
        <f t="shared" si="12"/>
        <v>2503.3386189137964</v>
      </c>
      <c r="E179" s="2">
        <f t="shared" si="13"/>
        <v>2270.8143357407994</v>
      </c>
      <c r="F179" s="2">
        <f t="shared" si="14"/>
        <v>678740.96210332611</v>
      </c>
    </row>
    <row r="180" spans="1:6" x14ac:dyDescent="0.45">
      <c r="A180" s="2"/>
      <c r="B180">
        <f t="shared" si="10"/>
        <v>168</v>
      </c>
      <c r="C180" s="2">
        <f t="shared" si="11"/>
        <v>4774.1529546545953</v>
      </c>
      <c r="D180" s="2">
        <f t="shared" si="12"/>
        <v>2511.6830809768421</v>
      </c>
      <c r="E180" s="2">
        <f t="shared" si="13"/>
        <v>2262.4698736777527</v>
      </c>
      <c r="F180" s="2">
        <f t="shared" si="14"/>
        <v>676229.27902234928</v>
      </c>
    </row>
    <row r="181" spans="1:6" x14ac:dyDescent="0.45">
      <c r="A181" s="2"/>
      <c r="B181">
        <f t="shared" si="10"/>
        <v>169</v>
      </c>
      <c r="C181" s="2">
        <f t="shared" si="11"/>
        <v>4774.1529546545953</v>
      </c>
      <c r="D181" s="2">
        <f t="shared" si="12"/>
        <v>2520.0553579134316</v>
      </c>
      <c r="E181" s="2">
        <f t="shared" si="13"/>
        <v>2254.0975967411637</v>
      </c>
      <c r="F181" s="2">
        <f t="shared" si="14"/>
        <v>673709.22366443579</v>
      </c>
    </row>
    <row r="182" spans="1:6" x14ac:dyDescent="0.45">
      <c r="A182" s="2"/>
      <c r="B182">
        <f t="shared" si="10"/>
        <v>170</v>
      </c>
      <c r="C182" s="2">
        <f t="shared" si="11"/>
        <v>4774.1529546545953</v>
      </c>
      <c r="D182" s="2">
        <f t="shared" si="12"/>
        <v>2528.45554243981</v>
      </c>
      <c r="E182" s="2">
        <f t="shared" si="13"/>
        <v>2245.6974122147858</v>
      </c>
      <c r="F182" s="2">
        <f t="shared" si="14"/>
        <v>671180.76812199596</v>
      </c>
    </row>
    <row r="183" spans="1:6" x14ac:dyDescent="0.45">
      <c r="A183" s="2"/>
      <c r="B183">
        <f t="shared" si="10"/>
        <v>171</v>
      </c>
      <c r="C183" s="2">
        <f t="shared" si="11"/>
        <v>4774.1529546545953</v>
      </c>
      <c r="D183" s="2">
        <f t="shared" si="12"/>
        <v>2536.8837275812762</v>
      </c>
      <c r="E183" s="2">
        <f t="shared" si="13"/>
        <v>2237.2692270733196</v>
      </c>
      <c r="F183" s="2">
        <f t="shared" si="14"/>
        <v>668643.88439441472</v>
      </c>
    </row>
    <row r="184" spans="1:6" x14ac:dyDescent="0.45">
      <c r="A184" s="2"/>
      <c r="B184">
        <f t="shared" si="10"/>
        <v>172</v>
      </c>
      <c r="C184" s="2">
        <f t="shared" si="11"/>
        <v>4774.1529546545953</v>
      </c>
      <c r="D184" s="2">
        <f t="shared" si="12"/>
        <v>2545.3400066732133</v>
      </c>
      <c r="E184" s="2">
        <f t="shared" si="13"/>
        <v>2228.8129479813815</v>
      </c>
      <c r="F184" s="2">
        <f t="shared" si="14"/>
        <v>666098.54438774148</v>
      </c>
    </row>
    <row r="185" spans="1:6" x14ac:dyDescent="0.45">
      <c r="A185" s="2"/>
      <c r="B185">
        <f t="shared" si="10"/>
        <v>173</v>
      </c>
      <c r="C185" s="2">
        <f t="shared" si="11"/>
        <v>4774.1529546545953</v>
      </c>
      <c r="D185" s="2">
        <f t="shared" si="12"/>
        <v>2553.8244733621245</v>
      </c>
      <c r="E185" s="2">
        <f t="shared" si="13"/>
        <v>2220.3284812924712</v>
      </c>
      <c r="F185" s="2">
        <f t="shared" si="14"/>
        <v>663544.71991437941</v>
      </c>
    </row>
    <row r="186" spans="1:6" x14ac:dyDescent="0.45">
      <c r="A186" s="2"/>
      <c r="B186">
        <f t="shared" si="10"/>
        <v>174</v>
      </c>
      <c r="C186" s="2">
        <f t="shared" si="11"/>
        <v>4774.1529546545953</v>
      </c>
      <c r="D186" s="2">
        <f t="shared" si="12"/>
        <v>2562.337221606665</v>
      </c>
      <c r="E186" s="2">
        <f t="shared" si="13"/>
        <v>2211.8157330479303</v>
      </c>
      <c r="F186" s="2">
        <f t="shared" si="14"/>
        <v>660982.38269277278</v>
      </c>
    </row>
    <row r="187" spans="1:6" x14ac:dyDescent="0.45">
      <c r="A187" s="2"/>
      <c r="B187">
        <f t="shared" si="10"/>
        <v>175</v>
      </c>
      <c r="C187" s="2">
        <f t="shared" si="11"/>
        <v>4774.1529546545953</v>
      </c>
      <c r="D187" s="2">
        <f t="shared" si="12"/>
        <v>2570.8783456786873</v>
      </c>
      <c r="E187" s="2">
        <f t="shared" si="13"/>
        <v>2203.2746089759084</v>
      </c>
      <c r="F187" s="2">
        <f t="shared" si="14"/>
        <v>658411.5043470941</v>
      </c>
    </row>
    <row r="188" spans="1:6" x14ac:dyDescent="0.45">
      <c r="A188" s="2"/>
      <c r="B188">
        <f t="shared" si="10"/>
        <v>176</v>
      </c>
      <c r="C188" s="2">
        <f t="shared" si="11"/>
        <v>4774.1529546545953</v>
      </c>
      <c r="D188" s="2">
        <f t="shared" si="12"/>
        <v>2579.4479401642825</v>
      </c>
      <c r="E188" s="2">
        <f t="shared" si="13"/>
        <v>2194.7050144903133</v>
      </c>
      <c r="F188" s="2">
        <f t="shared" si="14"/>
        <v>655832.05640692986</v>
      </c>
    </row>
    <row r="189" spans="1:6" x14ac:dyDescent="0.45">
      <c r="A189" s="2"/>
      <c r="B189">
        <f t="shared" si="10"/>
        <v>177</v>
      </c>
      <c r="C189" s="2">
        <f t="shared" si="11"/>
        <v>4774.1529546545953</v>
      </c>
      <c r="D189" s="2">
        <f t="shared" si="12"/>
        <v>2588.0460999648303</v>
      </c>
      <c r="E189" s="2">
        <f t="shared" si="13"/>
        <v>2186.106854689765</v>
      </c>
      <c r="F189" s="2">
        <f t="shared" si="14"/>
        <v>653244.01030696498</v>
      </c>
    </row>
    <row r="190" spans="1:6" x14ac:dyDescent="0.45">
      <c r="A190" s="2"/>
      <c r="B190">
        <f t="shared" si="10"/>
        <v>178</v>
      </c>
      <c r="C190" s="2">
        <f t="shared" si="11"/>
        <v>4774.1529546545953</v>
      </c>
      <c r="D190" s="2">
        <f t="shared" si="12"/>
        <v>2596.6729202980459</v>
      </c>
      <c r="E190" s="2">
        <f t="shared" si="13"/>
        <v>2177.4800343565489</v>
      </c>
      <c r="F190" s="2">
        <f t="shared" si="14"/>
        <v>650647.33738666691</v>
      </c>
    </row>
    <row r="191" spans="1:6" x14ac:dyDescent="0.45">
      <c r="A191" s="2"/>
      <c r="B191">
        <f t="shared" si="10"/>
        <v>179</v>
      </c>
      <c r="C191" s="2">
        <f t="shared" si="11"/>
        <v>4774.1529546545953</v>
      </c>
      <c r="D191" s="2">
        <f t="shared" si="12"/>
        <v>2605.32849669904</v>
      </c>
      <c r="E191" s="2">
        <f t="shared" si="13"/>
        <v>2168.8244579555553</v>
      </c>
      <c r="F191" s="2">
        <f t="shared" si="14"/>
        <v>648042.00888996792</v>
      </c>
    </row>
    <row r="192" spans="1:6" x14ac:dyDescent="0.45">
      <c r="A192" s="2"/>
      <c r="B192">
        <f t="shared" si="10"/>
        <v>180</v>
      </c>
      <c r="C192" s="2">
        <f t="shared" si="11"/>
        <v>4774.1529546545953</v>
      </c>
      <c r="D192" s="2">
        <f t="shared" si="12"/>
        <v>2614.0129250213695</v>
      </c>
      <c r="E192" s="2">
        <f t="shared" si="13"/>
        <v>2160.1400296332254</v>
      </c>
      <c r="F192" s="2">
        <f t="shared" si="14"/>
        <v>645427.99596494657</v>
      </c>
    </row>
    <row r="193" spans="1:6" x14ac:dyDescent="0.45">
      <c r="A193" s="2"/>
      <c r="B193">
        <f t="shared" si="10"/>
        <v>181</v>
      </c>
      <c r="C193" s="2">
        <f t="shared" si="11"/>
        <v>4774.1529546545953</v>
      </c>
      <c r="D193" s="2">
        <f t="shared" si="12"/>
        <v>2622.7263014381083</v>
      </c>
      <c r="E193" s="2">
        <f t="shared" si="13"/>
        <v>2151.4266532164879</v>
      </c>
      <c r="F193" s="2">
        <f t="shared" si="14"/>
        <v>642805.26966350852</v>
      </c>
    </row>
    <row r="194" spans="1:6" x14ac:dyDescent="0.45">
      <c r="A194" s="2"/>
      <c r="B194">
        <f t="shared" si="10"/>
        <v>182</v>
      </c>
      <c r="C194" s="2">
        <f t="shared" si="11"/>
        <v>4774.1529546545953</v>
      </c>
      <c r="D194" s="2">
        <f t="shared" si="12"/>
        <v>2631.4687224429017</v>
      </c>
      <c r="E194" s="2">
        <f t="shared" si="13"/>
        <v>2142.6842322116936</v>
      </c>
      <c r="F194" s="2">
        <f t="shared" si="14"/>
        <v>640173.80094106565</v>
      </c>
    </row>
    <row r="195" spans="1:6" x14ac:dyDescent="0.45">
      <c r="A195" s="2"/>
      <c r="B195">
        <f t="shared" si="10"/>
        <v>183</v>
      </c>
      <c r="C195" s="2">
        <f t="shared" si="11"/>
        <v>4774.1529546545953</v>
      </c>
      <c r="D195" s="2">
        <f t="shared" si="12"/>
        <v>2640.2402848510446</v>
      </c>
      <c r="E195" s="2">
        <f t="shared" si="13"/>
        <v>2133.9126698035502</v>
      </c>
      <c r="F195" s="2">
        <f t="shared" si="14"/>
        <v>637533.5606562146</v>
      </c>
    </row>
    <row r="196" spans="1:6" x14ac:dyDescent="0.45">
      <c r="A196" s="2"/>
      <c r="B196">
        <f t="shared" si="10"/>
        <v>184</v>
      </c>
      <c r="C196" s="2">
        <f t="shared" si="11"/>
        <v>4774.1529546545953</v>
      </c>
      <c r="D196" s="2">
        <f t="shared" si="12"/>
        <v>2649.0410858005475</v>
      </c>
      <c r="E196" s="2">
        <f t="shared" si="13"/>
        <v>2125.1118688540478</v>
      </c>
      <c r="F196" s="2">
        <f t="shared" si="14"/>
        <v>634884.51957041409</v>
      </c>
    </row>
    <row r="197" spans="1:6" x14ac:dyDescent="0.45">
      <c r="A197" s="2"/>
      <c r="B197">
        <f t="shared" si="10"/>
        <v>185</v>
      </c>
      <c r="C197" s="2">
        <f t="shared" si="11"/>
        <v>4774.1529546545953</v>
      </c>
      <c r="D197" s="2">
        <f t="shared" si="12"/>
        <v>2657.8712227532164</v>
      </c>
      <c r="E197" s="2">
        <f t="shared" si="13"/>
        <v>2116.2817319013784</v>
      </c>
      <c r="F197" s="2">
        <f t="shared" si="14"/>
        <v>632226.6483476609</v>
      </c>
    </row>
    <row r="198" spans="1:6" x14ac:dyDescent="0.45">
      <c r="A198" s="2"/>
      <c r="B198">
        <f t="shared" si="10"/>
        <v>186</v>
      </c>
      <c r="C198" s="2">
        <f t="shared" si="11"/>
        <v>4774.1529546545953</v>
      </c>
      <c r="D198" s="2">
        <f t="shared" si="12"/>
        <v>2666.7307934957275</v>
      </c>
      <c r="E198" s="2">
        <f t="shared" si="13"/>
        <v>2107.4221611588682</v>
      </c>
      <c r="F198" s="2">
        <f t="shared" si="14"/>
        <v>629559.91755416512</v>
      </c>
    </row>
    <row r="199" spans="1:6" x14ac:dyDescent="0.45">
      <c r="A199" s="2"/>
      <c r="B199">
        <f t="shared" si="10"/>
        <v>187</v>
      </c>
      <c r="C199" s="2">
        <f t="shared" si="11"/>
        <v>4774.1529546545953</v>
      </c>
      <c r="D199" s="2">
        <f t="shared" si="12"/>
        <v>2675.6198961407135</v>
      </c>
      <c r="E199" s="2">
        <f t="shared" si="13"/>
        <v>2098.5330585138827</v>
      </c>
      <c r="F199" s="2">
        <f t="shared" si="14"/>
        <v>626884.29765802436</v>
      </c>
    </row>
    <row r="200" spans="1:6" x14ac:dyDescent="0.45">
      <c r="A200" s="2"/>
      <c r="B200">
        <f t="shared" si="10"/>
        <v>188</v>
      </c>
      <c r="C200" s="2">
        <f t="shared" si="11"/>
        <v>4774.1529546545953</v>
      </c>
      <c r="D200" s="2">
        <f t="shared" si="12"/>
        <v>2684.5386291278487</v>
      </c>
      <c r="E200" s="2">
        <f t="shared" si="13"/>
        <v>2089.6143255267471</v>
      </c>
      <c r="F200" s="2">
        <f t="shared" si="14"/>
        <v>624199.75902889646</v>
      </c>
    </row>
    <row r="201" spans="1:6" x14ac:dyDescent="0.45">
      <c r="A201" s="2"/>
      <c r="B201">
        <f t="shared" si="10"/>
        <v>189</v>
      </c>
      <c r="C201" s="2">
        <f t="shared" si="11"/>
        <v>4774.1529546545953</v>
      </c>
      <c r="D201" s="2">
        <f t="shared" si="12"/>
        <v>2693.4870912249412</v>
      </c>
      <c r="E201" s="2">
        <f t="shared" si="13"/>
        <v>2080.6658634296537</v>
      </c>
      <c r="F201" s="2">
        <f t="shared" si="14"/>
        <v>621506.27193767147</v>
      </c>
    </row>
    <row r="202" spans="1:6" x14ac:dyDescent="0.45">
      <c r="A202" s="2"/>
      <c r="B202">
        <f t="shared" si="10"/>
        <v>190</v>
      </c>
      <c r="C202" s="2">
        <f t="shared" si="11"/>
        <v>4774.1529546545953</v>
      </c>
      <c r="D202" s="2">
        <f t="shared" si="12"/>
        <v>2702.4653815290249</v>
      </c>
      <c r="E202" s="2">
        <f t="shared" si="13"/>
        <v>2071.6875731255705</v>
      </c>
      <c r="F202" s="2">
        <f t="shared" si="14"/>
        <v>618803.8065561424</v>
      </c>
    </row>
    <row r="203" spans="1:6" x14ac:dyDescent="0.45">
      <c r="A203" s="2"/>
      <c r="B203">
        <f t="shared" si="10"/>
        <v>191</v>
      </c>
      <c r="C203" s="2">
        <f t="shared" si="11"/>
        <v>4774.1529546545953</v>
      </c>
      <c r="D203" s="2">
        <f t="shared" si="12"/>
        <v>2711.4735994674547</v>
      </c>
      <c r="E203" s="2">
        <f t="shared" si="13"/>
        <v>2062.6793551871406</v>
      </c>
      <c r="F203" s="2">
        <f t="shared" si="14"/>
        <v>616092.33295667497</v>
      </c>
    </row>
    <row r="204" spans="1:6" x14ac:dyDescent="0.45">
      <c r="A204" s="2"/>
      <c r="B204">
        <f t="shared" si="10"/>
        <v>192</v>
      </c>
      <c r="C204" s="2">
        <f t="shared" si="11"/>
        <v>4774.1529546545953</v>
      </c>
      <c r="D204" s="2">
        <f t="shared" si="12"/>
        <v>2720.511844799013</v>
      </c>
      <c r="E204" s="2">
        <f t="shared" si="13"/>
        <v>2053.6411098555823</v>
      </c>
      <c r="F204" s="2">
        <f t="shared" si="14"/>
        <v>613371.82111187594</v>
      </c>
    </row>
    <row r="205" spans="1:6" x14ac:dyDescent="0.45">
      <c r="A205" s="2"/>
      <c r="B205">
        <f t="shared" ref="B205:B268" si="15">IF(B204&lt;$D$7,B204+1," ")</f>
        <v>193</v>
      </c>
      <c r="C205" s="2">
        <f t="shared" ref="C205:C268" si="16">IF(B205&lt;&gt;" ",$D$9," ")</f>
        <v>4774.1529546545953</v>
      </c>
      <c r="D205" s="2">
        <f t="shared" ref="D205:D268" si="17">IF(B205&lt;&gt;" ",PPMT($D$4/$D$6,$B205,$D$7,-$D$2)," ")</f>
        <v>2729.5802176150096</v>
      </c>
      <c r="E205" s="2">
        <f t="shared" ref="E205:E268" si="18">IF(B205&lt;&gt;" ",IPMT($D$4/$D$6,  $B205,$D$7,-  $D$2)," ")</f>
        <v>2044.5727370395857</v>
      </c>
      <c r="F205" s="2">
        <f t="shared" ref="F205:F268" si="19">IF(B205&lt;&gt;" ",F204-D205," ")</f>
        <v>610642.24089426093</v>
      </c>
    </row>
    <row r="206" spans="1:6" x14ac:dyDescent="0.45">
      <c r="A206" s="2"/>
      <c r="B206">
        <f t="shared" si="15"/>
        <v>194</v>
      </c>
      <c r="C206" s="2">
        <f t="shared" si="16"/>
        <v>4774.1529546545953</v>
      </c>
      <c r="D206" s="2">
        <f t="shared" si="17"/>
        <v>2738.6788183403933</v>
      </c>
      <c r="E206" s="2">
        <f t="shared" si="18"/>
        <v>2035.4741363142025</v>
      </c>
      <c r="F206" s="2">
        <f t="shared" si="19"/>
        <v>607903.56207592052</v>
      </c>
    </row>
    <row r="207" spans="1:6" x14ac:dyDescent="0.45">
      <c r="A207" s="2"/>
      <c r="B207">
        <f t="shared" si="15"/>
        <v>195</v>
      </c>
      <c r="C207" s="2">
        <f t="shared" si="16"/>
        <v>4774.1529546545953</v>
      </c>
      <c r="D207" s="2">
        <f t="shared" si="17"/>
        <v>2747.8077477348611</v>
      </c>
      <c r="E207" s="2">
        <f t="shared" si="18"/>
        <v>2026.3452069197344</v>
      </c>
      <c r="F207" s="2">
        <f t="shared" si="19"/>
        <v>605155.75432818569</v>
      </c>
    </row>
    <row r="208" spans="1:6" x14ac:dyDescent="0.45">
      <c r="A208" s="2"/>
      <c r="B208">
        <f t="shared" si="15"/>
        <v>196</v>
      </c>
      <c r="C208" s="2">
        <f t="shared" si="16"/>
        <v>4774.1529546545953</v>
      </c>
      <c r="D208" s="2">
        <f t="shared" si="17"/>
        <v>2756.967106893977</v>
      </c>
      <c r="E208" s="2">
        <f t="shared" si="18"/>
        <v>2017.1858477606183</v>
      </c>
      <c r="F208" s="2">
        <f t="shared" si="19"/>
        <v>602398.78722129168</v>
      </c>
    </row>
    <row r="209" spans="1:6" x14ac:dyDescent="0.45">
      <c r="A209" s="2"/>
      <c r="B209">
        <f t="shared" si="15"/>
        <v>197</v>
      </c>
      <c r="C209" s="2">
        <f t="shared" si="16"/>
        <v>4774.1529546545953</v>
      </c>
      <c r="D209" s="2">
        <f t="shared" si="17"/>
        <v>2766.1569972502903</v>
      </c>
      <c r="E209" s="2">
        <f t="shared" si="18"/>
        <v>2007.995957404305</v>
      </c>
      <c r="F209" s="2">
        <f t="shared" si="19"/>
        <v>599632.63022404141</v>
      </c>
    </row>
    <row r="210" spans="1:6" x14ac:dyDescent="0.45">
      <c r="A210" s="2"/>
      <c r="B210">
        <f t="shared" si="15"/>
        <v>198</v>
      </c>
      <c r="C210" s="2">
        <f t="shared" si="16"/>
        <v>4774.1529546545953</v>
      </c>
      <c r="D210" s="2">
        <f t="shared" si="17"/>
        <v>2775.3775205744578</v>
      </c>
      <c r="E210" s="2">
        <f t="shared" si="18"/>
        <v>1998.7754340801373</v>
      </c>
      <c r="F210" s="2">
        <f t="shared" si="19"/>
        <v>596857.25270346692</v>
      </c>
    </row>
    <row r="211" spans="1:6" x14ac:dyDescent="0.45">
      <c r="A211" s="2"/>
      <c r="B211">
        <f t="shared" si="15"/>
        <v>199</v>
      </c>
      <c r="C211" s="2">
        <f t="shared" si="16"/>
        <v>4774.1529546545953</v>
      </c>
      <c r="D211" s="2">
        <f t="shared" si="17"/>
        <v>2784.6287789763724</v>
      </c>
      <c r="E211" s="2">
        <f t="shared" si="18"/>
        <v>1989.5241756782225</v>
      </c>
      <c r="F211" s="2">
        <f t="shared" si="19"/>
        <v>594072.62392449053</v>
      </c>
    </row>
    <row r="212" spans="1:6" x14ac:dyDescent="0.45">
      <c r="A212" s="2"/>
      <c r="B212">
        <f t="shared" si="15"/>
        <v>200</v>
      </c>
      <c r="C212" s="2">
        <f t="shared" si="16"/>
        <v>4774.1529546545953</v>
      </c>
      <c r="D212" s="2">
        <f t="shared" si="17"/>
        <v>2793.9108749062943</v>
      </c>
      <c r="E212" s="2">
        <f t="shared" si="18"/>
        <v>1980.2420797483014</v>
      </c>
      <c r="F212" s="2">
        <f t="shared" si="19"/>
        <v>591278.71304958418</v>
      </c>
    </row>
    <row r="213" spans="1:6" x14ac:dyDescent="0.45">
      <c r="A213" s="2"/>
      <c r="B213">
        <f t="shared" si="15"/>
        <v>201</v>
      </c>
      <c r="C213" s="2">
        <f t="shared" si="16"/>
        <v>4774.1529546545953</v>
      </c>
      <c r="D213" s="2">
        <f t="shared" si="17"/>
        <v>2803.223911155982</v>
      </c>
      <c r="E213" s="2">
        <f t="shared" si="18"/>
        <v>1970.9290434986133</v>
      </c>
      <c r="F213" s="2">
        <f t="shared" si="19"/>
        <v>588475.48913842824</v>
      </c>
    </row>
    <row r="214" spans="1:6" x14ac:dyDescent="0.45">
      <c r="A214" s="2"/>
      <c r="B214">
        <f t="shared" si="15"/>
        <v>202</v>
      </c>
      <c r="C214" s="2">
        <f t="shared" si="16"/>
        <v>4774.1529546545953</v>
      </c>
      <c r="D214" s="2">
        <f t="shared" si="17"/>
        <v>2812.5679908598354</v>
      </c>
      <c r="E214" s="2">
        <f t="shared" si="18"/>
        <v>1961.5849637947606</v>
      </c>
      <c r="F214" s="2">
        <f t="shared" si="19"/>
        <v>585662.92114756838</v>
      </c>
    </row>
    <row r="215" spans="1:6" x14ac:dyDescent="0.45">
      <c r="A215" s="2"/>
      <c r="B215">
        <f t="shared" si="15"/>
        <v>203</v>
      </c>
      <c r="C215" s="2">
        <f t="shared" si="16"/>
        <v>4774.1529546545953</v>
      </c>
      <c r="D215" s="2">
        <f t="shared" si="17"/>
        <v>2821.9432174960348</v>
      </c>
      <c r="E215" s="2">
        <f t="shared" si="18"/>
        <v>1952.209737158561</v>
      </c>
      <c r="F215" s="2">
        <f t="shared" si="19"/>
        <v>582840.97793007235</v>
      </c>
    </row>
    <row r="216" spans="1:6" x14ac:dyDescent="0.45">
      <c r="A216" s="2"/>
      <c r="B216">
        <f t="shared" si="15"/>
        <v>204</v>
      </c>
      <c r="C216" s="2">
        <f t="shared" si="16"/>
        <v>4774.1529546545953</v>
      </c>
      <c r="D216" s="2">
        <f t="shared" si="17"/>
        <v>2831.3496948876882</v>
      </c>
      <c r="E216" s="2">
        <f t="shared" si="18"/>
        <v>1942.8032597669071</v>
      </c>
      <c r="F216" s="2">
        <f t="shared" si="19"/>
        <v>580009.6282351847</v>
      </c>
    </row>
    <row r="217" spans="1:6" x14ac:dyDescent="0.45">
      <c r="A217" s="2"/>
      <c r="B217">
        <f t="shared" si="15"/>
        <v>205</v>
      </c>
      <c r="C217" s="2">
        <f t="shared" si="16"/>
        <v>4774.1529546545953</v>
      </c>
      <c r="D217" s="2">
        <f t="shared" si="17"/>
        <v>2840.7875272039801</v>
      </c>
      <c r="E217" s="2">
        <f t="shared" si="18"/>
        <v>1933.365427450615</v>
      </c>
      <c r="F217" s="2">
        <f t="shared" si="19"/>
        <v>577168.84070798068</v>
      </c>
    </row>
    <row r="218" spans="1:6" x14ac:dyDescent="0.45">
      <c r="A218" s="2"/>
      <c r="B218">
        <f t="shared" si="15"/>
        <v>206</v>
      </c>
      <c r="C218" s="2">
        <f t="shared" si="16"/>
        <v>4774.1529546545953</v>
      </c>
      <c r="D218" s="2">
        <f t="shared" si="17"/>
        <v>2850.2568189613271</v>
      </c>
      <c r="E218" s="2">
        <f t="shared" si="18"/>
        <v>1923.8961356932682</v>
      </c>
      <c r="F218" s="2">
        <f t="shared" si="19"/>
        <v>574318.58388901933</v>
      </c>
    </row>
    <row r="219" spans="1:6" x14ac:dyDescent="0.45">
      <c r="A219" s="2"/>
      <c r="B219">
        <f t="shared" si="15"/>
        <v>207</v>
      </c>
      <c r="C219" s="2">
        <f t="shared" si="16"/>
        <v>4774.1529546545953</v>
      </c>
      <c r="D219" s="2">
        <f t="shared" si="17"/>
        <v>2859.7576750245312</v>
      </c>
      <c r="E219" s="2">
        <f t="shared" si="18"/>
        <v>1914.3952796300641</v>
      </c>
      <c r="F219" s="2">
        <f t="shared" si="19"/>
        <v>571458.82621399476</v>
      </c>
    </row>
    <row r="220" spans="1:6" x14ac:dyDescent="0.45">
      <c r="A220" s="2"/>
      <c r="B220">
        <f t="shared" si="15"/>
        <v>208</v>
      </c>
      <c r="C220" s="2">
        <f t="shared" si="16"/>
        <v>4774.1529546545953</v>
      </c>
      <c r="D220" s="2">
        <f t="shared" si="17"/>
        <v>2869.2902006079462</v>
      </c>
      <c r="E220" s="2">
        <f t="shared" si="18"/>
        <v>1904.8627540466489</v>
      </c>
      <c r="F220" s="2">
        <f t="shared" si="19"/>
        <v>568589.53601338679</v>
      </c>
    </row>
    <row r="221" spans="1:6" x14ac:dyDescent="0.45">
      <c r="A221" s="2"/>
      <c r="B221">
        <f t="shared" si="15"/>
        <v>209</v>
      </c>
      <c r="C221" s="2">
        <f t="shared" si="16"/>
        <v>4774.1529546545953</v>
      </c>
      <c r="D221" s="2">
        <f t="shared" si="17"/>
        <v>2878.8545012766394</v>
      </c>
      <c r="E221" s="2">
        <f t="shared" si="18"/>
        <v>1895.2984533779561</v>
      </c>
      <c r="F221" s="2">
        <f t="shared" si="19"/>
        <v>565710.68151211017</v>
      </c>
    </row>
    <row r="222" spans="1:6" x14ac:dyDescent="0.45">
      <c r="A222" s="2"/>
      <c r="B222">
        <f t="shared" si="15"/>
        <v>210</v>
      </c>
      <c r="C222" s="2">
        <f t="shared" si="16"/>
        <v>4774.1529546545953</v>
      </c>
      <c r="D222" s="2">
        <f t="shared" si="17"/>
        <v>2888.4506829475622</v>
      </c>
      <c r="E222" s="2">
        <f t="shared" si="18"/>
        <v>1885.7022717070336</v>
      </c>
      <c r="F222" s="2">
        <f t="shared" si="19"/>
        <v>562822.23082916264</v>
      </c>
    </row>
    <row r="223" spans="1:6" x14ac:dyDescent="0.45">
      <c r="A223" s="2"/>
      <c r="B223">
        <f t="shared" si="15"/>
        <v>211</v>
      </c>
      <c r="C223" s="2">
        <f t="shared" si="16"/>
        <v>4774.1529546545953</v>
      </c>
      <c r="D223" s="2">
        <f t="shared" si="17"/>
        <v>2898.0788518907202</v>
      </c>
      <c r="E223" s="2">
        <f t="shared" si="18"/>
        <v>1876.0741027638749</v>
      </c>
      <c r="F223" s="2">
        <f t="shared" si="19"/>
        <v>559924.15197727189</v>
      </c>
    </row>
    <row r="224" spans="1:6" x14ac:dyDescent="0.45">
      <c r="A224" s="2"/>
      <c r="B224">
        <f t="shared" si="15"/>
        <v>212</v>
      </c>
      <c r="C224" s="2">
        <f t="shared" si="16"/>
        <v>4774.1529546545953</v>
      </c>
      <c r="D224" s="2">
        <f t="shared" si="17"/>
        <v>2907.7391147303561</v>
      </c>
      <c r="E224" s="2">
        <f t="shared" si="18"/>
        <v>1866.4138399242393</v>
      </c>
      <c r="F224" s="2">
        <f t="shared" si="19"/>
        <v>557016.4128625415</v>
      </c>
    </row>
    <row r="225" spans="1:6" x14ac:dyDescent="0.45">
      <c r="A225" s="2"/>
      <c r="B225">
        <f t="shared" si="15"/>
        <v>213</v>
      </c>
      <c r="C225" s="2">
        <f t="shared" si="16"/>
        <v>4774.1529546545953</v>
      </c>
      <c r="D225" s="2">
        <f t="shared" si="17"/>
        <v>2917.4315784461241</v>
      </c>
      <c r="E225" s="2">
        <f t="shared" si="18"/>
        <v>1856.7213762084714</v>
      </c>
      <c r="F225" s="2">
        <f t="shared" si="19"/>
        <v>554098.98128409532</v>
      </c>
    </row>
    <row r="226" spans="1:6" x14ac:dyDescent="0.45">
      <c r="A226" s="2"/>
      <c r="B226">
        <f t="shared" si="15"/>
        <v>214</v>
      </c>
      <c r="C226" s="2">
        <f t="shared" si="16"/>
        <v>4774.1529546545953</v>
      </c>
      <c r="D226" s="2">
        <f t="shared" si="17"/>
        <v>2927.1563503742773</v>
      </c>
      <c r="E226" s="2">
        <f t="shared" si="18"/>
        <v>1846.9966042803178</v>
      </c>
      <c r="F226" s="2">
        <f t="shared" si="19"/>
        <v>551171.8249337211</v>
      </c>
    </row>
    <row r="227" spans="1:6" x14ac:dyDescent="0.45">
      <c r="A227" s="2"/>
      <c r="B227">
        <f t="shared" si="15"/>
        <v>215</v>
      </c>
      <c r="C227" s="2">
        <f t="shared" si="16"/>
        <v>4774.1529546545953</v>
      </c>
      <c r="D227" s="2">
        <f t="shared" si="17"/>
        <v>2936.9135382088584</v>
      </c>
      <c r="E227" s="2">
        <f t="shared" si="18"/>
        <v>1837.2394164457367</v>
      </c>
      <c r="F227" s="2">
        <f t="shared" si="19"/>
        <v>548234.91139551229</v>
      </c>
    </row>
    <row r="228" spans="1:6" x14ac:dyDescent="0.45">
      <c r="A228" s="2"/>
      <c r="B228">
        <f t="shared" si="15"/>
        <v>216</v>
      </c>
      <c r="C228" s="2">
        <f t="shared" si="16"/>
        <v>4774.1529546545953</v>
      </c>
      <c r="D228" s="2">
        <f t="shared" si="17"/>
        <v>2946.7032500028886</v>
      </c>
      <c r="E228" s="2">
        <f t="shared" si="18"/>
        <v>1827.4497046517074</v>
      </c>
      <c r="F228" s="2">
        <f t="shared" si="19"/>
        <v>545288.20814550936</v>
      </c>
    </row>
    <row r="229" spans="1:6" x14ac:dyDescent="0.45">
      <c r="A229" s="2"/>
      <c r="B229">
        <f t="shared" si="15"/>
        <v>217</v>
      </c>
      <c r="C229" s="2">
        <f t="shared" si="16"/>
        <v>4774.1529546545953</v>
      </c>
      <c r="D229" s="2">
        <f t="shared" si="17"/>
        <v>2956.5255941695641</v>
      </c>
      <c r="E229" s="2">
        <f t="shared" si="18"/>
        <v>1817.627360485031</v>
      </c>
      <c r="F229" s="2">
        <f t="shared" si="19"/>
        <v>542331.68255133985</v>
      </c>
    </row>
    <row r="230" spans="1:6" x14ac:dyDescent="0.45">
      <c r="A230" s="2"/>
      <c r="B230">
        <f t="shared" si="15"/>
        <v>218</v>
      </c>
      <c r="C230" s="2">
        <f t="shared" si="16"/>
        <v>4774.1529546545953</v>
      </c>
      <c r="D230" s="2">
        <f t="shared" si="17"/>
        <v>2966.3806794834632</v>
      </c>
      <c r="E230" s="2">
        <f t="shared" si="18"/>
        <v>1807.7722751711326</v>
      </c>
      <c r="F230" s="2">
        <f t="shared" si="19"/>
        <v>539365.30187185644</v>
      </c>
    </row>
    <row r="231" spans="1:6" x14ac:dyDescent="0.45">
      <c r="A231" s="2"/>
      <c r="B231">
        <f t="shared" si="15"/>
        <v>219</v>
      </c>
      <c r="C231" s="2">
        <f t="shared" si="16"/>
        <v>4774.1529546545953</v>
      </c>
      <c r="D231" s="2">
        <f t="shared" si="17"/>
        <v>2976.2686150817412</v>
      </c>
      <c r="E231" s="2">
        <f t="shared" si="18"/>
        <v>1797.8843395728545</v>
      </c>
      <c r="F231" s="2">
        <f t="shared" si="19"/>
        <v>536389.03325677465</v>
      </c>
    </row>
    <row r="232" spans="1:6" x14ac:dyDescent="0.45">
      <c r="A232" s="2"/>
      <c r="B232">
        <f t="shared" si="15"/>
        <v>220</v>
      </c>
      <c r="C232" s="2">
        <f t="shared" si="16"/>
        <v>4774.1529546545953</v>
      </c>
      <c r="D232" s="2">
        <f t="shared" si="17"/>
        <v>2986.1895104653472</v>
      </c>
      <c r="E232" s="2">
        <f t="shared" si="18"/>
        <v>1787.9634441892485</v>
      </c>
      <c r="F232" s="2">
        <f t="shared" si="19"/>
        <v>533402.84374630929</v>
      </c>
    </row>
    <row r="233" spans="1:6" x14ac:dyDescent="0.45">
      <c r="A233" s="2"/>
      <c r="B233">
        <f t="shared" si="15"/>
        <v>221</v>
      </c>
      <c r="C233" s="2">
        <f t="shared" si="16"/>
        <v>4774.1529546545953</v>
      </c>
      <c r="D233" s="2">
        <f t="shared" si="17"/>
        <v>2996.1434755002315</v>
      </c>
      <c r="E233" s="2">
        <f t="shared" si="18"/>
        <v>1778.009479154364</v>
      </c>
      <c r="F233" s="2">
        <f t="shared" si="19"/>
        <v>530406.700270809</v>
      </c>
    </row>
    <row r="234" spans="1:6" x14ac:dyDescent="0.45">
      <c r="A234" s="2"/>
      <c r="B234">
        <f t="shared" si="15"/>
        <v>222</v>
      </c>
      <c r="C234" s="2">
        <f t="shared" si="16"/>
        <v>4774.1529546545953</v>
      </c>
      <c r="D234" s="2">
        <f t="shared" si="17"/>
        <v>3006.1306204185657</v>
      </c>
      <c r="E234" s="2">
        <f t="shared" si="18"/>
        <v>1768.02233423603</v>
      </c>
      <c r="F234" s="2">
        <f t="shared" si="19"/>
        <v>527400.56965039042</v>
      </c>
    </row>
    <row r="235" spans="1:6" x14ac:dyDescent="0.45">
      <c r="A235" s="2"/>
      <c r="B235">
        <f t="shared" si="15"/>
        <v>223</v>
      </c>
      <c r="C235" s="2">
        <f t="shared" si="16"/>
        <v>4774.1529546545953</v>
      </c>
      <c r="D235" s="2">
        <f t="shared" si="17"/>
        <v>3016.1510558199607</v>
      </c>
      <c r="E235" s="2">
        <f t="shared" si="18"/>
        <v>1758.0018988346344</v>
      </c>
      <c r="F235" s="2">
        <f t="shared" si="19"/>
        <v>524384.41859457048</v>
      </c>
    </row>
    <row r="236" spans="1:6" x14ac:dyDescent="0.45">
      <c r="A236" s="2"/>
      <c r="B236">
        <f t="shared" si="15"/>
        <v>224</v>
      </c>
      <c r="C236" s="2">
        <f t="shared" si="16"/>
        <v>4774.1529546545953</v>
      </c>
      <c r="D236" s="2">
        <f t="shared" si="17"/>
        <v>3026.2048926726939</v>
      </c>
      <c r="E236" s="2">
        <f t="shared" si="18"/>
        <v>1747.9480619819012</v>
      </c>
      <c r="F236" s="2">
        <f t="shared" si="19"/>
        <v>521358.21370189777</v>
      </c>
    </row>
    <row r="237" spans="1:6" x14ac:dyDescent="0.45">
      <c r="A237" s="2"/>
      <c r="B237">
        <f t="shared" si="15"/>
        <v>225</v>
      </c>
      <c r="C237" s="2">
        <f t="shared" si="16"/>
        <v>4774.1529546545953</v>
      </c>
      <c r="D237" s="2">
        <f t="shared" si="17"/>
        <v>3036.2922423149362</v>
      </c>
      <c r="E237" s="2">
        <f t="shared" si="18"/>
        <v>1737.8607123396591</v>
      </c>
      <c r="F237" s="2">
        <f t="shared" si="19"/>
        <v>518321.92145958281</v>
      </c>
    </row>
    <row r="238" spans="1:6" x14ac:dyDescent="0.45">
      <c r="A238" s="2"/>
      <c r="B238">
        <f t="shared" si="15"/>
        <v>226</v>
      </c>
      <c r="C238" s="2">
        <f t="shared" si="16"/>
        <v>4774.1529546545953</v>
      </c>
      <c r="D238" s="2">
        <f t="shared" si="17"/>
        <v>3046.413216455986</v>
      </c>
      <c r="E238" s="2">
        <f t="shared" si="18"/>
        <v>1727.7397381986095</v>
      </c>
      <c r="F238" s="2">
        <f t="shared" si="19"/>
        <v>515275.50824312679</v>
      </c>
    </row>
    <row r="239" spans="1:6" x14ac:dyDescent="0.45">
      <c r="A239" s="2"/>
      <c r="B239">
        <f t="shared" si="15"/>
        <v>227</v>
      </c>
      <c r="C239" s="2">
        <f t="shared" si="16"/>
        <v>4774.1529546545953</v>
      </c>
      <c r="D239" s="2">
        <f t="shared" si="17"/>
        <v>3056.5679271775061</v>
      </c>
      <c r="E239" s="2">
        <f t="shared" si="18"/>
        <v>1717.5850274770896</v>
      </c>
      <c r="F239" s="2">
        <f t="shared" si="19"/>
        <v>512218.94031594926</v>
      </c>
    </row>
    <row r="240" spans="1:6" x14ac:dyDescent="0.45">
      <c r="A240" s="2"/>
      <c r="B240">
        <f t="shared" si="15"/>
        <v>228</v>
      </c>
      <c r="C240" s="2">
        <f t="shared" si="16"/>
        <v>4774.1529546545953</v>
      </c>
      <c r="D240" s="2">
        <f t="shared" si="17"/>
        <v>3066.7564869347643</v>
      </c>
      <c r="E240" s="2">
        <f t="shared" si="18"/>
        <v>1707.3964677198308</v>
      </c>
      <c r="F240" s="2">
        <f t="shared" si="19"/>
        <v>509152.18382901448</v>
      </c>
    </row>
    <row r="241" spans="1:6" x14ac:dyDescent="0.45">
      <c r="A241" s="2"/>
      <c r="B241">
        <f t="shared" si="15"/>
        <v>229</v>
      </c>
      <c r="C241" s="2">
        <f t="shared" si="16"/>
        <v>4774.1529546545953</v>
      </c>
      <c r="D241" s="2">
        <f t="shared" si="17"/>
        <v>3076.9790085578802</v>
      </c>
      <c r="E241" s="2">
        <f t="shared" si="18"/>
        <v>1697.1739460967153</v>
      </c>
      <c r="F241" s="2">
        <f t="shared" si="19"/>
        <v>506075.20482045662</v>
      </c>
    </row>
    <row r="242" spans="1:6" x14ac:dyDescent="0.45">
      <c r="A242" s="2"/>
      <c r="B242">
        <f t="shared" si="15"/>
        <v>230</v>
      </c>
      <c r="C242" s="2">
        <f t="shared" si="16"/>
        <v>4774.1529546545953</v>
      </c>
      <c r="D242" s="2">
        <f t="shared" si="17"/>
        <v>3087.2356052530736</v>
      </c>
      <c r="E242" s="2">
        <f t="shared" si="18"/>
        <v>1686.917349401522</v>
      </c>
      <c r="F242" s="2">
        <f t="shared" si="19"/>
        <v>502987.96921520354</v>
      </c>
    </row>
    <row r="243" spans="1:6" x14ac:dyDescent="0.45">
      <c r="A243" s="2"/>
      <c r="B243">
        <f t="shared" si="15"/>
        <v>231</v>
      </c>
      <c r="C243" s="2">
        <f t="shared" si="16"/>
        <v>4774.1529546545953</v>
      </c>
      <c r="D243" s="2">
        <f t="shared" si="17"/>
        <v>3097.5263906039168</v>
      </c>
      <c r="E243" s="2">
        <f t="shared" si="18"/>
        <v>1676.6265640506786</v>
      </c>
      <c r="F243" s="2">
        <f t="shared" si="19"/>
        <v>499890.44282459962</v>
      </c>
    </row>
    <row r="244" spans="1:6" x14ac:dyDescent="0.45">
      <c r="A244" s="2"/>
      <c r="B244">
        <f t="shared" si="15"/>
        <v>232</v>
      </c>
      <c r="C244" s="2">
        <f t="shared" si="16"/>
        <v>4774.1529546545953</v>
      </c>
      <c r="D244" s="2">
        <f t="shared" si="17"/>
        <v>3107.8514785725965</v>
      </c>
      <c r="E244" s="2">
        <f t="shared" si="18"/>
        <v>1666.301476081999</v>
      </c>
      <c r="F244" s="2">
        <f t="shared" si="19"/>
        <v>496782.59134602704</v>
      </c>
    </row>
    <row r="245" spans="1:6" x14ac:dyDescent="0.45">
      <c r="A245" s="2"/>
      <c r="B245">
        <f t="shared" si="15"/>
        <v>233</v>
      </c>
      <c r="C245" s="2">
        <f t="shared" si="16"/>
        <v>4774.1529546545953</v>
      </c>
      <c r="D245" s="2">
        <f t="shared" si="17"/>
        <v>3118.210983501172</v>
      </c>
      <c r="E245" s="2">
        <f t="shared" si="18"/>
        <v>1655.9419711534238</v>
      </c>
      <c r="F245" s="2">
        <f t="shared" si="19"/>
        <v>493664.38036252587</v>
      </c>
    </row>
    <row r="246" spans="1:6" x14ac:dyDescent="0.45">
      <c r="A246" s="2"/>
      <c r="B246">
        <f t="shared" si="15"/>
        <v>234</v>
      </c>
      <c r="C246" s="2">
        <f t="shared" si="16"/>
        <v>4774.1529546545953</v>
      </c>
      <c r="D246" s="2">
        <f t="shared" si="17"/>
        <v>3128.6050201128423</v>
      </c>
      <c r="E246" s="2">
        <f t="shared" si="18"/>
        <v>1645.5479345417534</v>
      </c>
      <c r="F246" s="2">
        <f t="shared" si="19"/>
        <v>490535.77534241305</v>
      </c>
    </row>
    <row r="247" spans="1:6" x14ac:dyDescent="0.45">
      <c r="A247" s="2"/>
      <c r="B247">
        <f t="shared" si="15"/>
        <v>235</v>
      </c>
      <c r="C247" s="2">
        <f t="shared" si="16"/>
        <v>4774.1529546545953</v>
      </c>
      <c r="D247" s="2">
        <f t="shared" si="17"/>
        <v>3139.0337035132184</v>
      </c>
      <c r="E247" s="2">
        <f t="shared" si="18"/>
        <v>1635.1192511413767</v>
      </c>
      <c r="F247" s="2">
        <f t="shared" si="19"/>
        <v>487396.74163889984</v>
      </c>
    </row>
    <row r="248" spans="1:6" x14ac:dyDescent="0.45">
      <c r="A248" s="2"/>
      <c r="B248">
        <f t="shared" si="15"/>
        <v>236</v>
      </c>
      <c r="C248" s="2">
        <f t="shared" si="16"/>
        <v>4774.1529546545953</v>
      </c>
      <c r="D248" s="2">
        <f t="shared" si="17"/>
        <v>3149.4971491915958</v>
      </c>
      <c r="E248" s="2">
        <f t="shared" si="18"/>
        <v>1624.6558054629998</v>
      </c>
      <c r="F248" s="2">
        <f t="shared" si="19"/>
        <v>484247.24448970822</v>
      </c>
    </row>
    <row r="249" spans="1:6" x14ac:dyDescent="0.45">
      <c r="A249" s="2"/>
      <c r="B249">
        <f t="shared" si="15"/>
        <v>237</v>
      </c>
      <c r="C249" s="2">
        <f t="shared" si="16"/>
        <v>4774.1529546545953</v>
      </c>
      <c r="D249" s="2">
        <f t="shared" si="17"/>
        <v>3159.9954730222344</v>
      </c>
      <c r="E249" s="2">
        <f t="shared" si="18"/>
        <v>1614.1574816323607</v>
      </c>
      <c r="F249" s="2">
        <f t="shared" si="19"/>
        <v>481087.24901668599</v>
      </c>
    </row>
    <row r="250" spans="1:6" x14ac:dyDescent="0.45">
      <c r="A250" s="2"/>
      <c r="B250">
        <f t="shared" si="15"/>
        <v>238</v>
      </c>
      <c r="C250" s="2">
        <f t="shared" si="16"/>
        <v>4774.1529546545953</v>
      </c>
      <c r="D250" s="2">
        <f t="shared" si="17"/>
        <v>3170.5287912656418</v>
      </c>
      <c r="E250" s="2">
        <f t="shared" si="18"/>
        <v>1603.6241633889533</v>
      </c>
      <c r="F250" s="2">
        <f t="shared" si="19"/>
        <v>477916.72022542037</v>
      </c>
    </row>
    <row r="251" spans="1:6" x14ac:dyDescent="0.45">
      <c r="A251" s="2"/>
      <c r="B251">
        <f t="shared" si="15"/>
        <v>239</v>
      </c>
      <c r="C251" s="2">
        <f t="shared" si="16"/>
        <v>4774.1529546545953</v>
      </c>
      <c r="D251" s="2">
        <f t="shared" si="17"/>
        <v>3181.0972205698608</v>
      </c>
      <c r="E251" s="2">
        <f t="shared" si="18"/>
        <v>1593.0557340847347</v>
      </c>
      <c r="F251" s="2">
        <f t="shared" si="19"/>
        <v>474735.62300485052</v>
      </c>
    </row>
    <row r="252" spans="1:6" x14ac:dyDescent="0.45">
      <c r="A252" s="2"/>
      <c r="B252">
        <f t="shared" si="15"/>
        <v>240</v>
      </c>
      <c r="C252" s="2">
        <f t="shared" si="16"/>
        <v>4774.1529546545953</v>
      </c>
      <c r="D252" s="2">
        <f t="shared" si="17"/>
        <v>3191.7008779717598</v>
      </c>
      <c r="E252" s="2">
        <f t="shared" si="18"/>
        <v>1582.452076682835</v>
      </c>
      <c r="F252" s="2">
        <f t="shared" si="19"/>
        <v>471543.92212687875</v>
      </c>
    </row>
    <row r="253" spans="1:6" x14ac:dyDescent="0.45">
      <c r="A253" s="2"/>
      <c r="B253">
        <f t="shared" si="15"/>
        <v>241</v>
      </c>
      <c r="C253" s="2">
        <f t="shared" si="16"/>
        <v>4774.1529546545953</v>
      </c>
      <c r="D253" s="2">
        <f t="shared" si="17"/>
        <v>3202.3398808983329</v>
      </c>
      <c r="E253" s="2">
        <f t="shared" si="18"/>
        <v>1571.8130737562624</v>
      </c>
      <c r="F253" s="2">
        <f t="shared" si="19"/>
        <v>468341.58224598039</v>
      </c>
    </row>
    <row r="254" spans="1:6" x14ac:dyDescent="0.45">
      <c r="A254" s="2"/>
      <c r="B254">
        <f t="shared" si="15"/>
        <v>242</v>
      </c>
      <c r="C254" s="2">
        <f t="shared" si="16"/>
        <v>4774.1529546545953</v>
      </c>
      <c r="D254" s="2">
        <f t="shared" si="17"/>
        <v>3213.0143471679935</v>
      </c>
      <c r="E254" s="2">
        <f t="shared" si="18"/>
        <v>1561.1386074866014</v>
      </c>
      <c r="F254" s="2">
        <f t="shared" si="19"/>
        <v>465128.56789881241</v>
      </c>
    </row>
    <row r="255" spans="1:6" x14ac:dyDescent="0.45">
      <c r="A255" s="2"/>
      <c r="B255">
        <f t="shared" si="15"/>
        <v>243</v>
      </c>
      <c r="C255" s="2">
        <f t="shared" si="16"/>
        <v>4774.1529546545953</v>
      </c>
      <c r="D255" s="2">
        <f t="shared" si="17"/>
        <v>3223.7243949918875</v>
      </c>
      <c r="E255" s="2">
        <f t="shared" si="18"/>
        <v>1550.428559662708</v>
      </c>
      <c r="F255" s="2">
        <f t="shared" si="19"/>
        <v>461904.84350382054</v>
      </c>
    </row>
    <row r="256" spans="1:6" x14ac:dyDescent="0.45">
      <c r="A256" s="2"/>
      <c r="B256">
        <f t="shared" si="15"/>
        <v>244</v>
      </c>
      <c r="C256" s="2">
        <f t="shared" si="16"/>
        <v>4774.1529546545953</v>
      </c>
      <c r="D256" s="2">
        <f t="shared" si="17"/>
        <v>3234.4701429751935</v>
      </c>
      <c r="E256" s="2">
        <f t="shared" si="18"/>
        <v>1539.6828116794018</v>
      </c>
      <c r="F256" s="2">
        <f t="shared" si="19"/>
        <v>458670.37336084532</v>
      </c>
    </row>
    <row r="257" spans="1:6" x14ac:dyDescent="0.45">
      <c r="A257" s="2"/>
      <c r="B257">
        <f t="shared" si="15"/>
        <v>245</v>
      </c>
      <c r="C257" s="2">
        <f t="shared" si="16"/>
        <v>4774.1529546545953</v>
      </c>
      <c r="D257" s="2">
        <f t="shared" si="17"/>
        <v>3245.2517101184444</v>
      </c>
      <c r="E257" s="2">
        <f t="shared" si="18"/>
        <v>1528.9012445361511</v>
      </c>
      <c r="F257" s="2">
        <f t="shared" si="19"/>
        <v>455425.12165072688</v>
      </c>
    </row>
    <row r="258" spans="1:6" x14ac:dyDescent="0.45">
      <c r="A258" s="2"/>
      <c r="B258">
        <f t="shared" si="15"/>
        <v>246</v>
      </c>
      <c r="C258" s="2">
        <f t="shared" si="16"/>
        <v>4774.1529546545953</v>
      </c>
      <c r="D258" s="2">
        <f t="shared" si="17"/>
        <v>3256.069215818839</v>
      </c>
      <c r="E258" s="2">
        <f t="shared" si="18"/>
        <v>1518.0837388357563</v>
      </c>
      <c r="F258" s="2">
        <f t="shared" si="19"/>
        <v>452169.05243490805</v>
      </c>
    </row>
    <row r="259" spans="1:6" x14ac:dyDescent="0.45">
      <c r="A259" s="2"/>
      <c r="B259">
        <f t="shared" si="15"/>
        <v>247</v>
      </c>
      <c r="C259" s="2">
        <f t="shared" si="16"/>
        <v>4774.1529546545953</v>
      </c>
      <c r="D259" s="2">
        <f t="shared" si="17"/>
        <v>3266.9227798715688</v>
      </c>
      <c r="E259" s="2">
        <f t="shared" si="18"/>
        <v>1507.2301747830268</v>
      </c>
      <c r="F259" s="2">
        <f t="shared" si="19"/>
        <v>448902.12965503649</v>
      </c>
    </row>
    <row r="260" spans="1:6" x14ac:dyDescent="0.45">
      <c r="A260" s="2"/>
      <c r="B260">
        <f t="shared" si="15"/>
        <v>248</v>
      </c>
      <c r="C260" s="2">
        <f t="shared" si="16"/>
        <v>4774.1529546545953</v>
      </c>
      <c r="D260" s="2">
        <f t="shared" si="17"/>
        <v>3277.8125224711403</v>
      </c>
      <c r="E260" s="2">
        <f t="shared" si="18"/>
        <v>1496.3404321834551</v>
      </c>
      <c r="F260" s="2">
        <f t="shared" si="19"/>
        <v>445624.31713256537</v>
      </c>
    </row>
    <row r="261" spans="1:6" x14ac:dyDescent="0.45">
      <c r="A261" s="2"/>
      <c r="B261">
        <f t="shared" si="15"/>
        <v>249</v>
      </c>
      <c r="C261" s="2">
        <f t="shared" si="16"/>
        <v>4774.1529546545953</v>
      </c>
      <c r="D261" s="2">
        <f t="shared" si="17"/>
        <v>3288.738564212711</v>
      </c>
      <c r="E261" s="2">
        <f t="shared" si="18"/>
        <v>1485.4143904418847</v>
      </c>
      <c r="F261" s="2">
        <f t="shared" si="19"/>
        <v>442335.57856835268</v>
      </c>
    </row>
    <row r="262" spans="1:6" x14ac:dyDescent="0.45">
      <c r="A262" s="2"/>
      <c r="B262">
        <f t="shared" si="15"/>
        <v>250</v>
      </c>
      <c r="C262" s="2">
        <f t="shared" si="16"/>
        <v>4774.1529546545953</v>
      </c>
      <c r="D262" s="2">
        <f t="shared" si="17"/>
        <v>3299.7010260934194</v>
      </c>
      <c r="E262" s="2">
        <f t="shared" si="18"/>
        <v>1474.4519285611755</v>
      </c>
      <c r="F262" s="2">
        <f t="shared" si="19"/>
        <v>439035.87754225923</v>
      </c>
    </row>
    <row r="263" spans="1:6" x14ac:dyDescent="0.45">
      <c r="A263" s="2"/>
      <c r="B263">
        <f t="shared" si="15"/>
        <v>251</v>
      </c>
      <c r="C263" s="2">
        <f t="shared" si="16"/>
        <v>4774.1529546545953</v>
      </c>
      <c r="D263" s="2">
        <f t="shared" si="17"/>
        <v>3310.7000295137314</v>
      </c>
      <c r="E263" s="2">
        <f t="shared" si="18"/>
        <v>1463.4529251408642</v>
      </c>
      <c r="F263" s="2">
        <f t="shared" si="19"/>
        <v>435725.17751274549</v>
      </c>
    </row>
    <row r="264" spans="1:6" x14ac:dyDescent="0.45">
      <c r="A264" s="2"/>
      <c r="B264">
        <f t="shared" si="15"/>
        <v>252</v>
      </c>
      <c r="C264" s="2">
        <f t="shared" si="16"/>
        <v>4774.1529546545953</v>
      </c>
      <c r="D264" s="2">
        <f t="shared" si="17"/>
        <v>3321.7356962787771</v>
      </c>
      <c r="E264" s="2">
        <f t="shared" si="18"/>
        <v>1452.4172583758184</v>
      </c>
      <c r="F264" s="2">
        <f t="shared" si="19"/>
        <v>432403.44181646669</v>
      </c>
    </row>
    <row r="265" spans="1:6" x14ac:dyDescent="0.45">
      <c r="A265" s="2"/>
      <c r="B265">
        <f t="shared" si="15"/>
        <v>253</v>
      </c>
      <c r="C265" s="2">
        <f t="shared" si="16"/>
        <v>4774.1529546545953</v>
      </c>
      <c r="D265" s="2">
        <f t="shared" si="17"/>
        <v>3332.8081485997063</v>
      </c>
      <c r="E265" s="2">
        <f t="shared" si="18"/>
        <v>1441.3448060548887</v>
      </c>
      <c r="F265" s="2">
        <f t="shared" si="19"/>
        <v>429070.63366786699</v>
      </c>
    </row>
    <row r="266" spans="1:6" x14ac:dyDescent="0.45">
      <c r="A266" s="2"/>
      <c r="B266">
        <f t="shared" si="15"/>
        <v>254</v>
      </c>
      <c r="C266" s="2">
        <f t="shared" si="16"/>
        <v>4774.1529546545953</v>
      </c>
      <c r="D266" s="2">
        <f t="shared" si="17"/>
        <v>3343.9175090950384</v>
      </c>
      <c r="E266" s="2">
        <f t="shared" si="18"/>
        <v>1430.2354455595566</v>
      </c>
      <c r="F266" s="2">
        <f t="shared" si="19"/>
        <v>425726.71615877195</v>
      </c>
    </row>
    <row r="267" spans="1:6" x14ac:dyDescent="0.45">
      <c r="A267" s="2"/>
      <c r="B267">
        <f t="shared" si="15"/>
        <v>255</v>
      </c>
      <c r="C267" s="2">
        <f t="shared" si="16"/>
        <v>4774.1529546545953</v>
      </c>
      <c r="D267" s="2">
        <f t="shared" si="17"/>
        <v>3355.0639007920222</v>
      </c>
      <c r="E267" s="2">
        <f t="shared" si="18"/>
        <v>1419.0890538625733</v>
      </c>
      <c r="F267" s="2">
        <f t="shared" si="19"/>
        <v>422371.65225797991</v>
      </c>
    </row>
    <row r="268" spans="1:6" x14ac:dyDescent="0.45">
      <c r="A268" s="2"/>
      <c r="B268">
        <f t="shared" si="15"/>
        <v>256</v>
      </c>
      <c r="C268" s="2">
        <f t="shared" si="16"/>
        <v>4774.1529546545953</v>
      </c>
      <c r="D268" s="2">
        <f t="shared" si="17"/>
        <v>3366.2474471279957</v>
      </c>
      <c r="E268" s="2">
        <f t="shared" si="18"/>
        <v>1407.9055075265999</v>
      </c>
      <c r="F268" s="2">
        <f t="shared" si="19"/>
        <v>419005.40481085191</v>
      </c>
    </row>
    <row r="269" spans="1:6" x14ac:dyDescent="0.45">
      <c r="A269" s="2"/>
      <c r="B269">
        <f t="shared" ref="B269:B332" si="20">IF(B268&lt;$D$7,B268+1," ")</f>
        <v>257</v>
      </c>
      <c r="C269" s="2">
        <f t="shared" ref="C269:C332" si="21">IF(B269&lt;&gt;" ",$D$9," ")</f>
        <v>4774.1529546545953</v>
      </c>
      <c r="D269" s="2">
        <f t="shared" ref="D269:D332" si="22">IF(B269&lt;&gt;" ",PPMT($D$4/$D$6,$B269,$D$7,-$D$2)," ")</f>
        <v>3377.4682719517555</v>
      </c>
      <c r="E269" s="2">
        <f t="shared" ref="E269:E332" si="23">IF(B269&lt;&gt;" ",IPMT($D$4/$D$6,  $B269,$D$7,-  $D$2)," ")</f>
        <v>1396.6846827028401</v>
      </c>
      <c r="F269" s="2">
        <f t="shared" ref="F269:F332" si="24">IF(B269&lt;&gt;" ",F268-D269," ")</f>
        <v>415627.93653890013</v>
      </c>
    </row>
    <row r="270" spans="1:6" x14ac:dyDescent="0.45">
      <c r="A270" s="2"/>
      <c r="B270">
        <f t="shared" si="20"/>
        <v>258</v>
      </c>
      <c r="C270" s="2">
        <f t="shared" si="21"/>
        <v>4774.1529546545953</v>
      </c>
      <c r="D270" s="2">
        <f t="shared" si="22"/>
        <v>3388.7264995249279</v>
      </c>
      <c r="E270" s="2">
        <f t="shared" si="23"/>
        <v>1385.4264551296671</v>
      </c>
      <c r="F270" s="2">
        <f t="shared" si="24"/>
        <v>412239.21003937523</v>
      </c>
    </row>
    <row r="271" spans="1:6" x14ac:dyDescent="0.45">
      <c r="A271" s="2"/>
      <c r="B271">
        <f t="shared" si="20"/>
        <v>259</v>
      </c>
      <c r="C271" s="2">
        <f t="shared" si="21"/>
        <v>4774.1529546545953</v>
      </c>
      <c r="D271" s="2">
        <f t="shared" si="22"/>
        <v>3400.0222545233446</v>
      </c>
      <c r="E271" s="2">
        <f t="shared" si="23"/>
        <v>1374.1307001312512</v>
      </c>
      <c r="F271" s="2">
        <f t="shared" si="24"/>
        <v>408839.18778485188</v>
      </c>
    </row>
    <row r="272" spans="1:6" x14ac:dyDescent="0.45">
      <c r="A272" s="2"/>
      <c r="B272">
        <f t="shared" si="20"/>
        <v>260</v>
      </c>
      <c r="C272" s="2">
        <f t="shared" si="21"/>
        <v>4774.1529546545953</v>
      </c>
      <c r="D272" s="2">
        <f t="shared" si="22"/>
        <v>3411.3556620384225</v>
      </c>
      <c r="E272" s="2">
        <f t="shared" si="23"/>
        <v>1362.7972926161731</v>
      </c>
      <c r="F272" s="2">
        <f t="shared" si="24"/>
        <v>405427.83212281344</v>
      </c>
    </row>
    <row r="273" spans="1:6" x14ac:dyDescent="0.45">
      <c r="A273" s="2"/>
      <c r="B273">
        <f t="shared" si="20"/>
        <v>261</v>
      </c>
      <c r="C273" s="2">
        <f t="shared" si="21"/>
        <v>4774.1529546545953</v>
      </c>
      <c r="D273" s="2">
        <f t="shared" si="22"/>
        <v>3422.7268475785504</v>
      </c>
      <c r="E273" s="2">
        <f t="shared" si="23"/>
        <v>1351.4261070760451</v>
      </c>
      <c r="F273" s="2">
        <f t="shared" si="24"/>
        <v>402005.10527523491</v>
      </c>
    </row>
    <row r="274" spans="1:6" x14ac:dyDescent="0.45">
      <c r="A274" s="2"/>
      <c r="B274">
        <f t="shared" si="20"/>
        <v>262</v>
      </c>
      <c r="C274" s="2">
        <f t="shared" si="21"/>
        <v>4774.1529546545953</v>
      </c>
      <c r="D274" s="2">
        <f t="shared" si="22"/>
        <v>3434.135937070479</v>
      </c>
      <c r="E274" s="2">
        <f t="shared" si="23"/>
        <v>1340.0170175841165</v>
      </c>
      <c r="F274" s="2">
        <f t="shared" si="24"/>
        <v>398570.96933816443</v>
      </c>
    </row>
    <row r="275" spans="1:6" x14ac:dyDescent="0.45">
      <c r="A275" s="2"/>
      <c r="B275">
        <f t="shared" si="20"/>
        <v>263</v>
      </c>
      <c r="C275" s="2">
        <f t="shared" si="21"/>
        <v>4774.1529546545953</v>
      </c>
      <c r="D275" s="2">
        <f t="shared" si="22"/>
        <v>3445.5830568607139</v>
      </c>
      <c r="E275" s="2">
        <f t="shared" si="23"/>
        <v>1328.5698977938816</v>
      </c>
      <c r="F275" s="2">
        <f t="shared" si="24"/>
        <v>395125.38628130371</v>
      </c>
    </row>
    <row r="276" spans="1:6" x14ac:dyDescent="0.45">
      <c r="A276" s="2"/>
      <c r="B276">
        <f t="shared" si="20"/>
        <v>264</v>
      </c>
      <c r="C276" s="2">
        <f t="shared" si="21"/>
        <v>4774.1529546545953</v>
      </c>
      <c r="D276" s="2">
        <f t="shared" si="22"/>
        <v>3457.0683337169162</v>
      </c>
      <c r="E276" s="2">
        <f t="shared" si="23"/>
        <v>1317.0846209376789</v>
      </c>
      <c r="F276" s="2">
        <f t="shared" si="24"/>
        <v>391668.31794758682</v>
      </c>
    </row>
    <row r="277" spans="1:6" x14ac:dyDescent="0.45">
      <c r="A277" s="2"/>
      <c r="B277">
        <f t="shared" si="20"/>
        <v>265</v>
      </c>
      <c r="C277" s="2">
        <f t="shared" si="21"/>
        <v>4774.1529546545953</v>
      </c>
      <c r="D277" s="2">
        <f t="shared" si="22"/>
        <v>3468.5918948293061</v>
      </c>
      <c r="E277" s="2">
        <f t="shared" si="23"/>
        <v>1305.5610598252895</v>
      </c>
      <c r="F277" s="2">
        <f t="shared" si="24"/>
        <v>388199.72605275753</v>
      </c>
    </row>
    <row r="278" spans="1:6" x14ac:dyDescent="0.45">
      <c r="A278" s="2"/>
      <c r="B278">
        <f t="shared" si="20"/>
        <v>266</v>
      </c>
      <c r="C278" s="2">
        <f t="shared" si="21"/>
        <v>4774.1529546545953</v>
      </c>
      <c r="D278" s="2">
        <f t="shared" si="22"/>
        <v>3480.1538678120705</v>
      </c>
      <c r="E278" s="2">
        <f t="shared" si="23"/>
        <v>1293.9990868425252</v>
      </c>
      <c r="F278" s="2">
        <f t="shared" si="24"/>
        <v>384719.57218494546</v>
      </c>
    </row>
    <row r="279" spans="1:6" x14ac:dyDescent="0.45">
      <c r="A279" s="2"/>
      <c r="B279">
        <f t="shared" si="20"/>
        <v>267</v>
      </c>
      <c r="C279" s="2">
        <f t="shared" si="21"/>
        <v>4774.1529546545953</v>
      </c>
      <c r="D279" s="2">
        <f t="shared" si="22"/>
        <v>3491.7543807047773</v>
      </c>
      <c r="E279" s="2">
        <f t="shared" si="23"/>
        <v>1282.3985739498182</v>
      </c>
      <c r="F279" s="2">
        <f t="shared" si="24"/>
        <v>381227.81780424068</v>
      </c>
    </row>
    <row r="280" spans="1:6" x14ac:dyDescent="0.45">
      <c r="A280" s="2"/>
      <c r="B280">
        <f t="shared" si="20"/>
        <v>268</v>
      </c>
      <c r="C280" s="2">
        <f t="shared" si="21"/>
        <v>4774.1529546545953</v>
      </c>
      <c r="D280" s="2">
        <f t="shared" si="22"/>
        <v>3503.3935619737931</v>
      </c>
      <c r="E280" s="2">
        <f t="shared" si="23"/>
        <v>1270.7593926808022</v>
      </c>
      <c r="F280" s="2">
        <f t="shared" si="24"/>
        <v>377724.42424226686</v>
      </c>
    </row>
    <row r="281" spans="1:6" x14ac:dyDescent="0.45">
      <c r="A281" s="2"/>
      <c r="B281">
        <f t="shared" si="20"/>
        <v>269</v>
      </c>
      <c r="C281" s="2">
        <f t="shared" si="21"/>
        <v>4774.1529546545953</v>
      </c>
      <c r="D281" s="2">
        <f t="shared" si="22"/>
        <v>3515.0715405137057</v>
      </c>
      <c r="E281" s="2">
        <f t="shared" si="23"/>
        <v>1259.0814141408896</v>
      </c>
      <c r="F281" s="2">
        <f t="shared" si="24"/>
        <v>374209.35270175315</v>
      </c>
    </row>
    <row r="282" spans="1:6" x14ac:dyDescent="0.45">
      <c r="A282" s="2"/>
      <c r="B282">
        <f t="shared" si="20"/>
        <v>270</v>
      </c>
      <c r="C282" s="2">
        <f t="shared" si="21"/>
        <v>4774.1529546545953</v>
      </c>
      <c r="D282" s="2">
        <f t="shared" si="22"/>
        <v>3526.7884456487513</v>
      </c>
      <c r="E282" s="2">
        <f t="shared" si="23"/>
        <v>1247.3645090058437</v>
      </c>
      <c r="F282" s="2">
        <f t="shared" si="24"/>
        <v>370682.56425610441</v>
      </c>
    </row>
    <row r="283" spans="1:6" x14ac:dyDescent="0.45">
      <c r="A283" s="2"/>
      <c r="B283">
        <f t="shared" si="20"/>
        <v>271</v>
      </c>
      <c r="C283" s="2">
        <f t="shared" si="21"/>
        <v>4774.1529546545953</v>
      </c>
      <c r="D283" s="2">
        <f t="shared" si="22"/>
        <v>3538.5444071342472</v>
      </c>
      <c r="E283" s="2">
        <f t="shared" si="23"/>
        <v>1235.6085475203481</v>
      </c>
      <c r="F283" s="2">
        <f t="shared" si="24"/>
        <v>367144.01984897017</v>
      </c>
    </row>
    <row r="284" spans="1:6" x14ac:dyDescent="0.45">
      <c r="A284" s="2"/>
      <c r="B284">
        <f t="shared" si="20"/>
        <v>272</v>
      </c>
      <c r="C284" s="2">
        <f t="shared" si="21"/>
        <v>4774.1529546545953</v>
      </c>
      <c r="D284" s="2">
        <f t="shared" si="22"/>
        <v>3550.3395551580288</v>
      </c>
      <c r="E284" s="2">
        <f t="shared" si="23"/>
        <v>1223.8133994965674</v>
      </c>
      <c r="F284" s="2">
        <f t="shared" si="24"/>
        <v>363593.68029381213</v>
      </c>
    </row>
    <row r="285" spans="1:6" x14ac:dyDescent="0.45">
      <c r="A285" s="2"/>
      <c r="B285">
        <f t="shared" si="20"/>
        <v>273</v>
      </c>
      <c r="C285" s="2">
        <f t="shared" si="21"/>
        <v>4774.1529546545953</v>
      </c>
      <c r="D285" s="2">
        <f t="shared" si="22"/>
        <v>3562.1740203418881</v>
      </c>
      <c r="E285" s="2">
        <f t="shared" si="23"/>
        <v>1211.9789343127075</v>
      </c>
      <c r="F285" s="2">
        <f t="shared" si="24"/>
        <v>360031.50627347024</v>
      </c>
    </row>
    <row r="286" spans="1:6" x14ac:dyDescent="0.45">
      <c r="A286" s="2"/>
      <c r="B286">
        <f t="shared" si="20"/>
        <v>274</v>
      </c>
      <c r="C286" s="2">
        <f t="shared" si="21"/>
        <v>4774.1529546545953</v>
      </c>
      <c r="D286" s="2">
        <f t="shared" si="22"/>
        <v>3574.0479337430284</v>
      </c>
      <c r="E286" s="2">
        <f t="shared" si="23"/>
        <v>1200.1050209115676</v>
      </c>
      <c r="F286" s="2">
        <f t="shared" si="24"/>
        <v>356457.45833972719</v>
      </c>
    </row>
    <row r="287" spans="1:6" x14ac:dyDescent="0.45">
      <c r="A287" s="2"/>
      <c r="B287">
        <f t="shared" si="20"/>
        <v>275</v>
      </c>
      <c r="C287" s="2">
        <f t="shared" si="21"/>
        <v>4774.1529546545953</v>
      </c>
      <c r="D287" s="2">
        <f t="shared" si="22"/>
        <v>3585.9614268555042</v>
      </c>
      <c r="E287" s="2">
        <f t="shared" si="23"/>
        <v>1188.1915277990906</v>
      </c>
      <c r="F287" s="2">
        <f t="shared" si="24"/>
        <v>352871.49691287166</v>
      </c>
    </row>
    <row r="288" spans="1:6" x14ac:dyDescent="0.45">
      <c r="A288" s="2"/>
      <c r="B288">
        <f t="shared" si="20"/>
        <v>276</v>
      </c>
      <c r="C288" s="2">
        <f t="shared" si="21"/>
        <v>4774.1529546545953</v>
      </c>
      <c r="D288" s="2">
        <f t="shared" si="22"/>
        <v>3597.9146316116894</v>
      </c>
      <c r="E288" s="2">
        <f t="shared" si="23"/>
        <v>1176.2383230429059</v>
      </c>
      <c r="F288" s="2">
        <f t="shared" si="24"/>
        <v>349273.58228125999</v>
      </c>
    </row>
    <row r="289" spans="1:6" x14ac:dyDescent="0.45">
      <c r="A289" s="2"/>
      <c r="B289">
        <f t="shared" si="20"/>
        <v>277</v>
      </c>
      <c r="C289" s="2">
        <f t="shared" si="21"/>
        <v>4774.1529546545953</v>
      </c>
      <c r="D289" s="2">
        <f t="shared" si="22"/>
        <v>3609.9076803837283</v>
      </c>
      <c r="E289" s="2">
        <f t="shared" si="23"/>
        <v>1164.2452742708667</v>
      </c>
      <c r="F289" s="2">
        <f t="shared" si="24"/>
        <v>345663.67460087629</v>
      </c>
    </row>
    <row r="290" spans="1:6" x14ac:dyDescent="0.45">
      <c r="A290" s="2"/>
      <c r="B290">
        <f t="shared" si="20"/>
        <v>278</v>
      </c>
      <c r="C290" s="2">
        <f t="shared" si="21"/>
        <v>4774.1529546545953</v>
      </c>
      <c r="D290" s="2">
        <f t="shared" si="22"/>
        <v>3621.9407059850082</v>
      </c>
      <c r="E290" s="2">
        <f t="shared" si="23"/>
        <v>1152.2122486695878</v>
      </c>
      <c r="F290" s="2">
        <f t="shared" si="24"/>
        <v>342041.73389489128</v>
      </c>
    </row>
    <row r="291" spans="1:6" x14ac:dyDescent="0.45">
      <c r="A291" s="2"/>
      <c r="B291">
        <f t="shared" si="20"/>
        <v>279</v>
      </c>
      <c r="C291" s="2">
        <f t="shared" si="21"/>
        <v>4774.1529546545953</v>
      </c>
      <c r="D291" s="2">
        <f t="shared" si="22"/>
        <v>3634.013841671624</v>
      </c>
      <c r="E291" s="2">
        <f t="shared" si="23"/>
        <v>1140.139112982971</v>
      </c>
      <c r="F291" s="2">
        <f t="shared" si="24"/>
        <v>338407.72005321964</v>
      </c>
    </row>
    <row r="292" spans="1:6" x14ac:dyDescent="0.45">
      <c r="A292" s="2"/>
      <c r="B292">
        <f t="shared" si="20"/>
        <v>280</v>
      </c>
      <c r="C292" s="2">
        <f t="shared" si="21"/>
        <v>4774.1529546545953</v>
      </c>
      <c r="D292" s="2">
        <f t="shared" si="22"/>
        <v>3646.1272211438632</v>
      </c>
      <c r="E292" s="2">
        <f t="shared" si="23"/>
        <v>1128.0257335107324</v>
      </c>
      <c r="F292" s="2">
        <f t="shared" si="24"/>
        <v>334761.59283207578</v>
      </c>
    </row>
    <row r="293" spans="1:6" x14ac:dyDescent="0.45">
      <c r="A293" s="2"/>
      <c r="B293">
        <f t="shared" si="20"/>
        <v>281</v>
      </c>
      <c r="C293" s="2">
        <f t="shared" si="21"/>
        <v>4774.1529546545953</v>
      </c>
      <c r="D293" s="2">
        <f t="shared" si="22"/>
        <v>3658.2809785476757</v>
      </c>
      <c r="E293" s="2">
        <f t="shared" si="23"/>
        <v>1115.8719761069194</v>
      </c>
      <c r="F293" s="2">
        <f t="shared" si="24"/>
        <v>331103.31185352808</v>
      </c>
    </row>
    <row r="294" spans="1:6" x14ac:dyDescent="0.45">
      <c r="A294" s="2"/>
      <c r="B294">
        <f t="shared" si="20"/>
        <v>282</v>
      </c>
      <c r="C294" s="2">
        <f t="shared" si="21"/>
        <v>4774.1529546545953</v>
      </c>
      <c r="D294" s="2">
        <f t="shared" si="22"/>
        <v>3670.4752484761684</v>
      </c>
      <c r="E294" s="2">
        <f t="shared" si="23"/>
        <v>1103.6777061784271</v>
      </c>
      <c r="F294" s="2">
        <f t="shared" si="24"/>
        <v>327432.83660505194</v>
      </c>
    </row>
    <row r="295" spans="1:6" x14ac:dyDescent="0.45">
      <c r="A295" s="2"/>
      <c r="B295">
        <f t="shared" si="20"/>
        <v>283</v>
      </c>
      <c r="C295" s="2">
        <f t="shared" si="21"/>
        <v>4774.1529546545953</v>
      </c>
      <c r="D295" s="2">
        <f t="shared" si="22"/>
        <v>3682.7101659710888</v>
      </c>
      <c r="E295" s="2">
        <f t="shared" si="23"/>
        <v>1091.4427886835063</v>
      </c>
      <c r="F295" s="2">
        <f t="shared" si="24"/>
        <v>323750.12643908086</v>
      </c>
    </row>
    <row r="296" spans="1:6" x14ac:dyDescent="0.45">
      <c r="A296" s="2"/>
      <c r="B296">
        <f t="shared" si="20"/>
        <v>284</v>
      </c>
      <c r="C296" s="2">
        <f t="shared" si="21"/>
        <v>4774.1529546545953</v>
      </c>
      <c r="D296" s="2">
        <f t="shared" si="22"/>
        <v>3694.985866524325</v>
      </c>
      <c r="E296" s="2">
        <f t="shared" si="23"/>
        <v>1079.1670881302696</v>
      </c>
      <c r="F296" s="2">
        <f t="shared" si="24"/>
        <v>320055.14057255653</v>
      </c>
    </row>
    <row r="297" spans="1:6" x14ac:dyDescent="0.45">
      <c r="A297" s="2"/>
      <c r="B297">
        <f t="shared" si="20"/>
        <v>285</v>
      </c>
      <c r="C297" s="2">
        <f t="shared" si="21"/>
        <v>4774.1529546545953</v>
      </c>
      <c r="D297" s="2">
        <f t="shared" si="22"/>
        <v>3707.3024860794067</v>
      </c>
      <c r="E297" s="2">
        <f t="shared" si="23"/>
        <v>1066.8504685751884</v>
      </c>
      <c r="F297" s="2">
        <f t="shared" si="24"/>
        <v>316347.83808647713</v>
      </c>
    </row>
    <row r="298" spans="1:6" x14ac:dyDescent="0.45">
      <c r="A298" s="2"/>
      <c r="B298">
        <f t="shared" si="20"/>
        <v>286</v>
      </c>
      <c r="C298" s="2">
        <f t="shared" si="21"/>
        <v>4774.1529546545953</v>
      </c>
      <c r="D298" s="2">
        <f t="shared" si="22"/>
        <v>3719.6601610330054</v>
      </c>
      <c r="E298" s="2">
        <f t="shared" si="23"/>
        <v>1054.4927936215904</v>
      </c>
      <c r="F298" s="2">
        <f t="shared" si="24"/>
        <v>312628.17792544415</v>
      </c>
    </row>
    <row r="299" spans="1:6" x14ac:dyDescent="0.45">
      <c r="A299" s="2"/>
      <c r="B299">
        <f t="shared" si="20"/>
        <v>287</v>
      </c>
      <c r="C299" s="2">
        <f t="shared" si="21"/>
        <v>4774.1529546545953</v>
      </c>
      <c r="D299" s="2">
        <f t="shared" si="22"/>
        <v>3732.0590282364478</v>
      </c>
      <c r="E299" s="2">
        <f t="shared" si="23"/>
        <v>1042.0939264181472</v>
      </c>
      <c r="F299" s="2">
        <f t="shared" si="24"/>
        <v>308896.11889720772</v>
      </c>
    </row>
    <row r="300" spans="1:6" x14ac:dyDescent="0.45">
      <c r="A300" s="2"/>
      <c r="B300">
        <f t="shared" si="20"/>
        <v>288</v>
      </c>
      <c r="C300" s="2">
        <f t="shared" si="21"/>
        <v>4774.1529546545953</v>
      </c>
      <c r="D300" s="2">
        <f t="shared" si="22"/>
        <v>3744.4992249972361</v>
      </c>
      <c r="E300" s="2">
        <f t="shared" si="23"/>
        <v>1029.6537296573592</v>
      </c>
      <c r="F300" s="2">
        <f t="shared" si="24"/>
        <v>305151.61967221048</v>
      </c>
    </row>
    <row r="301" spans="1:6" x14ac:dyDescent="0.45">
      <c r="A301" s="2"/>
      <c r="B301">
        <f t="shared" si="20"/>
        <v>289</v>
      </c>
      <c r="C301" s="2">
        <f t="shared" si="21"/>
        <v>4774.1529546545953</v>
      </c>
      <c r="D301" s="2">
        <f t="shared" si="22"/>
        <v>3756.9808890805607</v>
      </c>
      <c r="E301" s="2">
        <f t="shared" si="23"/>
        <v>1017.1720655740349</v>
      </c>
      <c r="F301" s="2">
        <f t="shared" si="24"/>
        <v>301394.63878312992</v>
      </c>
    </row>
    <row r="302" spans="1:6" x14ac:dyDescent="0.45">
      <c r="A302" s="2"/>
      <c r="B302">
        <f t="shared" si="20"/>
        <v>290</v>
      </c>
      <c r="C302" s="2">
        <f t="shared" si="21"/>
        <v>4774.1529546545953</v>
      </c>
      <c r="D302" s="2">
        <f t="shared" si="22"/>
        <v>3769.504158710829</v>
      </c>
      <c r="E302" s="2">
        <f t="shared" si="23"/>
        <v>1004.6487959437665</v>
      </c>
      <c r="F302" s="2">
        <f t="shared" si="24"/>
        <v>297625.13462441909</v>
      </c>
    </row>
    <row r="303" spans="1:6" x14ac:dyDescent="0.45">
      <c r="A303" s="2"/>
      <c r="B303">
        <f t="shared" si="20"/>
        <v>291</v>
      </c>
      <c r="C303" s="2">
        <f t="shared" si="21"/>
        <v>4774.1529546545953</v>
      </c>
      <c r="D303" s="2">
        <f t="shared" si="22"/>
        <v>3782.0691725731986</v>
      </c>
      <c r="E303" s="2">
        <f t="shared" si="23"/>
        <v>992.08378208139709</v>
      </c>
      <c r="F303" s="2">
        <f t="shared" si="24"/>
        <v>293843.06545184588</v>
      </c>
    </row>
    <row r="304" spans="1:6" x14ac:dyDescent="0.45">
      <c r="A304" s="2"/>
      <c r="B304">
        <f t="shared" si="20"/>
        <v>292</v>
      </c>
      <c r="C304" s="2">
        <f t="shared" si="21"/>
        <v>4774.1529546545953</v>
      </c>
      <c r="D304" s="2">
        <f t="shared" si="22"/>
        <v>3794.6760698151088</v>
      </c>
      <c r="E304" s="2">
        <f t="shared" si="23"/>
        <v>979.47688483948616</v>
      </c>
      <c r="F304" s="2">
        <f t="shared" si="24"/>
        <v>290048.38938203076</v>
      </c>
    </row>
    <row r="305" spans="1:6" x14ac:dyDescent="0.45">
      <c r="A305" s="2"/>
      <c r="B305">
        <f t="shared" si="20"/>
        <v>293</v>
      </c>
      <c r="C305" s="2">
        <f t="shared" si="21"/>
        <v>4774.1529546545953</v>
      </c>
      <c r="D305" s="2">
        <f t="shared" si="22"/>
        <v>3807.3249900478258</v>
      </c>
      <c r="E305" s="2">
        <f t="shared" si="23"/>
        <v>966.82796460676923</v>
      </c>
      <c r="F305" s="2">
        <f t="shared" si="24"/>
        <v>286241.06439198292</v>
      </c>
    </row>
    <row r="306" spans="1:6" x14ac:dyDescent="0.45">
      <c r="A306" s="2"/>
      <c r="B306">
        <f t="shared" si="20"/>
        <v>294</v>
      </c>
      <c r="C306" s="2">
        <f t="shared" si="21"/>
        <v>4774.1529546545953</v>
      </c>
      <c r="D306" s="2">
        <f t="shared" si="22"/>
        <v>3820.0160733479852</v>
      </c>
      <c r="E306" s="2">
        <f t="shared" si="23"/>
        <v>954.13688130661001</v>
      </c>
      <c r="F306" s="2">
        <f t="shared" si="24"/>
        <v>282421.04831863492</v>
      </c>
    </row>
    <row r="307" spans="1:6" x14ac:dyDescent="0.45">
      <c r="A307" s="2"/>
      <c r="B307">
        <f t="shared" si="20"/>
        <v>295</v>
      </c>
      <c r="C307" s="2">
        <f t="shared" si="21"/>
        <v>4774.1529546545953</v>
      </c>
      <c r="D307" s="2">
        <f t="shared" si="22"/>
        <v>3832.7494602591455</v>
      </c>
      <c r="E307" s="2">
        <f t="shared" si="23"/>
        <v>941.40349439545002</v>
      </c>
      <c r="F307" s="2">
        <f t="shared" si="24"/>
        <v>278588.29885837575</v>
      </c>
    </row>
    <row r="308" spans="1:6" x14ac:dyDescent="0.45">
      <c r="A308" s="2"/>
      <c r="B308">
        <f t="shared" si="20"/>
        <v>296</v>
      </c>
      <c r="C308" s="2">
        <f t="shared" si="21"/>
        <v>4774.1529546545953</v>
      </c>
      <c r="D308" s="2">
        <f t="shared" si="22"/>
        <v>3845.5252917933426</v>
      </c>
      <c r="E308" s="2">
        <f t="shared" si="23"/>
        <v>928.62766286125282</v>
      </c>
      <c r="F308" s="2">
        <f t="shared" si="24"/>
        <v>274742.77356658241</v>
      </c>
    </row>
    <row r="309" spans="1:6" x14ac:dyDescent="0.45">
      <c r="A309" s="2"/>
      <c r="B309">
        <f t="shared" si="20"/>
        <v>297</v>
      </c>
      <c r="C309" s="2">
        <f t="shared" si="21"/>
        <v>4774.1529546545953</v>
      </c>
      <c r="D309" s="2">
        <f t="shared" si="22"/>
        <v>3858.3437094326537</v>
      </c>
      <c r="E309" s="2">
        <f t="shared" si="23"/>
        <v>915.80924522194141</v>
      </c>
      <c r="F309" s="2">
        <f t="shared" si="24"/>
        <v>270884.42985714978</v>
      </c>
    </row>
    <row r="310" spans="1:6" x14ac:dyDescent="0.45">
      <c r="A310" s="2"/>
      <c r="B310">
        <f t="shared" si="20"/>
        <v>298</v>
      </c>
      <c r="C310" s="2">
        <f t="shared" si="21"/>
        <v>4774.1529546545953</v>
      </c>
      <c r="D310" s="2">
        <f t="shared" si="22"/>
        <v>3871.204855130763</v>
      </c>
      <c r="E310" s="2">
        <f t="shared" si="23"/>
        <v>902.94809952383287</v>
      </c>
      <c r="F310" s="2">
        <f t="shared" si="24"/>
        <v>267013.22500201903</v>
      </c>
    </row>
    <row r="311" spans="1:6" x14ac:dyDescent="0.45">
      <c r="A311" s="2"/>
      <c r="B311">
        <f t="shared" si="20"/>
        <v>299</v>
      </c>
      <c r="C311" s="2">
        <f t="shared" si="21"/>
        <v>4774.1529546545953</v>
      </c>
      <c r="D311" s="2">
        <f t="shared" si="22"/>
        <v>3884.1088713145323</v>
      </c>
      <c r="E311" s="2">
        <f t="shared" si="23"/>
        <v>890.04408334006348</v>
      </c>
      <c r="F311" s="2">
        <f t="shared" si="24"/>
        <v>263129.11613070447</v>
      </c>
    </row>
    <row r="312" spans="1:6" x14ac:dyDescent="0.45">
      <c r="A312" s="2"/>
      <c r="B312">
        <f t="shared" si="20"/>
        <v>300</v>
      </c>
      <c r="C312" s="2">
        <f t="shared" si="21"/>
        <v>4774.1529546545953</v>
      </c>
      <c r="D312" s="2">
        <f t="shared" si="22"/>
        <v>3897.0559008855803</v>
      </c>
      <c r="E312" s="2">
        <f t="shared" si="23"/>
        <v>877.09705376901513</v>
      </c>
      <c r="F312" s="2">
        <f t="shared" si="24"/>
        <v>259232.06022981889</v>
      </c>
    </row>
    <row r="313" spans="1:6" x14ac:dyDescent="0.45">
      <c r="A313" s="2"/>
      <c r="B313">
        <f t="shared" si="20"/>
        <v>301</v>
      </c>
      <c r="C313" s="2">
        <f t="shared" si="21"/>
        <v>4774.1529546545953</v>
      </c>
      <c r="D313" s="2">
        <f t="shared" si="22"/>
        <v>3910.0460872218659</v>
      </c>
      <c r="E313" s="2">
        <f t="shared" si="23"/>
        <v>864.10686743272981</v>
      </c>
      <c r="F313" s="2">
        <f t="shared" si="24"/>
        <v>255322.01414259704</v>
      </c>
    </row>
    <row r="314" spans="1:6" x14ac:dyDescent="0.45">
      <c r="A314" s="2"/>
      <c r="B314">
        <f t="shared" si="20"/>
        <v>302</v>
      </c>
      <c r="C314" s="2">
        <f t="shared" si="21"/>
        <v>4774.1529546545953</v>
      </c>
      <c r="D314" s="2">
        <f t="shared" si="22"/>
        <v>3923.0795741792717</v>
      </c>
      <c r="E314" s="2">
        <f t="shared" si="23"/>
        <v>851.07338047532346</v>
      </c>
      <c r="F314" s="2">
        <f t="shared" si="24"/>
        <v>251398.93456841775</v>
      </c>
    </row>
    <row r="315" spans="1:6" x14ac:dyDescent="0.45">
      <c r="A315" s="2"/>
      <c r="B315">
        <f t="shared" si="20"/>
        <v>303</v>
      </c>
      <c r="C315" s="2">
        <f t="shared" si="21"/>
        <v>4774.1529546545953</v>
      </c>
      <c r="D315" s="2">
        <f t="shared" si="22"/>
        <v>3936.156506093203</v>
      </c>
      <c r="E315" s="2">
        <f t="shared" si="23"/>
        <v>837.99644856139264</v>
      </c>
      <c r="F315" s="2">
        <f t="shared" si="24"/>
        <v>247462.77806232456</v>
      </c>
    </row>
    <row r="316" spans="1:6" x14ac:dyDescent="0.45">
      <c r="A316" s="2"/>
      <c r="B316">
        <f t="shared" si="20"/>
        <v>304</v>
      </c>
      <c r="C316" s="2">
        <f t="shared" si="21"/>
        <v>4774.1529546545953</v>
      </c>
      <c r="D316" s="2">
        <f t="shared" si="22"/>
        <v>3949.2770277801801</v>
      </c>
      <c r="E316" s="2">
        <f t="shared" si="23"/>
        <v>824.87592687441531</v>
      </c>
      <c r="F316" s="2">
        <f t="shared" si="24"/>
        <v>243513.50103454437</v>
      </c>
    </row>
    <row r="317" spans="1:6" x14ac:dyDescent="0.45">
      <c r="A317" s="2"/>
      <c r="B317">
        <f t="shared" si="20"/>
        <v>305</v>
      </c>
      <c r="C317" s="2">
        <f t="shared" si="21"/>
        <v>4774.1529546545953</v>
      </c>
      <c r="D317" s="2">
        <f t="shared" si="22"/>
        <v>3962.4412845394468</v>
      </c>
      <c r="E317" s="2">
        <f t="shared" si="23"/>
        <v>811.71167011514797</v>
      </c>
      <c r="F317" s="2">
        <f t="shared" si="24"/>
        <v>239551.05975000493</v>
      </c>
    </row>
    <row r="318" spans="1:6" x14ac:dyDescent="0.45">
      <c r="A318" s="2"/>
      <c r="B318">
        <f t="shared" si="20"/>
        <v>306</v>
      </c>
      <c r="C318" s="2">
        <f t="shared" si="21"/>
        <v>4774.1529546545953</v>
      </c>
      <c r="D318" s="2">
        <f t="shared" si="22"/>
        <v>3975.649422154579</v>
      </c>
      <c r="E318" s="2">
        <f t="shared" si="23"/>
        <v>798.5035325000166</v>
      </c>
      <c r="F318" s="2">
        <f t="shared" si="24"/>
        <v>235575.41032785035</v>
      </c>
    </row>
    <row r="319" spans="1:6" x14ac:dyDescent="0.45">
      <c r="A319" s="2"/>
      <c r="B319">
        <f t="shared" si="20"/>
        <v>307</v>
      </c>
      <c r="C319" s="2">
        <f t="shared" si="21"/>
        <v>4774.1529546545953</v>
      </c>
      <c r="D319" s="2">
        <f t="shared" si="22"/>
        <v>3988.9015868950942</v>
      </c>
      <c r="E319" s="2">
        <f t="shared" si="23"/>
        <v>785.25136775950125</v>
      </c>
      <c r="F319" s="2">
        <f t="shared" si="24"/>
        <v>231586.50874095527</v>
      </c>
    </row>
    <row r="320" spans="1:6" x14ac:dyDescent="0.45">
      <c r="A320" s="2"/>
      <c r="B320">
        <f t="shared" si="20"/>
        <v>308</v>
      </c>
      <c r="C320" s="2">
        <f t="shared" si="21"/>
        <v>4774.1529546545953</v>
      </c>
      <c r="D320" s="2">
        <f t="shared" si="22"/>
        <v>4002.1979255180777</v>
      </c>
      <c r="E320" s="2">
        <f t="shared" si="23"/>
        <v>771.95502913651774</v>
      </c>
      <c r="F320" s="2">
        <f t="shared" si="24"/>
        <v>227584.31081543717</v>
      </c>
    </row>
    <row r="321" spans="1:6" x14ac:dyDescent="0.45">
      <c r="A321" s="2"/>
      <c r="B321">
        <f t="shared" si="20"/>
        <v>309</v>
      </c>
      <c r="C321" s="2">
        <f t="shared" si="21"/>
        <v>4774.1529546545953</v>
      </c>
      <c r="D321" s="2">
        <f t="shared" si="22"/>
        <v>4015.5385852698046</v>
      </c>
      <c r="E321" s="2">
        <f t="shared" si="23"/>
        <v>758.61436938479085</v>
      </c>
      <c r="F321" s="2">
        <f t="shared" si="24"/>
        <v>223568.77223016738</v>
      </c>
    </row>
    <row r="322" spans="1:6" x14ac:dyDescent="0.45">
      <c r="A322" s="2"/>
      <c r="B322">
        <f t="shared" si="20"/>
        <v>310</v>
      </c>
      <c r="C322" s="2">
        <f t="shared" si="21"/>
        <v>4774.1529546545953</v>
      </c>
      <c r="D322" s="2">
        <f t="shared" si="22"/>
        <v>4028.9237138873705</v>
      </c>
      <c r="E322" s="2">
        <f t="shared" si="23"/>
        <v>745.22924076722472</v>
      </c>
      <c r="F322" s="2">
        <f t="shared" si="24"/>
        <v>219539.84851628001</v>
      </c>
    </row>
    <row r="323" spans="1:6" x14ac:dyDescent="0.45">
      <c r="A323" s="2"/>
      <c r="B323">
        <f t="shared" si="20"/>
        <v>311</v>
      </c>
      <c r="C323" s="2">
        <f t="shared" si="21"/>
        <v>4774.1529546545953</v>
      </c>
      <c r="D323" s="2">
        <f t="shared" si="22"/>
        <v>4042.3534596003283</v>
      </c>
      <c r="E323" s="2">
        <f t="shared" si="23"/>
        <v>731.7994950542668</v>
      </c>
      <c r="F323" s="2">
        <f t="shared" si="24"/>
        <v>215497.49505667968</v>
      </c>
    </row>
    <row r="324" spans="1:6" x14ac:dyDescent="0.45">
      <c r="A324" s="2"/>
      <c r="B324">
        <f t="shared" si="20"/>
        <v>312</v>
      </c>
      <c r="C324" s="2">
        <f t="shared" si="21"/>
        <v>4774.1529546545953</v>
      </c>
      <c r="D324" s="2">
        <f t="shared" si="22"/>
        <v>4055.8279711323298</v>
      </c>
      <c r="E324" s="2">
        <f t="shared" si="23"/>
        <v>718.32498352226571</v>
      </c>
      <c r="F324" s="2">
        <f t="shared" si="24"/>
        <v>211441.66708554735</v>
      </c>
    </row>
    <row r="325" spans="1:6" x14ac:dyDescent="0.45">
      <c r="A325" s="2"/>
      <c r="B325">
        <f t="shared" si="20"/>
        <v>313</v>
      </c>
      <c r="C325" s="2">
        <f t="shared" si="21"/>
        <v>4774.1529546545953</v>
      </c>
      <c r="D325" s="2">
        <f t="shared" si="22"/>
        <v>4069.3473977027702</v>
      </c>
      <c r="E325" s="2">
        <f t="shared" si="23"/>
        <v>704.80555695182454</v>
      </c>
      <c r="F325" s="2">
        <f t="shared" si="24"/>
        <v>207372.31968784457</v>
      </c>
    </row>
    <row r="326" spans="1:6" x14ac:dyDescent="0.45">
      <c r="A326" s="2"/>
      <c r="B326">
        <f t="shared" si="20"/>
        <v>314</v>
      </c>
      <c r="C326" s="2">
        <f t="shared" si="21"/>
        <v>4774.1529546545953</v>
      </c>
      <c r="D326" s="2">
        <f t="shared" si="22"/>
        <v>4082.9118890284471</v>
      </c>
      <c r="E326" s="2">
        <f t="shared" si="23"/>
        <v>691.24106562614872</v>
      </c>
      <c r="F326" s="2">
        <f t="shared" si="24"/>
        <v>203289.40779881613</v>
      </c>
    </row>
    <row r="327" spans="1:6" x14ac:dyDescent="0.45">
      <c r="A327" s="2"/>
      <c r="B327">
        <f t="shared" si="20"/>
        <v>315</v>
      </c>
      <c r="C327" s="2">
        <f t="shared" si="21"/>
        <v>4774.1529546545953</v>
      </c>
      <c r="D327" s="2">
        <f t="shared" si="22"/>
        <v>4096.5215953252082</v>
      </c>
      <c r="E327" s="2">
        <f t="shared" si="23"/>
        <v>677.63135932938712</v>
      </c>
      <c r="F327" s="2">
        <f t="shared" si="24"/>
        <v>199192.88620349093</v>
      </c>
    </row>
    <row r="328" spans="1:6" x14ac:dyDescent="0.45">
      <c r="A328" s="2"/>
      <c r="B328">
        <f t="shared" si="20"/>
        <v>316</v>
      </c>
      <c r="C328" s="2">
        <f t="shared" si="21"/>
        <v>4774.1529546545953</v>
      </c>
      <c r="D328" s="2">
        <f t="shared" si="22"/>
        <v>4110.1766673096254</v>
      </c>
      <c r="E328" s="2">
        <f t="shared" si="23"/>
        <v>663.97628734496993</v>
      </c>
      <c r="F328" s="2">
        <f t="shared" si="24"/>
        <v>195082.7095361813</v>
      </c>
    </row>
    <row r="329" spans="1:6" x14ac:dyDescent="0.45">
      <c r="A329" s="2"/>
      <c r="B329">
        <f t="shared" si="20"/>
        <v>317</v>
      </c>
      <c r="C329" s="2">
        <f t="shared" si="21"/>
        <v>4774.1529546545953</v>
      </c>
      <c r="D329" s="2">
        <f t="shared" si="22"/>
        <v>4123.8772562006579</v>
      </c>
      <c r="E329" s="2">
        <f t="shared" si="23"/>
        <v>650.27569845393782</v>
      </c>
      <c r="F329" s="2">
        <f t="shared" si="24"/>
        <v>190958.83227998065</v>
      </c>
    </row>
    <row r="330" spans="1:6" x14ac:dyDescent="0.45">
      <c r="A330" s="2"/>
      <c r="B330">
        <f t="shared" si="20"/>
        <v>318</v>
      </c>
      <c r="C330" s="2">
        <f t="shared" si="21"/>
        <v>4774.1529546545953</v>
      </c>
      <c r="D330" s="2">
        <f t="shared" si="22"/>
        <v>4137.6235137213262</v>
      </c>
      <c r="E330" s="2">
        <f t="shared" si="23"/>
        <v>636.52944093326892</v>
      </c>
      <c r="F330" s="2">
        <f t="shared" si="24"/>
        <v>186821.20876625931</v>
      </c>
    </row>
    <row r="331" spans="1:6" x14ac:dyDescent="0.45">
      <c r="A331" s="2"/>
      <c r="B331">
        <f t="shared" si="20"/>
        <v>319</v>
      </c>
      <c r="C331" s="2">
        <f t="shared" si="21"/>
        <v>4774.1529546545953</v>
      </c>
      <c r="D331" s="2">
        <f t="shared" si="22"/>
        <v>4151.4155921003976</v>
      </c>
      <c r="E331" s="2">
        <f t="shared" si="23"/>
        <v>622.73736255419772</v>
      </c>
      <c r="F331" s="2">
        <f t="shared" si="24"/>
        <v>182669.79317415893</v>
      </c>
    </row>
    <row r="332" spans="1:6" x14ac:dyDescent="0.45">
      <c r="A332" s="2"/>
      <c r="B332">
        <f t="shared" si="20"/>
        <v>320</v>
      </c>
      <c r="C332" s="2">
        <f t="shared" si="21"/>
        <v>4774.1529546545953</v>
      </c>
      <c r="D332" s="2">
        <f t="shared" si="22"/>
        <v>4165.2536440740651</v>
      </c>
      <c r="E332" s="2">
        <f t="shared" si="23"/>
        <v>608.8993105805298</v>
      </c>
      <c r="F332" s="2">
        <f t="shared" si="24"/>
        <v>178504.53953008488</v>
      </c>
    </row>
    <row r="333" spans="1:6" x14ac:dyDescent="0.45">
      <c r="A333" s="2"/>
      <c r="B333">
        <f t="shared" ref="B333:B396" si="25">IF(B332&lt;$D$7,B332+1," ")</f>
        <v>321</v>
      </c>
      <c r="C333" s="2">
        <f t="shared" ref="C333:C396" si="26">IF(B333&lt;&gt;" ",$D$9," ")</f>
        <v>4774.1529546545953</v>
      </c>
      <c r="D333" s="2">
        <f t="shared" ref="D333:D396" si="27">IF(B333&lt;&gt;" ",PPMT($D$4/$D$6,$B333,$D$7,-$D$2)," ")</f>
        <v>4179.1378228876456</v>
      </c>
      <c r="E333" s="2">
        <f t="shared" ref="E333:E396" si="28">IF(B333&lt;&gt;" ",IPMT($D$4/$D$6,  $B333,$D$7,-  $D$2)," ")</f>
        <v>595.01513176694948</v>
      </c>
      <c r="F333" s="2">
        <f t="shared" ref="F333:F396" si="29">IF(B333&lt;&gt;" ",F332-D333," ")</f>
        <v>174325.40170719722</v>
      </c>
    </row>
    <row r="334" spans="1:6" x14ac:dyDescent="0.45">
      <c r="A334" s="2"/>
      <c r="B334">
        <f t="shared" si="25"/>
        <v>322</v>
      </c>
      <c r="C334" s="2">
        <f t="shared" si="26"/>
        <v>4774.1529546545953</v>
      </c>
      <c r="D334" s="2">
        <f t="shared" si="27"/>
        <v>4193.0682822972713</v>
      </c>
      <c r="E334" s="2">
        <f t="shared" si="28"/>
        <v>581.08467235732405</v>
      </c>
      <c r="F334" s="2">
        <f t="shared" si="29"/>
        <v>170132.33342489996</v>
      </c>
    </row>
    <row r="335" spans="1:6" x14ac:dyDescent="0.45">
      <c r="A335" s="2"/>
      <c r="B335">
        <f t="shared" si="25"/>
        <v>323</v>
      </c>
      <c r="C335" s="2">
        <f t="shared" si="26"/>
        <v>4774.1529546545953</v>
      </c>
      <c r="D335" s="2">
        <f t="shared" si="27"/>
        <v>4207.0451765715952</v>
      </c>
      <c r="E335" s="2">
        <f t="shared" si="28"/>
        <v>567.10777808299986</v>
      </c>
      <c r="F335" s="2">
        <f t="shared" si="29"/>
        <v>165925.28824832838</v>
      </c>
    </row>
    <row r="336" spans="1:6" x14ac:dyDescent="0.45">
      <c r="A336" s="2"/>
      <c r="B336">
        <f t="shared" si="25"/>
        <v>324</v>
      </c>
      <c r="C336" s="2">
        <f t="shared" si="26"/>
        <v>4774.1529546545953</v>
      </c>
      <c r="D336" s="2">
        <f t="shared" si="27"/>
        <v>4221.0686604934999</v>
      </c>
      <c r="E336" s="2">
        <f t="shared" si="28"/>
        <v>553.08429416109448</v>
      </c>
      <c r="F336" s="2">
        <f t="shared" si="29"/>
        <v>161704.21958783487</v>
      </c>
    </row>
    <row r="337" spans="1:6" x14ac:dyDescent="0.45">
      <c r="A337" s="2"/>
      <c r="B337">
        <f t="shared" si="25"/>
        <v>325</v>
      </c>
      <c r="C337" s="2">
        <f t="shared" si="26"/>
        <v>4774.1529546545953</v>
      </c>
      <c r="D337" s="2">
        <f t="shared" si="27"/>
        <v>4235.1388893618123</v>
      </c>
      <c r="E337" s="2">
        <f t="shared" si="28"/>
        <v>539.0140652927829</v>
      </c>
      <c r="F337" s="2">
        <f t="shared" si="29"/>
        <v>157469.08069847306</v>
      </c>
    </row>
    <row r="338" spans="1:6" x14ac:dyDescent="0.45">
      <c r="A338" s="2"/>
      <c r="B338">
        <f t="shared" si="25"/>
        <v>326</v>
      </c>
      <c r="C338" s="2">
        <f t="shared" si="26"/>
        <v>4774.1529546545953</v>
      </c>
      <c r="D338" s="2">
        <f t="shared" si="27"/>
        <v>4249.2560189930182</v>
      </c>
      <c r="E338" s="2">
        <f t="shared" si="28"/>
        <v>524.89693566157689</v>
      </c>
      <c r="F338" s="2">
        <f t="shared" si="29"/>
        <v>153219.82467948005</v>
      </c>
    </row>
    <row r="339" spans="1:6" x14ac:dyDescent="0.45">
      <c r="A339" s="2"/>
      <c r="B339">
        <f t="shared" si="25"/>
        <v>327</v>
      </c>
      <c r="C339" s="2">
        <f t="shared" si="26"/>
        <v>4774.1529546545953</v>
      </c>
      <c r="D339" s="2">
        <f t="shared" si="27"/>
        <v>4263.420205722995</v>
      </c>
      <c r="E339" s="2">
        <f t="shared" si="28"/>
        <v>510.7327489316001</v>
      </c>
      <c r="F339" s="2">
        <f t="shared" si="29"/>
        <v>148956.40447375705</v>
      </c>
    </row>
    <row r="340" spans="1:6" x14ac:dyDescent="0.45">
      <c r="A340" s="2"/>
      <c r="B340">
        <f t="shared" si="25"/>
        <v>328</v>
      </c>
      <c r="C340" s="2">
        <f t="shared" si="26"/>
        <v>4774.1529546545953</v>
      </c>
      <c r="D340" s="2">
        <f t="shared" si="27"/>
        <v>4277.6316064087378</v>
      </c>
      <c r="E340" s="2">
        <f t="shared" si="28"/>
        <v>496.52134824585676</v>
      </c>
      <c r="F340" s="2">
        <f t="shared" si="29"/>
        <v>144678.77286734831</v>
      </c>
    </row>
    <row r="341" spans="1:6" x14ac:dyDescent="0.45">
      <c r="A341" s="2"/>
      <c r="B341">
        <f t="shared" si="25"/>
        <v>329</v>
      </c>
      <c r="C341" s="2">
        <f t="shared" si="26"/>
        <v>4774.1529546545953</v>
      </c>
      <c r="D341" s="2">
        <f t="shared" si="27"/>
        <v>4291.890378430101</v>
      </c>
      <c r="E341" s="2">
        <f t="shared" si="28"/>
        <v>482.2625762244943</v>
      </c>
      <c r="F341" s="2">
        <f t="shared" si="29"/>
        <v>140386.8824889182</v>
      </c>
    </row>
    <row r="342" spans="1:6" x14ac:dyDescent="0.45">
      <c r="A342" s="2"/>
      <c r="B342">
        <f t="shared" si="25"/>
        <v>330</v>
      </c>
      <c r="C342" s="2">
        <f t="shared" si="26"/>
        <v>4774.1529546545953</v>
      </c>
      <c r="D342" s="2">
        <f t="shared" si="27"/>
        <v>4306.1966796915349</v>
      </c>
      <c r="E342" s="2">
        <f t="shared" si="28"/>
        <v>467.95627496306059</v>
      </c>
      <c r="F342" s="2">
        <f t="shared" si="29"/>
        <v>136080.68580922668</v>
      </c>
    </row>
    <row r="343" spans="1:6" x14ac:dyDescent="0.45">
      <c r="A343" s="2"/>
      <c r="B343">
        <f t="shared" si="25"/>
        <v>331</v>
      </c>
      <c r="C343" s="2">
        <f t="shared" si="26"/>
        <v>4774.1529546545953</v>
      </c>
      <c r="D343" s="2">
        <f t="shared" si="27"/>
        <v>4320.5506686238396</v>
      </c>
      <c r="E343" s="2">
        <f t="shared" si="28"/>
        <v>453.60228603075564</v>
      </c>
      <c r="F343" s="2">
        <f t="shared" si="29"/>
        <v>131760.13514060283</v>
      </c>
    </row>
    <row r="344" spans="1:6" x14ac:dyDescent="0.45">
      <c r="A344" s="2"/>
      <c r="B344">
        <f t="shared" si="25"/>
        <v>332</v>
      </c>
      <c r="C344" s="2">
        <f t="shared" si="26"/>
        <v>4774.1529546545953</v>
      </c>
      <c r="D344" s="2">
        <f t="shared" si="27"/>
        <v>4334.9525041859188</v>
      </c>
      <c r="E344" s="2">
        <f t="shared" si="28"/>
        <v>439.20045046867602</v>
      </c>
      <c r="F344" s="2">
        <f t="shared" si="29"/>
        <v>127425.18263641691</v>
      </c>
    </row>
    <row r="345" spans="1:6" x14ac:dyDescent="0.45">
      <c r="A345" s="2"/>
      <c r="B345">
        <f t="shared" si="25"/>
        <v>333</v>
      </c>
      <c r="C345" s="2">
        <f t="shared" si="26"/>
        <v>4774.1529546545953</v>
      </c>
      <c r="D345" s="2">
        <f t="shared" si="27"/>
        <v>4349.4023458665388</v>
      </c>
      <c r="E345" s="2">
        <f t="shared" si="28"/>
        <v>424.7506087880563</v>
      </c>
      <c r="F345" s="2">
        <f t="shared" si="29"/>
        <v>123075.78029055038</v>
      </c>
    </row>
    <row r="346" spans="1:6" x14ac:dyDescent="0.45">
      <c r="A346" s="2"/>
      <c r="B346">
        <f t="shared" si="25"/>
        <v>334</v>
      </c>
      <c r="C346" s="2">
        <f t="shared" si="26"/>
        <v>4774.1529546545953</v>
      </c>
      <c r="D346" s="2">
        <f t="shared" si="27"/>
        <v>4363.9003536860946</v>
      </c>
      <c r="E346" s="2">
        <f t="shared" si="28"/>
        <v>410.25260096850121</v>
      </c>
      <c r="F346" s="2">
        <f t="shared" si="29"/>
        <v>118711.87993686428</v>
      </c>
    </row>
    <row r="347" spans="1:6" x14ac:dyDescent="0.45">
      <c r="A347" s="2"/>
      <c r="B347">
        <f t="shared" si="25"/>
        <v>335</v>
      </c>
      <c r="C347" s="2">
        <f t="shared" si="26"/>
        <v>4774.1529546545953</v>
      </c>
      <c r="D347" s="2">
        <f t="shared" si="27"/>
        <v>4378.4466881983808</v>
      </c>
      <c r="E347" s="2">
        <f t="shared" si="28"/>
        <v>395.70626645621428</v>
      </c>
      <c r="F347" s="2">
        <f t="shared" si="29"/>
        <v>114333.4332486659</v>
      </c>
    </row>
    <row r="348" spans="1:6" x14ac:dyDescent="0.45">
      <c r="A348" s="2"/>
      <c r="B348">
        <f t="shared" si="25"/>
        <v>336</v>
      </c>
      <c r="C348" s="2">
        <f t="shared" si="26"/>
        <v>4774.1529546545953</v>
      </c>
      <c r="D348" s="2">
        <f t="shared" si="27"/>
        <v>4393.0415104923759</v>
      </c>
      <c r="E348" s="2">
        <f t="shared" si="28"/>
        <v>381.1114441622197</v>
      </c>
      <c r="F348" s="2">
        <f t="shared" si="29"/>
        <v>109940.39173817352</v>
      </c>
    </row>
    <row r="349" spans="1:6" x14ac:dyDescent="0.45">
      <c r="A349" s="2"/>
      <c r="B349">
        <f t="shared" si="25"/>
        <v>337</v>
      </c>
      <c r="C349" s="2">
        <f t="shared" si="26"/>
        <v>4774.1529546545953</v>
      </c>
      <c r="D349" s="2">
        <f t="shared" si="27"/>
        <v>4407.6849821940168</v>
      </c>
      <c r="E349" s="2">
        <f t="shared" si="28"/>
        <v>366.46797246057838</v>
      </c>
      <c r="F349" s="2">
        <f t="shared" si="29"/>
        <v>105532.70675597951</v>
      </c>
    </row>
    <row r="350" spans="1:6" x14ac:dyDescent="0.45">
      <c r="A350" s="2"/>
      <c r="B350">
        <f t="shared" si="25"/>
        <v>338</v>
      </c>
      <c r="C350" s="2">
        <f t="shared" si="26"/>
        <v>4774.1529546545953</v>
      </c>
      <c r="D350" s="2">
        <f t="shared" si="27"/>
        <v>4422.3772654679969</v>
      </c>
      <c r="E350" s="2">
        <f t="shared" si="28"/>
        <v>351.7756891865983</v>
      </c>
      <c r="F350" s="2">
        <f t="shared" si="29"/>
        <v>101110.32949051152</v>
      </c>
    </row>
    <row r="351" spans="1:6" x14ac:dyDescent="0.45">
      <c r="A351" s="2"/>
      <c r="B351">
        <f t="shared" si="25"/>
        <v>339</v>
      </c>
      <c r="C351" s="2">
        <f t="shared" si="26"/>
        <v>4774.1529546545953</v>
      </c>
      <c r="D351" s="2">
        <f t="shared" si="27"/>
        <v>4437.118523019557</v>
      </c>
      <c r="E351" s="2">
        <f t="shared" si="28"/>
        <v>337.03443163503835</v>
      </c>
      <c r="F351" s="2">
        <f t="shared" si="29"/>
        <v>96673.210967491963</v>
      </c>
    </row>
    <row r="352" spans="1:6" x14ac:dyDescent="0.45">
      <c r="A352" s="2"/>
      <c r="B352">
        <f t="shared" si="25"/>
        <v>340</v>
      </c>
      <c r="C352" s="2">
        <f t="shared" si="26"/>
        <v>4774.1529546545953</v>
      </c>
      <c r="D352" s="2">
        <f t="shared" si="27"/>
        <v>4451.9089180962892</v>
      </c>
      <c r="E352" s="2">
        <f t="shared" si="28"/>
        <v>322.24403655830645</v>
      </c>
      <c r="F352" s="2">
        <f t="shared" si="29"/>
        <v>92221.302049395672</v>
      </c>
    </row>
    <row r="353" spans="1:6" x14ac:dyDescent="0.45">
      <c r="A353" s="2"/>
      <c r="B353">
        <f t="shared" si="25"/>
        <v>341</v>
      </c>
      <c r="C353" s="2">
        <f t="shared" si="26"/>
        <v>4774.1529546545953</v>
      </c>
      <c r="D353" s="2">
        <f t="shared" si="27"/>
        <v>4466.7486144899431</v>
      </c>
      <c r="E353" s="2">
        <f t="shared" si="28"/>
        <v>307.40434016465218</v>
      </c>
      <c r="F353" s="2">
        <f t="shared" si="29"/>
        <v>87754.553434905727</v>
      </c>
    </row>
    <row r="354" spans="1:6" x14ac:dyDescent="0.45">
      <c r="A354" s="2"/>
      <c r="B354">
        <f t="shared" si="25"/>
        <v>342</v>
      </c>
      <c r="C354" s="2">
        <f t="shared" si="26"/>
        <v>4774.1529546545953</v>
      </c>
      <c r="D354" s="2">
        <f t="shared" si="27"/>
        <v>4481.6377765382431</v>
      </c>
      <c r="E354" s="2">
        <f t="shared" si="28"/>
        <v>292.51517811635233</v>
      </c>
      <c r="F354" s="2">
        <f t="shared" si="29"/>
        <v>83272.915658367478</v>
      </c>
    </row>
    <row r="355" spans="1:6" x14ac:dyDescent="0.45">
      <c r="A355" s="2"/>
      <c r="B355">
        <f t="shared" si="25"/>
        <v>343</v>
      </c>
      <c r="C355" s="2">
        <f t="shared" si="26"/>
        <v>4774.1529546545953</v>
      </c>
      <c r="D355" s="2">
        <f t="shared" si="27"/>
        <v>4496.5765691267034</v>
      </c>
      <c r="E355" s="2">
        <f t="shared" si="28"/>
        <v>277.57638552789155</v>
      </c>
      <c r="F355" s="2">
        <f t="shared" si="29"/>
        <v>78776.339089240777</v>
      </c>
    </row>
    <row r="356" spans="1:6" x14ac:dyDescent="0.45">
      <c r="A356" s="2"/>
      <c r="B356">
        <f t="shared" si="25"/>
        <v>344</v>
      </c>
      <c r="C356" s="2">
        <f t="shared" si="26"/>
        <v>4774.1529546545953</v>
      </c>
      <c r="D356" s="2">
        <f t="shared" si="27"/>
        <v>4511.5651576904602</v>
      </c>
      <c r="E356" s="2">
        <f t="shared" si="28"/>
        <v>262.58779696413592</v>
      </c>
      <c r="F356" s="2">
        <f t="shared" si="29"/>
        <v>74264.773931550313</v>
      </c>
    </row>
    <row r="357" spans="1:6" x14ac:dyDescent="0.45">
      <c r="A357" s="2"/>
      <c r="B357">
        <f t="shared" si="25"/>
        <v>345</v>
      </c>
      <c r="C357" s="2">
        <f t="shared" si="26"/>
        <v>4774.1529546545953</v>
      </c>
      <c r="D357" s="2">
        <f t="shared" si="27"/>
        <v>4526.6037082160947</v>
      </c>
      <c r="E357" s="2">
        <f t="shared" si="28"/>
        <v>247.549246438501</v>
      </c>
      <c r="F357" s="2">
        <f t="shared" si="29"/>
        <v>69738.170223334222</v>
      </c>
    </row>
    <row r="358" spans="1:6" x14ac:dyDescent="0.45">
      <c r="A358" s="2"/>
      <c r="B358">
        <f t="shared" si="25"/>
        <v>346</v>
      </c>
      <c r="C358" s="2">
        <f t="shared" si="26"/>
        <v>4774.1529546545953</v>
      </c>
      <c r="D358" s="2">
        <f t="shared" si="27"/>
        <v>4541.6923872434818</v>
      </c>
      <c r="E358" s="2">
        <f t="shared" si="28"/>
        <v>232.46056741111408</v>
      </c>
      <c r="F358" s="2">
        <f t="shared" si="29"/>
        <v>65196.477836090737</v>
      </c>
    </row>
    <row r="359" spans="1:6" x14ac:dyDescent="0.45">
      <c r="A359" s="2"/>
      <c r="B359">
        <f t="shared" si="25"/>
        <v>347</v>
      </c>
      <c r="C359" s="2">
        <f t="shared" si="26"/>
        <v>4774.1529546545953</v>
      </c>
      <c r="D359" s="2">
        <f t="shared" si="27"/>
        <v>4556.8313618676266</v>
      </c>
      <c r="E359" s="2">
        <f t="shared" si="28"/>
        <v>217.32159278696909</v>
      </c>
      <c r="F359" s="2">
        <f t="shared" si="29"/>
        <v>60639.646474223111</v>
      </c>
    </row>
    <row r="360" spans="1:6" x14ac:dyDescent="0.45">
      <c r="A360" s="2"/>
      <c r="B360">
        <f t="shared" si="25"/>
        <v>348</v>
      </c>
      <c r="C360" s="2">
        <f t="shared" si="26"/>
        <v>4774.1529546545953</v>
      </c>
      <c r="D360" s="2">
        <f t="shared" si="27"/>
        <v>4572.0207997405187</v>
      </c>
      <c r="E360" s="2">
        <f t="shared" si="28"/>
        <v>202.13215491407703</v>
      </c>
      <c r="F360" s="2">
        <f t="shared" si="29"/>
        <v>56067.625674482595</v>
      </c>
    </row>
    <row r="361" spans="1:6" x14ac:dyDescent="0.45">
      <c r="A361" s="2"/>
      <c r="B361">
        <f t="shared" si="25"/>
        <v>349</v>
      </c>
      <c r="C361" s="2">
        <f t="shared" si="26"/>
        <v>4774.1529546545953</v>
      </c>
      <c r="D361" s="2">
        <f t="shared" si="27"/>
        <v>4587.2608690729867</v>
      </c>
      <c r="E361" s="2">
        <f t="shared" si="28"/>
        <v>186.89208558160863</v>
      </c>
      <c r="F361" s="2">
        <f t="shared" si="29"/>
        <v>51480.364805409612</v>
      </c>
    </row>
    <row r="362" spans="1:6" x14ac:dyDescent="0.45">
      <c r="A362" s="2"/>
      <c r="B362">
        <f t="shared" si="25"/>
        <v>350</v>
      </c>
      <c r="C362" s="2">
        <f t="shared" si="26"/>
        <v>4774.1529546545953</v>
      </c>
      <c r="D362" s="2">
        <f t="shared" si="27"/>
        <v>4602.5517386365636</v>
      </c>
      <c r="E362" s="2">
        <f t="shared" si="28"/>
        <v>171.60121601803201</v>
      </c>
      <c r="F362" s="2">
        <f t="shared" si="29"/>
        <v>46877.813066773051</v>
      </c>
    </row>
    <row r="363" spans="1:6" x14ac:dyDescent="0.45">
      <c r="A363" s="2"/>
      <c r="B363">
        <f t="shared" si="25"/>
        <v>351</v>
      </c>
      <c r="C363" s="2">
        <f t="shared" si="26"/>
        <v>4774.1529546545953</v>
      </c>
      <c r="D363" s="2">
        <f t="shared" si="27"/>
        <v>4617.8935777653514</v>
      </c>
      <c r="E363" s="2">
        <f t="shared" si="28"/>
        <v>156.25937688924341</v>
      </c>
      <c r="F363" s="2">
        <f t="shared" si="29"/>
        <v>42259.919489007698</v>
      </c>
    </row>
    <row r="364" spans="1:6" x14ac:dyDescent="0.45">
      <c r="A364" s="2"/>
      <c r="B364">
        <f t="shared" si="25"/>
        <v>352</v>
      </c>
      <c r="C364" s="2">
        <f t="shared" si="26"/>
        <v>4774.1529546545953</v>
      </c>
      <c r="D364" s="2">
        <f t="shared" si="27"/>
        <v>4633.2865563579035</v>
      </c>
      <c r="E364" s="2">
        <f t="shared" si="28"/>
        <v>140.86639829669227</v>
      </c>
      <c r="F364" s="2">
        <f t="shared" si="29"/>
        <v>37626.632932649794</v>
      </c>
    </row>
    <row r="365" spans="1:6" x14ac:dyDescent="0.45">
      <c r="A365" s="2"/>
      <c r="B365">
        <f t="shared" si="25"/>
        <v>353</v>
      </c>
      <c r="C365" s="2">
        <f t="shared" si="26"/>
        <v>4774.1529546545953</v>
      </c>
      <c r="D365" s="2">
        <f t="shared" si="27"/>
        <v>4648.7308448790964</v>
      </c>
      <c r="E365" s="2">
        <f t="shared" si="28"/>
        <v>125.42210977549928</v>
      </c>
      <c r="F365" s="2">
        <f t="shared" si="29"/>
        <v>32977.902087770701</v>
      </c>
    </row>
    <row r="366" spans="1:6" x14ac:dyDescent="0.45">
      <c r="A366" s="2"/>
      <c r="B366">
        <f t="shared" si="25"/>
        <v>354</v>
      </c>
      <c r="C366" s="2">
        <f t="shared" si="26"/>
        <v>4774.1529546545953</v>
      </c>
      <c r="D366" s="2">
        <f t="shared" si="27"/>
        <v>4664.2266143620263</v>
      </c>
      <c r="E366" s="2">
        <f t="shared" si="28"/>
        <v>109.92634029256897</v>
      </c>
      <c r="F366" s="2">
        <f t="shared" si="29"/>
        <v>28313.675473408675</v>
      </c>
    </row>
    <row r="367" spans="1:6" x14ac:dyDescent="0.45">
      <c r="A367" s="2"/>
      <c r="B367">
        <f t="shared" si="25"/>
        <v>355</v>
      </c>
      <c r="C367" s="2">
        <f t="shared" si="26"/>
        <v>4774.1529546545953</v>
      </c>
      <c r="D367" s="2">
        <f t="shared" si="27"/>
        <v>4679.7740364098991</v>
      </c>
      <c r="E367" s="2">
        <f t="shared" si="28"/>
        <v>94.378918244695527</v>
      </c>
      <c r="F367" s="2">
        <f t="shared" si="29"/>
        <v>23633.901436998778</v>
      </c>
    </row>
    <row r="368" spans="1:6" x14ac:dyDescent="0.45">
      <c r="A368" s="2"/>
      <c r="B368">
        <f t="shared" si="25"/>
        <v>356</v>
      </c>
      <c r="C368" s="2">
        <f t="shared" si="26"/>
        <v>4774.1529546545953</v>
      </c>
      <c r="D368" s="2">
        <f t="shared" si="27"/>
        <v>4695.3732831979332</v>
      </c>
      <c r="E368" s="2">
        <f t="shared" si="28"/>
        <v>78.779671456662513</v>
      </c>
      <c r="F368" s="2">
        <f t="shared" si="29"/>
        <v>18938.528153800846</v>
      </c>
    </row>
    <row r="369" spans="1:6" x14ac:dyDescent="0.45">
      <c r="A369" s="2"/>
      <c r="B369">
        <f t="shared" si="25"/>
        <v>357</v>
      </c>
      <c r="C369" s="2">
        <f t="shared" si="26"/>
        <v>4774.1529546545953</v>
      </c>
      <c r="D369" s="2">
        <f t="shared" si="27"/>
        <v>4711.0245274752588</v>
      </c>
      <c r="E369" s="2">
        <f t="shared" si="28"/>
        <v>63.128427179336072</v>
      </c>
      <c r="F369" s="2">
        <f t="shared" si="29"/>
        <v>14227.503626325586</v>
      </c>
    </row>
    <row r="370" spans="1:6" x14ac:dyDescent="0.45">
      <c r="A370" s="2"/>
      <c r="B370">
        <f t="shared" si="25"/>
        <v>358</v>
      </c>
      <c r="C370" s="2">
        <f t="shared" si="26"/>
        <v>4774.1529546545953</v>
      </c>
      <c r="D370" s="2">
        <f t="shared" si="27"/>
        <v>4726.727942566843</v>
      </c>
      <c r="E370" s="2">
        <f t="shared" si="28"/>
        <v>47.425012087751874</v>
      </c>
      <c r="F370" s="2">
        <f t="shared" si="29"/>
        <v>9500.775683758744</v>
      </c>
    </row>
    <row r="371" spans="1:6" x14ac:dyDescent="0.45">
      <c r="A371" s="2"/>
      <c r="B371">
        <f t="shared" si="25"/>
        <v>359</v>
      </c>
      <c r="C371" s="2">
        <f t="shared" si="26"/>
        <v>4774.1529546545953</v>
      </c>
      <c r="D371" s="2">
        <f t="shared" si="27"/>
        <v>4742.4837023753998</v>
      </c>
      <c r="E371" s="2">
        <f t="shared" si="28"/>
        <v>31.669252279195732</v>
      </c>
      <c r="F371" s="2">
        <f t="shared" si="29"/>
        <v>4758.2919813833441</v>
      </c>
    </row>
    <row r="372" spans="1:6" x14ac:dyDescent="0.45">
      <c r="A372" s="2"/>
      <c r="B372">
        <f t="shared" si="25"/>
        <v>360</v>
      </c>
      <c r="C372" s="2">
        <f t="shared" si="26"/>
        <v>4774.1529546545953</v>
      </c>
      <c r="D372" s="2">
        <f t="shared" si="27"/>
        <v>4758.2919813833169</v>
      </c>
      <c r="E372" s="2">
        <f t="shared" si="28"/>
        <v>15.860973271277727</v>
      </c>
      <c r="F372" s="2">
        <f t="shared" si="29"/>
        <v>2.7284841053187847E-11</v>
      </c>
    </row>
    <row r="373" spans="1:6" x14ac:dyDescent="0.45">
      <c r="A373" s="2"/>
      <c r="B373" t="str">
        <f t="shared" si="25"/>
        <v xml:space="preserve"> </v>
      </c>
      <c r="C373" s="2" t="str">
        <f t="shared" si="26"/>
        <v xml:space="preserve"> </v>
      </c>
      <c r="D373" s="2" t="str">
        <f t="shared" si="27"/>
        <v xml:space="preserve"> </v>
      </c>
      <c r="E373" s="2" t="str">
        <f t="shared" si="28"/>
        <v xml:space="preserve"> </v>
      </c>
      <c r="F373" s="2" t="str">
        <f t="shared" si="29"/>
        <v xml:space="preserve"> </v>
      </c>
    </row>
    <row r="374" spans="1:6" x14ac:dyDescent="0.45">
      <c r="A374" s="2"/>
      <c r="B374" t="str">
        <f t="shared" si="25"/>
        <v xml:space="preserve"> </v>
      </c>
      <c r="C374" s="2" t="str">
        <f t="shared" si="26"/>
        <v xml:space="preserve"> </v>
      </c>
      <c r="D374" s="2" t="str">
        <f t="shared" si="27"/>
        <v xml:space="preserve"> </v>
      </c>
      <c r="E374" s="2" t="str">
        <f t="shared" si="28"/>
        <v xml:space="preserve"> </v>
      </c>
      <c r="F374" s="2" t="str">
        <f t="shared" si="29"/>
        <v xml:space="preserve"> </v>
      </c>
    </row>
    <row r="375" spans="1:6" x14ac:dyDescent="0.45">
      <c r="A375" s="2"/>
      <c r="B375" t="str">
        <f t="shared" si="25"/>
        <v xml:space="preserve"> </v>
      </c>
      <c r="C375" s="2" t="str">
        <f t="shared" si="26"/>
        <v xml:space="preserve"> </v>
      </c>
      <c r="D375" s="2" t="str">
        <f t="shared" si="27"/>
        <v xml:space="preserve"> </v>
      </c>
      <c r="E375" s="2" t="str">
        <f t="shared" si="28"/>
        <v xml:space="preserve"> </v>
      </c>
      <c r="F375" s="2" t="str">
        <f t="shared" si="29"/>
        <v xml:space="preserve"> </v>
      </c>
    </row>
    <row r="376" spans="1:6" x14ac:dyDescent="0.45">
      <c r="A376" s="2"/>
      <c r="B376" t="str">
        <f t="shared" si="25"/>
        <v xml:space="preserve"> </v>
      </c>
      <c r="C376" s="2" t="str">
        <f t="shared" si="26"/>
        <v xml:space="preserve"> </v>
      </c>
      <c r="D376" s="2" t="str">
        <f t="shared" si="27"/>
        <v xml:space="preserve"> </v>
      </c>
      <c r="E376" s="2" t="str">
        <f t="shared" si="28"/>
        <v xml:space="preserve"> </v>
      </c>
      <c r="F376" s="2" t="str">
        <f t="shared" si="29"/>
        <v xml:space="preserve"> </v>
      </c>
    </row>
    <row r="377" spans="1:6" x14ac:dyDescent="0.45">
      <c r="A377" s="2"/>
      <c r="B377" t="str">
        <f t="shared" si="25"/>
        <v xml:space="preserve"> </v>
      </c>
      <c r="C377" s="2" t="str">
        <f t="shared" si="26"/>
        <v xml:space="preserve"> </v>
      </c>
      <c r="D377" s="2" t="str">
        <f t="shared" si="27"/>
        <v xml:space="preserve"> </v>
      </c>
      <c r="E377" s="2" t="str">
        <f t="shared" si="28"/>
        <v xml:space="preserve"> </v>
      </c>
      <c r="F377" s="2" t="str">
        <f t="shared" si="29"/>
        <v xml:space="preserve"> </v>
      </c>
    </row>
    <row r="378" spans="1:6" x14ac:dyDescent="0.45">
      <c r="A378" s="2"/>
      <c r="B378" t="str">
        <f t="shared" si="25"/>
        <v xml:space="preserve"> </v>
      </c>
      <c r="C378" s="2" t="str">
        <f t="shared" si="26"/>
        <v xml:space="preserve"> </v>
      </c>
      <c r="D378" s="2" t="str">
        <f t="shared" si="27"/>
        <v xml:space="preserve"> </v>
      </c>
      <c r="E378" s="2" t="str">
        <f t="shared" si="28"/>
        <v xml:space="preserve"> </v>
      </c>
      <c r="F378" s="2" t="str">
        <f t="shared" si="29"/>
        <v xml:space="preserve"> </v>
      </c>
    </row>
    <row r="379" spans="1:6" x14ac:dyDescent="0.45">
      <c r="A379" s="2"/>
      <c r="B379" t="str">
        <f t="shared" si="25"/>
        <v xml:space="preserve"> </v>
      </c>
      <c r="C379" s="2" t="str">
        <f t="shared" si="26"/>
        <v xml:space="preserve"> </v>
      </c>
      <c r="D379" s="2" t="str">
        <f t="shared" si="27"/>
        <v xml:space="preserve"> </v>
      </c>
      <c r="E379" s="2" t="str">
        <f t="shared" si="28"/>
        <v xml:space="preserve"> </v>
      </c>
      <c r="F379" s="2" t="str">
        <f t="shared" si="29"/>
        <v xml:space="preserve"> </v>
      </c>
    </row>
    <row r="380" spans="1:6" x14ac:dyDescent="0.45">
      <c r="A380" s="2"/>
      <c r="B380" t="str">
        <f t="shared" si="25"/>
        <v xml:space="preserve"> </v>
      </c>
      <c r="C380" s="2" t="str">
        <f t="shared" si="26"/>
        <v xml:space="preserve"> </v>
      </c>
      <c r="D380" s="2" t="str">
        <f t="shared" si="27"/>
        <v xml:space="preserve"> </v>
      </c>
      <c r="E380" s="2" t="str">
        <f t="shared" si="28"/>
        <v xml:space="preserve"> </v>
      </c>
      <c r="F380" s="2" t="str">
        <f t="shared" si="29"/>
        <v xml:space="preserve"> </v>
      </c>
    </row>
    <row r="381" spans="1:6" x14ac:dyDescent="0.45">
      <c r="A381" s="2"/>
      <c r="B381" t="str">
        <f t="shared" si="25"/>
        <v xml:space="preserve"> </v>
      </c>
      <c r="C381" s="2" t="str">
        <f t="shared" si="26"/>
        <v xml:space="preserve"> </v>
      </c>
      <c r="D381" s="2" t="str">
        <f t="shared" si="27"/>
        <v xml:space="preserve"> </v>
      </c>
      <c r="E381" s="2" t="str">
        <f t="shared" si="28"/>
        <v xml:space="preserve"> </v>
      </c>
      <c r="F381" s="2" t="str">
        <f t="shared" si="29"/>
        <v xml:space="preserve"> </v>
      </c>
    </row>
    <row r="382" spans="1:6" x14ac:dyDescent="0.45">
      <c r="A382" s="2"/>
      <c r="B382" t="str">
        <f t="shared" si="25"/>
        <v xml:space="preserve"> </v>
      </c>
      <c r="C382" s="2" t="str">
        <f t="shared" si="26"/>
        <v xml:space="preserve"> </v>
      </c>
      <c r="D382" s="2" t="str">
        <f t="shared" si="27"/>
        <v xml:space="preserve"> </v>
      </c>
      <c r="E382" s="2" t="str">
        <f t="shared" si="28"/>
        <v xml:space="preserve"> </v>
      </c>
      <c r="F382" s="2" t="str">
        <f t="shared" si="29"/>
        <v xml:space="preserve"> </v>
      </c>
    </row>
    <row r="383" spans="1:6" x14ac:dyDescent="0.45">
      <c r="A383" s="2"/>
      <c r="B383" t="str">
        <f t="shared" si="25"/>
        <v xml:space="preserve"> </v>
      </c>
      <c r="C383" s="2" t="str">
        <f t="shared" si="26"/>
        <v xml:space="preserve"> </v>
      </c>
      <c r="D383" s="2" t="str">
        <f t="shared" si="27"/>
        <v xml:space="preserve"> </v>
      </c>
      <c r="E383" s="2" t="str">
        <f t="shared" si="28"/>
        <v xml:space="preserve"> </v>
      </c>
      <c r="F383" s="2" t="str">
        <f t="shared" si="29"/>
        <v xml:space="preserve"> </v>
      </c>
    </row>
    <row r="384" spans="1:6" x14ac:dyDescent="0.45">
      <c r="A384" s="2"/>
      <c r="B384" t="str">
        <f t="shared" si="25"/>
        <v xml:space="preserve"> </v>
      </c>
      <c r="C384" s="2" t="str">
        <f t="shared" si="26"/>
        <v xml:space="preserve"> </v>
      </c>
      <c r="D384" s="2" t="str">
        <f t="shared" si="27"/>
        <v xml:space="preserve"> </v>
      </c>
      <c r="E384" s="2" t="str">
        <f t="shared" si="28"/>
        <v xml:space="preserve"> </v>
      </c>
      <c r="F384" s="2" t="str">
        <f t="shared" si="29"/>
        <v xml:space="preserve"> </v>
      </c>
    </row>
    <row r="385" spans="1:6" x14ac:dyDescent="0.45">
      <c r="A385" s="2"/>
      <c r="B385" t="str">
        <f t="shared" si="25"/>
        <v xml:space="preserve"> </v>
      </c>
      <c r="C385" s="2" t="str">
        <f t="shared" si="26"/>
        <v xml:space="preserve"> </v>
      </c>
      <c r="D385" s="2" t="str">
        <f t="shared" si="27"/>
        <v xml:space="preserve"> </v>
      </c>
      <c r="E385" s="2" t="str">
        <f t="shared" si="28"/>
        <v xml:space="preserve"> </v>
      </c>
      <c r="F385" s="2" t="str">
        <f t="shared" si="29"/>
        <v xml:space="preserve"> </v>
      </c>
    </row>
    <row r="386" spans="1:6" x14ac:dyDescent="0.45">
      <c r="A386" s="2"/>
      <c r="B386" t="str">
        <f t="shared" si="25"/>
        <v xml:space="preserve"> </v>
      </c>
      <c r="C386" s="2" t="str">
        <f t="shared" si="26"/>
        <v xml:space="preserve"> </v>
      </c>
      <c r="D386" s="2" t="str">
        <f t="shared" si="27"/>
        <v xml:space="preserve"> </v>
      </c>
      <c r="E386" s="2" t="str">
        <f t="shared" si="28"/>
        <v xml:space="preserve"> </v>
      </c>
      <c r="F386" s="2" t="str">
        <f t="shared" si="29"/>
        <v xml:space="preserve"> </v>
      </c>
    </row>
    <row r="387" spans="1:6" x14ac:dyDescent="0.45">
      <c r="A387" s="2"/>
      <c r="B387" t="str">
        <f t="shared" si="25"/>
        <v xml:space="preserve"> </v>
      </c>
      <c r="C387" s="2" t="str">
        <f t="shared" si="26"/>
        <v xml:space="preserve"> </v>
      </c>
      <c r="D387" s="2" t="str">
        <f t="shared" si="27"/>
        <v xml:space="preserve"> </v>
      </c>
      <c r="E387" s="2" t="str">
        <f t="shared" si="28"/>
        <v xml:space="preserve"> </v>
      </c>
      <c r="F387" s="2" t="str">
        <f t="shared" si="29"/>
        <v xml:space="preserve"> </v>
      </c>
    </row>
    <row r="388" spans="1:6" x14ac:dyDescent="0.45">
      <c r="A388" s="2"/>
      <c r="B388" t="str">
        <f t="shared" si="25"/>
        <v xml:space="preserve"> </v>
      </c>
      <c r="C388" s="2" t="str">
        <f t="shared" si="26"/>
        <v xml:space="preserve"> </v>
      </c>
      <c r="D388" s="2" t="str">
        <f t="shared" si="27"/>
        <v xml:space="preserve"> </v>
      </c>
      <c r="E388" s="2" t="str">
        <f t="shared" si="28"/>
        <v xml:space="preserve"> </v>
      </c>
      <c r="F388" s="2" t="str">
        <f t="shared" si="29"/>
        <v xml:space="preserve"> </v>
      </c>
    </row>
    <row r="389" spans="1:6" x14ac:dyDescent="0.45">
      <c r="A389" s="2"/>
      <c r="B389" t="str">
        <f t="shared" si="25"/>
        <v xml:space="preserve"> </v>
      </c>
      <c r="C389" s="2" t="str">
        <f t="shared" si="26"/>
        <v xml:space="preserve"> </v>
      </c>
      <c r="D389" s="2" t="str">
        <f t="shared" si="27"/>
        <v xml:space="preserve"> </v>
      </c>
      <c r="E389" s="2" t="str">
        <f t="shared" si="28"/>
        <v xml:space="preserve"> </v>
      </c>
      <c r="F389" s="2" t="str">
        <f t="shared" si="29"/>
        <v xml:space="preserve"> </v>
      </c>
    </row>
    <row r="390" spans="1:6" x14ac:dyDescent="0.45">
      <c r="A390" s="2"/>
      <c r="B390" t="str">
        <f t="shared" si="25"/>
        <v xml:space="preserve"> </v>
      </c>
      <c r="C390" s="2" t="str">
        <f t="shared" si="26"/>
        <v xml:space="preserve"> </v>
      </c>
      <c r="D390" s="2" t="str">
        <f t="shared" si="27"/>
        <v xml:space="preserve"> </v>
      </c>
      <c r="E390" s="2" t="str">
        <f t="shared" si="28"/>
        <v xml:space="preserve"> </v>
      </c>
      <c r="F390" s="2" t="str">
        <f t="shared" si="29"/>
        <v xml:space="preserve"> </v>
      </c>
    </row>
    <row r="391" spans="1:6" x14ac:dyDescent="0.45">
      <c r="A391" s="2"/>
      <c r="B391" t="str">
        <f t="shared" si="25"/>
        <v xml:space="preserve"> </v>
      </c>
      <c r="C391" s="2" t="str">
        <f t="shared" si="26"/>
        <v xml:space="preserve"> </v>
      </c>
      <c r="D391" s="2" t="str">
        <f t="shared" si="27"/>
        <v xml:space="preserve"> </v>
      </c>
      <c r="E391" s="2" t="str">
        <f t="shared" si="28"/>
        <v xml:space="preserve"> </v>
      </c>
      <c r="F391" s="2" t="str">
        <f t="shared" si="29"/>
        <v xml:space="preserve"> </v>
      </c>
    </row>
    <row r="392" spans="1:6" x14ac:dyDescent="0.45">
      <c r="A392" s="2"/>
      <c r="B392" t="str">
        <f t="shared" si="25"/>
        <v xml:space="preserve"> </v>
      </c>
      <c r="C392" s="2" t="str">
        <f t="shared" si="26"/>
        <v xml:space="preserve"> </v>
      </c>
      <c r="D392" s="2" t="str">
        <f t="shared" si="27"/>
        <v xml:space="preserve"> </v>
      </c>
      <c r="E392" s="2" t="str">
        <f t="shared" si="28"/>
        <v xml:space="preserve"> </v>
      </c>
      <c r="F392" s="2" t="str">
        <f t="shared" si="29"/>
        <v xml:space="preserve"> </v>
      </c>
    </row>
    <row r="393" spans="1:6" x14ac:dyDescent="0.45">
      <c r="A393" s="2"/>
      <c r="B393" t="str">
        <f t="shared" si="25"/>
        <v xml:space="preserve"> </v>
      </c>
      <c r="C393" s="2" t="str">
        <f t="shared" si="26"/>
        <v xml:space="preserve"> </v>
      </c>
      <c r="D393" s="2" t="str">
        <f t="shared" si="27"/>
        <v xml:space="preserve"> </v>
      </c>
      <c r="E393" s="2" t="str">
        <f t="shared" si="28"/>
        <v xml:space="preserve"> </v>
      </c>
      <c r="F393" s="2" t="str">
        <f t="shared" si="29"/>
        <v xml:space="preserve"> </v>
      </c>
    </row>
    <row r="394" spans="1:6" x14ac:dyDescent="0.45">
      <c r="A394" s="2"/>
      <c r="B394" t="str">
        <f t="shared" si="25"/>
        <v xml:space="preserve"> </v>
      </c>
      <c r="C394" s="2" t="str">
        <f t="shared" si="26"/>
        <v xml:space="preserve"> </v>
      </c>
      <c r="D394" s="2" t="str">
        <f t="shared" si="27"/>
        <v xml:space="preserve"> </v>
      </c>
      <c r="E394" s="2" t="str">
        <f t="shared" si="28"/>
        <v xml:space="preserve"> </v>
      </c>
      <c r="F394" s="2" t="str">
        <f t="shared" si="29"/>
        <v xml:space="preserve"> </v>
      </c>
    </row>
    <row r="395" spans="1:6" x14ac:dyDescent="0.45">
      <c r="A395" s="2"/>
      <c r="B395" t="str">
        <f t="shared" si="25"/>
        <v xml:space="preserve"> </v>
      </c>
      <c r="C395" s="2" t="str">
        <f t="shared" si="26"/>
        <v xml:space="preserve"> </v>
      </c>
      <c r="D395" s="2" t="str">
        <f t="shared" si="27"/>
        <v xml:space="preserve"> </v>
      </c>
      <c r="E395" s="2" t="str">
        <f t="shared" si="28"/>
        <v xml:space="preserve"> </v>
      </c>
      <c r="F395" s="2" t="str">
        <f t="shared" si="29"/>
        <v xml:space="preserve"> </v>
      </c>
    </row>
    <row r="396" spans="1:6" x14ac:dyDescent="0.45">
      <c r="A396" s="2"/>
      <c r="B396" t="str">
        <f t="shared" si="25"/>
        <v xml:space="preserve"> </v>
      </c>
      <c r="C396" s="2" t="str">
        <f t="shared" si="26"/>
        <v xml:space="preserve"> </v>
      </c>
      <c r="D396" s="2" t="str">
        <f t="shared" si="27"/>
        <v xml:space="preserve"> </v>
      </c>
      <c r="E396" s="2" t="str">
        <f t="shared" si="28"/>
        <v xml:space="preserve"> </v>
      </c>
      <c r="F396" s="2" t="str">
        <f t="shared" si="29"/>
        <v xml:space="preserve"> </v>
      </c>
    </row>
    <row r="397" spans="1:6" x14ac:dyDescent="0.45">
      <c r="A397" s="2"/>
      <c r="B397" t="str">
        <f t="shared" ref="B397:B460" si="30">IF(B396&lt;$D$7,B396+1," ")</f>
        <v xml:space="preserve"> </v>
      </c>
      <c r="C397" s="2" t="str">
        <f t="shared" ref="C397:C460" si="31">IF(B397&lt;&gt;" ",$D$9," ")</f>
        <v xml:space="preserve"> </v>
      </c>
      <c r="D397" s="2" t="str">
        <f t="shared" ref="D397:D460" si="32">IF(B397&lt;&gt;" ",PPMT($D$4/$D$6,$B397,$D$7,-$D$2)," ")</f>
        <v xml:space="preserve"> </v>
      </c>
      <c r="E397" s="2" t="str">
        <f t="shared" ref="E397:E460" si="33">IF(B397&lt;&gt;" ",IPMT($D$4/$D$6,  $B397,$D$7,-  $D$2)," ")</f>
        <v xml:space="preserve"> </v>
      </c>
      <c r="F397" s="2" t="str">
        <f t="shared" ref="F397:F460" si="34">IF(B397&lt;&gt;" ",F396-D397," ")</f>
        <v xml:space="preserve"> </v>
      </c>
    </row>
    <row r="398" spans="1:6" x14ac:dyDescent="0.45">
      <c r="A398" s="2"/>
      <c r="B398" t="str">
        <f t="shared" si="30"/>
        <v xml:space="preserve"> </v>
      </c>
      <c r="C398" s="2" t="str">
        <f t="shared" si="31"/>
        <v xml:space="preserve"> </v>
      </c>
      <c r="D398" s="2" t="str">
        <f t="shared" si="32"/>
        <v xml:space="preserve"> </v>
      </c>
      <c r="E398" s="2" t="str">
        <f t="shared" si="33"/>
        <v xml:space="preserve"> </v>
      </c>
      <c r="F398" s="2" t="str">
        <f t="shared" si="34"/>
        <v xml:space="preserve"> </v>
      </c>
    </row>
    <row r="399" spans="1:6" x14ac:dyDescent="0.45">
      <c r="A399" s="2"/>
      <c r="B399" t="str">
        <f t="shared" si="30"/>
        <v xml:space="preserve"> </v>
      </c>
      <c r="C399" s="2" t="str">
        <f t="shared" si="31"/>
        <v xml:space="preserve"> </v>
      </c>
      <c r="D399" s="2" t="str">
        <f t="shared" si="32"/>
        <v xml:space="preserve"> </v>
      </c>
      <c r="E399" s="2" t="str">
        <f t="shared" si="33"/>
        <v xml:space="preserve"> </v>
      </c>
      <c r="F399" s="2" t="str">
        <f t="shared" si="34"/>
        <v xml:space="preserve"> </v>
      </c>
    </row>
    <row r="400" spans="1:6" x14ac:dyDescent="0.45">
      <c r="A400" s="2"/>
      <c r="B400" t="str">
        <f t="shared" si="30"/>
        <v xml:space="preserve"> </v>
      </c>
      <c r="C400" s="2" t="str">
        <f t="shared" si="31"/>
        <v xml:space="preserve"> </v>
      </c>
      <c r="D400" s="2" t="str">
        <f t="shared" si="32"/>
        <v xml:space="preserve"> </v>
      </c>
      <c r="E400" s="2" t="str">
        <f t="shared" si="33"/>
        <v xml:space="preserve"> </v>
      </c>
      <c r="F400" s="2" t="str">
        <f t="shared" si="34"/>
        <v xml:space="preserve"> </v>
      </c>
    </row>
    <row r="401" spans="1:6" x14ac:dyDescent="0.45">
      <c r="A401" s="2"/>
      <c r="B401" t="str">
        <f t="shared" si="30"/>
        <v xml:space="preserve"> </v>
      </c>
      <c r="C401" s="2" t="str">
        <f t="shared" si="31"/>
        <v xml:space="preserve"> </v>
      </c>
      <c r="D401" s="2" t="str">
        <f t="shared" si="32"/>
        <v xml:space="preserve"> </v>
      </c>
      <c r="E401" s="2" t="str">
        <f t="shared" si="33"/>
        <v xml:space="preserve"> </v>
      </c>
      <c r="F401" s="2" t="str">
        <f t="shared" si="34"/>
        <v xml:space="preserve"> </v>
      </c>
    </row>
    <row r="402" spans="1:6" x14ac:dyDescent="0.45">
      <c r="A402" s="2"/>
      <c r="B402" t="str">
        <f t="shared" si="30"/>
        <v xml:space="preserve"> </v>
      </c>
      <c r="C402" s="2" t="str">
        <f t="shared" si="31"/>
        <v xml:space="preserve"> </v>
      </c>
      <c r="D402" s="2" t="str">
        <f t="shared" si="32"/>
        <v xml:space="preserve"> </v>
      </c>
      <c r="E402" s="2" t="str">
        <f t="shared" si="33"/>
        <v xml:space="preserve"> </v>
      </c>
      <c r="F402" s="2" t="str">
        <f t="shared" si="34"/>
        <v xml:space="preserve"> </v>
      </c>
    </row>
    <row r="403" spans="1:6" x14ac:dyDescent="0.45">
      <c r="A403" s="2"/>
      <c r="B403" t="str">
        <f t="shared" si="30"/>
        <v xml:space="preserve"> </v>
      </c>
      <c r="C403" s="2" t="str">
        <f t="shared" si="31"/>
        <v xml:space="preserve"> </v>
      </c>
      <c r="D403" s="2" t="str">
        <f t="shared" si="32"/>
        <v xml:space="preserve"> </v>
      </c>
      <c r="E403" s="2" t="str">
        <f t="shared" si="33"/>
        <v xml:space="preserve"> </v>
      </c>
      <c r="F403" s="2" t="str">
        <f t="shared" si="34"/>
        <v xml:space="preserve"> </v>
      </c>
    </row>
    <row r="404" spans="1:6" x14ac:dyDescent="0.45">
      <c r="A404" s="2"/>
      <c r="B404" t="str">
        <f t="shared" si="30"/>
        <v xml:space="preserve"> </v>
      </c>
      <c r="C404" s="2" t="str">
        <f t="shared" si="31"/>
        <v xml:space="preserve"> </v>
      </c>
      <c r="D404" s="2" t="str">
        <f t="shared" si="32"/>
        <v xml:space="preserve"> </v>
      </c>
      <c r="E404" s="2" t="str">
        <f t="shared" si="33"/>
        <v xml:space="preserve"> </v>
      </c>
      <c r="F404" s="2" t="str">
        <f t="shared" si="34"/>
        <v xml:space="preserve"> </v>
      </c>
    </row>
    <row r="405" spans="1:6" x14ac:dyDescent="0.45">
      <c r="A405" s="2"/>
      <c r="B405" t="str">
        <f t="shared" si="30"/>
        <v xml:space="preserve"> </v>
      </c>
      <c r="C405" s="2" t="str">
        <f t="shared" si="31"/>
        <v xml:space="preserve"> </v>
      </c>
      <c r="D405" s="2" t="str">
        <f t="shared" si="32"/>
        <v xml:space="preserve"> </v>
      </c>
      <c r="E405" s="2" t="str">
        <f t="shared" si="33"/>
        <v xml:space="preserve"> </v>
      </c>
      <c r="F405" s="2" t="str">
        <f t="shared" si="34"/>
        <v xml:space="preserve"> </v>
      </c>
    </row>
    <row r="406" spans="1:6" x14ac:dyDescent="0.45">
      <c r="A406" s="2"/>
      <c r="B406" t="str">
        <f t="shared" si="30"/>
        <v xml:space="preserve"> </v>
      </c>
      <c r="C406" s="2" t="str">
        <f t="shared" si="31"/>
        <v xml:space="preserve"> </v>
      </c>
      <c r="D406" s="2" t="str">
        <f t="shared" si="32"/>
        <v xml:space="preserve"> </v>
      </c>
      <c r="E406" s="2" t="str">
        <f t="shared" si="33"/>
        <v xml:space="preserve"> </v>
      </c>
      <c r="F406" s="2" t="str">
        <f t="shared" si="34"/>
        <v xml:space="preserve"> </v>
      </c>
    </row>
    <row r="407" spans="1:6" x14ac:dyDescent="0.45">
      <c r="A407" s="2"/>
      <c r="B407" t="str">
        <f t="shared" si="30"/>
        <v xml:space="preserve"> </v>
      </c>
      <c r="C407" s="2" t="str">
        <f t="shared" si="31"/>
        <v xml:space="preserve"> </v>
      </c>
      <c r="D407" s="2" t="str">
        <f t="shared" si="32"/>
        <v xml:space="preserve"> </v>
      </c>
      <c r="E407" s="2" t="str">
        <f t="shared" si="33"/>
        <v xml:space="preserve"> </v>
      </c>
      <c r="F407" s="2" t="str">
        <f t="shared" si="34"/>
        <v xml:space="preserve"> </v>
      </c>
    </row>
    <row r="408" spans="1:6" x14ac:dyDescent="0.45">
      <c r="A408" s="2"/>
      <c r="B408" t="str">
        <f t="shared" si="30"/>
        <v xml:space="preserve"> </v>
      </c>
      <c r="C408" s="2" t="str">
        <f t="shared" si="31"/>
        <v xml:space="preserve"> </v>
      </c>
      <c r="D408" s="2" t="str">
        <f t="shared" si="32"/>
        <v xml:space="preserve"> </v>
      </c>
      <c r="E408" s="2" t="str">
        <f t="shared" si="33"/>
        <v xml:space="preserve"> </v>
      </c>
      <c r="F408" s="2" t="str">
        <f t="shared" si="34"/>
        <v xml:space="preserve"> </v>
      </c>
    </row>
    <row r="409" spans="1:6" x14ac:dyDescent="0.45">
      <c r="A409" s="2"/>
      <c r="B409" t="str">
        <f t="shared" si="30"/>
        <v xml:space="preserve"> </v>
      </c>
      <c r="C409" s="2" t="str">
        <f t="shared" si="31"/>
        <v xml:space="preserve"> </v>
      </c>
      <c r="D409" s="2" t="str">
        <f t="shared" si="32"/>
        <v xml:space="preserve"> </v>
      </c>
      <c r="E409" s="2" t="str">
        <f t="shared" si="33"/>
        <v xml:space="preserve"> </v>
      </c>
      <c r="F409" s="2" t="str">
        <f t="shared" si="34"/>
        <v xml:space="preserve"> </v>
      </c>
    </row>
    <row r="410" spans="1:6" x14ac:dyDescent="0.45">
      <c r="A410" s="2"/>
      <c r="B410" t="str">
        <f t="shared" si="30"/>
        <v xml:space="preserve"> </v>
      </c>
      <c r="C410" s="2" t="str">
        <f t="shared" si="31"/>
        <v xml:space="preserve"> </v>
      </c>
      <c r="D410" s="2" t="str">
        <f t="shared" si="32"/>
        <v xml:space="preserve"> </v>
      </c>
      <c r="E410" s="2" t="str">
        <f t="shared" si="33"/>
        <v xml:space="preserve"> </v>
      </c>
      <c r="F410" s="2" t="str">
        <f t="shared" si="34"/>
        <v xml:space="preserve"> </v>
      </c>
    </row>
    <row r="411" spans="1:6" x14ac:dyDescent="0.45">
      <c r="A411" s="2"/>
      <c r="B411" t="str">
        <f t="shared" si="30"/>
        <v xml:space="preserve"> </v>
      </c>
      <c r="C411" s="2" t="str">
        <f t="shared" si="31"/>
        <v xml:space="preserve"> </v>
      </c>
      <c r="D411" s="2" t="str">
        <f t="shared" si="32"/>
        <v xml:space="preserve"> </v>
      </c>
      <c r="E411" s="2" t="str">
        <f t="shared" si="33"/>
        <v xml:space="preserve"> </v>
      </c>
      <c r="F411" s="2" t="str">
        <f t="shared" si="34"/>
        <v xml:space="preserve"> </v>
      </c>
    </row>
    <row r="412" spans="1:6" x14ac:dyDescent="0.45">
      <c r="A412" s="2"/>
      <c r="B412" t="str">
        <f t="shared" si="30"/>
        <v xml:space="preserve"> </v>
      </c>
      <c r="C412" s="2" t="str">
        <f t="shared" si="31"/>
        <v xml:space="preserve"> </v>
      </c>
      <c r="D412" s="2" t="str">
        <f t="shared" si="32"/>
        <v xml:space="preserve"> </v>
      </c>
      <c r="E412" s="2" t="str">
        <f t="shared" si="33"/>
        <v xml:space="preserve"> </v>
      </c>
      <c r="F412" s="2" t="str">
        <f t="shared" si="34"/>
        <v xml:space="preserve"> </v>
      </c>
    </row>
    <row r="413" spans="1:6" x14ac:dyDescent="0.45">
      <c r="A413" s="2"/>
      <c r="B413" t="str">
        <f t="shared" si="30"/>
        <v xml:space="preserve"> </v>
      </c>
      <c r="C413" s="2" t="str">
        <f t="shared" si="31"/>
        <v xml:space="preserve"> </v>
      </c>
      <c r="D413" s="2" t="str">
        <f t="shared" si="32"/>
        <v xml:space="preserve"> </v>
      </c>
      <c r="E413" s="2" t="str">
        <f t="shared" si="33"/>
        <v xml:space="preserve"> </v>
      </c>
      <c r="F413" s="2" t="str">
        <f t="shared" si="34"/>
        <v xml:space="preserve"> </v>
      </c>
    </row>
    <row r="414" spans="1:6" x14ac:dyDescent="0.45">
      <c r="A414" s="2"/>
      <c r="B414" t="str">
        <f t="shared" si="30"/>
        <v xml:space="preserve"> </v>
      </c>
      <c r="C414" s="2" t="str">
        <f t="shared" si="31"/>
        <v xml:space="preserve"> </v>
      </c>
      <c r="D414" s="2" t="str">
        <f t="shared" si="32"/>
        <v xml:space="preserve"> </v>
      </c>
      <c r="E414" s="2" t="str">
        <f t="shared" si="33"/>
        <v xml:space="preserve"> </v>
      </c>
      <c r="F414" s="2" t="str">
        <f t="shared" si="34"/>
        <v xml:space="preserve"> </v>
      </c>
    </row>
    <row r="415" spans="1:6" x14ac:dyDescent="0.45">
      <c r="A415" s="2"/>
      <c r="B415" t="str">
        <f t="shared" si="30"/>
        <v xml:space="preserve"> </v>
      </c>
      <c r="C415" s="2" t="str">
        <f t="shared" si="31"/>
        <v xml:space="preserve"> </v>
      </c>
      <c r="D415" s="2" t="str">
        <f t="shared" si="32"/>
        <v xml:space="preserve"> </v>
      </c>
      <c r="E415" s="2" t="str">
        <f t="shared" si="33"/>
        <v xml:space="preserve"> </v>
      </c>
      <c r="F415" s="2" t="str">
        <f t="shared" si="34"/>
        <v xml:space="preserve"> </v>
      </c>
    </row>
    <row r="416" spans="1:6" x14ac:dyDescent="0.45">
      <c r="A416" s="2"/>
      <c r="B416" t="str">
        <f t="shared" si="30"/>
        <v xml:space="preserve"> </v>
      </c>
      <c r="C416" s="2" t="str">
        <f t="shared" si="31"/>
        <v xml:space="preserve"> </v>
      </c>
      <c r="D416" s="2" t="str">
        <f t="shared" si="32"/>
        <v xml:space="preserve"> </v>
      </c>
      <c r="E416" s="2" t="str">
        <f t="shared" si="33"/>
        <v xml:space="preserve"> </v>
      </c>
      <c r="F416" s="2" t="str">
        <f t="shared" si="34"/>
        <v xml:space="preserve"> </v>
      </c>
    </row>
    <row r="417" spans="1:6" x14ac:dyDescent="0.45">
      <c r="A417" s="2"/>
      <c r="B417" t="str">
        <f t="shared" si="30"/>
        <v xml:space="preserve"> </v>
      </c>
      <c r="C417" s="2" t="str">
        <f t="shared" si="31"/>
        <v xml:space="preserve"> </v>
      </c>
      <c r="D417" s="2" t="str">
        <f t="shared" si="32"/>
        <v xml:space="preserve"> </v>
      </c>
      <c r="E417" s="2" t="str">
        <f t="shared" si="33"/>
        <v xml:space="preserve"> </v>
      </c>
      <c r="F417" s="2" t="str">
        <f t="shared" si="34"/>
        <v xml:space="preserve"> </v>
      </c>
    </row>
    <row r="418" spans="1:6" x14ac:dyDescent="0.45">
      <c r="A418" s="2"/>
      <c r="B418" t="str">
        <f t="shared" si="30"/>
        <v xml:space="preserve"> </v>
      </c>
      <c r="C418" s="2" t="str">
        <f t="shared" si="31"/>
        <v xml:space="preserve"> </v>
      </c>
      <c r="D418" s="2" t="str">
        <f t="shared" si="32"/>
        <v xml:space="preserve"> </v>
      </c>
      <c r="E418" s="2" t="str">
        <f t="shared" si="33"/>
        <v xml:space="preserve"> </v>
      </c>
      <c r="F418" s="2" t="str">
        <f t="shared" si="34"/>
        <v xml:space="preserve"> </v>
      </c>
    </row>
    <row r="419" spans="1:6" x14ac:dyDescent="0.45">
      <c r="A419" s="2"/>
      <c r="B419" t="str">
        <f t="shared" si="30"/>
        <v xml:space="preserve"> </v>
      </c>
      <c r="C419" s="2" t="str">
        <f t="shared" si="31"/>
        <v xml:space="preserve"> </v>
      </c>
      <c r="D419" s="2" t="str">
        <f t="shared" si="32"/>
        <v xml:space="preserve"> </v>
      </c>
      <c r="E419" s="2" t="str">
        <f t="shared" si="33"/>
        <v xml:space="preserve"> </v>
      </c>
      <c r="F419" s="2" t="str">
        <f t="shared" si="34"/>
        <v xml:space="preserve"> </v>
      </c>
    </row>
    <row r="420" spans="1:6" x14ac:dyDescent="0.45">
      <c r="A420" s="2"/>
      <c r="B420" t="str">
        <f t="shared" si="30"/>
        <v xml:space="preserve"> </v>
      </c>
      <c r="C420" s="2" t="str">
        <f t="shared" si="31"/>
        <v xml:space="preserve"> </v>
      </c>
      <c r="D420" s="2" t="str">
        <f t="shared" si="32"/>
        <v xml:space="preserve"> </v>
      </c>
      <c r="E420" s="2" t="str">
        <f t="shared" si="33"/>
        <v xml:space="preserve"> </v>
      </c>
      <c r="F420" s="2" t="str">
        <f t="shared" si="34"/>
        <v xml:space="preserve"> </v>
      </c>
    </row>
    <row r="421" spans="1:6" x14ac:dyDescent="0.45">
      <c r="A421" s="2"/>
      <c r="B421" t="str">
        <f t="shared" si="30"/>
        <v xml:space="preserve"> </v>
      </c>
      <c r="C421" s="2" t="str">
        <f t="shared" si="31"/>
        <v xml:space="preserve"> </v>
      </c>
      <c r="D421" s="2" t="str">
        <f t="shared" si="32"/>
        <v xml:space="preserve"> </v>
      </c>
      <c r="E421" s="2" t="str">
        <f t="shared" si="33"/>
        <v xml:space="preserve"> </v>
      </c>
      <c r="F421" s="2" t="str">
        <f t="shared" si="34"/>
        <v xml:space="preserve"> </v>
      </c>
    </row>
    <row r="422" spans="1:6" x14ac:dyDescent="0.45">
      <c r="A422" s="2"/>
      <c r="B422" t="str">
        <f t="shared" si="30"/>
        <v xml:space="preserve"> </v>
      </c>
      <c r="C422" s="2" t="str">
        <f t="shared" si="31"/>
        <v xml:space="preserve"> </v>
      </c>
      <c r="D422" s="2" t="str">
        <f t="shared" si="32"/>
        <v xml:space="preserve"> </v>
      </c>
      <c r="E422" s="2" t="str">
        <f t="shared" si="33"/>
        <v xml:space="preserve"> </v>
      </c>
      <c r="F422" s="2" t="str">
        <f t="shared" si="34"/>
        <v xml:space="preserve"> </v>
      </c>
    </row>
    <row r="423" spans="1:6" x14ac:dyDescent="0.45">
      <c r="A423" s="2"/>
      <c r="B423" t="str">
        <f t="shared" si="30"/>
        <v xml:space="preserve"> </v>
      </c>
      <c r="C423" s="2" t="str">
        <f t="shared" si="31"/>
        <v xml:space="preserve"> </v>
      </c>
      <c r="D423" s="2" t="str">
        <f t="shared" si="32"/>
        <v xml:space="preserve"> </v>
      </c>
      <c r="E423" s="2" t="str">
        <f t="shared" si="33"/>
        <v xml:space="preserve"> </v>
      </c>
      <c r="F423" s="2" t="str">
        <f t="shared" si="34"/>
        <v xml:space="preserve"> </v>
      </c>
    </row>
    <row r="424" spans="1:6" x14ac:dyDescent="0.45">
      <c r="A424" s="2"/>
      <c r="B424" t="str">
        <f t="shared" si="30"/>
        <v xml:space="preserve"> </v>
      </c>
      <c r="C424" s="2" t="str">
        <f t="shared" si="31"/>
        <v xml:space="preserve"> </v>
      </c>
      <c r="D424" s="2" t="str">
        <f t="shared" si="32"/>
        <v xml:space="preserve"> </v>
      </c>
      <c r="E424" s="2" t="str">
        <f t="shared" si="33"/>
        <v xml:space="preserve"> </v>
      </c>
      <c r="F424" s="2" t="str">
        <f t="shared" si="34"/>
        <v xml:space="preserve"> </v>
      </c>
    </row>
    <row r="425" spans="1:6" x14ac:dyDescent="0.45">
      <c r="A425" s="2"/>
      <c r="B425" t="str">
        <f t="shared" si="30"/>
        <v xml:space="preserve"> </v>
      </c>
      <c r="C425" s="2" t="str">
        <f t="shared" si="31"/>
        <v xml:space="preserve"> </v>
      </c>
      <c r="D425" s="2" t="str">
        <f t="shared" si="32"/>
        <v xml:space="preserve"> </v>
      </c>
      <c r="E425" s="2" t="str">
        <f t="shared" si="33"/>
        <v xml:space="preserve"> </v>
      </c>
      <c r="F425" s="2" t="str">
        <f t="shared" si="34"/>
        <v xml:space="preserve"> </v>
      </c>
    </row>
    <row r="426" spans="1:6" x14ac:dyDescent="0.45">
      <c r="A426" s="2"/>
      <c r="B426" t="str">
        <f t="shared" si="30"/>
        <v xml:space="preserve"> </v>
      </c>
      <c r="C426" s="2" t="str">
        <f t="shared" si="31"/>
        <v xml:space="preserve"> </v>
      </c>
      <c r="D426" s="2" t="str">
        <f t="shared" si="32"/>
        <v xml:space="preserve"> </v>
      </c>
      <c r="E426" s="2" t="str">
        <f t="shared" si="33"/>
        <v xml:space="preserve"> </v>
      </c>
      <c r="F426" s="2" t="str">
        <f t="shared" si="34"/>
        <v xml:space="preserve"> </v>
      </c>
    </row>
    <row r="427" spans="1:6" x14ac:dyDescent="0.45">
      <c r="A427" s="2"/>
      <c r="B427" t="str">
        <f t="shared" si="30"/>
        <v xml:space="preserve"> </v>
      </c>
      <c r="C427" s="2" t="str">
        <f t="shared" si="31"/>
        <v xml:space="preserve"> </v>
      </c>
      <c r="D427" s="2" t="str">
        <f t="shared" si="32"/>
        <v xml:space="preserve"> </v>
      </c>
      <c r="E427" s="2" t="str">
        <f t="shared" si="33"/>
        <v xml:space="preserve"> </v>
      </c>
      <c r="F427" s="2" t="str">
        <f t="shared" si="34"/>
        <v xml:space="preserve"> </v>
      </c>
    </row>
    <row r="428" spans="1:6" x14ac:dyDescent="0.45">
      <c r="A428" s="2"/>
      <c r="B428" t="str">
        <f t="shared" si="30"/>
        <v xml:space="preserve"> </v>
      </c>
      <c r="C428" s="2" t="str">
        <f t="shared" si="31"/>
        <v xml:space="preserve"> </v>
      </c>
      <c r="D428" s="2" t="str">
        <f t="shared" si="32"/>
        <v xml:space="preserve"> </v>
      </c>
      <c r="E428" s="2" t="str">
        <f t="shared" si="33"/>
        <v xml:space="preserve"> </v>
      </c>
      <c r="F428" s="2" t="str">
        <f t="shared" si="34"/>
        <v xml:space="preserve"> </v>
      </c>
    </row>
    <row r="429" spans="1:6" x14ac:dyDescent="0.45">
      <c r="A429" s="2"/>
      <c r="B429" t="str">
        <f t="shared" si="30"/>
        <v xml:space="preserve"> </v>
      </c>
      <c r="C429" s="2" t="str">
        <f t="shared" si="31"/>
        <v xml:space="preserve"> </v>
      </c>
      <c r="D429" s="2" t="str">
        <f t="shared" si="32"/>
        <v xml:space="preserve"> </v>
      </c>
      <c r="E429" s="2" t="str">
        <f t="shared" si="33"/>
        <v xml:space="preserve"> </v>
      </c>
      <c r="F429" s="2" t="str">
        <f t="shared" si="34"/>
        <v xml:space="preserve"> </v>
      </c>
    </row>
    <row r="430" spans="1:6" x14ac:dyDescent="0.45">
      <c r="A430" s="2"/>
      <c r="B430" t="str">
        <f t="shared" si="30"/>
        <v xml:space="preserve"> </v>
      </c>
      <c r="C430" s="2" t="str">
        <f t="shared" si="31"/>
        <v xml:space="preserve"> </v>
      </c>
      <c r="D430" s="2" t="str">
        <f t="shared" si="32"/>
        <v xml:space="preserve"> </v>
      </c>
      <c r="E430" s="2" t="str">
        <f t="shared" si="33"/>
        <v xml:space="preserve"> </v>
      </c>
      <c r="F430" s="2" t="str">
        <f t="shared" si="34"/>
        <v xml:space="preserve"> </v>
      </c>
    </row>
    <row r="431" spans="1:6" x14ac:dyDescent="0.45">
      <c r="A431" s="2"/>
      <c r="B431" t="str">
        <f t="shared" si="30"/>
        <v xml:space="preserve"> </v>
      </c>
      <c r="C431" s="2" t="str">
        <f t="shared" si="31"/>
        <v xml:space="preserve"> </v>
      </c>
      <c r="D431" s="2" t="str">
        <f t="shared" si="32"/>
        <v xml:space="preserve"> </v>
      </c>
      <c r="E431" s="2" t="str">
        <f t="shared" si="33"/>
        <v xml:space="preserve"> </v>
      </c>
      <c r="F431" s="2" t="str">
        <f t="shared" si="34"/>
        <v xml:space="preserve"> </v>
      </c>
    </row>
    <row r="432" spans="1:6" x14ac:dyDescent="0.45">
      <c r="A432" s="2"/>
      <c r="B432" t="str">
        <f t="shared" si="30"/>
        <v xml:space="preserve"> </v>
      </c>
      <c r="C432" s="2" t="str">
        <f t="shared" si="31"/>
        <v xml:space="preserve"> </v>
      </c>
      <c r="D432" s="2" t="str">
        <f t="shared" si="32"/>
        <v xml:space="preserve"> </v>
      </c>
      <c r="E432" s="2" t="str">
        <f t="shared" si="33"/>
        <v xml:space="preserve"> </v>
      </c>
      <c r="F432" s="2" t="str">
        <f t="shared" si="34"/>
        <v xml:space="preserve"> </v>
      </c>
    </row>
    <row r="433" spans="1:6" x14ac:dyDescent="0.45">
      <c r="A433" s="2"/>
      <c r="B433" t="str">
        <f t="shared" si="30"/>
        <v xml:space="preserve"> </v>
      </c>
      <c r="C433" s="2" t="str">
        <f t="shared" si="31"/>
        <v xml:space="preserve"> </v>
      </c>
      <c r="D433" s="2" t="str">
        <f t="shared" si="32"/>
        <v xml:space="preserve"> </v>
      </c>
      <c r="E433" s="2" t="str">
        <f t="shared" si="33"/>
        <v xml:space="preserve"> </v>
      </c>
      <c r="F433" s="2" t="str">
        <f t="shared" si="34"/>
        <v xml:space="preserve"> </v>
      </c>
    </row>
    <row r="434" spans="1:6" x14ac:dyDescent="0.45">
      <c r="A434" s="2"/>
      <c r="B434" t="str">
        <f t="shared" si="30"/>
        <v xml:space="preserve"> </v>
      </c>
      <c r="C434" s="2" t="str">
        <f t="shared" si="31"/>
        <v xml:space="preserve"> </v>
      </c>
      <c r="D434" s="2" t="str">
        <f t="shared" si="32"/>
        <v xml:space="preserve"> </v>
      </c>
      <c r="E434" s="2" t="str">
        <f t="shared" si="33"/>
        <v xml:space="preserve"> </v>
      </c>
      <c r="F434" s="2" t="str">
        <f t="shared" si="34"/>
        <v xml:space="preserve"> </v>
      </c>
    </row>
    <row r="435" spans="1:6" x14ac:dyDescent="0.45">
      <c r="A435" s="2"/>
      <c r="B435" t="str">
        <f t="shared" si="30"/>
        <v xml:space="preserve"> </v>
      </c>
      <c r="C435" s="2" t="str">
        <f t="shared" si="31"/>
        <v xml:space="preserve"> </v>
      </c>
      <c r="D435" s="2" t="str">
        <f t="shared" si="32"/>
        <v xml:space="preserve"> </v>
      </c>
      <c r="E435" s="2" t="str">
        <f t="shared" si="33"/>
        <v xml:space="preserve"> </v>
      </c>
      <c r="F435" s="2" t="str">
        <f t="shared" si="34"/>
        <v xml:space="preserve"> </v>
      </c>
    </row>
    <row r="436" spans="1:6" x14ac:dyDescent="0.45">
      <c r="A436" s="2"/>
      <c r="B436" t="str">
        <f t="shared" si="30"/>
        <v xml:space="preserve"> </v>
      </c>
      <c r="C436" s="2" t="str">
        <f t="shared" si="31"/>
        <v xml:space="preserve"> </v>
      </c>
      <c r="D436" s="2" t="str">
        <f t="shared" si="32"/>
        <v xml:space="preserve"> </v>
      </c>
      <c r="E436" s="2" t="str">
        <f t="shared" si="33"/>
        <v xml:space="preserve"> </v>
      </c>
      <c r="F436" s="2" t="str">
        <f t="shared" si="34"/>
        <v xml:space="preserve"> </v>
      </c>
    </row>
    <row r="437" spans="1:6" x14ac:dyDescent="0.45">
      <c r="A437" s="2"/>
      <c r="B437" t="str">
        <f t="shared" si="30"/>
        <v xml:space="preserve"> </v>
      </c>
      <c r="C437" s="2" t="str">
        <f t="shared" si="31"/>
        <v xml:space="preserve"> </v>
      </c>
      <c r="D437" s="2" t="str">
        <f t="shared" si="32"/>
        <v xml:space="preserve"> </v>
      </c>
      <c r="E437" s="2" t="str">
        <f t="shared" si="33"/>
        <v xml:space="preserve"> </v>
      </c>
      <c r="F437" s="2" t="str">
        <f t="shared" si="34"/>
        <v xml:space="preserve"> </v>
      </c>
    </row>
    <row r="438" spans="1:6" x14ac:dyDescent="0.45">
      <c r="A438" s="2"/>
      <c r="B438" t="str">
        <f t="shared" si="30"/>
        <v xml:space="preserve"> </v>
      </c>
      <c r="C438" s="2" t="str">
        <f t="shared" si="31"/>
        <v xml:space="preserve"> </v>
      </c>
      <c r="D438" s="2" t="str">
        <f t="shared" si="32"/>
        <v xml:space="preserve"> </v>
      </c>
      <c r="E438" s="2" t="str">
        <f t="shared" si="33"/>
        <v xml:space="preserve"> </v>
      </c>
      <c r="F438" s="2" t="str">
        <f t="shared" si="34"/>
        <v xml:space="preserve"> </v>
      </c>
    </row>
    <row r="439" spans="1:6" x14ac:dyDescent="0.45">
      <c r="A439" s="2"/>
      <c r="B439" t="str">
        <f t="shared" si="30"/>
        <v xml:space="preserve"> </v>
      </c>
      <c r="C439" s="2" t="str">
        <f t="shared" si="31"/>
        <v xml:space="preserve"> </v>
      </c>
      <c r="D439" s="2" t="str">
        <f t="shared" si="32"/>
        <v xml:space="preserve"> </v>
      </c>
      <c r="E439" s="2" t="str">
        <f t="shared" si="33"/>
        <v xml:space="preserve"> </v>
      </c>
      <c r="F439" s="2" t="str">
        <f t="shared" si="34"/>
        <v xml:space="preserve"> </v>
      </c>
    </row>
    <row r="440" spans="1:6" x14ac:dyDescent="0.45">
      <c r="A440" s="2"/>
      <c r="B440" t="str">
        <f t="shared" si="30"/>
        <v xml:space="preserve"> </v>
      </c>
      <c r="C440" s="2" t="str">
        <f t="shared" si="31"/>
        <v xml:space="preserve"> </v>
      </c>
      <c r="D440" s="2" t="str">
        <f t="shared" si="32"/>
        <v xml:space="preserve"> </v>
      </c>
      <c r="E440" s="2" t="str">
        <f t="shared" si="33"/>
        <v xml:space="preserve"> </v>
      </c>
      <c r="F440" s="2" t="str">
        <f t="shared" si="34"/>
        <v xml:space="preserve"> </v>
      </c>
    </row>
    <row r="441" spans="1:6" x14ac:dyDescent="0.45">
      <c r="A441" s="2"/>
      <c r="B441" t="str">
        <f t="shared" si="30"/>
        <v xml:space="preserve"> </v>
      </c>
      <c r="C441" s="2" t="str">
        <f t="shared" si="31"/>
        <v xml:space="preserve"> </v>
      </c>
      <c r="D441" s="2" t="str">
        <f t="shared" si="32"/>
        <v xml:space="preserve"> </v>
      </c>
      <c r="E441" s="2" t="str">
        <f t="shared" si="33"/>
        <v xml:space="preserve"> </v>
      </c>
      <c r="F441" s="2" t="str">
        <f t="shared" si="34"/>
        <v xml:space="preserve"> </v>
      </c>
    </row>
    <row r="442" spans="1:6" x14ac:dyDescent="0.45">
      <c r="A442" s="2"/>
      <c r="B442" t="str">
        <f t="shared" si="30"/>
        <v xml:space="preserve"> </v>
      </c>
      <c r="C442" s="2" t="str">
        <f t="shared" si="31"/>
        <v xml:space="preserve"> </v>
      </c>
      <c r="D442" s="2" t="str">
        <f t="shared" si="32"/>
        <v xml:space="preserve"> </v>
      </c>
      <c r="E442" s="2" t="str">
        <f t="shared" si="33"/>
        <v xml:space="preserve"> </v>
      </c>
      <c r="F442" s="2" t="str">
        <f t="shared" si="34"/>
        <v xml:space="preserve"> </v>
      </c>
    </row>
    <row r="443" spans="1:6" x14ac:dyDescent="0.45">
      <c r="A443" s="2"/>
      <c r="B443" t="str">
        <f t="shared" si="30"/>
        <v xml:space="preserve"> </v>
      </c>
      <c r="C443" s="2" t="str">
        <f t="shared" si="31"/>
        <v xml:space="preserve"> </v>
      </c>
      <c r="D443" s="2" t="str">
        <f t="shared" si="32"/>
        <v xml:space="preserve"> </v>
      </c>
      <c r="E443" s="2" t="str">
        <f t="shared" si="33"/>
        <v xml:space="preserve"> </v>
      </c>
      <c r="F443" s="2" t="str">
        <f t="shared" si="34"/>
        <v xml:space="preserve"> </v>
      </c>
    </row>
    <row r="444" spans="1:6" x14ac:dyDescent="0.45">
      <c r="A444" s="2"/>
      <c r="B444" t="str">
        <f t="shared" si="30"/>
        <v xml:space="preserve"> </v>
      </c>
      <c r="C444" s="2" t="str">
        <f t="shared" si="31"/>
        <v xml:space="preserve"> </v>
      </c>
      <c r="D444" s="2" t="str">
        <f t="shared" si="32"/>
        <v xml:space="preserve"> </v>
      </c>
      <c r="E444" s="2" t="str">
        <f t="shared" si="33"/>
        <v xml:space="preserve"> </v>
      </c>
      <c r="F444" s="2" t="str">
        <f t="shared" si="34"/>
        <v xml:space="preserve"> </v>
      </c>
    </row>
    <row r="445" spans="1:6" x14ac:dyDescent="0.45">
      <c r="A445" s="2"/>
      <c r="B445" t="str">
        <f t="shared" si="30"/>
        <v xml:space="preserve"> </v>
      </c>
      <c r="C445" s="2" t="str">
        <f t="shared" si="31"/>
        <v xml:space="preserve"> </v>
      </c>
      <c r="D445" s="2" t="str">
        <f t="shared" si="32"/>
        <v xml:space="preserve"> </v>
      </c>
      <c r="E445" s="2" t="str">
        <f t="shared" si="33"/>
        <v xml:space="preserve"> </v>
      </c>
      <c r="F445" s="2" t="str">
        <f t="shared" si="34"/>
        <v xml:space="preserve"> </v>
      </c>
    </row>
    <row r="446" spans="1:6" x14ac:dyDescent="0.45">
      <c r="A446" s="2"/>
      <c r="B446" t="str">
        <f t="shared" si="30"/>
        <v xml:space="preserve"> </v>
      </c>
      <c r="C446" s="2" t="str">
        <f t="shared" si="31"/>
        <v xml:space="preserve"> </v>
      </c>
      <c r="D446" s="2" t="str">
        <f t="shared" si="32"/>
        <v xml:space="preserve"> </v>
      </c>
      <c r="E446" s="2" t="str">
        <f t="shared" si="33"/>
        <v xml:space="preserve"> </v>
      </c>
      <c r="F446" s="2" t="str">
        <f t="shared" si="34"/>
        <v xml:space="preserve"> </v>
      </c>
    </row>
    <row r="447" spans="1:6" x14ac:dyDescent="0.45">
      <c r="A447" s="2"/>
      <c r="B447" t="str">
        <f t="shared" si="30"/>
        <v xml:space="preserve"> </v>
      </c>
      <c r="C447" s="2" t="str">
        <f t="shared" si="31"/>
        <v xml:space="preserve"> </v>
      </c>
      <c r="D447" s="2" t="str">
        <f t="shared" si="32"/>
        <v xml:space="preserve"> </v>
      </c>
      <c r="E447" s="2" t="str">
        <f t="shared" si="33"/>
        <v xml:space="preserve"> </v>
      </c>
      <c r="F447" s="2" t="str">
        <f t="shared" si="34"/>
        <v xml:space="preserve"> </v>
      </c>
    </row>
    <row r="448" spans="1:6" x14ac:dyDescent="0.45">
      <c r="A448" s="2"/>
      <c r="B448" t="str">
        <f t="shared" si="30"/>
        <v xml:space="preserve"> </v>
      </c>
      <c r="C448" s="2" t="str">
        <f t="shared" si="31"/>
        <v xml:space="preserve"> </v>
      </c>
      <c r="D448" s="2" t="str">
        <f t="shared" si="32"/>
        <v xml:space="preserve"> </v>
      </c>
      <c r="E448" s="2" t="str">
        <f t="shared" si="33"/>
        <v xml:space="preserve"> </v>
      </c>
      <c r="F448" s="2" t="str">
        <f t="shared" si="34"/>
        <v xml:space="preserve"> </v>
      </c>
    </row>
    <row r="449" spans="1:6" x14ac:dyDescent="0.45">
      <c r="A449" s="2"/>
      <c r="B449" t="str">
        <f t="shared" si="30"/>
        <v xml:space="preserve"> </v>
      </c>
      <c r="C449" s="2" t="str">
        <f t="shared" si="31"/>
        <v xml:space="preserve"> </v>
      </c>
      <c r="D449" s="2" t="str">
        <f t="shared" si="32"/>
        <v xml:space="preserve"> </v>
      </c>
      <c r="E449" s="2" t="str">
        <f t="shared" si="33"/>
        <v xml:space="preserve"> </v>
      </c>
      <c r="F449" s="2" t="str">
        <f t="shared" si="34"/>
        <v xml:space="preserve"> </v>
      </c>
    </row>
    <row r="450" spans="1:6" x14ac:dyDescent="0.45">
      <c r="A450" s="2"/>
      <c r="B450" t="str">
        <f t="shared" si="30"/>
        <v xml:space="preserve"> </v>
      </c>
      <c r="C450" s="2" t="str">
        <f t="shared" si="31"/>
        <v xml:space="preserve"> </v>
      </c>
      <c r="D450" s="2" t="str">
        <f t="shared" si="32"/>
        <v xml:space="preserve"> </v>
      </c>
      <c r="E450" s="2" t="str">
        <f t="shared" si="33"/>
        <v xml:space="preserve"> </v>
      </c>
      <c r="F450" s="2" t="str">
        <f t="shared" si="34"/>
        <v xml:space="preserve"> </v>
      </c>
    </row>
    <row r="451" spans="1:6" x14ac:dyDescent="0.45">
      <c r="A451" s="2"/>
      <c r="B451" t="str">
        <f t="shared" si="30"/>
        <v xml:space="preserve"> </v>
      </c>
      <c r="C451" s="2" t="str">
        <f t="shared" si="31"/>
        <v xml:space="preserve"> </v>
      </c>
      <c r="D451" s="2" t="str">
        <f t="shared" si="32"/>
        <v xml:space="preserve"> </v>
      </c>
      <c r="E451" s="2" t="str">
        <f t="shared" si="33"/>
        <v xml:space="preserve"> </v>
      </c>
      <c r="F451" s="2" t="str">
        <f t="shared" si="34"/>
        <v xml:space="preserve"> </v>
      </c>
    </row>
    <row r="452" spans="1:6" x14ac:dyDescent="0.45">
      <c r="A452" s="2"/>
      <c r="B452" t="str">
        <f t="shared" si="30"/>
        <v xml:space="preserve"> </v>
      </c>
      <c r="C452" s="2" t="str">
        <f t="shared" si="31"/>
        <v xml:space="preserve"> </v>
      </c>
      <c r="D452" s="2" t="str">
        <f t="shared" si="32"/>
        <v xml:space="preserve"> </v>
      </c>
      <c r="E452" s="2" t="str">
        <f t="shared" si="33"/>
        <v xml:space="preserve"> </v>
      </c>
      <c r="F452" s="2" t="str">
        <f t="shared" si="34"/>
        <v xml:space="preserve"> </v>
      </c>
    </row>
    <row r="453" spans="1:6" x14ac:dyDescent="0.45">
      <c r="A453" s="2"/>
      <c r="B453" t="str">
        <f t="shared" si="30"/>
        <v xml:space="preserve"> </v>
      </c>
      <c r="C453" s="2" t="str">
        <f t="shared" si="31"/>
        <v xml:space="preserve"> </v>
      </c>
      <c r="D453" s="2" t="str">
        <f t="shared" si="32"/>
        <v xml:space="preserve"> </v>
      </c>
      <c r="E453" s="2" t="str">
        <f t="shared" si="33"/>
        <v xml:space="preserve"> </v>
      </c>
      <c r="F453" s="2" t="str">
        <f t="shared" si="34"/>
        <v xml:space="preserve"> </v>
      </c>
    </row>
    <row r="454" spans="1:6" x14ac:dyDescent="0.45">
      <c r="A454" s="2"/>
      <c r="B454" t="str">
        <f t="shared" si="30"/>
        <v xml:space="preserve"> </v>
      </c>
      <c r="C454" s="2" t="str">
        <f t="shared" si="31"/>
        <v xml:space="preserve"> </v>
      </c>
      <c r="D454" s="2" t="str">
        <f t="shared" si="32"/>
        <v xml:space="preserve"> </v>
      </c>
      <c r="E454" s="2" t="str">
        <f t="shared" si="33"/>
        <v xml:space="preserve"> </v>
      </c>
      <c r="F454" s="2" t="str">
        <f t="shared" si="34"/>
        <v xml:space="preserve"> </v>
      </c>
    </row>
    <row r="455" spans="1:6" x14ac:dyDescent="0.45">
      <c r="A455" s="2"/>
      <c r="B455" t="str">
        <f t="shared" si="30"/>
        <v xml:space="preserve"> </v>
      </c>
      <c r="C455" s="2" t="str">
        <f t="shared" si="31"/>
        <v xml:space="preserve"> </v>
      </c>
      <c r="D455" s="2" t="str">
        <f t="shared" si="32"/>
        <v xml:space="preserve"> </v>
      </c>
      <c r="E455" s="2" t="str">
        <f t="shared" si="33"/>
        <v xml:space="preserve"> </v>
      </c>
      <c r="F455" s="2" t="str">
        <f t="shared" si="34"/>
        <v xml:space="preserve"> </v>
      </c>
    </row>
    <row r="456" spans="1:6" x14ac:dyDescent="0.45">
      <c r="A456" s="2"/>
      <c r="B456" t="str">
        <f t="shared" si="30"/>
        <v xml:space="preserve"> </v>
      </c>
      <c r="C456" s="2" t="str">
        <f t="shared" si="31"/>
        <v xml:space="preserve"> </v>
      </c>
      <c r="D456" s="2" t="str">
        <f t="shared" si="32"/>
        <v xml:space="preserve"> </v>
      </c>
      <c r="E456" s="2" t="str">
        <f t="shared" si="33"/>
        <v xml:space="preserve"> </v>
      </c>
      <c r="F456" s="2" t="str">
        <f t="shared" si="34"/>
        <v xml:space="preserve"> </v>
      </c>
    </row>
    <row r="457" spans="1:6" x14ac:dyDescent="0.45">
      <c r="A457" s="2"/>
      <c r="B457" t="str">
        <f t="shared" si="30"/>
        <v xml:space="preserve"> </v>
      </c>
      <c r="C457" s="2" t="str">
        <f t="shared" si="31"/>
        <v xml:space="preserve"> </v>
      </c>
      <c r="D457" s="2" t="str">
        <f t="shared" si="32"/>
        <v xml:space="preserve"> </v>
      </c>
      <c r="E457" s="2" t="str">
        <f t="shared" si="33"/>
        <v xml:space="preserve"> </v>
      </c>
      <c r="F457" s="2" t="str">
        <f t="shared" si="34"/>
        <v xml:space="preserve"> </v>
      </c>
    </row>
    <row r="458" spans="1:6" x14ac:dyDescent="0.45">
      <c r="A458" s="2"/>
      <c r="B458" t="str">
        <f t="shared" si="30"/>
        <v xml:space="preserve"> </v>
      </c>
      <c r="C458" s="2" t="str">
        <f t="shared" si="31"/>
        <v xml:space="preserve"> </v>
      </c>
      <c r="D458" s="2" t="str">
        <f t="shared" si="32"/>
        <v xml:space="preserve"> </v>
      </c>
      <c r="E458" s="2" t="str">
        <f t="shared" si="33"/>
        <v xml:space="preserve"> </v>
      </c>
      <c r="F458" s="2" t="str">
        <f t="shared" si="34"/>
        <v xml:space="preserve"> </v>
      </c>
    </row>
    <row r="459" spans="1:6" x14ac:dyDescent="0.45">
      <c r="A459" s="2"/>
      <c r="B459" t="str">
        <f t="shared" si="30"/>
        <v xml:space="preserve"> </v>
      </c>
      <c r="C459" s="2" t="str">
        <f t="shared" si="31"/>
        <v xml:space="preserve"> </v>
      </c>
      <c r="D459" s="2" t="str">
        <f t="shared" si="32"/>
        <v xml:space="preserve"> </v>
      </c>
      <c r="E459" s="2" t="str">
        <f t="shared" si="33"/>
        <v xml:space="preserve"> </v>
      </c>
      <c r="F459" s="2" t="str">
        <f t="shared" si="34"/>
        <v xml:space="preserve"> </v>
      </c>
    </row>
    <row r="460" spans="1:6" x14ac:dyDescent="0.45">
      <c r="A460" s="2"/>
      <c r="B460" t="str">
        <f t="shared" si="30"/>
        <v xml:space="preserve"> </v>
      </c>
      <c r="C460" s="2" t="str">
        <f t="shared" si="31"/>
        <v xml:space="preserve"> </v>
      </c>
      <c r="D460" s="2" t="str">
        <f t="shared" si="32"/>
        <v xml:space="preserve"> </v>
      </c>
      <c r="E460" s="2" t="str">
        <f t="shared" si="33"/>
        <v xml:space="preserve"> </v>
      </c>
      <c r="F460" s="2" t="str">
        <f t="shared" si="34"/>
        <v xml:space="preserve"> </v>
      </c>
    </row>
    <row r="461" spans="1:6" x14ac:dyDescent="0.45">
      <c r="A461" s="2"/>
      <c r="B461" t="str">
        <f t="shared" ref="B461:B524" si="35">IF(B460&lt;$D$7,B460+1," ")</f>
        <v xml:space="preserve"> </v>
      </c>
      <c r="C461" s="2" t="str">
        <f t="shared" ref="C461:C524" si="36">IF(B461&lt;&gt;" ",$D$9," ")</f>
        <v xml:space="preserve"> </v>
      </c>
      <c r="D461" s="2" t="str">
        <f t="shared" ref="D461:D524" si="37">IF(B461&lt;&gt;" ",PPMT($D$4/$D$6,$B461,$D$7,-$D$2)," ")</f>
        <v xml:space="preserve"> </v>
      </c>
      <c r="E461" s="2" t="str">
        <f t="shared" ref="E461:E524" si="38">IF(B461&lt;&gt;" ",IPMT($D$4/$D$6,  $B461,$D$7,-  $D$2)," ")</f>
        <v xml:space="preserve"> </v>
      </c>
      <c r="F461" s="2" t="str">
        <f t="shared" ref="F461:F524" si="39">IF(B461&lt;&gt;" ",F460-D461," ")</f>
        <v xml:space="preserve"> </v>
      </c>
    </row>
    <row r="462" spans="1:6" x14ac:dyDescent="0.45">
      <c r="A462" s="2"/>
      <c r="B462" t="str">
        <f t="shared" si="35"/>
        <v xml:space="preserve"> </v>
      </c>
      <c r="C462" s="2" t="str">
        <f t="shared" si="36"/>
        <v xml:space="preserve"> </v>
      </c>
      <c r="D462" s="2" t="str">
        <f t="shared" si="37"/>
        <v xml:space="preserve"> </v>
      </c>
      <c r="E462" s="2" t="str">
        <f t="shared" si="38"/>
        <v xml:space="preserve"> </v>
      </c>
      <c r="F462" s="2" t="str">
        <f t="shared" si="39"/>
        <v xml:space="preserve"> </v>
      </c>
    </row>
    <row r="463" spans="1:6" x14ac:dyDescent="0.45">
      <c r="A463" s="2"/>
      <c r="B463" t="str">
        <f t="shared" si="35"/>
        <v xml:space="preserve"> </v>
      </c>
      <c r="C463" s="2" t="str">
        <f t="shared" si="36"/>
        <v xml:space="preserve"> </v>
      </c>
      <c r="D463" s="2" t="str">
        <f t="shared" si="37"/>
        <v xml:space="preserve"> </v>
      </c>
      <c r="E463" s="2" t="str">
        <f t="shared" si="38"/>
        <v xml:space="preserve"> </v>
      </c>
      <c r="F463" s="2" t="str">
        <f t="shared" si="39"/>
        <v xml:space="preserve"> </v>
      </c>
    </row>
    <row r="464" spans="1:6" x14ac:dyDescent="0.45">
      <c r="A464" s="2"/>
      <c r="B464" t="str">
        <f t="shared" si="35"/>
        <v xml:space="preserve"> </v>
      </c>
      <c r="C464" s="2" t="str">
        <f t="shared" si="36"/>
        <v xml:space="preserve"> </v>
      </c>
      <c r="D464" s="2" t="str">
        <f t="shared" si="37"/>
        <v xml:space="preserve"> </v>
      </c>
      <c r="E464" s="2" t="str">
        <f t="shared" si="38"/>
        <v xml:space="preserve"> </v>
      </c>
      <c r="F464" s="2" t="str">
        <f t="shared" si="39"/>
        <v xml:space="preserve"> </v>
      </c>
    </row>
    <row r="465" spans="1:6" x14ac:dyDescent="0.45">
      <c r="A465" s="2"/>
      <c r="B465" t="str">
        <f t="shared" si="35"/>
        <v xml:space="preserve"> </v>
      </c>
      <c r="C465" s="2" t="str">
        <f t="shared" si="36"/>
        <v xml:space="preserve"> </v>
      </c>
      <c r="D465" s="2" t="str">
        <f t="shared" si="37"/>
        <v xml:space="preserve"> </v>
      </c>
      <c r="E465" s="2" t="str">
        <f t="shared" si="38"/>
        <v xml:space="preserve"> </v>
      </c>
      <c r="F465" s="2" t="str">
        <f t="shared" si="39"/>
        <v xml:space="preserve"> </v>
      </c>
    </row>
    <row r="466" spans="1:6" x14ac:dyDescent="0.45">
      <c r="A466" s="2"/>
      <c r="B466" t="str">
        <f t="shared" si="35"/>
        <v xml:space="preserve"> </v>
      </c>
      <c r="C466" s="2" t="str">
        <f t="shared" si="36"/>
        <v xml:space="preserve"> </v>
      </c>
      <c r="D466" s="2" t="str">
        <f t="shared" si="37"/>
        <v xml:space="preserve"> </v>
      </c>
      <c r="E466" s="2" t="str">
        <f t="shared" si="38"/>
        <v xml:space="preserve"> </v>
      </c>
      <c r="F466" s="2" t="str">
        <f t="shared" si="39"/>
        <v xml:space="preserve"> </v>
      </c>
    </row>
    <row r="467" spans="1:6" x14ac:dyDescent="0.45">
      <c r="A467" s="2"/>
      <c r="B467" t="str">
        <f t="shared" si="35"/>
        <v xml:space="preserve"> </v>
      </c>
      <c r="C467" s="2" t="str">
        <f t="shared" si="36"/>
        <v xml:space="preserve"> </v>
      </c>
      <c r="D467" s="2" t="str">
        <f t="shared" si="37"/>
        <v xml:space="preserve"> </v>
      </c>
      <c r="E467" s="2" t="str">
        <f t="shared" si="38"/>
        <v xml:space="preserve"> </v>
      </c>
      <c r="F467" s="2" t="str">
        <f t="shared" si="39"/>
        <v xml:space="preserve"> </v>
      </c>
    </row>
    <row r="468" spans="1:6" x14ac:dyDescent="0.45">
      <c r="A468" s="2"/>
      <c r="B468" t="str">
        <f t="shared" si="35"/>
        <v xml:space="preserve"> </v>
      </c>
      <c r="C468" s="2" t="str">
        <f t="shared" si="36"/>
        <v xml:space="preserve"> </v>
      </c>
      <c r="D468" s="2" t="str">
        <f t="shared" si="37"/>
        <v xml:space="preserve"> </v>
      </c>
      <c r="E468" s="2" t="str">
        <f t="shared" si="38"/>
        <v xml:space="preserve"> </v>
      </c>
      <c r="F468" s="2" t="str">
        <f t="shared" si="39"/>
        <v xml:space="preserve"> </v>
      </c>
    </row>
    <row r="469" spans="1:6" x14ac:dyDescent="0.45">
      <c r="A469" s="2"/>
      <c r="B469" t="str">
        <f t="shared" si="35"/>
        <v xml:space="preserve"> </v>
      </c>
      <c r="C469" s="2" t="str">
        <f t="shared" si="36"/>
        <v xml:space="preserve"> </v>
      </c>
      <c r="D469" s="2" t="str">
        <f t="shared" si="37"/>
        <v xml:space="preserve"> </v>
      </c>
      <c r="E469" s="2" t="str">
        <f t="shared" si="38"/>
        <v xml:space="preserve"> </v>
      </c>
      <c r="F469" s="2" t="str">
        <f t="shared" si="39"/>
        <v xml:space="preserve"> </v>
      </c>
    </row>
    <row r="470" spans="1:6" x14ac:dyDescent="0.45">
      <c r="A470" s="2"/>
      <c r="B470" t="str">
        <f t="shared" si="35"/>
        <v xml:space="preserve"> </v>
      </c>
      <c r="C470" s="2" t="str">
        <f t="shared" si="36"/>
        <v xml:space="preserve"> </v>
      </c>
      <c r="D470" s="2" t="str">
        <f t="shared" si="37"/>
        <v xml:space="preserve"> </v>
      </c>
      <c r="E470" s="2" t="str">
        <f t="shared" si="38"/>
        <v xml:space="preserve"> </v>
      </c>
      <c r="F470" s="2" t="str">
        <f t="shared" si="39"/>
        <v xml:space="preserve"> </v>
      </c>
    </row>
    <row r="471" spans="1:6" x14ac:dyDescent="0.45">
      <c r="A471" s="2"/>
      <c r="B471" t="str">
        <f t="shared" si="35"/>
        <v xml:space="preserve"> </v>
      </c>
      <c r="C471" s="2" t="str">
        <f t="shared" si="36"/>
        <v xml:space="preserve"> </v>
      </c>
      <c r="D471" s="2" t="str">
        <f t="shared" si="37"/>
        <v xml:space="preserve"> </v>
      </c>
      <c r="E471" s="2" t="str">
        <f t="shared" si="38"/>
        <v xml:space="preserve"> </v>
      </c>
      <c r="F471" s="2" t="str">
        <f t="shared" si="39"/>
        <v xml:space="preserve"> </v>
      </c>
    </row>
    <row r="472" spans="1:6" x14ac:dyDescent="0.45">
      <c r="A472" s="2"/>
      <c r="B472" t="str">
        <f t="shared" si="35"/>
        <v xml:space="preserve"> </v>
      </c>
      <c r="C472" s="2" t="str">
        <f t="shared" si="36"/>
        <v xml:space="preserve"> </v>
      </c>
      <c r="D472" s="2" t="str">
        <f t="shared" si="37"/>
        <v xml:space="preserve"> </v>
      </c>
      <c r="E472" s="2" t="str">
        <f t="shared" si="38"/>
        <v xml:space="preserve"> </v>
      </c>
      <c r="F472" s="2" t="str">
        <f t="shared" si="39"/>
        <v xml:space="preserve"> </v>
      </c>
    </row>
    <row r="473" spans="1:6" x14ac:dyDescent="0.45">
      <c r="A473" s="2"/>
      <c r="B473" t="str">
        <f t="shared" si="35"/>
        <v xml:space="preserve"> </v>
      </c>
      <c r="C473" s="2" t="str">
        <f t="shared" si="36"/>
        <v xml:space="preserve"> </v>
      </c>
      <c r="D473" s="2" t="str">
        <f t="shared" si="37"/>
        <v xml:space="preserve"> </v>
      </c>
      <c r="E473" s="2" t="str">
        <f t="shared" si="38"/>
        <v xml:space="preserve"> </v>
      </c>
      <c r="F473" s="2" t="str">
        <f t="shared" si="39"/>
        <v xml:space="preserve"> </v>
      </c>
    </row>
    <row r="474" spans="1:6" x14ac:dyDescent="0.45">
      <c r="A474" s="2"/>
      <c r="B474" t="str">
        <f t="shared" si="35"/>
        <v xml:space="preserve"> </v>
      </c>
      <c r="C474" s="2" t="str">
        <f t="shared" si="36"/>
        <v xml:space="preserve"> </v>
      </c>
      <c r="D474" s="2" t="str">
        <f t="shared" si="37"/>
        <v xml:space="preserve"> </v>
      </c>
      <c r="E474" s="2" t="str">
        <f t="shared" si="38"/>
        <v xml:space="preserve"> </v>
      </c>
      <c r="F474" s="2" t="str">
        <f t="shared" si="39"/>
        <v xml:space="preserve"> </v>
      </c>
    </row>
    <row r="475" spans="1:6" x14ac:dyDescent="0.45">
      <c r="A475" s="2"/>
      <c r="B475" t="str">
        <f t="shared" si="35"/>
        <v xml:space="preserve"> </v>
      </c>
      <c r="C475" s="2" t="str">
        <f t="shared" si="36"/>
        <v xml:space="preserve"> </v>
      </c>
      <c r="D475" s="2" t="str">
        <f t="shared" si="37"/>
        <v xml:space="preserve"> </v>
      </c>
      <c r="E475" s="2" t="str">
        <f t="shared" si="38"/>
        <v xml:space="preserve"> </v>
      </c>
      <c r="F475" s="2" t="str">
        <f t="shared" si="39"/>
        <v xml:space="preserve"> </v>
      </c>
    </row>
    <row r="476" spans="1:6" x14ac:dyDescent="0.45">
      <c r="A476" s="2"/>
      <c r="B476" t="str">
        <f t="shared" si="35"/>
        <v xml:space="preserve"> </v>
      </c>
      <c r="C476" s="2" t="str">
        <f t="shared" si="36"/>
        <v xml:space="preserve"> </v>
      </c>
      <c r="D476" s="2" t="str">
        <f t="shared" si="37"/>
        <v xml:space="preserve"> </v>
      </c>
      <c r="E476" s="2" t="str">
        <f t="shared" si="38"/>
        <v xml:space="preserve"> </v>
      </c>
      <c r="F476" s="2" t="str">
        <f t="shared" si="39"/>
        <v xml:space="preserve"> </v>
      </c>
    </row>
    <row r="477" spans="1:6" x14ac:dyDescent="0.45">
      <c r="A477" s="2"/>
      <c r="B477" t="str">
        <f t="shared" si="35"/>
        <v xml:space="preserve"> </v>
      </c>
      <c r="C477" s="2" t="str">
        <f t="shared" si="36"/>
        <v xml:space="preserve"> </v>
      </c>
      <c r="D477" s="2" t="str">
        <f t="shared" si="37"/>
        <v xml:space="preserve"> </v>
      </c>
      <c r="E477" s="2" t="str">
        <f t="shared" si="38"/>
        <v xml:space="preserve"> </v>
      </c>
      <c r="F477" s="2" t="str">
        <f t="shared" si="39"/>
        <v xml:space="preserve"> </v>
      </c>
    </row>
    <row r="478" spans="1:6" x14ac:dyDescent="0.45">
      <c r="A478" s="2"/>
      <c r="B478" t="str">
        <f t="shared" si="35"/>
        <v xml:space="preserve"> </v>
      </c>
      <c r="C478" s="2" t="str">
        <f t="shared" si="36"/>
        <v xml:space="preserve"> </v>
      </c>
      <c r="D478" s="2" t="str">
        <f t="shared" si="37"/>
        <v xml:space="preserve"> </v>
      </c>
      <c r="E478" s="2" t="str">
        <f t="shared" si="38"/>
        <v xml:space="preserve"> </v>
      </c>
      <c r="F478" s="2" t="str">
        <f t="shared" si="39"/>
        <v xml:space="preserve"> </v>
      </c>
    </row>
    <row r="479" spans="1:6" x14ac:dyDescent="0.45">
      <c r="A479" s="2"/>
      <c r="B479" t="str">
        <f t="shared" si="35"/>
        <v xml:space="preserve"> </v>
      </c>
      <c r="C479" s="2" t="str">
        <f t="shared" si="36"/>
        <v xml:space="preserve"> </v>
      </c>
      <c r="D479" s="2" t="str">
        <f t="shared" si="37"/>
        <v xml:space="preserve"> </v>
      </c>
      <c r="E479" s="2" t="str">
        <f t="shared" si="38"/>
        <v xml:space="preserve"> </v>
      </c>
      <c r="F479" s="2" t="str">
        <f t="shared" si="39"/>
        <v xml:space="preserve"> </v>
      </c>
    </row>
    <row r="480" spans="1:6" x14ac:dyDescent="0.45">
      <c r="A480" s="2"/>
      <c r="B480" t="str">
        <f t="shared" si="35"/>
        <v xml:space="preserve"> </v>
      </c>
      <c r="C480" s="2" t="str">
        <f t="shared" si="36"/>
        <v xml:space="preserve"> </v>
      </c>
      <c r="D480" s="2" t="str">
        <f t="shared" si="37"/>
        <v xml:space="preserve"> </v>
      </c>
      <c r="E480" s="2" t="str">
        <f t="shared" si="38"/>
        <v xml:space="preserve"> </v>
      </c>
      <c r="F480" s="2" t="str">
        <f t="shared" si="39"/>
        <v xml:space="preserve"> </v>
      </c>
    </row>
    <row r="481" spans="1:6" x14ac:dyDescent="0.45">
      <c r="A481" s="2"/>
      <c r="B481" t="str">
        <f t="shared" si="35"/>
        <v xml:space="preserve"> </v>
      </c>
      <c r="C481" s="2" t="str">
        <f t="shared" si="36"/>
        <v xml:space="preserve"> </v>
      </c>
      <c r="D481" s="2" t="str">
        <f t="shared" si="37"/>
        <v xml:space="preserve"> </v>
      </c>
      <c r="E481" s="2" t="str">
        <f t="shared" si="38"/>
        <v xml:space="preserve"> </v>
      </c>
      <c r="F481" s="2" t="str">
        <f t="shared" si="39"/>
        <v xml:space="preserve"> </v>
      </c>
    </row>
    <row r="482" spans="1:6" x14ac:dyDescent="0.45">
      <c r="A482" s="2"/>
      <c r="B482" t="str">
        <f t="shared" si="35"/>
        <v xml:space="preserve"> </v>
      </c>
      <c r="C482" s="2" t="str">
        <f t="shared" si="36"/>
        <v xml:space="preserve"> </v>
      </c>
      <c r="D482" s="2" t="str">
        <f t="shared" si="37"/>
        <v xml:space="preserve"> </v>
      </c>
      <c r="E482" s="2" t="str">
        <f t="shared" si="38"/>
        <v xml:space="preserve"> </v>
      </c>
      <c r="F482" s="2" t="str">
        <f t="shared" si="39"/>
        <v xml:space="preserve"> </v>
      </c>
    </row>
    <row r="483" spans="1:6" x14ac:dyDescent="0.45">
      <c r="A483" s="2"/>
      <c r="B483" t="str">
        <f t="shared" si="35"/>
        <v xml:space="preserve"> </v>
      </c>
      <c r="C483" s="2" t="str">
        <f t="shared" si="36"/>
        <v xml:space="preserve"> </v>
      </c>
      <c r="D483" s="2" t="str">
        <f t="shared" si="37"/>
        <v xml:space="preserve"> </v>
      </c>
      <c r="E483" s="2" t="str">
        <f t="shared" si="38"/>
        <v xml:space="preserve"> </v>
      </c>
      <c r="F483" s="2" t="str">
        <f t="shared" si="39"/>
        <v xml:space="preserve"> </v>
      </c>
    </row>
    <row r="484" spans="1:6" x14ac:dyDescent="0.45">
      <c r="A484" s="2"/>
      <c r="B484" t="str">
        <f t="shared" si="35"/>
        <v xml:space="preserve"> </v>
      </c>
      <c r="C484" s="2" t="str">
        <f t="shared" si="36"/>
        <v xml:space="preserve"> </v>
      </c>
      <c r="D484" s="2" t="str">
        <f t="shared" si="37"/>
        <v xml:space="preserve"> </v>
      </c>
      <c r="E484" s="2" t="str">
        <f t="shared" si="38"/>
        <v xml:space="preserve"> </v>
      </c>
      <c r="F484" s="2" t="str">
        <f t="shared" si="39"/>
        <v xml:space="preserve"> </v>
      </c>
    </row>
    <row r="485" spans="1:6" x14ac:dyDescent="0.45">
      <c r="A485" s="2"/>
      <c r="B485" t="str">
        <f t="shared" si="35"/>
        <v xml:space="preserve"> </v>
      </c>
      <c r="C485" s="2" t="str">
        <f t="shared" si="36"/>
        <v xml:space="preserve"> </v>
      </c>
      <c r="D485" s="2" t="str">
        <f t="shared" si="37"/>
        <v xml:space="preserve"> </v>
      </c>
      <c r="E485" s="2" t="str">
        <f t="shared" si="38"/>
        <v xml:space="preserve"> </v>
      </c>
      <c r="F485" s="2" t="str">
        <f t="shared" si="39"/>
        <v xml:space="preserve"> </v>
      </c>
    </row>
    <row r="486" spans="1:6" x14ac:dyDescent="0.45">
      <c r="A486" s="2"/>
      <c r="B486" t="str">
        <f t="shared" si="35"/>
        <v xml:space="preserve"> </v>
      </c>
      <c r="C486" s="2" t="str">
        <f t="shared" si="36"/>
        <v xml:space="preserve"> </v>
      </c>
      <c r="D486" s="2" t="str">
        <f t="shared" si="37"/>
        <v xml:space="preserve"> </v>
      </c>
      <c r="E486" s="2" t="str">
        <f t="shared" si="38"/>
        <v xml:space="preserve"> </v>
      </c>
      <c r="F486" s="2" t="str">
        <f t="shared" si="39"/>
        <v xml:space="preserve"> </v>
      </c>
    </row>
    <row r="487" spans="1:6" x14ac:dyDescent="0.45">
      <c r="A487" s="2"/>
      <c r="B487" t="str">
        <f t="shared" si="35"/>
        <v xml:space="preserve"> </v>
      </c>
      <c r="C487" s="2" t="str">
        <f t="shared" si="36"/>
        <v xml:space="preserve"> </v>
      </c>
      <c r="D487" s="2" t="str">
        <f t="shared" si="37"/>
        <v xml:space="preserve"> </v>
      </c>
      <c r="E487" s="2" t="str">
        <f t="shared" si="38"/>
        <v xml:space="preserve"> </v>
      </c>
      <c r="F487" s="2" t="str">
        <f t="shared" si="39"/>
        <v xml:space="preserve"> </v>
      </c>
    </row>
    <row r="488" spans="1:6" x14ac:dyDescent="0.45">
      <c r="A488" s="2"/>
      <c r="B488" t="str">
        <f t="shared" si="35"/>
        <v xml:space="preserve"> </v>
      </c>
      <c r="C488" s="2" t="str">
        <f t="shared" si="36"/>
        <v xml:space="preserve"> </v>
      </c>
      <c r="D488" s="2" t="str">
        <f t="shared" si="37"/>
        <v xml:space="preserve"> </v>
      </c>
      <c r="E488" s="2" t="str">
        <f t="shared" si="38"/>
        <v xml:space="preserve"> </v>
      </c>
      <c r="F488" s="2" t="str">
        <f t="shared" si="39"/>
        <v xml:space="preserve"> </v>
      </c>
    </row>
    <row r="489" spans="1:6" x14ac:dyDescent="0.45">
      <c r="A489" s="2"/>
      <c r="B489" t="str">
        <f t="shared" si="35"/>
        <v xml:space="preserve"> </v>
      </c>
      <c r="C489" s="2" t="str">
        <f t="shared" si="36"/>
        <v xml:space="preserve"> </v>
      </c>
      <c r="D489" s="2" t="str">
        <f t="shared" si="37"/>
        <v xml:space="preserve"> </v>
      </c>
      <c r="E489" s="2" t="str">
        <f t="shared" si="38"/>
        <v xml:space="preserve"> </v>
      </c>
      <c r="F489" s="2" t="str">
        <f t="shared" si="39"/>
        <v xml:space="preserve"> </v>
      </c>
    </row>
    <row r="490" spans="1:6" x14ac:dyDescent="0.45">
      <c r="A490" s="2"/>
      <c r="B490" t="str">
        <f t="shared" si="35"/>
        <v xml:space="preserve"> </v>
      </c>
      <c r="C490" s="2" t="str">
        <f t="shared" si="36"/>
        <v xml:space="preserve"> </v>
      </c>
      <c r="D490" s="2" t="str">
        <f t="shared" si="37"/>
        <v xml:space="preserve"> </v>
      </c>
      <c r="E490" s="2" t="str">
        <f t="shared" si="38"/>
        <v xml:space="preserve"> </v>
      </c>
      <c r="F490" s="2" t="str">
        <f t="shared" si="39"/>
        <v xml:space="preserve"> </v>
      </c>
    </row>
    <row r="491" spans="1:6" x14ac:dyDescent="0.45">
      <c r="A491" s="2"/>
      <c r="B491" t="str">
        <f t="shared" si="35"/>
        <v xml:space="preserve"> </v>
      </c>
      <c r="C491" s="2" t="str">
        <f t="shared" si="36"/>
        <v xml:space="preserve"> </v>
      </c>
      <c r="D491" s="2" t="str">
        <f t="shared" si="37"/>
        <v xml:space="preserve"> </v>
      </c>
      <c r="E491" s="2" t="str">
        <f t="shared" si="38"/>
        <v xml:space="preserve"> </v>
      </c>
      <c r="F491" s="2" t="str">
        <f t="shared" si="39"/>
        <v xml:space="preserve"> </v>
      </c>
    </row>
    <row r="492" spans="1:6" x14ac:dyDescent="0.45">
      <c r="A492" s="2"/>
      <c r="B492" t="str">
        <f t="shared" si="35"/>
        <v xml:space="preserve"> </v>
      </c>
      <c r="C492" s="2" t="str">
        <f t="shared" si="36"/>
        <v xml:space="preserve"> </v>
      </c>
      <c r="D492" s="2" t="str">
        <f t="shared" si="37"/>
        <v xml:space="preserve"> </v>
      </c>
      <c r="E492" s="2" t="str">
        <f t="shared" si="38"/>
        <v xml:space="preserve"> </v>
      </c>
      <c r="F492" s="2" t="str">
        <f t="shared" si="39"/>
        <v xml:space="preserve"> </v>
      </c>
    </row>
    <row r="493" spans="1:6" x14ac:dyDescent="0.45">
      <c r="A493" s="2"/>
      <c r="B493" t="str">
        <f t="shared" si="35"/>
        <v xml:space="preserve"> </v>
      </c>
      <c r="C493" s="2" t="str">
        <f t="shared" si="36"/>
        <v xml:space="preserve"> </v>
      </c>
      <c r="D493" s="2" t="str">
        <f t="shared" si="37"/>
        <v xml:space="preserve"> </v>
      </c>
      <c r="E493" s="2" t="str">
        <f t="shared" si="38"/>
        <v xml:space="preserve"> </v>
      </c>
      <c r="F493" s="2" t="str">
        <f t="shared" si="39"/>
        <v xml:space="preserve"> </v>
      </c>
    </row>
    <row r="494" spans="1:6" x14ac:dyDescent="0.45">
      <c r="A494" s="2"/>
      <c r="B494" t="str">
        <f t="shared" si="35"/>
        <v xml:space="preserve"> </v>
      </c>
      <c r="C494" s="2" t="str">
        <f t="shared" si="36"/>
        <v xml:space="preserve"> </v>
      </c>
      <c r="D494" s="2" t="str">
        <f t="shared" si="37"/>
        <v xml:space="preserve"> </v>
      </c>
      <c r="E494" s="2" t="str">
        <f t="shared" si="38"/>
        <v xml:space="preserve"> </v>
      </c>
      <c r="F494" s="2" t="str">
        <f t="shared" si="39"/>
        <v xml:space="preserve"> </v>
      </c>
    </row>
    <row r="495" spans="1:6" x14ac:dyDescent="0.45">
      <c r="A495" s="2"/>
      <c r="B495" t="str">
        <f t="shared" si="35"/>
        <v xml:space="preserve"> </v>
      </c>
      <c r="C495" s="2" t="str">
        <f t="shared" si="36"/>
        <v xml:space="preserve"> </v>
      </c>
      <c r="D495" s="2" t="str">
        <f t="shared" si="37"/>
        <v xml:space="preserve"> </v>
      </c>
      <c r="E495" s="2" t="str">
        <f t="shared" si="38"/>
        <v xml:space="preserve"> </v>
      </c>
      <c r="F495" s="2" t="str">
        <f t="shared" si="39"/>
        <v xml:space="preserve"> </v>
      </c>
    </row>
    <row r="496" spans="1:6" x14ac:dyDescent="0.45">
      <c r="A496" s="2"/>
      <c r="B496" t="str">
        <f t="shared" si="35"/>
        <v xml:space="preserve"> </v>
      </c>
      <c r="C496" s="2" t="str">
        <f t="shared" si="36"/>
        <v xml:space="preserve"> </v>
      </c>
      <c r="D496" s="2" t="str">
        <f t="shared" si="37"/>
        <v xml:space="preserve"> </v>
      </c>
      <c r="E496" s="2" t="str">
        <f t="shared" si="38"/>
        <v xml:space="preserve"> </v>
      </c>
      <c r="F496" s="2" t="str">
        <f t="shared" si="39"/>
        <v xml:space="preserve"> </v>
      </c>
    </row>
    <row r="497" spans="1:6" x14ac:dyDescent="0.45">
      <c r="A497" s="2"/>
      <c r="B497" t="str">
        <f t="shared" si="35"/>
        <v xml:space="preserve"> </v>
      </c>
      <c r="C497" s="2" t="str">
        <f t="shared" si="36"/>
        <v xml:space="preserve"> </v>
      </c>
      <c r="D497" s="2" t="str">
        <f t="shared" si="37"/>
        <v xml:space="preserve"> </v>
      </c>
      <c r="E497" s="2" t="str">
        <f t="shared" si="38"/>
        <v xml:space="preserve"> </v>
      </c>
      <c r="F497" s="2" t="str">
        <f t="shared" si="39"/>
        <v xml:space="preserve"> </v>
      </c>
    </row>
    <row r="498" spans="1:6" x14ac:dyDescent="0.45">
      <c r="A498" s="2"/>
      <c r="B498" t="str">
        <f t="shared" si="35"/>
        <v xml:space="preserve"> </v>
      </c>
      <c r="C498" s="2" t="str">
        <f t="shared" si="36"/>
        <v xml:space="preserve"> </v>
      </c>
      <c r="D498" s="2" t="str">
        <f t="shared" si="37"/>
        <v xml:space="preserve"> </v>
      </c>
      <c r="E498" s="2" t="str">
        <f t="shared" si="38"/>
        <v xml:space="preserve"> </v>
      </c>
      <c r="F498" s="2" t="str">
        <f t="shared" si="39"/>
        <v xml:space="preserve"> </v>
      </c>
    </row>
    <row r="499" spans="1:6" x14ac:dyDescent="0.45">
      <c r="A499" s="2"/>
      <c r="B499" t="str">
        <f t="shared" si="35"/>
        <v xml:space="preserve"> </v>
      </c>
      <c r="C499" s="2" t="str">
        <f t="shared" si="36"/>
        <v xml:space="preserve"> </v>
      </c>
      <c r="D499" s="2" t="str">
        <f t="shared" si="37"/>
        <v xml:space="preserve"> </v>
      </c>
      <c r="E499" s="2" t="str">
        <f t="shared" si="38"/>
        <v xml:space="preserve"> </v>
      </c>
      <c r="F499" s="2" t="str">
        <f t="shared" si="39"/>
        <v xml:space="preserve"> </v>
      </c>
    </row>
    <row r="500" spans="1:6" x14ac:dyDescent="0.45">
      <c r="A500" s="2"/>
      <c r="B500" t="str">
        <f t="shared" si="35"/>
        <v xml:space="preserve"> </v>
      </c>
      <c r="C500" s="2" t="str">
        <f t="shared" si="36"/>
        <v xml:space="preserve"> </v>
      </c>
      <c r="D500" s="2" t="str">
        <f t="shared" si="37"/>
        <v xml:space="preserve"> </v>
      </c>
      <c r="E500" s="2" t="str">
        <f t="shared" si="38"/>
        <v xml:space="preserve"> </v>
      </c>
      <c r="F500" s="2" t="str">
        <f t="shared" si="39"/>
        <v xml:space="preserve"> </v>
      </c>
    </row>
    <row r="501" spans="1:6" x14ac:dyDescent="0.45">
      <c r="A501" s="2"/>
      <c r="B501" t="str">
        <f t="shared" si="35"/>
        <v xml:space="preserve"> </v>
      </c>
      <c r="C501" s="2" t="str">
        <f t="shared" si="36"/>
        <v xml:space="preserve"> </v>
      </c>
      <c r="D501" s="2" t="str">
        <f t="shared" si="37"/>
        <v xml:space="preserve"> </v>
      </c>
      <c r="E501" s="2" t="str">
        <f t="shared" si="38"/>
        <v xml:space="preserve"> </v>
      </c>
      <c r="F501" s="2" t="str">
        <f t="shared" si="39"/>
        <v xml:space="preserve"> </v>
      </c>
    </row>
    <row r="502" spans="1:6" x14ac:dyDescent="0.45">
      <c r="A502" s="2"/>
      <c r="B502" t="str">
        <f t="shared" si="35"/>
        <v xml:space="preserve"> </v>
      </c>
      <c r="C502" s="2" t="str">
        <f t="shared" si="36"/>
        <v xml:space="preserve"> </v>
      </c>
      <c r="D502" s="2" t="str">
        <f t="shared" si="37"/>
        <v xml:space="preserve"> </v>
      </c>
      <c r="E502" s="2" t="str">
        <f t="shared" si="38"/>
        <v xml:space="preserve"> </v>
      </c>
      <c r="F502" s="2" t="str">
        <f t="shared" si="39"/>
        <v xml:space="preserve"> </v>
      </c>
    </row>
    <row r="503" spans="1:6" x14ac:dyDescent="0.45">
      <c r="A503" s="2"/>
      <c r="B503" t="str">
        <f t="shared" si="35"/>
        <v xml:space="preserve"> </v>
      </c>
      <c r="C503" s="2" t="str">
        <f t="shared" si="36"/>
        <v xml:space="preserve"> </v>
      </c>
      <c r="D503" s="2" t="str">
        <f t="shared" si="37"/>
        <v xml:space="preserve"> </v>
      </c>
      <c r="E503" s="2" t="str">
        <f t="shared" si="38"/>
        <v xml:space="preserve"> </v>
      </c>
      <c r="F503" s="2" t="str">
        <f t="shared" si="39"/>
        <v xml:space="preserve"> </v>
      </c>
    </row>
    <row r="504" spans="1:6" x14ac:dyDescent="0.45">
      <c r="A504" s="2"/>
      <c r="B504" t="str">
        <f t="shared" si="35"/>
        <v xml:space="preserve"> </v>
      </c>
      <c r="C504" s="2" t="str">
        <f t="shared" si="36"/>
        <v xml:space="preserve"> </v>
      </c>
      <c r="D504" s="2" t="str">
        <f t="shared" si="37"/>
        <v xml:space="preserve"> </v>
      </c>
      <c r="E504" s="2" t="str">
        <f t="shared" si="38"/>
        <v xml:space="preserve"> </v>
      </c>
      <c r="F504" s="2" t="str">
        <f t="shared" si="39"/>
        <v xml:space="preserve"> </v>
      </c>
    </row>
    <row r="505" spans="1:6" x14ac:dyDescent="0.45">
      <c r="A505" s="2"/>
      <c r="B505" t="str">
        <f t="shared" si="35"/>
        <v xml:space="preserve"> </v>
      </c>
      <c r="C505" s="2" t="str">
        <f t="shared" si="36"/>
        <v xml:space="preserve"> </v>
      </c>
      <c r="D505" s="2" t="str">
        <f t="shared" si="37"/>
        <v xml:space="preserve"> </v>
      </c>
      <c r="E505" s="2" t="str">
        <f t="shared" si="38"/>
        <v xml:space="preserve"> </v>
      </c>
      <c r="F505" s="2" t="str">
        <f t="shared" si="39"/>
        <v xml:space="preserve"> </v>
      </c>
    </row>
    <row r="506" spans="1:6" x14ac:dyDescent="0.45">
      <c r="A506" s="2"/>
      <c r="B506" t="str">
        <f t="shared" si="35"/>
        <v xml:space="preserve"> </v>
      </c>
      <c r="C506" s="2" t="str">
        <f t="shared" si="36"/>
        <v xml:space="preserve"> </v>
      </c>
      <c r="D506" s="2" t="str">
        <f t="shared" si="37"/>
        <v xml:space="preserve"> </v>
      </c>
      <c r="E506" s="2" t="str">
        <f t="shared" si="38"/>
        <v xml:space="preserve"> </v>
      </c>
      <c r="F506" s="2" t="str">
        <f t="shared" si="39"/>
        <v xml:space="preserve"> </v>
      </c>
    </row>
    <row r="507" spans="1:6" x14ac:dyDescent="0.45">
      <c r="A507" s="2"/>
      <c r="B507" t="str">
        <f t="shared" si="35"/>
        <v xml:space="preserve"> </v>
      </c>
      <c r="C507" s="2" t="str">
        <f t="shared" si="36"/>
        <v xml:space="preserve"> </v>
      </c>
      <c r="D507" s="2" t="str">
        <f t="shared" si="37"/>
        <v xml:space="preserve"> </v>
      </c>
      <c r="E507" s="2" t="str">
        <f t="shared" si="38"/>
        <v xml:space="preserve"> </v>
      </c>
      <c r="F507" s="2" t="str">
        <f t="shared" si="39"/>
        <v xml:space="preserve"> </v>
      </c>
    </row>
    <row r="508" spans="1:6" x14ac:dyDescent="0.45">
      <c r="A508" s="2"/>
      <c r="B508" t="str">
        <f t="shared" si="35"/>
        <v xml:space="preserve"> </v>
      </c>
      <c r="C508" s="2" t="str">
        <f t="shared" si="36"/>
        <v xml:space="preserve"> </v>
      </c>
      <c r="D508" s="2" t="str">
        <f t="shared" si="37"/>
        <v xml:space="preserve"> </v>
      </c>
      <c r="E508" s="2" t="str">
        <f t="shared" si="38"/>
        <v xml:space="preserve"> </v>
      </c>
      <c r="F508" s="2" t="str">
        <f t="shared" si="39"/>
        <v xml:space="preserve"> </v>
      </c>
    </row>
    <row r="509" spans="1:6" x14ac:dyDescent="0.45">
      <c r="A509" s="2"/>
      <c r="B509" t="str">
        <f t="shared" si="35"/>
        <v xml:space="preserve"> </v>
      </c>
      <c r="C509" s="2" t="str">
        <f t="shared" si="36"/>
        <v xml:space="preserve"> </v>
      </c>
      <c r="D509" s="2" t="str">
        <f t="shared" si="37"/>
        <v xml:space="preserve"> </v>
      </c>
      <c r="E509" s="2" t="str">
        <f t="shared" si="38"/>
        <v xml:space="preserve"> </v>
      </c>
      <c r="F509" s="2" t="str">
        <f t="shared" si="39"/>
        <v xml:space="preserve"> </v>
      </c>
    </row>
    <row r="510" spans="1:6" x14ac:dyDescent="0.45">
      <c r="A510" s="2"/>
      <c r="B510" t="str">
        <f t="shared" si="35"/>
        <v xml:space="preserve"> </v>
      </c>
      <c r="C510" s="2" t="str">
        <f t="shared" si="36"/>
        <v xml:space="preserve"> </v>
      </c>
      <c r="D510" s="2" t="str">
        <f t="shared" si="37"/>
        <v xml:space="preserve"> </v>
      </c>
      <c r="E510" s="2" t="str">
        <f t="shared" si="38"/>
        <v xml:space="preserve"> </v>
      </c>
      <c r="F510" s="2" t="str">
        <f t="shared" si="39"/>
        <v xml:space="preserve"> </v>
      </c>
    </row>
    <row r="511" spans="1:6" x14ac:dyDescent="0.45">
      <c r="A511" s="2"/>
      <c r="B511" t="str">
        <f t="shared" si="35"/>
        <v xml:space="preserve"> </v>
      </c>
      <c r="C511" s="2" t="str">
        <f t="shared" si="36"/>
        <v xml:space="preserve"> </v>
      </c>
      <c r="D511" s="2" t="str">
        <f t="shared" si="37"/>
        <v xml:space="preserve"> </v>
      </c>
      <c r="E511" s="2" t="str">
        <f t="shared" si="38"/>
        <v xml:space="preserve"> </v>
      </c>
      <c r="F511" s="2" t="str">
        <f t="shared" si="39"/>
        <v xml:space="preserve"> </v>
      </c>
    </row>
    <row r="512" spans="1:6" x14ac:dyDescent="0.45">
      <c r="A512" s="2"/>
      <c r="B512" t="str">
        <f t="shared" si="35"/>
        <v xml:space="preserve"> </v>
      </c>
      <c r="C512" s="2" t="str">
        <f t="shared" si="36"/>
        <v xml:space="preserve"> </v>
      </c>
      <c r="D512" s="2" t="str">
        <f t="shared" si="37"/>
        <v xml:space="preserve"> </v>
      </c>
      <c r="E512" s="2" t="str">
        <f t="shared" si="38"/>
        <v xml:space="preserve"> </v>
      </c>
      <c r="F512" s="2" t="str">
        <f t="shared" si="39"/>
        <v xml:space="preserve"> </v>
      </c>
    </row>
    <row r="513" spans="1:6" x14ac:dyDescent="0.45">
      <c r="A513" s="2"/>
      <c r="B513" t="str">
        <f t="shared" si="35"/>
        <v xml:space="preserve"> </v>
      </c>
      <c r="C513" s="2" t="str">
        <f t="shared" si="36"/>
        <v xml:space="preserve"> </v>
      </c>
      <c r="D513" s="2" t="str">
        <f t="shared" si="37"/>
        <v xml:space="preserve"> </v>
      </c>
      <c r="E513" s="2" t="str">
        <f t="shared" si="38"/>
        <v xml:space="preserve"> </v>
      </c>
      <c r="F513" s="2" t="str">
        <f t="shared" si="39"/>
        <v xml:space="preserve"> </v>
      </c>
    </row>
    <row r="514" spans="1:6" x14ac:dyDescent="0.45">
      <c r="A514" s="2"/>
      <c r="B514" t="str">
        <f t="shared" si="35"/>
        <v xml:space="preserve"> </v>
      </c>
      <c r="C514" s="2" t="str">
        <f t="shared" si="36"/>
        <v xml:space="preserve"> </v>
      </c>
      <c r="D514" s="2" t="str">
        <f t="shared" si="37"/>
        <v xml:space="preserve"> </v>
      </c>
      <c r="E514" s="2" t="str">
        <f t="shared" si="38"/>
        <v xml:space="preserve"> </v>
      </c>
      <c r="F514" s="2" t="str">
        <f t="shared" si="39"/>
        <v xml:space="preserve"> </v>
      </c>
    </row>
    <row r="515" spans="1:6" x14ac:dyDescent="0.45">
      <c r="A515" s="2"/>
      <c r="B515" t="str">
        <f t="shared" si="35"/>
        <v xml:space="preserve"> </v>
      </c>
      <c r="C515" s="2" t="str">
        <f t="shared" si="36"/>
        <v xml:space="preserve"> </v>
      </c>
      <c r="D515" s="2" t="str">
        <f t="shared" si="37"/>
        <v xml:space="preserve"> </v>
      </c>
      <c r="E515" s="2" t="str">
        <f t="shared" si="38"/>
        <v xml:space="preserve"> </v>
      </c>
      <c r="F515" s="2" t="str">
        <f t="shared" si="39"/>
        <v xml:space="preserve"> </v>
      </c>
    </row>
    <row r="516" spans="1:6" x14ac:dyDescent="0.45">
      <c r="A516" s="2"/>
      <c r="B516" t="str">
        <f t="shared" si="35"/>
        <v xml:space="preserve"> </v>
      </c>
      <c r="C516" s="2" t="str">
        <f t="shared" si="36"/>
        <v xml:space="preserve"> </v>
      </c>
      <c r="D516" s="2" t="str">
        <f t="shared" si="37"/>
        <v xml:space="preserve"> </v>
      </c>
      <c r="E516" s="2" t="str">
        <f t="shared" si="38"/>
        <v xml:space="preserve"> </v>
      </c>
      <c r="F516" s="2" t="str">
        <f t="shared" si="39"/>
        <v xml:space="preserve"> </v>
      </c>
    </row>
    <row r="517" spans="1:6" x14ac:dyDescent="0.45">
      <c r="A517" s="2"/>
      <c r="B517" t="str">
        <f t="shared" si="35"/>
        <v xml:space="preserve"> </v>
      </c>
      <c r="C517" s="2" t="str">
        <f t="shared" si="36"/>
        <v xml:space="preserve"> </v>
      </c>
      <c r="D517" s="2" t="str">
        <f t="shared" si="37"/>
        <v xml:space="preserve"> </v>
      </c>
      <c r="E517" s="2" t="str">
        <f t="shared" si="38"/>
        <v xml:space="preserve"> </v>
      </c>
      <c r="F517" s="2" t="str">
        <f t="shared" si="39"/>
        <v xml:space="preserve"> </v>
      </c>
    </row>
    <row r="518" spans="1:6" x14ac:dyDescent="0.45">
      <c r="A518" s="2"/>
      <c r="B518" t="str">
        <f t="shared" si="35"/>
        <v xml:space="preserve"> </v>
      </c>
      <c r="C518" s="2" t="str">
        <f t="shared" si="36"/>
        <v xml:space="preserve"> </v>
      </c>
      <c r="D518" s="2" t="str">
        <f t="shared" si="37"/>
        <v xml:space="preserve"> </v>
      </c>
      <c r="E518" s="2" t="str">
        <f t="shared" si="38"/>
        <v xml:space="preserve"> </v>
      </c>
      <c r="F518" s="2" t="str">
        <f t="shared" si="39"/>
        <v xml:space="preserve"> </v>
      </c>
    </row>
    <row r="519" spans="1:6" x14ac:dyDescent="0.45">
      <c r="A519" s="2"/>
      <c r="B519" t="str">
        <f t="shared" si="35"/>
        <v xml:space="preserve"> </v>
      </c>
      <c r="C519" s="2" t="str">
        <f t="shared" si="36"/>
        <v xml:space="preserve"> </v>
      </c>
      <c r="D519" s="2" t="str">
        <f t="shared" si="37"/>
        <v xml:space="preserve"> </v>
      </c>
      <c r="E519" s="2" t="str">
        <f t="shared" si="38"/>
        <v xml:space="preserve"> </v>
      </c>
      <c r="F519" s="2" t="str">
        <f t="shared" si="39"/>
        <v xml:space="preserve"> </v>
      </c>
    </row>
    <row r="520" spans="1:6" x14ac:dyDescent="0.45">
      <c r="A520" s="2"/>
      <c r="B520" t="str">
        <f t="shared" si="35"/>
        <v xml:space="preserve"> </v>
      </c>
      <c r="C520" s="2" t="str">
        <f t="shared" si="36"/>
        <v xml:space="preserve"> </v>
      </c>
      <c r="D520" s="2" t="str">
        <f t="shared" si="37"/>
        <v xml:space="preserve"> </v>
      </c>
      <c r="E520" s="2" t="str">
        <f t="shared" si="38"/>
        <v xml:space="preserve"> </v>
      </c>
      <c r="F520" s="2" t="str">
        <f t="shared" si="39"/>
        <v xml:space="preserve"> </v>
      </c>
    </row>
    <row r="521" spans="1:6" x14ac:dyDescent="0.45">
      <c r="A521" s="2"/>
      <c r="B521" t="str">
        <f t="shared" si="35"/>
        <v xml:space="preserve"> </v>
      </c>
      <c r="C521" s="2" t="str">
        <f t="shared" si="36"/>
        <v xml:space="preserve"> </v>
      </c>
      <c r="D521" s="2" t="str">
        <f t="shared" si="37"/>
        <v xml:space="preserve"> </v>
      </c>
      <c r="E521" s="2" t="str">
        <f t="shared" si="38"/>
        <v xml:space="preserve"> </v>
      </c>
      <c r="F521" s="2" t="str">
        <f t="shared" si="39"/>
        <v xml:space="preserve"> </v>
      </c>
    </row>
    <row r="522" spans="1:6" x14ac:dyDescent="0.45">
      <c r="A522" s="2"/>
      <c r="B522" t="str">
        <f t="shared" si="35"/>
        <v xml:space="preserve"> </v>
      </c>
      <c r="C522" s="2" t="str">
        <f t="shared" si="36"/>
        <v xml:space="preserve"> </v>
      </c>
      <c r="D522" s="2" t="str">
        <f t="shared" si="37"/>
        <v xml:space="preserve"> </v>
      </c>
      <c r="E522" s="2" t="str">
        <f t="shared" si="38"/>
        <v xml:space="preserve"> </v>
      </c>
      <c r="F522" s="2" t="str">
        <f t="shared" si="39"/>
        <v xml:space="preserve"> </v>
      </c>
    </row>
    <row r="523" spans="1:6" x14ac:dyDescent="0.45">
      <c r="A523" s="2"/>
      <c r="B523" t="str">
        <f t="shared" si="35"/>
        <v xml:space="preserve"> </v>
      </c>
      <c r="C523" s="2" t="str">
        <f t="shared" si="36"/>
        <v xml:space="preserve"> </v>
      </c>
      <c r="D523" s="2" t="str">
        <f t="shared" si="37"/>
        <v xml:space="preserve"> </v>
      </c>
      <c r="E523" s="2" t="str">
        <f t="shared" si="38"/>
        <v xml:space="preserve"> </v>
      </c>
      <c r="F523" s="2" t="str">
        <f t="shared" si="39"/>
        <v xml:space="preserve"> </v>
      </c>
    </row>
    <row r="524" spans="1:6" x14ac:dyDescent="0.45">
      <c r="A524" s="2"/>
      <c r="B524" t="str">
        <f t="shared" si="35"/>
        <v xml:space="preserve"> </v>
      </c>
      <c r="C524" s="2" t="str">
        <f t="shared" si="36"/>
        <v xml:space="preserve"> </v>
      </c>
      <c r="D524" s="2" t="str">
        <f t="shared" si="37"/>
        <v xml:space="preserve"> </v>
      </c>
      <c r="E524" s="2" t="str">
        <f t="shared" si="38"/>
        <v xml:space="preserve"> </v>
      </c>
      <c r="F524" s="2" t="str">
        <f t="shared" si="39"/>
        <v xml:space="preserve"> </v>
      </c>
    </row>
    <row r="525" spans="1:6" x14ac:dyDescent="0.45">
      <c r="A525" s="2"/>
      <c r="B525" t="str">
        <f t="shared" ref="B525:B588" si="40">IF(B524&lt;$D$7,B524+1," ")</f>
        <v xml:space="preserve"> </v>
      </c>
      <c r="C525" s="2" t="str">
        <f t="shared" ref="C525:C588" si="41">IF(B525&lt;&gt;" ",$D$9," ")</f>
        <v xml:space="preserve"> </v>
      </c>
      <c r="D525" s="2" t="str">
        <f t="shared" ref="D525:D588" si="42">IF(B525&lt;&gt;" ",PPMT($D$4/$D$6,$B525,$D$7,-$D$2)," ")</f>
        <v xml:space="preserve"> </v>
      </c>
      <c r="E525" s="2" t="str">
        <f t="shared" ref="E525:E588" si="43">IF(B525&lt;&gt;" ",IPMT($D$4/$D$6,  $B525,$D$7,-  $D$2)," ")</f>
        <v xml:space="preserve"> </v>
      </c>
      <c r="F525" s="2" t="str">
        <f t="shared" ref="F525:F588" si="44">IF(B525&lt;&gt;" ",F524-D525," ")</f>
        <v xml:space="preserve"> </v>
      </c>
    </row>
    <row r="526" spans="1:6" x14ac:dyDescent="0.45">
      <c r="A526" s="2"/>
      <c r="B526" t="str">
        <f t="shared" si="40"/>
        <v xml:space="preserve"> </v>
      </c>
      <c r="C526" s="2" t="str">
        <f t="shared" si="41"/>
        <v xml:space="preserve"> </v>
      </c>
      <c r="D526" s="2" t="str">
        <f t="shared" si="42"/>
        <v xml:space="preserve"> </v>
      </c>
      <c r="E526" s="2" t="str">
        <f t="shared" si="43"/>
        <v xml:space="preserve"> </v>
      </c>
      <c r="F526" s="2" t="str">
        <f t="shared" si="44"/>
        <v xml:space="preserve"> </v>
      </c>
    </row>
    <row r="527" spans="1:6" x14ac:dyDescent="0.45">
      <c r="A527" s="2"/>
      <c r="B527" t="str">
        <f t="shared" si="40"/>
        <v xml:space="preserve"> </v>
      </c>
      <c r="C527" s="2" t="str">
        <f t="shared" si="41"/>
        <v xml:space="preserve"> </v>
      </c>
      <c r="D527" s="2" t="str">
        <f t="shared" si="42"/>
        <v xml:space="preserve"> </v>
      </c>
      <c r="E527" s="2" t="str">
        <f t="shared" si="43"/>
        <v xml:space="preserve"> </v>
      </c>
      <c r="F527" s="2" t="str">
        <f t="shared" si="44"/>
        <v xml:space="preserve"> </v>
      </c>
    </row>
    <row r="528" spans="1:6" x14ac:dyDescent="0.45">
      <c r="A528" s="2"/>
      <c r="B528" t="str">
        <f t="shared" si="40"/>
        <v xml:space="preserve"> </v>
      </c>
      <c r="C528" s="2" t="str">
        <f t="shared" si="41"/>
        <v xml:space="preserve"> </v>
      </c>
      <c r="D528" s="2" t="str">
        <f t="shared" si="42"/>
        <v xml:space="preserve"> </v>
      </c>
      <c r="E528" s="2" t="str">
        <f t="shared" si="43"/>
        <v xml:space="preserve"> </v>
      </c>
      <c r="F528" s="2" t="str">
        <f t="shared" si="44"/>
        <v xml:space="preserve"> </v>
      </c>
    </row>
    <row r="529" spans="1:6" x14ac:dyDescent="0.45">
      <c r="A529" s="2"/>
      <c r="B529" t="str">
        <f t="shared" si="40"/>
        <v xml:space="preserve"> </v>
      </c>
      <c r="C529" s="2" t="str">
        <f t="shared" si="41"/>
        <v xml:space="preserve"> </v>
      </c>
      <c r="D529" s="2" t="str">
        <f t="shared" si="42"/>
        <v xml:space="preserve"> </v>
      </c>
      <c r="E529" s="2" t="str">
        <f t="shared" si="43"/>
        <v xml:space="preserve"> </v>
      </c>
      <c r="F529" s="2" t="str">
        <f t="shared" si="44"/>
        <v xml:space="preserve"> </v>
      </c>
    </row>
    <row r="530" spans="1:6" x14ac:dyDescent="0.45">
      <c r="A530" s="2"/>
      <c r="B530" t="str">
        <f t="shared" si="40"/>
        <v xml:space="preserve"> </v>
      </c>
      <c r="C530" s="2" t="str">
        <f t="shared" si="41"/>
        <v xml:space="preserve"> </v>
      </c>
      <c r="D530" s="2" t="str">
        <f t="shared" si="42"/>
        <v xml:space="preserve"> </v>
      </c>
      <c r="E530" s="2" t="str">
        <f t="shared" si="43"/>
        <v xml:space="preserve"> </v>
      </c>
      <c r="F530" s="2" t="str">
        <f t="shared" si="44"/>
        <v xml:space="preserve"> </v>
      </c>
    </row>
    <row r="531" spans="1:6" x14ac:dyDescent="0.45">
      <c r="A531" s="2"/>
      <c r="B531" t="str">
        <f t="shared" si="40"/>
        <v xml:space="preserve"> </v>
      </c>
      <c r="C531" s="2" t="str">
        <f t="shared" si="41"/>
        <v xml:space="preserve"> </v>
      </c>
      <c r="D531" s="2" t="str">
        <f t="shared" si="42"/>
        <v xml:space="preserve"> </v>
      </c>
      <c r="E531" s="2" t="str">
        <f t="shared" si="43"/>
        <v xml:space="preserve"> </v>
      </c>
      <c r="F531" s="2" t="str">
        <f t="shared" si="44"/>
        <v xml:space="preserve"> </v>
      </c>
    </row>
    <row r="532" spans="1:6" x14ac:dyDescent="0.45">
      <c r="A532" s="2"/>
      <c r="B532" t="str">
        <f t="shared" si="40"/>
        <v xml:space="preserve"> </v>
      </c>
      <c r="C532" s="2" t="str">
        <f t="shared" si="41"/>
        <v xml:space="preserve"> </v>
      </c>
      <c r="D532" s="2" t="str">
        <f t="shared" si="42"/>
        <v xml:space="preserve"> </v>
      </c>
      <c r="E532" s="2" t="str">
        <f t="shared" si="43"/>
        <v xml:space="preserve"> </v>
      </c>
      <c r="F532" s="2" t="str">
        <f t="shared" si="44"/>
        <v xml:space="preserve"> </v>
      </c>
    </row>
    <row r="533" spans="1:6" x14ac:dyDescent="0.45">
      <c r="A533" s="2"/>
      <c r="B533" t="str">
        <f t="shared" si="40"/>
        <v xml:space="preserve"> </v>
      </c>
      <c r="C533" s="2" t="str">
        <f t="shared" si="41"/>
        <v xml:space="preserve"> </v>
      </c>
      <c r="D533" s="2" t="str">
        <f t="shared" si="42"/>
        <v xml:space="preserve"> </v>
      </c>
      <c r="E533" s="2" t="str">
        <f t="shared" si="43"/>
        <v xml:space="preserve"> </v>
      </c>
      <c r="F533" s="2" t="str">
        <f t="shared" si="44"/>
        <v xml:space="preserve"> </v>
      </c>
    </row>
    <row r="534" spans="1:6" x14ac:dyDescent="0.45">
      <c r="A534" s="2"/>
      <c r="B534" t="str">
        <f t="shared" si="40"/>
        <v xml:space="preserve"> </v>
      </c>
      <c r="C534" s="2" t="str">
        <f t="shared" si="41"/>
        <v xml:space="preserve"> </v>
      </c>
      <c r="D534" s="2" t="str">
        <f t="shared" si="42"/>
        <v xml:space="preserve"> </v>
      </c>
      <c r="E534" s="2" t="str">
        <f t="shared" si="43"/>
        <v xml:space="preserve"> </v>
      </c>
      <c r="F534" s="2" t="str">
        <f t="shared" si="44"/>
        <v xml:space="preserve"> </v>
      </c>
    </row>
    <row r="535" spans="1:6" x14ac:dyDescent="0.45">
      <c r="A535" s="2"/>
      <c r="B535" t="str">
        <f t="shared" si="40"/>
        <v xml:space="preserve"> </v>
      </c>
      <c r="C535" s="2" t="str">
        <f t="shared" si="41"/>
        <v xml:space="preserve"> </v>
      </c>
      <c r="D535" s="2" t="str">
        <f t="shared" si="42"/>
        <v xml:space="preserve"> </v>
      </c>
      <c r="E535" s="2" t="str">
        <f t="shared" si="43"/>
        <v xml:space="preserve"> </v>
      </c>
      <c r="F535" s="2" t="str">
        <f t="shared" si="44"/>
        <v xml:space="preserve"> </v>
      </c>
    </row>
    <row r="536" spans="1:6" x14ac:dyDescent="0.45">
      <c r="A536" s="2"/>
      <c r="B536" t="str">
        <f t="shared" si="40"/>
        <v xml:space="preserve"> </v>
      </c>
      <c r="C536" s="2" t="str">
        <f t="shared" si="41"/>
        <v xml:space="preserve"> </v>
      </c>
      <c r="D536" s="2" t="str">
        <f t="shared" si="42"/>
        <v xml:space="preserve"> </v>
      </c>
      <c r="E536" s="2" t="str">
        <f t="shared" si="43"/>
        <v xml:space="preserve"> </v>
      </c>
      <c r="F536" s="2" t="str">
        <f t="shared" si="44"/>
        <v xml:space="preserve"> </v>
      </c>
    </row>
    <row r="537" spans="1:6" x14ac:dyDescent="0.45">
      <c r="A537" s="2"/>
      <c r="B537" t="str">
        <f t="shared" si="40"/>
        <v xml:space="preserve"> </v>
      </c>
      <c r="C537" s="2" t="str">
        <f t="shared" si="41"/>
        <v xml:space="preserve"> </v>
      </c>
      <c r="D537" s="2" t="str">
        <f t="shared" si="42"/>
        <v xml:space="preserve"> </v>
      </c>
      <c r="E537" s="2" t="str">
        <f t="shared" si="43"/>
        <v xml:space="preserve"> </v>
      </c>
      <c r="F537" s="2" t="str">
        <f t="shared" si="44"/>
        <v xml:space="preserve"> </v>
      </c>
    </row>
    <row r="538" spans="1:6" x14ac:dyDescent="0.45">
      <c r="A538" s="2"/>
      <c r="B538" t="str">
        <f t="shared" si="40"/>
        <v xml:space="preserve"> </v>
      </c>
      <c r="C538" s="2" t="str">
        <f t="shared" si="41"/>
        <v xml:space="preserve"> </v>
      </c>
      <c r="D538" s="2" t="str">
        <f t="shared" si="42"/>
        <v xml:space="preserve"> </v>
      </c>
      <c r="E538" s="2" t="str">
        <f t="shared" si="43"/>
        <v xml:space="preserve"> </v>
      </c>
      <c r="F538" s="2" t="str">
        <f t="shared" si="44"/>
        <v xml:space="preserve"> </v>
      </c>
    </row>
    <row r="539" spans="1:6" x14ac:dyDescent="0.45">
      <c r="A539" s="2"/>
      <c r="B539" t="str">
        <f t="shared" si="40"/>
        <v xml:space="preserve"> </v>
      </c>
      <c r="C539" s="2" t="str">
        <f t="shared" si="41"/>
        <v xml:space="preserve"> </v>
      </c>
      <c r="D539" s="2" t="str">
        <f t="shared" si="42"/>
        <v xml:space="preserve"> </v>
      </c>
      <c r="E539" s="2" t="str">
        <f t="shared" si="43"/>
        <v xml:space="preserve"> </v>
      </c>
      <c r="F539" s="2" t="str">
        <f t="shared" si="44"/>
        <v xml:space="preserve"> </v>
      </c>
    </row>
    <row r="540" spans="1:6" x14ac:dyDescent="0.45">
      <c r="A540" s="2"/>
      <c r="B540" t="str">
        <f t="shared" si="40"/>
        <v xml:space="preserve"> </v>
      </c>
      <c r="C540" s="2" t="str">
        <f t="shared" si="41"/>
        <v xml:space="preserve"> </v>
      </c>
      <c r="D540" s="2" t="str">
        <f t="shared" si="42"/>
        <v xml:space="preserve"> </v>
      </c>
      <c r="E540" s="2" t="str">
        <f t="shared" si="43"/>
        <v xml:space="preserve"> </v>
      </c>
      <c r="F540" s="2" t="str">
        <f t="shared" si="44"/>
        <v xml:space="preserve"> </v>
      </c>
    </row>
    <row r="541" spans="1:6" x14ac:dyDescent="0.45">
      <c r="A541" s="2"/>
      <c r="B541" t="str">
        <f t="shared" si="40"/>
        <v xml:space="preserve"> </v>
      </c>
      <c r="C541" s="2" t="str">
        <f t="shared" si="41"/>
        <v xml:space="preserve"> </v>
      </c>
      <c r="D541" s="2" t="str">
        <f t="shared" si="42"/>
        <v xml:space="preserve"> </v>
      </c>
      <c r="E541" s="2" t="str">
        <f t="shared" si="43"/>
        <v xml:space="preserve"> </v>
      </c>
      <c r="F541" s="2" t="str">
        <f t="shared" si="44"/>
        <v xml:space="preserve"> </v>
      </c>
    </row>
    <row r="542" spans="1:6" x14ac:dyDescent="0.45">
      <c r="A542" s="2"/>
      <c r="B542" t="str">
        <f t="shared" si="40"/>
        <v xml:space="preserve"> </v>
      </c>
      <c r="C542" s="2" t="str">
        <f t="shared" si="41"/>
        <v xml:space="preserve"> </v>
      </c>
      <c r="D542" s="2" t="str">
        <f t="shared" si="42"/>
        <v xml:space="preserve"> </v>
      </c>
      <c r="E542" s="2" t="str">
        <f t="shared" si="43"/>
        <v xml:space="preserve"> </v>
      </c>
      <c r="F542" s="2" t="str">
        <f t="shared" si="44"/>
        <v xml:space="preserve"> </v>
      </c>
    </row>
    <row r="543" spans="1:6" x14ac:dyDescent="0.45">
      <c r="A543" s="2"/>
      <c r="B543" t="str">
        <f t="shared" si="40"/>
        <v xml:space="preserve"> </v>
      </c>
      <c r="C543" s="2" t="str">
        <f t="shared" si="41"/>
        <v xml:space="preserve"> </v>
      </c>
      <c r="D543" s="2" t="str">
        <f t="shared" si="42"/>
        <v xml:space="preserve"> </v>
      </c>
      <c r="E543" s="2" t="str">
        <f t="shared" si="43"/>
        <v xml:space="preserve"> </v>
      </c>
      <c r="F543" s="2" t="str">
        <f t="shared" si="44"/>
        <v xml:space="preserve"> </v>
      </c>
    </row>
    <row r="544" spans="1:6" x14ac:dyDescent="0.45">
      <c r="A544" s="2"/>
      <c r="B544" t="str">
        <f t="shared" si="40"/>
        <v xml:space="preserve"> </v>
      </c>
      <c r="C544" s="2" t="str">
        <f t="shared" si="41"/>
        <v xml:space="preserve"> </v>
      </c>
      <c r="D544" s="2" t="str">
        <f t="shared" si="42"/>
        <v xml:space="preserve"> </v>
      </c>
      <c r="E544" s="2" t="str">
        <f t="shared" si="43"/>
        <v xml:space="preserve"> </v>
      </c>
      <c r="F544" s="2" t="str">
        <f t="shared" si="44"/>
        <v xml:space="preserve"> </v>
      </c>
    </row>
    <row r="545" spans="1:6" x14ac:dyDescent="0.45">
      <c r="A545" s="2"/>
      <c r="B545" t="str">
        <f t="shared" si="40"/>
        <v xml:space="preserve"> </v>
      </c>
      <c r="C545" s="2" t="str">
        <f t="shared" si="41"/>
        <v xml:space="preserve"> </v>
      </c>
      <c r="D545" s="2" t="str">
        <f t="shared" si="42"/>
        <v xml:space="preserve"> </v>
      </c>
      <c r="E545" s="2" t="str">
        <f t="shared" si="43"/>
        <v xml:space="preserve"> </v>
      </c>
      <c r="F545" s="2" t="str">
        <f t="shared" si="44"/>
        <v xml:space="preserve"> </v>
      </c>
    </row>
    <row r="546" spans="1:6" x14ac:dyDescent="0.45">
      <c r="A546" s="2"/>
      <c r="B546" t="str">
        <f t="shared" si="40"/>
        <v xml:space="preserve"> </v>
      </c>
      <c r="C546" s="2" t="str">
        <f t="shared" si="41"/>
        <v xml:space="preserve"> </v>
      </c>
      <c r="D546" s="2" t="str">
        <f t="shared" si="42"/>
        <v xml:space="preserve"> </v>
      </c>
      <c r="E546" s="2" t="str">
        <f t="shared" si="43"/>
        <v xml:space="preserve"> </v>
      </c>
      <c r="F546" s="2" t="str">
        <f t="shared" si="44"/>
        <v xml:space="preserve"> </v>
      </c>
    </row>
    <row r="547" spans="1:6" x14ac:dyDescent="0.45">
      <c r="A547" s="2"/>
      <c r="B547" t="str">
        <f t="shared" si="40"/>
        <v xml:space="preserve"> </v>
      </c>
      <c r="C547" s="2" t="str">
        <f t="shared" si="41"/>
        <v xml:space="preserve"> </v>
      </c>
      <c r="D547" s="2" t="str">
        <f t="shared" si="42"/>
        <v xml:space="preserve"> </v>
      </c>
      <c r="E547" s="2" t="str">
        <f t="shared" si="43"/>
        <v xml:space="preserve"> </v>
      </c>
      <c r="F547" s="2" t="str">
        <f t="shared" si="44"/>
        <v xml:space="preserve"> </v>
      </c>
    </row>
    <row r="548" spans="1:6" x14ac:dyDescent="0.45">
      <c r="A548" s="2"/>
      <c r="B548" t="str">
        <f t="shared" si="40"/>
        <v xml:space="preserve"> </v>
      </c>
      <c r="C548" s="2" t="str">
        <f t="shared" si="41"/>
        <v xml:space="preserve"> </v>
      </c>
      <c r="D548" s="2" t="str">
        <f t="shared" si="42"/>
        <v xml:space="preserve"> </v>
      </c>
      <c r="E548" s="2" t="str">
        <f t="shared" si="43"/>
        <v xml:space="preserve"> </v>
      </c>
      <c r="F548" s="2" t="str">
        <f t="shared" si="44"/>
        <v xml:space="preserve"> </v>
      </c>
    </row>
    <row r="549" spans="1:6" x14ac:dyDescent="0.45">
      <c r="A549" s="2"/>
      <c r="B549" t="str">
        <f t="shared" si="40"/>
        <v xml:space="preserve"> </v>
      </c>
      <c r="C549" s="2" t="str">
        <f t="shared" si="41"/>
        <v xml:space="preserve"> </v>
      </c>
      <c r="D549" s="2" t="str">
        <f t="shared" si="42"/>
        <v xml:space="preserve"> </v>
      </c>
      <c r="E549" s="2" t="str">
        <f t="shared" si="43"/>
        <v xml:space="preserve"> </v>
      </c>
      <c r="F549" s="2" t="str">
        <f t="shared" si="44"/>
        <v xml:space="preserve"> </v>
      </c>
    </row>
    <row r="550" spans="1:6" x14ac:dyDescent="0.45">
      <c r="A550" s="2"/>
      <c r="B550" t="str">
        <f t="shared" si="40"/>
        <v xml:space="preserve"> </v>
      </c>
      <c r="C550" s="2" t="str">
        <f t="shared" si="41"/>
        <v xml:space="preserve"> </v>
      </c>
      <c r="D550" s="2" t="str">
        <f t="shared" si="42"/>
        <v xml:space="preserve"> </v>
      </c>
      <c r="E550" s="2" t="str">
        <f t="shared" si="43"/>
        <v xml:space="preserve"> </v>
      </c>
      <c r="F550" s="2" t="str">
        <f t="shared" si="44"/>
        <v xml:space="preserve"> </v>
      </c>
    </row>
    <row r="551" spans="1:6" x14ac:dyDescent="0.45">
      <c r="A551" s="2"/>
      <c r="B551" t="str">
        <f t="shared" si="40"/>
        <v xml:space="preserve"> </v>
      </c>
      <c r="C551" s="2" t="str">
        <f t="shared" si="41"/>
        <v xml:space="preserve"> </v>
      </c>
      <c r="D551" s="2" t="str">
        <f t="shared" si="42"/>
        <v xml:space="preserve"> </v>
      </c>
      <c r="E551" s="2" t="str">
        <f t="shared" si="43"/>
        <v xml:space="preserve"> </v>
      </c>
      <c r="F551" s="2" t="str">
        <f t="shared" si="44"/>
        <v xml:space="preserve"> </v>
      </c>
    </row>
    <row r="552" spans="1:6" x14ac:dyDescent="0.45">
      <c r="A552" s="2"/>
      <c r="B552" t="str">
        <f t="shared" si="40"/>
        <v xml:space="preserve"> </v>
      </c>
      <c r="C552" s="2" t="str">
        <f t="shared" si="41"/>
        <v xml:space="preserve"> </v>
      </c>
      <c r="D552" s="2" t="str">
        <f t="shared" si="42"/>
        <v xml:space="preserve"> </v>
      </c>
      <c r="E552" s="2" t="str">
        <f t="shared" si="43"/>
        <v xml:space="preserve"> </v>
      </c>
      <c r="F552" s="2" t="str">
        <f t="shared" si="44"/>
        <v xml:space="preserve"> </v>
      </c>
    </row>
    <row r="553" spans="1:6" x14ac:dyDescent="0.45">
      <c r="A553" s="2"/>
      <c r="B553" t="str">
        <f t="shared" si="40"/>
        <v xml:space="preserve"> </v>
      </c>
      <c r="C553" s="2" t="str">
        <f t="shared" si="41"/>
        <v xml:space="preserve"> </v>
      </c>
      <c r="D553" s="2" t="str">
        <f t="shared" si="42"/>
        <v xml:space="preserve"> </v>
      </c>
      <c r="E553" s="2" t="str">
        <f t="shared" si="43"/>
        <v xml:space="preserve"> </v>
      </c>
      <c r="F553" s="2" t="str">
        <f t="shared" si="44"/>
        <v xml:space="preserve"> </v>
      </c>
    </row>
    <row r="554" spans="1:6" x14ac:dyDescent="0.45">
      <c r="A554" s="2"/>
      <c r="B554" t="str">
        <f t="shared" si="40"/>
        <v xml:space="preserve"> </v>
      </c>
      <c r="C554" s="2" t="str">
        <f t="shared" si="41"/>
        <v xml:space="preserve"> </v>
      </c>
      <c r="D554" s="2" t="str">
        <f t="shared" si="42"/>
        <v xml:space="preserve"> </v>
      </c>
      <c r="E554" s="2" t="str">
        <f t="shared" si="43"/>
        <v xml:space="preserve"> </v>
      </c>
      <c r="F554" s="2" t="str">
        <f t="shared" si="44"/>
        <v xml:space="preserve"> </v>
      </c>
    </row>
    <row r="555" spans="1:6" x14ac:dyDescent="0.45">
      <c r="A555" s="2"/>
      <c r="B555" t="str">
        <f t="shared" si="40"/>
        <v xml:space="preserve"> </v>
      </c>
      <c r="C555" s="2" t="str">
        <f t="shared" si="41"/>
        <v xml:space="preserve"> </v>
      </c>
      <c r="D555" s="2" t="str">
        <f t="shared" si="42"/>
        <v xml:space="preserve"> </v>
      </c>
      <c r="E555" s="2" t="str">
        <f t="shared" si="43"/>
        <v xml:space="preserve"> </v>
      </c>
      <c r="F555" s="2" t="str">
        <f t="shared" si="44"/>
        <v xml:space="preserve"> </v>
      </c>
    </row>
    <row r="556" spans="1:6" x14ac:dyDescent="0.45">
      <c r="A556" s="2"/>
      <c r="B556" t="str">
        <f t="shared" si="40"/>
        <v xml:space="preserve"> </v>
      </c>
      <c r="C556" s="2" t="str">
        <f t="shared" si="41"/>
        <v xml:space="preserve"> </v>
      </c>
      <c r="D556" s="2" t="str">
        <f t="shared" si="42"/>
        <v xml:space="preserve"> </v>
      </c>
      <c r="E556" s="2" t="str">
        <f t="shared" si="43"/>
        <v xml:space="preserve"> </v>
      </c>
      <c r="F556" s="2" t="str">
        <f t="shared" si="44"/>
        <v xml:space="preserve"> </v>
      </c>
    </row>
    <row r="557" spans="1:6" x14ac:dyDescent="0.45">
      <c r="A557" s="2"/>
      <c r="B557" t="str">
        <f t="shared" si="40"/>
        <v xml:space="preserve"> </v>
      </c>
      <c r="C557" s="2" t="str">
        <f t="shared" si="41"/>
        <v xml:space="preserve"> </v>
      </c>
      <c r="D557" s="2" t="str">
        <f t="shared" si="42"/>
        <v xml:space="preserve"> </v>
      </c>
      <c r="E557" s="2" t="str">
        <f t="shared" si="43"/>
        <v xml:space="preserve"> </v>
      </c>
      <c r="F557" s="2" t="str">
        <f t="shared" si="44"/>
        <v xml:space="preserve"> </v>
      </c>
    </row>
    <row r="558" spans="1:6" x14ac:dyDescent="0.45">
      <c r="A558" s="2"/>
      <c r="B558" t="str">
        <f t="shared" si="40"/>
        <v xml:space="preserve"> </v>
      </c>
      <c r="C558" s="2" t="str">
        <f t="shared" si="41"/>
        <v xml:space="preserve"> </v>
      </c>
      <c r="D558" s="2" t="str">
        <f t="shared" si="42"/>
        <v xml:space="preserve"> </v>
      </c>
      <c r="E558" s="2" t="str">
        <f t="shared" si="43"/>
        <v xml:space="preserve"> </v>
      </c>
      <c r="F558" s="2" t="str">
        <f t="shared" si="44"/>
        <v xml:space="preserve"> </v>
      </c>
    </row>
    <row r="559" spans="1:6" x14ac:dyDescent="0.45">
      <c r="A559" s="2"/>
      <c r="B559" t="str">
        <f t="shared" si="40"/>
        <v xml:space="preserve"> </v>
      </c>
      <c r="C559" s="2" t="str">
        <f t="shared" si="41"/>
        <v xml:space="preserve"> </v>
      </c>
      <c r="D559" s="2" t="str">
        <f t="shared" si="42"/>
        <v xml:space="preserve"> </v>
      </c>
      <c r="E559" s="2" t="str">
        <f t="shared" si="43"/>
        <v xml:space="preserve"> </v>
      </c>
      <c r="F559" s="2" t="str">
        <f t="shared" si="44"/>
        <v xml:space="preserve"> </v>
      </c>
    </row>
    <row r="560" spans="1:6" x14ac:dyDescent="0.45">
      <c r="A560" s="2"/>
      <c r="B560" t="str">
        <f t="shared" si="40"/>
        <v xml:space="preserve"> </v>
      </c>
      <c r="C560" s="2" t="str">
        <f t="shared" si="41"/>
        <v xml:space="preserve"> </v>
      </c>
      <c r="D560" s="2" t="str">
        <f t="shared" si="42"/>
        <v xml:space="preserve"> </v>
      </c>
      <c r="E560" s="2" t="str">
        <f t="shared" si="43"/>
        <v xml:space="preserve"> </v>
      </c>
      <c r="F560" s="2" t="str">
        <f t="shared" si="44"/>
        <v xml:space="preserve"> </v>
      </c>
    </row>
    <row r="561" spans="1:6" x14ac:dyDescent="0.45">
      <c r="A561" s="2"/>
      <c r="B561" t="str">
        <f t="shared" si="40"/>
        <v xml:space="preserve"> </v>
      </c>
      <c r="C561" s="2" t="str">
        <f t="shared" si="41"/>
        <v xml:space="preserve"> </v>
      </c>
      <c r="D561" s="2" t="str">
        <f t="shared" si="42"/>
        <v xml:space="preserve"> </v>
      </c>
      <c r="E561" s="2" t="str">
        <f t="shared" si="43"/>
        <v xml:space="preserve"> </v>
      </c>
      <c r="F561" s="2" t="str">
        <f t="shared" si="44"/>
        <v xml:space="preserve"> </v>
      </c>
    </row>
    <row r="562" spans="1:6" x14ac:dyDescent="0.45">
      <c r="A562" s="2"/>
      <c r="B562" t="str">
        <f t="shared" si="40"/>
        <v xml:space="preserve"> </v>
      </c>
      <c r="C562" s="2" t="str">
        <f t="shared" si="41"/>
        <v xml:space="preserve"> </v>
      </c>
      <c r="D562" s="2" t="str">
        <f t="shared" si="42"/>
        <v xml:space="preserve"> </v>
      </c>
      <c r="E562" s="2" t="str">
        <f t="shared" si="43"/>
        <v xml:space="preserve"> </v>
      </c>
      <c r="F562" s="2" t="str">
        <f t="shared" si="44"/>
        <v xml:space="preserve"> </v>
      </c>
    </row>
    <row r="563" spans="1:6" x14ac:dyDescent="0.45">
      <c r="A563" s="2"/>
      <c r="B563" t="str">
        <f t="shared" si="40"/>
        <v xml:space="preserve"> </v>
      </c>
      <c r="C563" s="2" t="str">
        <f t="shared" si="41"/>
        <v xml:space="preserve"> </v>
      </c>
      <c r="D563" s="2" t="str">
        <f t="shared" si="42"/>
        <v xml:space="preserve"> </v>
      </c>
      <c r="E563" s="2" t="str">
        <f t="shared" si="43"/>
        <v xml:space="preserve"> </v>
      </c>
      <c r="F563" s="2" t="str">
        <f t="shared" si="44"/>
        <v xml:space="preserve"> </v>
      </c>
    </row>
    <row r="564" spans="1:6" x14ac:dyDescent="0.45">
      <c r="A564" s="2"/>
      <c r="B564" t="str">
        <f t="shared" si="40"/>
        <v xml:space="preserve"> </v>
      </c>
      <c r="C564" s="2" t="str">
        <f t="shared" si="41"/>
        <v xml:space="preserve"> </v>
      </c>
      <c r="D564" s="2" t="str">
        <f t="shared" si="42"/>
        <v xml:space="preserve"> </v>
      </c>
      <c r="E564" s="2" t="str">
        <f t="shared" si="43"/>
        <v xml:space="preserve"> </v>
      </c>
      <c r="F564" s="2" t="str">
        <f t="shared" si="44"/>
        <v xml:space="preserve"> </v>
      </c>
    </row>
    <row r="565" spans="1:6" x14ac:dyDescent="0.45">
      <c r="A565" s="2"/>
      <c r="B565" t="str">
        <f t="shared" si="40"/>
        <v xml:space="preserve"> </v>
      </c>
      <c r="C565" s="2" t="str">
        <f t="shared" si="41"/>
        <v xml:space="preserve"> </v>
      </c>
      <c r="D565" s="2" t="str">
        <f t="shared" si="42"/>
        <v xml:space="preserve"> </v>
      </c>
      <c r="E565" s="2" t="str">
        <f t="shared" si="43"/>
        <v xml:space="preserve"> </v>
      </c>
      <c r="F565" s="2" t="str">
        <f t="shared" si="44"/>
        <v xml:space="preserve"> </v>
      </c>
    </row>
    <row r="566" spans="1:6" x14ac:dyDescent="0.45">
      <c r="A566" s="2"/>
      <c r="B566" t="str">
        <f t="shared" si="40"/>
        <v xml:space="preserve"> </v>
      </c>
      <c r="C566" s="2" t="str">
        <f t="shared" si="41"/>
        <v xml:space="preserve"> </v>
      </c>
      <c r="D566" s="2" t="str">
        <f t="shared" si="42"/>
        <v xml:space="preserve"> </v>
      </c>
      <c r="E566" s="2" t="str">
        <f t="shared" si="43"/>
        <v xml:space="preserve"> </v>
      </c>
      <c r="F566" s="2" t="str">
        <f t="shared" si="44"/>
        <v xml:space="preserve"> </v>
      </c>
    </row>
    <row r="567" spans="1:6" x14ac:dyDescent="0.45">
      <c r="A567" s="2"/>
      <c r="B567" t="str">
        <f t="shared" si="40"/>
        <v xml:space="preserve"> </v>
      </c>
      <c r="C567" s="2" t="str">
        <f t="shared" si="41"/>
        <v xml:space="preserve"> </v>
      </c>
      <c r="D567" s="2" t="str">
        <f t="shared" si="42"/>
        <v xml:space="preserve"> </v>
      </c>
      <c r="E567" s="2" t="str">
        <f t="shared" si="43"/>
        <v xml:space="preserve"> </v>
      </c>
      <c r="F567" s="2" t="str">
        <f t="shared" si="44"/>
        <v xml:space="preserve"> </v>
      </c>
    </row>
    <row r="568" spans="1:6" x14ac:dyDescent="0.45">
      <c r="A568" s="2"/>
      <c r="B568" t="str">
        <f t="shared" si="40"/>
        <v xml:space="preserve"> </v>
      </c>
      <c r="C568" s="2" t="str">
        <f t="shared" si="41"/>
        <v xml:space="preserve"> </v>
      </c>
      <c r="D568" s="2" t="str">
        <f t="shared" si="42"/>
        <v xml:space="preserve"> </v>
      </c>
      <c r="E568" s="2" t="str">
        <f t="shared" si="43"/>
        <v xml:space="preserve"> </v>
      </c>
      <c r="F568" s="2" t="str">
        <f t="shared" si="44"/>
        <v xml:space="preserve"> </v>
      </c>
    </row>
    <row r="569" spans="1:6" x14ac:dyDescent="0.45">
      <c r="A569" s="2"/>
      <c r="B569" t="str">
        <f t="shared" si="40"/>
        <v xml:space="preserve"> </v>
      </c>
      <c r="C569" s="2" t="str">
        <f t="shared" si="41"/>
        <v xml:space="preserve"> </v>
      </c>
      <c r="D569" s="2" t="str">
        <f t="shared" si="42"/>
        <v xml:space="preserve"> </v>
      </c>
      <c r="E569" s="2" t="str">
        <f t="shared" si="43"/>
        <v xml:space="preserve"> </v>
      </c>
      <c r="F569" s="2" t="str">
        <f t="shared" si="44"/>
        <v xml:space="preserve"> </v>
      </c>
    </row>
    <row r="570" spans="1:6" x14ac:dyDescent="0.45">
      <c r="A570" s="2"/>
      <c r="B570" t="str">
        <f t="shared" si="40"/>
        <v xml:space="preserve"> </v>
      </c>
      <c r="C570" s="2" t="str">
        <f t="shared" si="41"/>
        <v xml:space="preserve"> </v>
      </c>
      <c r="D570" s="2" t="str">
        <f t="shared" si="42"/>
        <v xml:space="preserve"> </v>
      </c>
      <c r="E570" s="2" t="str">
        <f t="shared" si="43"/>
        <v xml:space="preserve"> </v>
      </c>
      <c r="F570" s="2" t="str">
        <f t="shared" si="44"/>
        <v xml:space="preserve"> </v>
      </c>
    </row>
    <row r="571" spans="1:6" x14ac:dyDescent="0.45">
      <c r="A571" s="2"/>
      <c r="B571" t="str">
        <f t="shared" si="40"/>
        <v xml:space="preserve"> </v>
      </c>
      <c r="C571" s="2" t="str">
        <f t="shared" si="41"/>
        <v xml:space="preserve"> </v>
      </c>
      <c r="D571" s="2" t="str">
        <f t="shared" si="42"/>
        <v xml:space="preserve"> </v>
      </c>
      <c r="E571" s="2" t="str">
        <f t="shared" si="43"/>
        <v xml:space="preserve"> </v>
      </c>
      <c r="F571" s="2" t="str">
        <f t="shared" si="44"/>
        <v xml:space="preserve"> </v>
      </c>
    </row>
    <row r="572" spans="1:6" x14ac:dyDescent="0.45">
      <c r="A572" s="2"/>
      <c r="B572" t="str">
        <f t="shared" si="40"/>
        <v xml:space="preserve"> </v>
      </c>
      <c r="C572" s="2" t="str">
        <f t="shared" si="41"/>
        <v xml:space="preserve"> </v>
      </c>
      <c r="D572" s="2" t="str">
        <f t="shared" si="42"/>
        <v xml:space="preserve"> </v>
      </c>
      <c r="E572" s="2" t="str">
        <f t="shared" si="43"/>
        <v xml:space="preserve"> </v>
      </c>
      <c r="F572" s="2" t="str">
        <f t="shared" si="44"/>
        <v xml:space="preserve"> </v>
      </c>
    </row>
    <row r="573" spans="1:6" x14ac:dyDescent="0.45">
      <c r="A573" s="2"/>
      <c r="B573" t="str">
        <f t="shared" si="40"/>
        <v xml:space="preserve"> </v>
      </c>
      <c r="C573" s="2" t="str">
        <f t="shared" si="41"/>
        <v xml:space="preserve"> </v>
      </c>
      <c r="D573" s="2" t="str">
        <f t="shared" si="42"/>
        <v xml:space="preserve"> </v>
      </c>
      <c r="E573" s="2" t="str">
        <f t="shared" si="43"/>
        <v xml:space="preserve"> </v>
      </c>
      <c r="F573" s="2" t="str">
        <f t="shared" si="44"/>
        <v xml:space="preserve"> </v>
      </c>
    </row>
    <row r="574" spans="1:6" x14ac:dyDescent="0.45">
      <c r="A574" s="2"/>
      <c r="B574" t="str">
        <f t="shared" si="40"/>
        <v xml:space="preserve"> </v>
      </c>
      <c r="C574" s="2" t="str">
        <f t="shared" si="41"/>
        <v xml:space="preserve"> </v>
      </c>
      <c r="D574" s="2" t="str">
        <f t="shared" si="42"/>
        <v xml:space="preserve"> </v>
      </c>
      <c r="E574" s="2" t="str">
        <f t="shared" si="43"/>
        <v xml:space="preserve"> </v>
      </c>
      <c r="F574" s="2" t="str">
        <f t="shared" si="44"/>
        <v xml:space="preserve"> </v>
      </c>
    </row>
    <row r="575" spans="1:6" x14ac:dyDescent="0.45">
      <c r="A575" s="2"/>
      <c r="B575" t="str">
        <f t="shared" si="40"/>
        <v xml:space="preserve"> </v>
      </c>
      <c r="C575" s="2" t="str">
        <f t="shared" si="41"/>
        <v xml:space="preserve"> </v>
      </c>
      <c r="D575" s="2" t="str">
        <f t="shared" si="42"/>
        <v xml:space="preserve"> </v>
      </c>
      <c r="E575" s="2" t="str">
        <f t="shared" si="43"/>
        <v xml:space="preserve"> </v>
      </c>
      <c r="F575" s="2" t="str">
        <f t="shared" si="44"/>
        <v xml:space="preserve"> </v>
      </c>
    </row>
    <row r="576" spans="1:6" x14ac:dyDescent="0.45">
      <c r="A576" s="2"/>
      <c r="B576" t="str">
        <f t="shared" si="40"/>
        <v xml:space="preserve"> </v>
      </c>
      <c r="C576" s="2" t="str">
        <f t="shared" si="41"/>
        <v xml:space="preserve"> </v>
      </c>
      <c r="D576" s="2" t="str">
        <f t="shared" si="42"/>
        <v xml:space="preserve"> </v>
      </c>
      <c r="E576" s="2" t="str">
        <f t="shared" si="43"/>
        <v xml:space="preserve"> </v>
      </c>
      <c r="F576" s="2" t="str">
        <f t="shared" si="44"/>
        <v xml:space="preserve"> </v>
      </c>
    </row>
    <row r="577" spans="1:6" x14ac:dyDescent="0.45">
      <c r="A577" s="2"/>
      <c r="B577" t="str">
        <f t="shared" si="40"/>
        <v xml:space="preserve"> </v>
      </c>
      <c r="C577" s="2" t="str">
        <f t="shared" si="41"/>
        <v xml:space="preserve"> </v>
      </c>
      <c r="D577" s="2" t="str">
        <f t="shared" si="42"/>
        <v xml:space="preserve"> </v>
      </c>
      <c r="E577" s="2" t="str">
        <f t="shared" si="43"/>
        <v xml:space="preserve"> </v>
      </c>
      <c r="F577" s="2" t="str">
        <f t="shared" si="44"/>
        <v xml:space="preserve"> </v>
      </c>
    </row>
    <row r="578" spans="1:6" x14ac:dyDescent="0.45">
      <c r="A578" s="2"/>
      <c r="B578" t="str">
        <f t="shared" si="40"/>
        <v xml:space="preserve"> </v>
      </c>
      <c r="C578" s="2" t="str">
        <f t="shared" si="41"/>
        <v xml:space="preserve"> </v>
      </c>
      <c r="D578" s="2" t="str">
        <f t="shared" si="42"/>
        <v xml:space="preserve"> </v>
      </c>
      <c r="E578" s="2" t="str">
        <f t="shared" si="43"/>
        <v xml:space="preserve"> </v>
      </c>
      <c r="F578" s="2" t="str">
        <f t="shared" si="44"/>
        <v xml:space="preserve"> </v>
      </c>
    </row>
    <row r="579" spans="1:6" x14ac:dyDescent="0.45">
      <c r="A579" s="2"/>
      <c r="B579" t="str">
        <f t="shared" si="40"/>
        <v xml:space="preserve"> </v>
      </c>
      <c r="C579" s="2" t="str">
        <f t="shared" si="41"/>
        <v xml:space="preserve"> </v>
      </c>
      <c r="D579" s="2" t="str">
        <f t="shared" si="42"/>
        <v xml:space="preserve"> </v>
      </c>
      <c r="E579" s="2" t="str">
        <f t="shared" si="43"/>
        <v xml:space="preserve"> </v>
      </c>
      <c r="F579" s="2" t="str">
        <f t="shared" si="44"/>
        <v xml:space="preserve"> </v>
      </c>
    </row>
    <row r="580" spans="1:6" x14ac:dyDescent="0.45">
      <c r="A580" s="2"/>
      <c r="B580" t="str">
        <f t="shared" si="40"/>
        <v xml:space="preserve"> </v>
      </c>
      <c r="C580" s="2" t="str">
        <f t="shared" si="41"/>
        <v xml:space="preserve"> </v>
      </c>
      <c r="D580" s="2" t="str">
        <f t="shared" si="42"/>
        <v xml:space="preserve"> </v>
      </c>
      <c r="E580" s="2" t="str">
        <f t="shared" si="43"/>
        <v xml:space="preserve"> </v>
      </c>
      <c r="F580" s="2" t="str">
        <f t="shared" si="44"/>
        <v xml:space="preserve"> </v>
      </c>
    </row>
    <row r="581" spans="1:6" x14ac:dyDescent="0.45">
      <c r="A581" s="2"/>
      <c r="B581" t="str">
        <f t="shared" si="40"/>
        <v xml:space="preserve"> </v>
      </c>
      <c r="C581" s="2" t="str">
        <f t="shared" si="41"/>
        <v xml:space="preserve"> </v>
      </c>
      <c r="D581" s="2" t="str">
        <f t="shared" si="42"/>
        <v xml:space="preserve"> </v>
      </c>
      <c r="E581" s="2" t="str">
        <f t="shared" si="43"/>
        <v xml:space="preserve"> </v>
      </c>
      <c r="F581" s="2" t="str">
        <f t="shared" si="44"/>
        <v xml:space="preserve"> </v>
      </c>
    </row>
    <row r="582" spans="1:6" x14ac:dyDescent="0.45">
      <c r="A582" s="2"/>
      <c r="B582" t="str">
        <f t="shared" si="40"/>
        <v xml:space="preserve"> </v>
      </c>
      <c r="C582" s="2" t="str">
        <f t="shared" si="41"/>
        <v xml:space="preserve"> </v>
      </c>
      <c r="D582" s="2" t="str">
        <f t="shared" si="42"/>
        <v xml:space="preserve"> </v>
      </c>
      <c r="E582" s="2" t="str">
        <f t="shared" si="43"/>
        <v xml:space="preserve"> </v>
      </c>
      <c r="F582" s="2" t="str">
        <f t="shared" si="44"/>
        <v xml:space="preserve"> </v>
      </c>
    </row>
    <row r="583" spans="1:6" x14ac:dyDescent="0.45">
      <c r="A583" s="2"/>
      <c r="B583" t="str">
        <f t="shared" si="40"/>
        <v xml:space="preserve"> </v>
      </c>
      <c r="C583" s="2" t="str">
        <f t="shared" si="41"/>
        <v xml:space="preserve"> </v>
      </c>
      <c r="D583" s="2" t="str">
        <f t="shared" si="42"/>
        <v xml:space="preserve"> </v>
      </c>
      <c r="E583" s="2" t="str">
        <f t="shared" si="43"/>
        <v xml:space="preserve"> </v>
      </c>
      <c r="F583" s="2" t="str">
        <f t="shared" si="44"/>
        <v xml:space="preserve"> </v>
      </c>
    </row>
    <row r="584" spans="1:6" x14ac:dyDescent="0.45">
      <c r="A584" s="2"/>
      <c r="B584" t="str">
        <f t="shared" si="40"/>
        <v xml:space="preserve"> </v>
      </c>
      <c r="C584" s="2" t="str">
        <f t="shared" si="41"/>
        <v xml:space="preserve"> </v>
      </c>
      <c r="D584" s="2" t="str">
        <f t="shared" si="42"/>
        <v xml:space="preserve"> </v>
      </c>
      <c r="E584" s="2" t="str">
        <f t="shared" si="43"/>
        <v xml:space="preserve"> </v>
      </c>
      <c r="F584" s="2" t="str">
        <f t="shared" si="44"/>
        <v xml:space="preserve"> </v>
      </c>
    </row>
    <row r="585" spans="1:6" x14ac:dyDescent="0.45">
      <c r="A585" s="2"/>
      <c r="B585" t="str">
        <f t="shared" si="40"/>
        <v xml:space="preserve"> </v>
      </c>
      <c r="C585" s="2" t="str">
        <f t="shared" si="41"/>
        <v xml:space="preserve"> </v>
      </c>
      <c r="D585" s="2" t="str">
        <f t="shared" si="42"/>
        <v xml:space="preserve"> </v>
      </c>
      <c r="E585" s="2" t="str">
        <f t="shared" si="43"/>
        <v xml:space="preserve"> </v>
      </c>
      <c r="F585" s="2" t="str">
        <f t="shared" si="44"/>
        <v xml:space="preserve"> </v>
      </c>
    </row>
    <row r="586" spans="1:6" x14ac:dyDescent="0.45">
      <c r="A586" s="2"/>
      <c r="B586" t="str">
        <f t="shared" si="40"/>
        <v xml:space="preserve"> </v>
      </c>
      <c r="C586" s="2" t="str">
        <f t="shared" si="41"/>
        <v xml:space="preserve"> </v>
      </c>
      <c r="D586" s="2" t="str">
        <f t="shared" si="42"/>
        <v xml:space="preserve"> </v>
      </c>
      <c r="E586" s="2" t="str">
        <f t="shared" si="43"/>
        <v xml:space="preserve"> </v>
      </c>
      <c r="F586" s="2" t="str">
        <f t="shared" si="44"/>
        <v xml:space="preserve"> </v>
      </c>
    </row>
    <row r="587" spans="1:6" x14ac:dyDescent="0.45">
      <c r="A587" s="2"/>
      <c r="B587" t="str">
        <f t="shared" si="40"/>
        <v xml:space="preserve"> </v>
      </c>
      <c r="C587" s="2" t="str">
        <f t="shared" si="41"/>
        <v xml:space="preserve"> </v>
      </c>
      <c r="D587" s="2" t="str">
        <f t="shared" si="42"/>
        <v xml:space="preserve"> </v>
      </c>
      <c r="E587" s="2" t="str">
        <f t="shared" si="43"/>
        <v xml:space="preserve"> </v>
      </c>
      <c r="F587" s="2" t="str">
        <f t="shared" si="44"/>
        <v xml:space="preserve"> </v>
      </c>
    </row>
    <row r="588" spans="1:6" x14ac:dyDescent="0.45">
      <c r="A588" s="2"/>
      <c r="B588" t="str">
        <f t="shared" si="40"/>
        <v xml:space="preserve"> </v>
      </c>
      <c r="C588" s="2" t="str">
        <f t="shared" si="41"/>
        <v xml:space="preserve"> </v>
      </c>
      <c r="D588" s="2" t="str">
        <f t="shared" si="42"/>
        <v xml:space="preserve"> </v>
      </c>
      <c r="E588" s="2" t="str">
        <f t="shared" si="43"/>
        <v xml:space="preserve"> </v>
      </c>
      <c r="F588" s="2" t="str">
        <f t="shared" si="44"/>
        <v xml:space="preserve"> </v>
      </c>
    </row>
    <row r="589" spans="1:6" x14ac:dyDescent="0.45">
      <c r="A589" s="2"/>
      <c r="B589" t="str">
        <f t="shared" ref="B589:B640" si="45">IF(B588&lt;$D$7,B588+1," ")</f>
        <v xml:space="preserve"> </v>
      </c>
      <c r="C589" s="2" t="str">
        <f t="shared" ref="C589:C640" si="46">IF(B589&lt;&gt;" ",$D$9," ")</f>
        <v xml:space="preserve"> </v>
      </c>
      <c r="D589" s="2" t="str">
        <f t="shared" ref="D589:D640" si="47">IF(B589&lt;&gt;" ",PPMT($D$4/$D$6,$B589,$D$7,-$D$2)," ")</f>
        <v xml:space="preserve"> </v>
      </c>
      <c r="E589" s="2" t="str">
        <f t="shared" ref="E589:E640" si="48">IF(B589&lt;&gt;" ",IPMT($D$4/$D$6,  $B589,$D$7,-  $D$2)," ")</f>
        <v xml:space="preserve"> </v>
      </c>
      <c r="F589" s="2" t="str">
        <f t="shared" ref="F589:F640" si="49">IF(B589&lt;&gt;" ",F588-D589," ")</f>
        <v xml:space="preserve"> </v>
      </c>
    </row>
    <row r="590" spans="1:6" x14ac:dyDescent="0.45">
      <c r="A590" s="2"/>
      <c r="B590" t="str">
        <f t="shared" si="45"/>
        <v xml:space="preserve"> </v>
      </c>
      <c r="C590" s="2" t="str">
        <f t="shared" si="46"/>
        <v xml:space="preserve"> </v>
      </c>
      <c r="D590" s="2" t="str">
        <f t="shared" si="47"/>
        <v xml:space="preserve"> </v>
      </c>
      <c r="E590" s="2" t="str">
        <f t="shared" si="48"/>
        <v xml:space="preserve"> </v>
      </c>
      <c r="F590" s="2" t="str">
        <f t="shared" si="49"/>
        <v xml:space="preserve"> </v>
      </c>
    </row>
    <row r="591" spans="1:6" x14ac:dyDescent="0.45">
      <c r="A591" s="2"/>
      <c r="B591" t="str">
        <f t="shared" si="45"/>
        <v xml:space="preserve"> </v>
      </c>
      <c r="C591" s="2" t="str">
        <f t="shared" si="46"/>
        <v xml:space="preserve"> </v>
      </c>
      <c r="D591" s="2" t="str">
        <f t="shared" si="47"/>
        <v xml:space="preserve"> </v>
      </c>
      <c r="E591" s="2" t="str">
        <f t="shared" si="48"/>
        <v xml:space="preserve"> </v>
      </c>
      <c r="F591" s="2" t="str">
        <f t="shared" si="49"/>
        <v xml:space="preserve"> </v>
      </c>
    </row>
    <row r="592" spans="1:6" x14ac:dyDescent="0.45">
      <c r="A592" s="2"/>
      <c r="B592" t="str">
        <f t="shared" si="45"/>
        <v xml:space="preserve"> </v>
      </c>
      <c r="C592" s="2" t="str">
        <f t="shared" si="46"/>
        <v xml:space="preserve"> </v>
      </c>
      <c r="D592" s="2" t="str">
        <f t="shared" si="47"/>
        <v xml:space="preserve"> </v>
      </c>
      <c r="E592" s="2" t="str">
        <f t="shared" si="48"/>
        <v xml:space="preserve"> </v>
      </c>
      <c r="F592" s="2" t="str">
        <f t="shared" si="49"/>
        <v xml:space="preserve"> </v>
      </c>
    </row>
    <row r="593" spans="1:6" x14ac:dyDescent="0.45">
      <c r="A593" s="2"/>
      <c r="B593" t="str">
        <f t="shared" si="45"/>
        <v xml:space="preserve"> </v>
      </c>
      <c r="C593" s="2" t="str">
        <f t="shared" si="46"/>
        <v xml:space="preserve"> </v>
      </c>
      <c r="D593" s="2" t="str">
        <f t="shared" si="47"/>
        <v xml:space="preserve"> </v>
      </c>
      <c r="E593" s="2" t="str">
        <f t="shared" si="48"/>
        <v xml:space="preserve"> </v>
      </c>
      <c r="F593" s="2" t="str">
        <f t="shared" si="49"/>
        <v xml:space="preserve"> </v>
      </c>
    </row>
    <row r="594" spans="1:6" x14ac:dyDescent="0.45">
      <c r="A594" s="2"/>
      <c r="B594" t="str">
        <f t="shared" si="45"/>
        <v xml:space="preserve"> </v>
      </c>
      <c r="C594" s="2" t="str">
        <f t="shared" si="46"/>
        <v xml:space="preserve"> </v>
      </c>
      <c r="D594" s="2" t="str">
        <f t="shared" si="47"/>
        <v xml:space="preserve"> </v>
      </c>
      <c r="E594" s="2" t="str">
        <f t="shared" si="48"/>
        <v xml:space="preserve"> </v>
      </c>
      <c r="F594" s="2" t="str">
        <f t="shared" si="49"/>
        <v xml:space="preserve"> </v>
      </c>
    </row>
    <row r="595" spans="1:6" x14ac:dyDescent="0.45">
      <c r="A595" s="2"/>
      <c r="B595" t="str">
        <f t="shared" si="45"/>
        <v xml:space="preserve"> </v>
      </c>
      <c r="C595" s="2" t="str">
        <f t="shared" si="46"/>
        <v xml:space="preserve"> </v>
      </c>
      <c r="D595" s="2" t="str">
        <f t="shared" si="47"/>
        <v xml:space="preserve"> </v>
      </c>
      <c r="E595" s="2" t="str">
        <f t="shared" si="48"/>
        <v xml:space="preserve"> </v>
      </c>
      <c r="F595" s="2" t="str">
        <f t="shared" si="49"/>
        <v xml:space="preserve"> </v>
      </c>
    </row>
    <row r="596" spans="1:6" x14ac:dyDescent="0.45">
      <c r="A596" s="2"/>
      <c r="B596" t="str">
        <f t="shared" si="45"/>
        <v xml:space="preserve"> </v>
      </c>
      <c r="C596" s="2" t="str">
        <f t="shared" si="46"/>
        <v xml:space="preserve"> </v>
      </c>
      <c r="D596" s="2" t="str">
        <f t="shared" si="47"/>
        <v xml:space="preserve"> </v>
      </c>
      <c r="E596" s="2" t="str">
        <f t="shared" si="48"/>
        <v xml:space="preserve"> </v>
      </c>
      <c r="F596" s="2" t="str">
        <f t="shared" si="49"/>
        <v xml:space="preserve"> </v>
      </c>
    </row>
    <row r="597" spans="1:6" x14ac:dyDescent="0.45">
      <c r="A597" s="2"/>
      <c r="B597" t="str">
        <f t="shared" si="45"/>
        <v xml:space="preserve"> </v>
      </c>
      <c r="C597" s="2" t="str">
        <f t="shared" si="46"/>
        <v xml:space="preserve"> </v>
      </c>
      <c r="D597" s="2" t="str">
        <f t="shared" si="47"/>
        <v xml:space="preserve"> </v>
      </c>
      <c r="E597" s="2" t="str">
        <f t="shared" si="48"/>
        <v xml:space="preserve"> </v>
      </c>
      <c r="F597" s="2" t="str">
        <f t="shared" si="49"/>
        <v xml:space="preserve"> </v>
      </c>
    </row>
    <row r="598" spans="1:6" x14ac:dyDescent="0.45">
      <c r="A598" s="2"/>
      <c r="B598" t="str">
        <f t="shared" si="45"/>
        <v xml:space="preserve"> </v>
      </c>
      <c r="C598" s="2" t="str">
        <f t="shared" si="46"/>
        <v xml:space="preserve"> </v>
      </c>
      <c r="D598" s="2" t="str">
        <f t="shared" si="47"/>
        <v xml:space="preserve"> </v>
      </c>
      <c r="E598" s="2" t="str">
        <f t="shared" si="48"/>
        <v xml:space="preserve"> </v>
      </c>
      <c r="F598" s="2" t="str">
        <f t="shared" si="49"/>
        <v xml:space="preserve"> </v>
      </c>
    </row>
    <row r="599" spans="1:6" x14ac:dyDescent="0.45">
      <c r="A599" s="2"/>
      <c r="B599" t="str">
        <f t="shared" si="45"/>
        <v xml:space="preserve"> </v>
      </c>
      <c r="C599" s="2" t="str">
        <f t="shared" si="46"/>
        <v xml:space="preserve"> </v>
      </c>
      <c r="D599" s="2" t="str">
        <f t="shared" si="47"/>
        <v xml:space="preserve"> </v>
      </c>
      <c r="E599" s="2" t="str">
        <f t="shared" si="48"/>
        <v xml:space="preserve"> </v>
      </c>
      <c r="F599" s="2" t="str">
        <f t="shared" si="49"/>
        <v xml:space="preserve"> </v>
      </c>
    </row>
    <row r="600" spans="1:6" x14ac:dyDescent="0.45">
      <c r="A600" s="2"/>
      <c r="B600" t="str">
        <f t="shared" si="45"/>
        <v xml:space="preserve"> </v>
      </c>
      <c r="C600" s="2" t="str">
        <f t="shared" si="46"/>
        <v xml:space="preserve"> </v>
      </c>
      <c r="D600" s="2" t="str">
        <f t="shared" si="47"/>
        <v xml:space="preserve"> </v>
      </c>
      <c r="E600" s="2" t="str">
        <f t="shared" si="48"/>
        <v xml:space="preserve"> </v>
      </c>
      <c r="F600" s="2" t="str">
        <f t="shared" si="49"/>
        <v xml:space="preserve"> </v>
      </c>
    </row>
    <row r="601" spans="1:6" x14ac:dyDescent="0.45">
      <c r="A601" s="2"/>
      <c r="B601" t="str">
        <f t="shared" si="45"/>
        <v xml:space="preserve"> </v>
      </c>
      <c r="C601" s="2" t="str">
        <f t="shared" si="46"/>
        <v xml:space="preserve"> </v>
      </c>
      <c r="D601" s="2" t="str">
        <f t="shared" si="47"/>
        <v xml:space="preserve"> </v>
      </c>
      <c r="E601" s="2" t="str">
        <f t="shared" si="48"/>
        <v xml:space="preserve"> </v>
      </c>
      <c r="F601" s="2" t="str">
        <f t="shared" si="49"/>
        <v xml:space="preserve"> </v>
      </c>
    </row>
    <row r="602" spans="1:6" x14ac:dyDescent="0.45">
      <c r="A602" s="2"/>
      <c r="B602" t="str">
        <f t="shared" si="45"/>
        <v xml:space="preserve"> </v>
      </c>
      <c r="C602" s="2" t="str">
        <f t="shared" si="46"/>
        <v xml:space="preserve"> </v>
      </c>
      <c r="D602" s="2" t="str">
        <f t="shared" si="47"/>
        <v xml:space="preserve"> </v>
      </c>
      <c r="E602" s="2" t="str">
        <f t="shared" si="48"/>
        <v xml:space="preserve"> </v>
      </c>
      <c r="F602" s="2" t="str">
        <f t="shared" si="49"/>
        <v xml:space="preserve"> </v>
      </c>
    </row>
    <row r="603" spans="1:6" x14ac:dyDescent="0.45">
      <c r="A603" s="2"/>
      <c r="B603" t="str">
        <f t="shared" si="45"/>
        <v xml:space="preserve"> </v>
      </c>
      <c r="C603" s="2" t="str">
        <f t="shared" si="46"/>
        <v xml:space="preserve"> </v>
      </c>
      <c r="D603" s="2" t="str">
        <f t="shared" si="47"/>
        <v xml:space="preserve"> </v>
      </c>
      <c r="E603" s="2" t="str">
        <f t="shared" si="48"/>
        <v xml:space="preserve"> </v>
      </c>
      <c r="F603" s="2" t="str">
        <f t="shared" si="49"/>
        <v xml:space="preserve"> </v>
      </c>
    </row>
    <row r="604" spans="1:6" x14ac:dyDescent="0.45">
      <c r="A604" s="2"/>
      <c r="B604" t="str">
        <f t="shared" si="45"/>
        <v xml:space="preserve"> </v>
      </c>
      <c r="C604" s="2" t="str">
        <f t="shared" si="46"/>
        <v xml:space="preserve"> </v>
      </c>
      <c r="D604" s="2" t="str">
        <f t="shared" si="47"/>
        <v xml:space="preserve"> </v>
      </c>
      <c r="E604" s="2" t="str">
        <f t="shared" si="48"/>
        <v xml:space="preserve"> </v>
      </c>
      <c r="F604" s="2" t="str">
        <f t="shared" si="49"/>
        <v xml:space="preserve"> </v>
      </c>
    </row>
    <row r="605" spans="1:6" x14ac:dyDescent="0.45">
      <c r="A605" s="2"/>
      <c r="B605" t="str">
        <f t="shared" si="45"/>
        <v xml:space="preserve"> </v>
      </c>
      <c r="C605" s="2" t="str">
        <f t="shared" si="46"/>
        <v xml:space="preserve"> </v>
      </c>
      <c r="D605" s="2" t="str">
        <f t="shared" si="47"/>
        <v xml:space="preserve"> </v>
      </c>
      <c r="E605" s="2" t="str">
        <f t="shared" si="48"/>
        <v xml:space="preserve"> </v>
      </c>
      <c r="F605" s="2" t="str">
        <f t="shared" si="49"/>
        <v xml:space="preserve"> </v>
      </c>
    </row>
    <row r="606" spans="1:6" x14ac:dyDescent="0.45">
      <c r="A606" s="2"/>
      <c r="B606" t="str">
        <f t="shared" si="45"/>
        <v xml:space="preserve"> </v>
      </c>
      <c r="C606" s="2" t="str">
        <f t="shared" si="46"/>
        <v xml:space="preserve"> </v>
      </c>
      <c r="D606" s="2" t="str">
        <f t="shared" si="47"/>
        <v xml:space="preserve"> </v>
      </c>
      <c r="E606" s="2" t="str">
        <f t="shared" si="48"/>
        <v xml:space="preserve"> </v>
      </c>
      <c r="F606" s="2" t="str">
        <f t="shared" si="49"/>
        <v xml:space="preserve"> </v>
      </c>
    </row>
    <row r="607" spans="1:6" x14ac:dyDescent="0.45">
      <c r="A607" s="2"/>
      <c r="B607" t="str">
        <f t="shared" si="45"/>
        <v xml:space="preserve"> </v>
      </c>
      <c r="C607" s="2" t="str">
        <f t="shared" si="46"/>
        <v xml:space="preserve"> </v>
      </c>
      <c r="D607" s="2" t="str">
        <f t="shared" si="47"/>
        <v xml:space="preserve"> </v>
      </c>
      <c r="E607" s="2" t="str">
        <f t="shared" si="48"/>
        <v xml:space="preserve"> </v>
      </c>
      <c r="F607" s="2" t="str">
        <f t="shared" si="49"/>
        <v xml:space="preserve"> </v>
      </c>
    </row>
    <row r="608" spans="1:6" x14ac:dyDescent="0.45">
      <c r="A608" s="2"/>
      <c r="B608" t="str">
        <f t="shared" si="45"/>
        <v xml:space="preserve"> </v>
      </c>
      <c r="C608" s="2" t="str">
        <f t="shared" si="46"/>
        <v xml:space="preserve"> </v>
      </c>
      <c r="D608" s="2" t="str">
        <f t="shared" si="47"/>
        <v xml:space="preserve"> </v>
      </c>
      <c r="E608" s="2" t="str">
        <f t="shared" si="48"/>
        <v xml:space="preserve"> </v>
      </c>
      <c r="F608" s="2" t="str">
        <f t="shared" si="49"/>
        <v xml:space="preserve"> </v>
      </c>
    </row>
    <row r="609" spans="1:6" x14ac:dyDescent="0.45">
      <c r="A609" s="2"/>
      <c r="B609" t="str">
        <f t="shared" si="45"/>
        <v xml:space="preserve"> </v>
      </c>
      <c r="C609" s="2" t="str">
        <f t="shared" si="46"/>
        <v xml:space="preserve"> </v>
      </c>
      <c r="D609" s="2" t="str">
        <f t="shared" si="47"/>
        <v xml:space="preserve"> </v>
      </c>
      <c r="E609" s="2" t="str">
        <f t="shared" si="48"/>
        <v xml:space="preserve"> </v>
      </c>
      <c r="F609" s="2" t="str">
        <f t="shared" si="49"/>
        <v xml:space="preserve"> </v>
      </c>
    </row>
    <row r="610" spans="1:6" x14ac:dyDescent="0.45">
      <c r="A610" s="2"/>
      <c r="B610" t="str">
        <f t="shared" si="45"/>
        <v xml:space="preserve"> </v>
      </c>
      <c r="C610" s="2" t="str">
        <f t="shared" si="46"/>
        <v xml:space="preserve"> </v>
      </c>
      <c r="D610" s="2" t="str">
        <f t="shared" si="47"/>
        <v xml:space="preserve"> </v>
      </c>
      <c r="E610" s="2" t="str">
        <f t="shared" si="48"/>
        <v xml:space="preserve"> </v>
      </c>
      <c r="F610" s="2" t="str">
        <f t="shared" si="49"/>
        <v xml:space="preserve"> </v>
      </c>
    </row>
    <row r="611" spans="1:6" x14ac:dyDescent="0.45">
      <c r="A611" s="2"/>
      <c r="B611" t="str">
        <f t="shared" si="45"/>
        <v xml:space="preserve"> </v>
      </c>
      <c r="C611" s="2" t="str">
        <f t="shared" si="46"/>
        <v xml:space="preserve"> </v>
      </c>
      <c r="D611" s="2" t="str">
        <f t="shared" si="47"/>
        <v xml:space="preserve"> </v>
      </c>
      <c r="E611" s="2" t="str">
        <f t="shared" si="48"/>
        <v xml:space="preserve"> </v>
      </c>
      <c r="F611" s="2" t="str">
        <f t="shared" si="49"/>
        <v xml:space="preserve"> </v>
      </c>
    </row>
    <row r="612" spans="1:6" x14ac:dyDescent="0.45">
      <c r="A612" s="2"/>
      <c r="B612" t="str">
        <f t="shared" si="45"/>
        <v xml:space="preserve"> </v>
      </c>
      <c r="C612" s="2" t="str">
        <f t="shared" si="46"/>
        <v xml:space="preserve"> </v>
      </c>
      <c r="D612" s="2" t="str">
        <f t="shared" si="47"/>
        <v xml:space="preserve"> </v>
      </c>
      <c r="E612" s="2" t="str">
        <f t="shared" si="48"/>
        <v xml:space="preserve"> </v>
      </c>
      <c r="F612" s="2" t="str">
        <f t="shared" si="49"/>
        <v xml:space="preserve"> </v>
      </c>
    </row>
    <row r="613" spans="1:6" x14ac:dyDescent="0.45">
      <c r="A613" s="2"/>
      <c r="B613" t="str">
        <f t="shared" si="45"/>
        <v xml:space="preserve"> </v>
      </c>
      <c r="C613" s="2" t="str">
        <f t="shared" si="46"/>
        <v xml:space="preserve"> </v>
      </c>
      <c r="D613" s="2" t="str">
        <f t="shared" si="47"/>
        <v xml:space="preserve"> </v>
      </c>
      <c r="E613" s="2" t="str">
        <f t="shared" si="48"/>
        <v xml:space="preserve"> </v>
      </c>
      <c r="F613" s="2" t="str">
        <f t="shared" si="49"/>
        <v xml:space="preserve"> </v>
      </c>
    </row>
    <row r="614" spans="1:6" x14ac:dyDescent="0.45">
      <c r="A614" s="2"/>
      <c r="B614" t="str">
        <f t="shared" si="45"/>
        <v xml:space="preserve"> </v>
      </c>
      <c r="C614" s="2" t="str">
        <f t="shared" si="46"/>
        <v xml:space="preserve"> </v>
      </c>
      <c r="D614" s="2" t="str">
        <f t="shared" si="47"/>
        <v xml:space="preserve"> </v>
      </c>
      <c r="E614" s="2" t="str">
        <f t="shared" si="48"/>
        <v xml:space="preserve"> </v>
      </c>
      <c r="F614" s="2" t="str">
        <f t="shared" si="49"/>
        <v xml:space="preserve"> </v>
      </c>
    </row>
    <row r="615" spans="1:6" x14ac:dyDescent="0.45">
      <c r="A615" s="2"/>
      <c r="B615" t="str">
        <f t="shared" si="45"/>
        <v xml:space="preserve"> </v>
      </c>
      <c r="C615" s="2" t="str">
        <f t="shared" si="46"/>
        <v xml:space="preserve"> </v>
      </c>
      <c r="D615" s="2" t="str">
        <f t="shared" si="47"/>
        <v xml:space="preserve"> </v>
      </c>
      <c r="E615" s="2" t="str">
        <f t="shared" si="48"/>
        <v xml:space="preserve"> </v>
      </c>
      <c r="F615" s="2" t="str">
        <f t="shared" si="49"/>
        <v xml:space="preserve"> </v>
      </c>
    </row>
    <row r="616" spans="1:6" x14ac:dyDescent="0.45">
      <c r="A616" s="2"/>
      <c r="B616" t="str">
        <f t="shared" si="45"/>
        <v xml:space="preserve"> </v>
      </c>
      <c r="C616" s="2" t="str">
        <f t="shared" si="46"/>
        <v xml:space="preserve"> </v>
      </c>
      <c r="D616" s="2" t="str">
        <f t="shared" si="47"/>
        <v xml:space="preserve"> </v>
      </c>
      <c r="E616" s="2" t="str">
        <f t="shared" si="48"/>
        <v xml:space="preserve"> </v>
      </c>
      <c r="F616" s="2" t="str">
        <f t="shared" si="49"/>
        <v xml:space="preserve"> </v>
      </c>
    </row>
    <row r="617" spans="1:6" x14ac:dyDescent="0.45">
      <c r="A617" s="2"/>
      <c r="B617" t="str">
        <f t="shared" si="45"/>
        <v xml:space="preserve"> </v>
      </c>
      <c r="C617" s="2" t="str">
        <f t="shared" si="46"/>
        <v xml:space="preserve"> </v>
      </c>
      <c r="D617" s="2" t="str">
        <f t="shared" si="47"/>
        <v xml:space="preserve"> </v>
      </c>
      <c r="E617" s="2" t="str">
        <f t="shared" si="48"/>
        <v xml:space="preserve"> </v>
      </c>
      <c r="F617" s="2" t="str">
        <f t="shared" si="49"/>
        <v xml:space="preserve"> </v>
      </c>
    </row>
    <row r="618" spans="1:6" x14ac:dyDescent="0.45">
      <c r="A618" s="2"/>
      <c r="B618" t="str">
        <f t="shared" si="45"/>
        <v xml:space="preserve"> </v>
      </c>
      <c r="C618" s="2" t="str">
        <f t="shared" si="46"/>
        <v xml:space="preserve"> </v>
      </c>
      <c r="D618" s="2" t="str">
        <f t="shared" si="47"/>
        <v xml:space="preserve"> </v>
      </c>
      <c r="E618" s="2" t="str">
        <f t="shared" si="48"/>
        <v xml:space="preserve"> </v>
      </c>
      <c r="F618" s="2" t="str">
        <f t="shared" si="49"/>
        <v xml:space="preserve"> </v>
      </c>
    </row>
    <row r="619" spans="1:6" x14ac:dyDescent="0.45">
      <c r="A619" s="2"/>
      <c r="B619" t="str">
        <f t="shared" si="45"/>
        <v xml:space="preserve"> </v>
      </c>
      <c r="C619" s="2" t="str">
        <f t="shared" si="46"/>
        <v xml:space="preserve"> </v>
      </c>
      <c r="D619" s="2" t="str">
        <f t="shared" si="47"/>
        <v xml:space="preserve"> </v>
      </c>
      <c r="E619" s="2" t="str">
        <f t="shared" si="48"/>
        <v xml:space="preserve"> </v>
      </c>
      <c r="F619" s="2" t="str">
        <f t="shared" si="49"/>
        <v xml:space="preserve"> </v>
      </c>
    </row>
    <row r="620" spans="1:6" x14ac:dyDescent="0.45">
      <c r="A620" s="2"/>
      <c r="B620" t="str">
        <f t="shared" si="45"/>
        <v xml:space="preserve"> </v>
      </c>
      <c r="C620" s="2" t="str">
        <f t="shared" si="46"/>
        <v xml:space="preserve"> </v>
      </c>
      <c r="D620" s="2" t="str">
        <f t="shared" si="47"/>
        <v xml:space="preserve"> </v>
      </c>
      <c r="E620" s="2" t="str">
        <f t="shared" si="48"/>
        <v xml:space="preserve"> </v>
      </c>
      <c r="F620" s="2" t="str">
        <f t="shared" si="49"/>
        <v xml:space="preserve"> </v>
      </c>
    </row>
    <row r="621" spans="1:6" x14ac:dyDescent="0.45">
      <c r="A621" s="2"/>
      <c r="B621" t="str">
        <f t="shared" si="45"/>
        <v xml:space="preserve"> </v>
      </c>
      <c r="C621" s="2" t="str">
        <f t="shared" si="46"/>
        <v xml:space="preserve"> </v>
      </c>
      <c r="D621" s="2" t="str">
        <f t="shared" si="47"/>
        <v xml:space="preserve"> </v>
      </c>
      <c r="E621" s="2" t="str">
        <f t="shared" si="48"/>
        <v xml:space="preserve"> </v>
      </c>
      <c r="F621" s="2" t="str">
        <f t="shared" si="49"/>
        <v xml:space="preserve"> </v>
      </c>
    </row>
    <row r="622" spans="1:6" x14ac:dyDescent="0.45">
      <c r="A622" s="2"/>
      <c r="B622" t="str">
        <f t="shared" si="45"/>
        <v xml:space="preserve"> </v>
      </c>
      <c r="C622" s="2" t="str">
        <f t="shared" si="46"/>
        <v xml:space="preserve"> </v>
      </c>
      <c r="D622" s="2" t="str">
        <f t="shared" si="47"/>
        <v xml:space="preserve"> </v>
      </c>
      <c r="E622" s="2" t="str">
        <f t="shared" si="48"/>
        <v xml:space="preserve"> </v>
      </c>
      <c r="F622" s="2" t="str">
        <f t="shared" si="49"/>
        <v xml:space="preserve"> </v>
      </c>
    </row>
    <row r="623" spans="1:6" x14ac:dyDescent="0.45">
      <c r="A623" s="2"/>
      <c r="B623" t="str">
        <f t="shared" si="45"/>
        <v xml:space="preserve"> </v>
      </c>
      <c r="C623" s="2" t="str">
        <f t="shared" si="46"/>
        <v xml:space="preserve"> </v>
      </c>
      <c r="D623" s="2" t="str">
        <f t="shared" si="47"/>
        <v xml:space="preserve"> </v>
      </c>
      <c r="E623" s="2" t="str">
        <f t="shared" si="48"/>
        <v xml:space="preserve"> </v>
      </c>
      <c r="F623" s="2" t="str">
        <f t="shared" si="49"/>
        <v xml:space="preserve"> </v>
      </c>
    </row>
    <row r="624" spans="1:6" x14ac:dyDescent="0.45">
      <c r="A624" s="2"/>
      <c r="B624" t="str">
        <f t="shared" si="45"/>
        <v xml:space="preserve"> </v>
      </c>
      <c r="C624" s="2" t="str">
        <f t="shared" si="46"/>
        <v xml:space="preserve"> </v>
      </c>
      <c r="D624" s="2" t="str">
        <f t="shared" si="47"/>
        <v xml:space="preserve"> </v>
      </c>
      <c r="E624" s="2" t="str">
        <f t="shared" si="48"/>
        <v xml:space="preserve"> </v>
      </c>
      <c r="F624" s="2" t="str">
        <f t="shared" si="49"/>
        <v xml:space="preserve"> </v>
      </c>
    </row>
    <row r="625" spans="1:6" x14ac:dyDescent="0.45">
      <c r="A625" s="2"/>
      <c r="B625" t="str">
        <f t="shared" si="45"/>
        <v xml:space="preserve"> </v>
      </c>
      <c r="C625" s="2" t="str">
        <f t="shared" si="46"/>
        <v xml:space="preserve"> </v>
      </c>
      <c r="D625" s="2" t="str">
        <f t="shared" si="47"/>
        <v xml:space="preserve"> </v>
      </c>
      <c r="E625" s="2" t="str">
        <f t="shared" si="48"/>
        <v xml:space="preserve"> </v>
      </c>
      <c r="F625" s="2" t="str">
        <f t="shared" si="49"/>
        <v xml:space="preserve"> </v>
      </c>
    </row>
    <row r="626" spans="1:6" x14ac:dyDescent="0.45">
      <c r="A626" s="2"/>
      <c r="B626" t="str">
        <f t="shared" si="45"/>
        <v xml:space="preserve"> </v>
      </c>
      <c r="C626" s="2" t="str">
        <f t="shared" si="46"/>
        <v xml:space="preserve"> </v>
      </c>
      <c r="D626" s="2" t="str">
        <f t="shared" si="47"/>
        <v xml:space="preserve"> </v>
      </c>
      <c r="E626" s="2" t="str">
        <f t="shared" si="48"/>
        <v xml:space="preserve"> </v>
      </c>
      <c r="F626" s="2" t="str">
        <f t="shared" si="49"/>
        <v xml:space="preserve"> </v>
      </c>
    </row>
    <row r="627" spans="1:6" x14ac:dyDescent="0.45">
      <c r="A627" s="2"/>
      <c r="B627" t="str">
        <f t="shared" si="45"/>
        <v xml:space="preserve"> </v>
      </c>
      <c r="C627" s="2" t="str">
        <f t="shared" si="46"/>
        <v xml:space="preserve"> </v>
      </c>
      <c r="D627" s="2" t="str">
        <f t="shared" si="47"/>
        <v xml:space="preserve"> </v>
      </c>
      <c r="E627" s="2" t="str">
        <f t="shared" si="48"/>
        <v xml:space="preserve"> </v>
      </c>
      <c r="F627" s="2" t="str">
        <f t="shared" si="49"/>
        <v xml:space="preserve"> </v>
      </c>
    </row>
    <row r="628" spans="1:6" x14ac:dyDescent="0.45">
      <c r="A628" s="2"/>
      <c r="B628" t="str">
        <f t="shared" si="45"/>
        <v xml:space="preserve"> </v>
      </c>
      <c r="C628" s="2" t="str">
        <f t="shared" si="46"/>
        <v xml:space="preserve"> </v>
      </c>
      <c r="D628" s="2" t="str">
        <f t="shared" si="47"/>
        <v xml:space="preserve"> </v>
      </c>
      <c r="E628" s="2" t="str">
        <f t="shared" si="48"/>
        <v xml:space="preserve"> </v>
      </c>
      <c r="F628" s="2" t="str">
        <f t="shared" si="49"/>
        <v xml:space="preserve"> </v>
      </c>
    </row>
    <row r="629" spans="1:6" x14ac:dyDescent="0.45">
      <c r="A629" s="2"/>
      <c r="B629" t="str">
        <f t="shared" si="45"/>
        <v xml:space="preserve"> </v>
      </c>
      <c r="C629" s="2" t="str">
        <f t="shared" si="46"/>
        <v xml:space="preserve"> </v>
      </c>
      <c r="D629" s="2" t="str">
        <f t="shared" si="47"/>
        <v xml:space="preserve"> </v>
      </c>
      <c r="E629" s="2" t="str">
        <f t="shared" si="48"/>
        <v xml:space="preserve"> </v>
      </c>
      <c r="F629" s="2" t="str">
        <f t="shared" si="49"/>
        <v xml:space="preserve"> </v>
      </c>
    </row>
    <row r="630" spans="1:6" x14ac:dyDescent="0.45">
      <c r="A630" s="2"/>
      <c r="B630" t="str">
        <f t="shared" si="45"/>
        <v xml:space="preserve"> </v>
      </c>
      <c r="C630" s="2" t="str">
        <f t="shared" si="46"/>
        <v xml:space="preserve"> </v>
      </c>
      <c r="D630" s="2" t="str">
        <f t="shared" si="47"/>
        <v xml:space="preserve"> </v>
      </c>
      <c r="E630" s="2" t="str">
        <f t="shared" si="48"/>
        <v xml:space="preserve"> </v>
      </c>
      <c r="F630" s="2" t="str">
        <f t="shared" si="49"/>
        <v xml:space="preserve"> </v>
      </c>
    </row>
    <row r="631" spans="1:6" x14ac:dyDescent="0.45">
      <c r="A631" s="2"/>
      <c r="B631" t="str">
        <f t="shared" si="45"/>
        <v xml:space="preserve"> </v>
      </c>
      <c r="C631" s="2" t="str">
        <f t="shared" si="46"/>
        <v xml:space="preserve"> </v>
      </c>
      <c r="D631" s="2" t="str">
        <f t="shared" si="47"/>
        <v xml:space="preserve"> </v>
      </c>
      <c r="E631" s="2" t="str">
        <f t="shared" si="48"/>
        <v xml:space="preserve"> </v>
      </c>
      <c r="F631" s="2" t="str">
        <f t="shared" si="49"/>
        <v xml:space="preserve"> </v>
      </c>
    </row>
    <row r="632" spans="1:6" x14ac:dyDescent="0.45">
      <c r="A632" s="2"/>
      <c r="B632" t="str">
        <f t="shared" si="45"/>
        <v xml:space="preserve"> </v>
      </c>
      <c r="C632" s="2" t="str">
        <f t="shared" si="46"/>
        <v xml:space="preserve"> </v>
      </c>
      <c r="D632" s="2" t="str">
        <f t="shared" si="47"/>
        <v xml:space="preserve"> </v>
      </c>
      <c r="E632" s="2" t="str">
        <f t="shared" si="48"/>
        <v xml:space="preserve"> </v>
      </c>
      <c r="F632" s="2" t="str">
        <f t="shared" si="49"/>
        <v xml:space="preserve"> </v>
      </c>
    </row>
    <row r="633" spans="1:6" x14ac:dyDescent="0.45">
      <c r="A633" s="2"/>
      <c r="B633" t="str">
        <f t="shared" si="45"/>
        <v xml:space="preserve"> </v>
      </c>
      <c r="C633" s="2" t="str">
        <f t="shared" si="46"/>
        <v xml:space="preserve"> </v>
      </c>
      <c r="D633" s="2" t="str">
        <f t="shared" si="47"/>
        <v xml:space="preserve"> </v>
      </c>
      <c r="E633" s="2" t="str">
        <f t="shared" si="48"/>
        <v xml:space="preserve"> </v>
      </c>
      <c r="F633" s="2" t="str">
        <f t="shared" si="49"/>
        <v xml:space="preserve"> </v>
      </c>
    </row>
    <row r="634" spans="1:6" x14ac:dyDescent="0.45">
      <c r="A634" s="2"/>
      <c r="B634" t="str">
        <f t="shared" si="45"/>
        <v xml:space="preserve"> </v>
      </c>
      <c r="C634" s="2" t="str">
        <f t="shared" si="46"/>
        <v xml:space="preserve"> </v>
      </c>
      <c r="D634" s="2" t="str">
        <f t="shared" si="47"/>
        <v xml:space="preserve"> </v>
      </c>
      <c r="E634" s="2" t="str">
        <f t="shared" si="48"/>
        <v xml:space="preserve"> </v>
      </c>
      <c r="F634" s="2" t="str">
        <f t="shared" si="49"/>
        <v xml:space="preserve"> </v>
      </c>
    </row>
    <row r="635" spans="1:6" x14ac:dyDescent="0.45">
      <c r="A635" s="2"/>
      <c r="B635" t="str">
        <f t="shared" si="45"/>
        <v xml:space="preserve"> </v>
      </c>
      <c r="C635" s="2" t="str">
        <f t="shared" si="46"/>
        <v xml:space="preserve"> </v>
      </c>
      <c r="D635" s="2" t="str">
        <f t="shared" si="47"/>
        <v xml:space="preserve"> </v>
      </c>
      <c r="E635" s="2" t="str">
        <f t="shared" si="48"/>
        <v xml:space="preserve"> </v>
      </c>
      <c r="F635" s="2" t="str">
        <f t="shared" si="49"/>
        <v xml:space="preserve"> </v>
      </c>
    </row>
    <row r="636" spans="1:6" x14ac:dyDescent="0.45">
      <c r="A636" s="2"/>
      <c r="B636" t="str">
        <f t="shared" si="45"/>
        <v xml:space="preserve"> </v>
      </c>
      <c r="C636" s="2" t="str">
        <f t="shared" si="46"/>
        <v xml:space="preserve"> </v>
      </c>
      <c r="D636" s="2" t="str">
        <f t="shared" si="47"/>
        <v xml:space="preserve"> </v>
      </c>
      <c r="E636" s="2" t="str">
        <f t="shared" si="48"/>
        <v xml:space="preserve"> </v>
      </c>
      <c r="F636" s="2" t="str">
        <f t="shared" si="49"/>
        <v xml:space="preserve"> </v>
      </c>
    </row>
    <row r="637" spans="1:6" x14ac:dyDescent="0.45">
      <c r="A637" s="2"/>
      <c r="B637" t="str">
        <f t="shared" si="45"/>
        <v xml:space="preserve"> </v>
      </c>
      <c r="C637" s="2" t="str">
        <f t="shared" si="46"/>
        <v xml:space="preserve"> </v>
      </c>
      <c r="D637" s="2" t="str">
        <f t="shared" si="47"/>
        <v xml:space="preserve"> </v>
      </c>
      <c r="E637" s="2" t="str">
        <f t="shared" si="48"/>
        <v xml:space="preserve"> </v>
      </c>
      <c r="F637" s="2" t="str">
        <f t="shared" si="49"/>
        <v xml:space="preserve"> </v>
      </c>
    </row>
    <row r="638" spans="1:6" x14ac:dyDescent="0.45">
      <c r="A638" s="2"/>
      <c r="B638" t="str">
        <f t="shared" si="45"/>
        <v xml:space="preserve"> </v>
      </c>
      <c r="C638" s="2" t="str">
        <f t="shared" si="46"/>
        <v xml:space="preserve"> </v>
      </c>
      <c r="D638" s="2" t="str">
        <f t="shared" si="47"/>
        <v xml:space="preserve"> </v>
      </c>
      <c r="E638" s="2" t="str">
        <f t="shared" si="48"/>
        <v xml:space="preserve"> </v>
      </c>
      <c r="F638" s="2" t="str">
        <f t="shared" si="49"/>
        <v xml:space="preserve"> </v>
      </c>
    </row>
    <row r="639" spans="1:6" x14ac:dyDescent="0.45">
      <c r="A639" s="2"/>
      <c r="B639" t="str">
        <f t="shared" si="45"/>
        <v xml:space="preserve"> </v>
      </c>
      <c r="C639" s="2" t="str">
        <f t="shared" si="46"/>
        <v xml:space="preserve"> </v>
      </c>
      <c r="D639" s="2" t="str">
        <f t="shared" si="47"/>
        <v xml:space="preserve"> </v>
      </c>
      <c r="E639" s="2" t="str">
        <f t="shared" si="48"/>
        <v xml:space="preserve"> </v>
      </c>
      <c r="F639" s="2" t="str">
        <f t="shared" si="49"/>
        <v xml:space="preserve"> </v>
      </c>
    </row>
    <row r="640" spans="1:6" x14ac:dyDescent="0.45">
      <c r="A640" s="2"/>
      <c r="B640" t="str">
        <f t="shared" si="45"/>
        <v xml:space="preserve"> </v>
      </c>
      <c r="C640" s="2" t="str">
        <f t="shared" si="46"/>
        <v xml:space="preserve"> </v>
      </c>
      <c r="D640" s="2" t="str">
        <f t="shared" si="47"/>
        <v xml:space="preserve"> </v>
      </c>
      <c r="E640" s="2" t="str">
        <f t="shared" si="48"/>
        <v xml:space="preserve"> </v>
      </c>
      <c r="F640" s="2" t="str">
        <f t="shared" si="49"/>
        <v xml:space="preserve"> </v>
      </c>
    </row>
  </sheetData>
  <dataValidations count="1">
    <dataValidation type="list" allowBlank="1" showInputMessage="1" showErrorMessage="1" sqref="D5" xr:uid="{6730ED81-9461-4D2A-ABA0-CC93E674E18E}">
      <formula1>"Annual, Semi-Annual, Monthly"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3CFC-4367-4049-8438-D1AAF393763F}">
  <dimension ref="A1:B3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8</v>
      </c>
      <c r="B1">
        <v>12</v>
      </c>
    </row>
    <row r="2" spans="1:2" x14ac:dyDescent="0.45">
      <c r="A2" t="s">
        <v>9</v>
      </c>
      <c r="B2">
        <v>2</v>
      </c>
    </row>
    <row r="3" spans="1:2" x14ac:dyDescent="0.45">
      <c r="A3" t="s">
        <v>10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46C7-8A58-4AF4-8648-4DD643E2E622}">
  <dimension ref="A1:J640"/>
  <sheetViews>
    <sheetView tabSelected="1" workbookViewId="0">
      <selection activeCell="F8" sqref="F8"/>
    </sheetView>
  </sheetViews>
  <sheetFormatPr defaultColWidth="8.73046875" defaultRowHeight="14.25" x14ac:dyDescent="0.45"/>
  <cols>
    <col min="1" max="1" width="8.73046875" style="22"/>
    <col min="2" max="2" width="21.796875" style="22" bestFit="1" customWidth="1"/>
    <col min="3" max="5" width="21.796875" style="22" customWidth="1"/>
    <col min="6" max="6" width="23.265625" style="26" bestFit="1" customWidth="1"/>
    <col min="7" max="7" width="17.265625" style="22" bestFit="1" customWidth="1"/>
    <col min="8" max="8" width="17.9296875" style="22" bestFit="1" customWidth="1"/>
    <col min="9" max="9" width="15.53125" style="22" bestFit="1" customWidth="1"/>
    <col min="10" max="10" width="23.73046875" style="22" bestFit="1" customWidth="1"/>
    <col min="11" max="11" width="12.265625" style="22" bestFit="1" customWidth="1"/>
    <col min="12" max="12" width="21.796875" style="22" bestFit="1" customWidth="1"/>
    <col min="13" max="16384" width="8.73046875" style="22"/>
  </cols>
  <sheetData>
    <row r="1" spans="1:10" customFormat="1" x14ac:dyDescent="0.45">
      <c r="B1" s="8"/>
      <c r="C1" s="9" t="s">
        <v>18</v>
      </c>
      <c r="D1" s="8"/>
    </row>
    <row r="2" spans="1:10" customFormat="1" x14ac:dyDescent="0.45">
      <c r="B2" s="3" t="s">
        <v>1</v>
      </c>
      <c r="C2" s="4">
        <v>1000000</v>
      </c>
      <c r="E2" t="s">
        <v>15</v>
      </c>
      <c r="F2" s="2">
        <f>SUM($I$12:$I$1048576)</f>
        <v>970646.55336562404</v>
      </c>
    </row>
    <row r="3" spans="1:10" customFormat="1" x14ac:dyDescent="0.45">
      <c r="B3" s="3" t="s">
        <v>2</v>
      </c>
      <c r="C3" s="3">
        <v>30</v>
      </c>
      <c r="E3" t="s">
        <v>16</v>
      </c>
      <c r="F3" s="2">
        <f>SUM($H$12:$H$1048576)</f>
        <v>999999.99999999953</v>
      </c>
    </row>
    <row r="4" spans="1:10" customFormat="1" x14ac:dyDescent="0.45">
      <c r="B4" s="3" t="s">
        <v>27</v>
      </c>
      <c r="C4" s="15">
        <v>3.9800000000000002E-2</v>
      </c>
      <c r="E4" t="s">
        <v>17</v>
      </c>
      <c r="F4" s="11">
        <f>SUM($G$12:$G$1048576)</f>
        <v>1970646.5533656231</v>
      </c>
    </row>
    <row r="5" spans="1:10" customFormat="1" x14ac:dyDescent="0.45">
      <c r="B5" s="3" t="s">
        <v>4</v>
      </c>
      <c r="C5" s="7" t="s">
        <v>8</v>
      </c>
    </row>
    <row r="6" spans="1:10" customFormat="1" ht="15.75" x14ac:dyDescent="0.5">
      <c r="B6" s="6" t="s">
        <v>5</v>
      </c>
      <c r="C6" s="3">
        <f>VLOOKUP(C5,Sheet2!$A$1:$B$3,2,0)</f>
        <v>12</v>
      </c>
      <c r="F6" s="2"/>
    </row>
    <row r="7" spans="1:10" customFormat="1" x14ac:dyDescent="0.45">
      <c r="B7" s="3" t="s">
        <v>6</v>
      </c>
      <c r="C7" s="3">
        <f>C3*C6</f>
        <v>360</v>
      </c>
    </row>
    <row r="8" spans="1:10" customFormat="1" ht="104.55" customHeight="1" x14ac:dyDescent="0.45">
      <c r="B8" s="13" t="s">
        <v>23</v>
      </c>
      <c r="C8" s="14" t="s">
        <v>25</v>
      </c>
      <c r="D8" s="25" t="s">
        <v>26</v>
      </c>
      <c r="E8" s="25"/>
      <c r="F8" s="25"/>
    </row>
    <row r="9" spans="1:10" customFormat="1" x14ac:dyDescent="0.45">
      <c r="B9" s="13" t="s">
        <v>28</v>
      </c>
      <c r="C9" s="1" t="s">
        <v>29</v>
      </c>
      <c r="D9" s="27"/>
      <c r="E9" s="27"/>
      <c r="F9" s="27"/>
    </row>
    <row r="10" spans="1:10" customFormat="1" x14ac:dyDescent="0.45"/>
    <row r="11" spans="1:10" customFormat="1" ht="15.75" x14ac:dyDescent="0.5">
      <c r="B11" s="10" t="s">
        <v>11</v>
      </c>
      <c r="C11" s="10" t="s">
        <v>20</v>
      </c>
      <c r="D11" s="10" t="s">
        <v>21</v>
      </c>
      <c r="E11" s="10" t="s">
        <v>22</v>
      </c>
      <c r="F11" s="10" t="s">
        <v>24</v>
      </c>
      <c r="G11" s="10" t="s">
        <v>19</v>
      </c>
      <c r="H11" s="10" t="s">
        <v>13</v>
      </c>
      <c r="I11" s="10" t="s">
        <v>14</v>
      </c>
      <c r="J11" s="10" t="s">
        <v>0</v>
      </c>
    </row>
    <row r="12" spans="1:10" customFormat="1" x14ac:dyDescent="0.45">
      <c r="A12" s="2"/>
      <c r="B12">
        <v>0</v>
      </c>
      <c r="C12" s="16">
        <v>3.9800000000000002E-2</v>
      </c>
      <c r="D12" s="12">
        <v>42215</v>
      </c>
      <c r="E12">
        <v>3.98</v>
      </c>
      <c r="F12" s="26">
        <v>0.02</v>
      </c>
      <c r="G12" s="2"/>
      <c r="H12" s="2"/>
      <c r="I12" s="2"/>
      <c r="J12" s="2">
        <f>C2</f>
        <v>1000000</v>
      </c>
    </row>
    <row r="13" spans="1:10" customFormat="1" x14ac:dyDescent="0.45">
      <c r="A13" s="2"/>
      <c r="B13">
        <f t="shared" ref="B13:B76" si="0">IF(B12&lt;$C$7,B12+1," ")</f>
        <v>1</v>
      </c>
      <c r="C13" s="16">
        <v>3.9800000000000002E-2</v>
      </c>
      <c r="D13" s="12">
        <v>42222</v>
      </c>
      <c r="E13">
        <v>3.91</v>
      </c>
      <c r="F13" s="26">
        <v>0.02</v>
      </c>
      <c r="G13" s="2">
        <f>PMT($C$4/$C$6,$C$7,-$C$2)</f>
        <v>4762.6299030586206</v>
      </c>
      <c r="H13" s="2">
        <f t="shared" ref="H13:H44" si="1">PPMT($C$4/$C$6,B13,$C$7,-$C$2)</f>
        <v>1445.9632363919532</v>
      </c>
      <c r="I13" s="2">
        <f t="shared" ref="I13:I44" si="2">IPMT($C$4/$C$6,B13,$C$7,-$C$2)</f>
        <v>3316.666666666667</v>
      </c>
      <c r="J13" s="2">
        <f t="shared" ref="J13:J76" si="3">IF(B13&lt;&gt;" ",J12-H13," ")</f>
        <v>998554.03676360799</v>
      </c>
    </row>
    <row r="14" spans="1:10" customFormat="1" x14ac:dyDescent="0.45">
      <c r="A14" s="2"/>
      <c r="B14">
        <f t="shared" si="0"/>
        <v>2</v>
      </c>
      <c r="C14" s="16">
        <v>3.9800000000000002E-2</v>
      </c>
      <c r="D14" s="12">
        <v>42229</v>
      </c>
      <c r="E14">
        <v>3.94</v>
      </c>
      <c r="F14" s="26">
        <v>0.02</v>
      </c>
      <c r="G14" s="2">
        <f t="shared" ref="G14:G77" si="4">PMT($C$4/$C$6,$C$7,-$C$2)</f>
        <v>4762.6299030586206</v>
      </c>
      <c r="H14" s="2">
        <f t="shared" si="1"/>
        <v>1450.7590144593196</v>
      </c>
      <c r="I14" s="2">
        <f t="shared" si="2"/>
        <v>3311.8708885993001</v>
      </c>
      <c r="J14" s="2">
        <f t="shared" si="3"/>
        <v>997103.27774914866</v>
      </c>
    </row>
    <row r="15" spans="1:10" customFormat="1" x14ac:dyDescent="0.45">
      <c r="A15" s="2"/>
      <c r="B15">
        <f t="shared" si="0"/>
        <v>3</v>
      </c>
      <c r="C15" s="16">
        <v>3.9800000000000002E-2</v>
      </c>
      <c r="D15" s="12">
        <v>42236</v>
      </c>
      <c r="E15">
        <v>3.93</v>
      </c>
      <c r="F15" s="26">
        <v>0.02</v>
      </c>
      <c r="G15" s="2">
        <f t="shared" si="4"/>
        <v>4762.6299030586206</v>
      </c>
      <c r="H15" s="2">
        <f t="shared" si="1"/>
        <v>1455.5706985239433</v>
      </c>
      <c r="I15" s="2">
        <f t="shared" si="2"/>
        <v>3307.0592045346766</v>
      </c>
      <c r="J15" s="2">
        <f t="shared" si="3"/>
        <v>995647.70705062477</v>
      </c>
    </row>
    <row r="16" spans="1:10" customFormat="1" x14ac:dyDescent="0.45">
      <c r="A16" s="2"/>
      <c r="B16">
        <f t="shared" si="0"/>
        <v>4</v>
      </c>
      <c r="C16" s="16">
        <v>3.9800000000000002E-2</v>
      </c>
      <c r="D16" s="12">
        <v>42243</v>
      </c>
      <c r="E16">
        <v>3.84</v>
      </c>
      <c r="F16" s="26">
        <v>0.02</v>
      </c>
      <c r="G16" s="2">
        <f t="shared" si="4"/>
        <v>4762.6299030586206</v>
      </c>
      <c r="H16" s="2">
        <f t="shared" si="1"/>
        <v>1460.3983413407143</v>
      </c>
      <c r="I16" s="2">
        <f t="shared" si="2"/>
        <v>3302.2315617179061</v>
      </c>
      <c r="J16" s="2">
        <f t="shared" si="3"/>
        <v>994187.30870928406</v>
      </c>
    </row>
    <row r="17" spans="1:10" customFormat="1" x14ac:dyDescent="0.45">
      <c r="A17" s="2"/>
      <c r="B17">
        <f t="shared" si="0"/>
        <v>5</v>
      </c>
      <c r="C17" s="16">
        <v>3.9800000000000002E-2</v>
      </c>
      <c r="D17" s="12">
        <v>42250</v>
      </c>
      <c r="E17">
        <v>3.89</v>
      </c>
      <c r="F17" s="26">
        <v>0.02</v>
      </c>
      <c r="G17" s="2">
        <f t="shared" si="4"/>
        <v>4762.6299030586206</v>
      </c>
      <c r="H17" s="2">
        <f t="shared" si="1"/>
        <v>1465.2419958394942</v>
      </c>
      <c r="I17" s="2">
        <f t="shared" si="2"/>
        <v>3297.3879072191257</v>
      </c>
      <c r="J17" s="2">
        <f t="shared" si="3"/>
        <v>992722.06671344454</v>
      </c>
    </row>
    <row r="18" spans="1:10" customFormat="1" x14ac:dyDescent="0.45">
      <c r="A18" s="2"/>
      <c r="B18">
        <f t="shared" si="0"/>
        <v>6</v>
      </c>
      <c r="C18" s="16">
        <v>3.9800000000000002E-2</v>
      </c>
      <c r="D18" s="12">
        <v>42257</v>
      </c>
      <c r="E18">
        <v>3.9</v>
      </c>
      <c r="F18" s="26">
        <v>0.02</v>
      </c>
      <c r="G18" s="2">
        <f t="shared" si="4"/>
        <v>4762.6299030586206</v>
      </c>
      <c r="H18" s="2">
        <f t="shared" si="1"/>
        <v>1470.1017151256956</v>
      </c>
      <c r="I18" s="2">
        <f t="shared" si="2"/>
        <v>3292.5281879329245</v>
      </c>
      <c r="J18" s="2">
        <f t="shared" si="3"/>
        <v>991251.96499831881</v>
      </c>
    </row>
    <row r="19" spans="1:10" customFormat="1" x14ac:dyDescent="0.45">
      <c r="A19" s="2"/>
      <c r="B19">
        <f t="shared" si="0"/>
        <v>7</v>
      </c>
      <c r="C19" s="16">
        <v>3.9800000000000002E-2</v>
      </c>
      <c r="D19" s="12">
        <v>42264</v>
      </c>
      <c r="E19">
        <v>3.91</v>
      </c>
      <c r="F19" s="26">
        <v>0.02</v>
      </c>
      <c r="G19" s="2">
        <f t="shared" si="4"/>
        <v>4762.6299030586206</v>
      </c>
      <c r="H19" s="2">
        <f t="shared" si="1"/>
        <v>1474.9775524808622</v>
      </c>
      <c r="I19" s="2">
        <f t="shared" si="2"/>
        <v>3287.6523505777577</v>
      </c>
      <c r="J19" s="2">
        <f t="shared" si="3"/>
        <v>989776.98744583793</v>
      </c>
    </row>
    <row r="20" spans="1:10" customFormat="1" x14ac:dyDescent="0.45">
      <c r="A20" s="2"/>
      <c r="B20">
        <f t="shared" si="0"/>
        <v>8</v>
      </c>
      <c r="C20" s="16">
        <v>3.9800000000000002E-2</v>
      </c>
      <c r="D20" s="12">
        <v>42271</v>
      </c>
      <c r="E20">
        <v>3.86</v>
      </c>
      <c r="F20" s="26">
        <v>0.02</v>
      </c>
      <c r="G20" s="2">
        <f t="shared" si="4"/>
        <v>4762.6299030586206</v>
      </c>
      <c r="H20" s="2">
        <f t="shared" si="1"/>
        <v>1479.8695613632572</v>
      </c>
      <c r="I20" s="2">
        <f t="shared" si="2"/>
        <v>3282.760341695363</v>
      </c>
      <c r="J20" s="2">
        <f t="shared" si="3"/>
        <v>988297.11788447469</v>
      </c>
    </row>
    <row r="21" spans="1:10" customFormat="1" x14ac:dyDescent="0.45">
      <c r="A21" s="2"/>
      <c r="B21">
        <f t="shared" si="0"/>
        <v>9</v>
      </c>
      <c r="C21" s="16">
        <v>3.9800000000000002E-2</v>
      </c>
      <c r="D21" s="12">
        <v>42278</v>
      </c>
      <c r="E21">
        <v>3.85</v>
      </c>
      <c r="F21" s="26">
        <v>0.02</v>
      </c>
      <c r="G21" s="2">
        <f t="shared" si="4"/>
        <v>4762.6299030586206</v>
      </c>
      <c r="H21" s="2">
        <f t="shared" si="1"/>
        <v>1484.7777954084454</v>
      </c>
      <c r="I21" s="2">
        <f t="shared" si="2"/>
        <v>3277.8521076501747</v>
      </c>
      <c r="J21" s="2">
        <f t="shared" si="3"/>
        <v>986812.34008906619</v>
      </c>
    </row>
    <row r="22" spans="1:10" customFormat="1" x14ac:dyDescent="0.45">
      <c r="A22" s="2"/>
      <c r="B22">
        <f t="shared" si="0"/>
        <v>10</v>
      </c>
      <c r="C22" s="16">
        <v>3.9800000000000002E-2</v>
      </c>
      <c r="D22" s="12">
        <v>42285</v>
      </c>
      <c r="E22">
        <v>3.76</v>
      </c>
      <c r="F22" s="26">
        <v>0.02</v>
      </c>
      <c r="G22" s="2">
        <f t="shared" si="4"/>
        <v>4762.6299030586206</v>
      </c>
      <c r="H22" s="2">
        <f t="shared" si="1"/>
        <v>1489.7023084298833</v>
      </c>
      <c r="I22" s="2">
        <f t="shared" si="2"/>
        <v>3272.9275946287371</v>
      </c>
      <c r="J22" s="2">
        <f t="shared" si="3"/>
        <v>985322.63778063632</v>
      </c>
    </row>
    <row r="23" spans="1:10" customFormat="1" x14ac:dyDescent="0.45">
      <c r="A23" s="2"/>
      <c r="B23">
        <f t="shared" si="0"/>
        <v>11</v>
      </c>
      <c r="C23" s="16">
        <v>3.9800000000000002E-2</v>
      </c>
      <c r="D23" s="12">
        <v>42292</v>
      </c>
      <c r="E23">
        <v>3.82</v>
      </c>
      <c r="F23" s="26">
        <v>0.02</v>
      </c>
      <c r="G23" s="2">
        <f t="shared" si="4"/>
        <v>4762.6299030586206</v>
      </c>
      <c r="H23" s="2">
        <f t="shared" si="1"/>
        <v>1494.6431544195088</v>
      </c>
      <c r="I23" s="2">
        <f t="shared" si="2"/>
        <v>3267.9867486391113</v>
      </c>
      <c r="J23" s="2">
        <f t="shared" si="3"/>
        <v>983827.99462621682</v>
      </c>
    </row>
    <row r="24" spans="1:10" customFormat="1" x14ac:dyDescent="0.45">
      <c r="A24" s="2"/>
      <c r="B24">
        <f t="shared" si="0"/>
        <v>12</v>
      </c>
      <c r="C24" s="16">
        <v>3.9800000000000002E-2</v>
      </c>
      <c r="D24" s="12">
        <v>42299</v>
      </c>
      <c r="E24">
        <v>3.79</v>
      </c>
      <c r="F24" s="26">
        <v>0.02</v>
      </c>
      <c r="G24" s="2">
        <f t="shared" si="4"/>
        <v>4762.6299030586206</v>
      </c>
      <c r="H24" s="2">
        <f t="shared" si="1"/>
        <v>1499.6003875483334</v>
      </c>
      <c r="I24" s="2">
        <f t="shared" si="2"/>
        <v>3263.0295155102867</v>
      </c>
      <c r="J24" s="2">
        <f t="shared" si="3"/>
        <v>982328.39423866849</v>
      </c>
    </row>
    <row r="25" spans="1:10" customFormat="1" x14ac:dyDescent="0.45">
      <c r="A25" s="2"/>
      <c r="B25">
        <f t="shared" si="0"/>
        <v>13</v>
      </c>
      <c r="C25" s="16">
        <v>3.9800000000000002E-2</v>
      </c>
      <c r="D25" s="12">
        <v>42306</v>
      </c>
      <c r="E25">
        <v>3.76</v>
      </c>
      <c r="F25" s="26">
        <v>0.02</v>
      </c>
      <c r="G25" s="2">
        <f t="shared" si="4"/>
        <v>4762.6299030586206</v>
      </c>
      <c r="H25" s="2">
        <f t="shared" si="1"/>
        <v>1504.5740621670357</v>
      </c>
      <c r="I25" s="2">
        <f t="shared" si="2"/>
        <v>3258.0558408915849</v>
      </c>
      <c r="J25" s="2">
        <f t="shared" si="3"/>
        <v>980823.82017650141</v>
      </c>
    </row>
    <row r="26" spans="1:10" customFormat="1" x14ac:dyDescent="0.45">
      <c r="A26" s="2"/>
      <c r="B26">
        <f t="shared" si="0"/>
        <v>14</v>
      </c>
      <c r="C26" s="16">
        <v>3.9800000000000002E-2</v>
      </c>
      <c r="D26" s="12">
        <v>42313</v>
      </c>
      <c r="E26">
        <v>3.87</v>
      </c>
      <c r="F26" s="26">
        <v>0.02</v>
      </c>
      <c r="G26" s="2">
        <f t="shared" si="4"/>
        <v>4762.6299030586206</v>
      </c>
      <c r="H26" s="2">
        <f t="shared" si="1"/>
        <v>1509.5642328065562</v>
      </c>
      <c r="I26" s="2">
        <f t="shared" si="2"/>
        <v>3253.0656702520637</v>
      </c>
      <c r="J26" s="2">
        <f t="shared" si="3"/>
        <v>979314.25594369485</v>
      </c>
    </row>
    <row r="27" spans="1:10" customFormat="1" x14ac:dyDescent="0.45">
      <c r="A27" s="2"/>
      <c r="B27">
        <f t="shared" si="0"/>
        <v>15</v>
      </c>
      <c r="C27" s="16">
        <v>3.9800000000000002E-2</v>
      </c>
      <c r="D27" s="12">
        <v>42320</v>
      </c>
      <c r="E27">
        <v>3.98</v>
      </c>
      <c r="F27" s="26">
        <v>0.02</v>
      </c>
      <c r="G27" s="2">
        <f t="shared" si="4"/>
        <v>4762.6299030586206</v>
      </c>
      <c r="H27" s="2">
        <f t="shared" si="1"/>
        <v>1514.5709541786982</v>
      </c>
      <c r="I27" s="2">
        <f t="shared" si="2"/>
        <v>3248.0589488799214</v>
      </c>
      <c r="J27" s="2">
        <f t="shared" si="3"/>
        <v>977799.68498951616</v>
      </c>
    </row>
    <row r="28" spans="1:10" customFormat="1" x14ac:dyDescent="0.45">
      <c r="A28" s="2"/>
      <c r="B28">
        <f t="shared" si="0"/>
        <v>16</v>
      </c>
      <c r="C28" s="16">
        <v>3.9800000000000002E-2</v>
      </c>
      <c r="D28" s="12">
        <v>42327</v>
      </c>
      <c r="E28">
        <v>3.97</v>
      </c>
      <c r="F28" s="26">
        <v>0.02</v>
      </c>
      <c r="G28" s="2">
        <f t="shared" si="4"/>
        <v>4762.6299030586206</v>
      </c>
      <c r="H28" s="2">
        <f t="shared" si="1"/>
        <v>1519.5942811767241</v>
      </c>
      <c r="I28" s="2">
        <f t="shared" si="2"/>
        <v>3243.0356218818965</v>
      </c>
      <c r="J28" s="2">
        <f t="shared" si="3"/>
        <v>976280.09070833947</v>
      </c>
    </row>
    <row r="29" spans="1:10" customFormat="1" x14ac:dyDescent="0.45">
      <c r="A29" s="2"/>
      <c r="B29">
        <f t="shared" si="0"/>
        <v>17</v>
      </c>
      <c r="C29" s="16">
        <v>3.9800000000000002E-2</v>
      </c>
      <c r="D29" s="12">
        <v>42333</v>
      </c>
      <c r="E29">
        <v>3.95</v>
      </c>
      <c r="F29" s="26">
        <v>0.02</v>
      </c>
      <c r="G29" s="2">
        <f t="shared" si="4"/>
        <v>4762.6299030586206</v>
      </c>
      <c r="H29" s="2">
        <f t="shared" si="1"/>
        <v>1524.6342688759603</v>
      </c>
      <c r="I29" s="2">
        <f t="shared" si="2"/>
        <v>3237.9956341826601</v>
      </c>
      <c r="J29" s="2">
        <f t="shared" si="3"/>
        <v>974755.45643946354</v>
      </c>
    </row>
    <row r="30" spans="1:10" customFormat="1" x14ac:dyDescent="0.45">
      <c r="A30" s="2"/>
      <c r="B30">
        <f t="shared" si="0"/>
        <v>18</v>
      </c>
      <c r="C30" s="16">
        <v>3.9800000000000002E-2</v>
      </c>
      <c r="D30" s="12">
        <v>42341</v>
      </c>
      <c r="E30">
        <v>3.93</v>
      </c>
      <c r="F30" s="26">
        <v>0.02</v>
      </c>
      <c r="G30" s="2">
        <f t="shared" si="4"/>
        <v>4762.6299030586206</v>
      </c>
      <c r="H30" s="2">
        <f t="shared" si="1"/>
        <v>1529.690972534399</v>
      </c>
      <c r="I30" s="2">
        <f t="shared" si="2"/>
        <v>3232.9389305242212</v>
      </c>
      <c r="J30" s="2">
        <f t="shared" si="3"/>
        <v>973225.76546692918</v>
      </c>
    </row>
    <row r="31" spans="1:10" customFormat="1" x14ac:dyDescent="0.45">
      <c r="A31" s="2"/>
      <c r="B31">
        <f t="shared" si="0"/>
        <v>19</v>
      </c>
      <c r="C31" s="16">
        <v>3.9800000000000002E-2</v>
      </c>
      <c r="D31" s="12">
        <v>42348</v>
      </c>
      <c r="E31">
        <v>3.95</v>
      </c>
      <c r="F31" s="26">
        <v>0.02</v>
      </c>
      <c r="G31" s="2">
        <f t="shared" si="4"/>
        <v>4762.6299030586206</v>
      </c>
      <c r="H31" s="2">
        <f t="shared" si="1"/>
        <v>1534.7644475933048</v>
      </c>
      <c r="I31" s="2">
        <f t="shared" si="2"/>
        <v>3227.8654554653153</v>
      </c>
      <c r="J31" s="2">
        <f t="shared" si="3"/>
        <v>971691.00101933582</v>
      </c>
    </row>
    <row r="32" spans="1:10" customFormat="1" x14ac:dyDescent="0.45">
      <c r="A32" s="2"/>
      <c r="B32">
        <f t="shared" si="0"/>
        <v>20</v>
      </c>
      <c r="C32" s="16">
        <v>3.9800000000000002E-2</v>
      </c>
      <c r="D32" s="12">
        <v>42355</v>
      </c>
      <c r="E32">
        <v>3.97</v>
      </c>
      <c r="F32" s="26">
        <v>0.02</v>
      </c>
      <c r="G32" s="2">
        <f t="shared" si="4"/>
        <v>4762.6299030586206</v>
      </c>
      <c r="H32" s="2">
        <f t="shared" si="1"/>
        <v>1539.8547496778226</v>
      </c>
      <c r="I32" s="2">
        <f t="shared" si="2"/>
        <v>3222.7751533807977</v>
      </c>
      <c r="J32" s="2">
        <f t="shared" si="3"/>
        <v>970151.146269658</v>
      </c>
    </row>
    <row r="33" spans="1:10" customFormat="1" x14ac:dyDescent="0.45">
      <c r="A33" s="2"/>
      <c r="B33">
        <f t="shared" si="0"/>
        <v>21</v>
      </c>
      <c r="C33" s="16">
        <v>3.9800000000000002E-2</v>
      </c>
      <c r="D33" s="12">
        <v>42362</v>
      </c>
      <c r="E33">
        <v>3.96</v>
      </c>
      <c r="F33" s="26">
        <v>0.02</v>
      </c>
      <c r="G33" s="2">
        <f t="shared" si="4"/>
        <v>4762.6299030586206</v>
      </c>
      <c r="H33" s="2">
        <f t="shared" si="1"/>
        <v>1544.9619345975873</v>
      </c>
      <c r="I33" s="2">
        <f t="shared" si="2"/>
        <v>3217.6679684610331</v>
      </c>
      <c r="J33" s="2">
        <f t="shared" si="3"/>
        <v>968606.18433506042</v>
      </c>
    </row>
    <row r="34" spans="1:10" customFormat="1" x14ac:dyDescent="0.45">
      <c r="A34" s="2"/>
      <c r="B34">
        <f t="shared" si="0"/>
        <v>22</v>
      </c>
      <c r="C34" s="16">
        <v>3.9800000000000002E-2</v>
      </c>
      <c r="D34" s="12">
        <v>42369</v>
      </c>
      <c r="E34">
        <v>4.01</v>
      </c>
      <c r="F34" s="26">
        <v>0.02</v>
      </c>
      <c r="G34" s="2">
        <f t="shared" si="4"/>
        <v>4762.6299030586206</v>
      </c>
      <c r="H34" s="2">
        <f t="shared" si="1"/>
        <v>1550.0860583473359</v>
      </c>
      <c r="I34" s="2">
        <f t="shared" si="2"/>
        <v>3212.5438447112842</v>
      </c>
      <c r="J34" s="2">
        <f t="shared" si="3"/>
        <v>967056.09827671305</v>
      </c>
    </row>
    <row r="35" spans="1:10" customFormat="1" x14ac:dyDescent="0.45">
      <c r="A35" s="2"/>
      <c r="B35">
        <f t="shared" si="0"/>
        <v>23</v>
      </c>
      <c r="C35" s="16">
        <v>3.9800000000000002E-2</v>
      </c>
      <c r="D35" s="12">
        <v>42376</v>
      </c>
      <c r="E35">
        <v>3.97</v>
      </c>
      <c r="F35" s="26">
        <v>0.02</v>
      </c>
      <c r="G35" s="2">
        <f t="shared" si="4"/>
        <v>4762.6299030586206</v>
      </c>
      <c r="H35" s="2">
        <f t="shared" si="1"/>
        <v>1555.2271771075211</v>
      </c>
      <c r="I35" s="2">
        <f t="shared" si="2"/>
        <v>3207.402725951099</v>
      </c>
      <c r="J35" s="2">
        <f t="shared" si="3"/>
        <v>965500.87109960557</v>
      </c>
    </row>
    <row r="36" spans="1:10" customFormat="1" x14ac:dyDescent="0.45">
      <c r="A36" s="2"/>
      <c r="B36">
        <f t="shared" si="0"/>
        <v>24</v>
      </c>
      <c r="C36" s="16">
        <v>3.9800000000000002E-2</v>
      </c>
      <c r="D36" s="12">
        <v>42383</v>
      </c>
      <c r="E36">
        <v>3.92</v>
      </c>
      <c r="F36" s="26">
        <v>0.02</v>
      </c>
      <c r="G36" s="2">
        <f t="shared" si="4"/>
        <v>4762.6299030586206</v>
      </c>
      <c r="H36" s="2">
        <f t="shared" si="1"/>
        <v>1560.3853472449277</v>
      </c>
      <c r="I36" s="2">
        <f t="shared" si="2"/>
        <v>3202.2445558136919</v>
      </c>
      <c r="J36" s="2">
        <f t="shared" si="3"/>
        <v>963940.48575236066</v>
      </c>
    </row>
    <row r="37" spans="1:10" customFormat="1" x14ac:dyDescent="0.45">
      <c r="A37" s="2"/>
      <c r="B37">
        <f t="shared" si="0"/>
        <v>25</v>
      </c>
      <c r="C37" s="16">
        <v>3.9800000000000002E-2</v>
      </c>
      <c r="D37" s="12">
        <v>42390</v>
      </c>
      <c r="E37">
        <v>3.81</v>
      </c>
      <c r="F37" s="26">
        <v>0.02</v>
      </c>
      <c r="G37" s="2">
        <f t="shared" si="4"/>
        <v>4762.6299030586206</v>
      </c>
      <c r="H37" s="2">
        <f t="shared" si="1"/>
        <v>1565.5606253132901</v>
      </c>
      <c r="I37" s="2">
        <f t="shared" si="2"/>
        <v>3197.0692777453301</v>
      </c>
      <c r="J37" s="2">
        <f t="shared" si="3"/>
        <v>962374.92512704735</v>
      </c>
    </row>
    <row r="38" spans="1:10" customFormat="1" x14ac:dyDescent="0.45">
      <c r="A38" s="2"/>
      <c r="B38">
        <f t="shared" si="0"/>
        <v>26</v>
      </c>
      <c r="C38" s="16">
        <v>3.9800000000000002E-2</v>
      </c>
      <c r="D38" s="12">
        <v>42397</v>
      </c>
      <c r="E38">
        <v>3.79</v>
      </c>
      <c r="F38" s="26">
        <v>0.02</v>
      </c>
      <c r="G38" s="2">
        <f t="shared" si="4"/>
        <v>4762.6299030586206</v>
      </c>
      <c r="H38" s="2">
        <f t="shared" si="1"/>
        <v>1570.7530680539126</v>
      </c>
      <c r="I38" s="2">
        <f t="shared" si="2"/>
        <v>3191.8768350047076</v>
      </c>
      <c r="J38" s="2">
        <f t="shared" si="3"/>
        <v>960804.17205899348</v>
      </c>
    </row>
    <row r="39" spans="1:10" customFormat="1" x14ac:dyDescent="0.45">
      <c r="A39" s="2"/>
      <c r="B39">
        <f t="shared" si="0"/>
        <v>27</v>
      </c>
      <c r="C39" s="16">
        <v>3.9800000000000002E-2</v>
      </c>
      <c r="D39" s="12">
        <v>42404</v>
      </c>
      <c r="E39">
        <v>3.72</v>
      </c>
      <c r="F39" s="26">
        <v>0.02</v>
      </c>
      <c r="G39" s="2">
        <f t="shared" si="4"/>
        <v>4762.6299030586206</v>
      </c>
      <c r="H39" s="2">
        <f t="shared" si="1"/>
        <v>1575.9627323962916</v>
      </c>
      <c r="I39" s="2">
        <f t="shared" si="2"/>
        <v>3186.6671706623288</v>
      </c>
      <c r="J39" s="2">
        <f t="shared" si="3"/>
        <v>959228.20932659716</v>
      </c>
    </row>
    <row r="40" spans="1:10" customFormat="1" x14ac:dyDescent="0.45">
      <c r="A40" s="2"/>
      <c r="B40">
        <f t="shared" si="0"/>
        <v>28</v>
      </c>
      <c r="C40" s="16">
        <v>3.9800000000000002E-2</v>
      </c>
      <c r="D40" s="12">
        <v>42411</v>
      </c>
      <c r="E40">
        <v>3.65</v>
      </c>
      <c r="F40" s="26">
        <v>0.02</v>
      </c>
      <c r="G40" s="2">
        <f t="shared" si="4"/>
        <v>4762.6299030586206</v>
      </c>
      <c r="H40" s="2">
        <f t="shared" si="1"/>
        <v>1581.1896754587392</v>
      </c>
      <c r="I40" s="2">
        <f t="shared" si="2"/>
        <v>3181.4402275998809</v>
      </c>
      <c r="J40" s="2">
        <f t="shared" si="3"/>
        <v>957647.01965113846</v>
      </c>
    </row>
    <row r="41" spans="1:10" customFormat="1" x14ac:dyDescent="0.45">
      <c r="A41" s="2"/>
      <c r="B41">
        <f t="shared" si="0"/>
        <v>29</v>
      </c>
      <c r="C41" s="16">
        <v>3.9800000000000002E-2</v>
      </c>
      <c r="D41" s="12">
        <v>42418</v>
      </c>
      <c r="E41">
        <v>3.65</v>
      </c>
      <c r="F41" s="26">
        <v>0.02</v>
      </c>
      <c r="G41" s="2">
        <f t="shared" si="4"/>
        <v>4762.6299030586206</v>
      </c>
      <c r="H41" s="2">
        <f t="shared" si="1"/>
        <v>1586.4339545490107</v>
      </c>
      <c r="I41" s="2">
        <f t="shared" si="2"/>
        <v>3176.1959485096095</v>
      </c>
      <c r="J41" s="2">
        <f t="shared" si="3"/>
        <v>956060.58569658943</v>
      </c>
    </row>
    <row r="42" spans="1:10" customFormat="1" x14ac:dyDescent="0.45">
      <c r="A42" s="2"/>
      <c r="B42">
        <f t="shared" si="0"/>
        <v>30</v>
      </c>
      <c r="C42" s="16">
        <v>3.9800000000000002E-2</v>
      </c>
      <c r="D42" s="12">
        <v>42425</v>
      </c>
      <c r="E42">
        <v>3.62</v>
      </c>
      <c r="F42" s="26">
        <v>0.02</v>
      </c>
      <c r="G42" s="2">
        <f t="shared" si="4"/>
        <v>4762.6299030586206</v>
      </c>
      <c r="H42" s="2">
        <f t="shared" si="1"/>
        <v>1591.6956271649315</v>
      </c>
      <c r="I42" s="2">
        <f t="shared" si="2"/>
        <v>3170.9342758936891</v>
      </c>
      <c r="J42" s="2">
        <f t="shared" si="3"/>
        <v>954468.89006942452</v>
      </c>
    </row>
    <row r="43" spans="1:10" customFormat="1" x14ac:dyDescent="0.45">
      <c r="A43" s="2"/>
      <c r="B43">
        <f t="shared" si="0"/>
        <v>31</v>
      </c>
      <c r="C43" s="16">
        <v>3.9800000000000002E-2</v>
      </c>
      <c r="D43" s="12">
        <v>42432</v>
      </c>
      <c r="E43">
        <v>3.64</v>
      </c>
      <c r="F43" s="26">
        <v>0.02</v>
      </c>
      <c r="G43" s="2">
        <f t="shared" si="4"/>
        <v>4762.6299030586206</v>
      </c>
      <c r="H43" s="2">
        <f t="shared" si="1"/>
        <v>1596.9747509950284</v>
      </c>
      <c r="I43" s="2">
        <f t="shared" si="2"/>
        <v>3165.6551520635917</v>
      </c>
      <c r="J43" s="2">
        <f t="shared" si="3"/>
        <v>952871.91531842947</v>
      </c>
    </row>
    <row r="44" spans="1:10" customFormat="1" x14ac:dyDescent="0.45">
      <c r="A44" s="2"/>
      <c r="B44">
        <f t="shared" si="0"/>
        <v>32</v>
      </c>
      <c r="C44" s="16">
        <v>3.9800000000000002E-2</v>
      </c>
      <c r="D44" s="12">
        <v>42439</v>
      </c>
      <c r="E44">
        <v>3.68</v>
      </c>
      <c r="F44" s="26">
        <v>0.02</v>
      </c>
      <c r="G44" s="2">
        <f t="shared" si="4"/>
        <v>4762.6299030586206</v>
      </c>
      <c r="H44" s="2">
        <f t="shared" si="1"/>
        <v>1602.2713839191617</v>
      </c>
      <c r="I44" s="2">
        <f t="shared" si="2"/>
        <v>3160.3585191394586</v>
      </c>
      <c r="J44" s="2">
        <f t="shared" si="3"/>
        <v>951269.6439345103</v>
      </c>
    </row>
    <row r="45" spans="1:10" customFormat="1" x14ac:dyDescent="0.45">
      <c r="A45" s="2"/>
      <c r="B45">
        <f t="shared" si="0"/>
        <v>33</v>
      </c>
      <c r="C45" s="16">
        <v>3.9800000000000002E-2</v>
      </c>
      <c r="D45" s="12">
        <v>42446</v>
      </c>
      <c r="E45">
        <v>3.73</v>
      </c>
      <c r="F45" s="26">
        <v>0.02</v>
      </c>
      <c r="G45" s="2">
        <f t="shared" si="4"/>
        <v>4762.6299030586206</v>
      </c>
      <c r="H45" s="2">
        <f t="shared" ref="H45:H76" si="5">PPMT($C$4/$C$6,B45,$C$7,-$C$2)</f>
        <v>1607.5855840091604</v>
      </c>
      <c r="I45" s="2">
        <f t="shared" ref="I45:I76" si="6">IPMT($C$4/$C$6,B45,$C$7,-$C$2)</f>
        <v>3155.0443190494598</v>
      </c>
      <c r="J45" s="2">
        <f t="shared" si="3"/>
        <v>949662.05835050112</v>
      </c>
    </row>
    <row r="46" spans="1:10" customFormat="1" x14ac:dyDescent="0.45">
      <c r="A46" s="2"/>
      <c r="B46">
        <f t="shared" si="0"/>
        <v>34</v>
      </c>
      <c r="C46" s="16">
        <v>3.9800000000000002E-2</v>
      </c>
      <c r="D46" s="12">
        <v>42453</v>
      </c>
      <c r="E46">
        <v>3.71</v>
      </c>
      <c r="F46" s="26">
        <v>0.02</v>
      </c>
      <c r="G46" s="2">
        <f t="shared" si="4"/>
        <v>4762.6299030586206</v>
      </c>
      <c r="H46" s="2">
        <f t="shared" si="5"/>
        <v>1612.9174095294572</v>
      </c>
      <c r="I46" s="2">
        <f t="shared" si="6"/>
        <v>3149.7124935291631</v>
      </c>
      <c r="J46" s="2">
        <f t="shared" si="3"/>
        <v>948049.14094097167</v>
      </c>
    </row>
    <row r="47" spans="1:10" customFormat="1" x14ac:dyDescent="0.45">
      <c r="A47" s="2"/>
      <c r="B47">
        <f t="shared" si="0"/>
        <v>35</v>
      </c>
      <c r="C47" s="16">
        <v>3.9800000000000002E-2</v>
      </c>
      <c r="D47" s="12">
        <v>42460</v>
      </c>
      <c r="E47">
        <v>3.71</v>
      </c>
      <c r="F47" s="26">
        <v>0.02</v>
      </c>
      <c r="G47" s="2">
        <f t="shared" si="4"/>
        <v>4762.6299030586206</v>
      </c>
      <c r="H47" s="2">
        <f t="shared" si="5"/>
        <v>1618.2669189377302</v>
      </c>
      <c r="I47" s="2">
        <f t="shared" si="6"/>
        <v>3144.3629841208899</v>
      </c>
      <c r="J47" s="2">
        <f t="shared" si="3"/>
        <v>946430.874022034</v>
      </c>
    </row>
    <row r="48" spans="1:10" customFormat="1" x14ac:dyDescent="0.45">
      <c r="A48" s="2"/>
      <c r="B48">
        <f t="shared" si="0"/>
        <v>36</v>
      </c>
      <c r="C48" s="16">
        <v>3.9800000000000002E-2</v>
      </c>
      <c r="D48" s="12">
        <v>42467</v>
      </c>
      <c r="E48">
        <v>3.59</v>
      </c>
      <c r="F48" s="26">
        <v>0.02</v>
      </c>
      <c r="G48" s="2">
        <f t="shared" si="4"/>
        <v>4762.6299030586206</v>
      </c>
      <c r="H48" s="2">
        <f t="shared" si="5"/>
        <v>1623.6341708855405</v>
      </c>
      <c r="I48" s="2">
        <f t="shared" si="6"/>
        <v>3138.9957321730799</v>
      </c>
      <c r="J48" s="2">
        <f t="shared" si="3"/>
        <v>944807.23985114845</v>
      </c>
    </row>
    <row r="49" spans="1:10" customFormat="1" x14ac:dyDescent="0.45">
      <c r="A49" s="2"/>
      <c r="B49">
        <f t="shared" si="0"/>
        <v>37</v>
      </c>
      <c r="C49" s="16">
        <v>3.9800000000000002E-2</v>
      </c>
      <c r="D49" s="12">
        <v>42474</v>
      </c>
      <c r="E49">
        <v>3.58</v>
      </c>
      <c r="F49" s="26">
        <v>0.02</v>
      </c>
      <c r="G49" s="2">
        <f t="shared" si="4"/>
        <v>4762.6299030586206</v>
      </c>
      <c r="H49" s="2">
        <f t="shared" si="5"/>
        <v>1629.0192242189776</v>
      </c>
      <c r="I49" s="2">
        <f t="shared" si="6"/>
        <v>3133.6106788396428</v>
      </c>
      <c r="J49" s="2">
        <f t="shared" si="3"/>
        <v>943178.22062692943</v>
      </c>
    </row>
    <row r="50" spans="1:10" customFormat="1" x14ac:dyDescent="0.45">
      <c r="A50" s="2"/>
      <c r="B50">
        <f t="shared" si="0"/>
        <v>38</v>
      </c>
      <c r="C50" s="16">
        <v>3.9800000000000002E-2</v>
      </c>
      <c r="D50" s="12">
        <v>42481</v>
      </c>
      <c r="E50">
        <v>3.59</v>
      </c>
      <c r="F50" s="26">
        <v>0.02</v>
      </c>
      <c r="G50" s="2">
        <f t="shared" si="4"/>
        <v>4762.6299030586206</v>
      </c>
      <c r="H50" s="2">
        <f t="shared" si="5"/>
        <v>1634.4221379793037</v>
      </c>
      <c r="I50" s="2">
        <f t="shared" si="6"/>
        <v>3128.2077650793162</v>
      </c>
      <c r="J50" s="2">
        <f t="shared" si="3"/>
        <v>941543.79848895012</v>
      </c>
    </row>
    <row r="51" spans="1:10" customFormat="1" x14ac:dyDescent="0.45">
      <c r="A51" s="2"/>
      <c r="B51">
        <f t="shared" si="0"/>
        <v>39</v>
      </c>
      <c r="C51" s="16">
        <v>3.9800000000000002E-2</v>
      </c>
      <c r="D51" s="12">
        <v>42488</v>
      </c>
      <c r="E51">
        <v>3.66</v>
      </c>
      <c r="F51" s="26">
        <v>0.02</v>
      </c>
      <c r="G51" s="2">
        <f t="shared" si="4"/>
        <v>4762.6299030586206</v>
      </c>
      <c r="H51" s="2">
        <f t="shared" si="5"/>
        <v>1639.842971403602</v>
      </c>
      <c r="I51" s="2">
        <f t="shared" si="6"/>
        <v>3122.7869316550186</v>
      </c>
      <c r="J51" s="2">
        <f t="shared" si="3"/>
        <v>939903.95551754651</v>
      </c>
    </row>
    <row r="52" spans="1:10" customFormat="1" x14ac:dyDescent="0.45">
      <c r="A52" s="2"/>
      <c r="B52">
        <f t="shared" si="0"/>
        <v>40</v>
      </c>
      <c r="C52" s="16">
        <v>3.9800000000000002E-2</v>
      </c>
      <c r="D52" s="12">
        <v>42495</v>
      </c>
      <c r="E52">
        <v>3.61</v>
      </c>
      <c r="F52" s="26">
        <v>0.02</v>
      </c>
      <c r="G52" s="2">
        <f t="shared" si="4"/>
        <v>4762.6299030586206</v>
      </c>
      <c r="H52" s="2">
        <f t="shared" si="5"/>
        <v>1645.281783925424</v>
      </c>
      <c r="I52" s="2">
        <f t="shared" si="6"/>
        <v>3117.3481191331966</v>
      </c>
      <c r="J52" s="2">
        <f t="shared" si="3"/>
        <v>938258.67373362114</v>
      </c>
    </row>
    <row r="53" spans="1:10" customFormat="1" x14ac:dyDescent="0.45">
      <c r="A53" s="2"/>
      <c r="B53">
        <f t="shared" si="0"/>
        <v>41</v>
      </c>
      <c r="C53" s="16">
        <v>3.9800000000000002E-2</v>
      </c>
      <c r="D53" s="12">
        <v>42502</v>
      </c>
      <c r="E53">
        <v>3.57</v>
      </c>
      <c r="F53" s="26">
        <v>0.02</v>
      </c>
      <c r="G53" s="2">
        <f t="shared" si="4"/>
        <v>4762.6299030586206</v>
      </c>
      <c r="H53" s="2">
        <f t="shared" si="5"/>
        <v>1650.7386351754431</v>
      </c>
      <c r="I53" s="2">
        <f t="shared" si="6"/>
        <v>3111.8912678831771</v>
      </c>
      <c r="J53" s="2">
        <f t="shared" si="3"/>
        <v>936607.93509844574</v>
      </c>
    </row>
    <row r="54" spans="1:10" customFormat="1" x14ac:dyDescent="0.45">
      <c r="A54" s="2"/>
      <c r="B54">
        <f t="shared" si="0"/>
        <v>42</v>
      </c>
      <c r="C54" s="16">
        <v>3.9800000000000002E-2</v>
      </c>
      <c r="D54" s="12">
        <v>42509</v>
      </c>
      <c r="E54">
        <v>3.58</v>
      </c>
      <c r="F54" s="26">
        <v>0.02</v>
      </c>
      <c r="G54" s="2">
        <f t="shared" si="4"/>
        <v>4762.6299030586206</v>
      </c>
      <c r="H54" s="2">
        <f t="shared" si="5"/>
        <v>1656.2135849821084</v>
      </c>
      <c r="I54" s="2">
        <f t="shared" si="6"/>
        <v>3106.4163180765122</v>
      </c>
      <c r="J54" s="2">
        <f t="shared" si="3"/>
        <v>934951.72151346365</v>
      </c>
    </row>
    <row r="55" spans="1:10" customFormat="1" x14ac:dyDescent="0.45">
      <c r="A55" s="2"/>
      <c r="B55">
        <f t="shared" si="0"/>
        <v>43</v>
      </c>
      <c r="C55" s="16">
        <v>3.9800000000000002E-2</v>
      </c>
      <c r="D55" s="12">
        <v>42516</v>
      </c>
      <c r="E55">
        <v>3.64</v>
      </c>
      <c r="F55" s="26">
        <v>0.02</v>
      </c>
      <c r="G55" s="2">
        <f t="shared" si="4"/>
        <v>4762.6299030586206</v>
      </c>
      <c r="H55" s="2">
        <f t="shared" si="5"/>
        <v>1661.7066933722986</v>
      </c>
      <c r="I55" s="2">
        <f t="shared" si="6"/>
        <v>3100.9232096863216</v>
      </c>
      <c r="J55" s="2">
        <f t="shared" si="3"/>
        <v>933290.01482009131</v>
      </c>
    </row>
    <row r="56" spans="1:10" customFormat="1" x14ac:dyDescent="0.45">
      <c r="A56" s="2"/>
      <c r="B56">
        <f t="shared" si="0"/>
        <v>44</v>
      </c>
      <c r="C56" s="16">
        <v>3.9800000000000002E-2</v>
      </c>
      <c r="D56" s="12">
        <v>42523</v>
      </c>
      <c r="E56">
        <v>3.66</v>
      </c>
      <c r="F56" s="26">
        <v>0.02</v>
      </c>
      <c r="G56" s="2">
        <f t="shared" si="4"/>
        <v>4762.6299030586206</v>
      </c>
      <c r="H56" s="2">
        <f t="shared" si="5"/>
        <v>1667.2180205719837</v>
      </c>
      <c r="I56" s="2">
        <f t="shared" si="6"/>
        <v>3095.4118824866368</v>
      </c>
      <c r="J56" s="2">
        <f t="shared" si="3"/>
        <v>931622.79679951933</v>
      </c>
    </row>
    <row r="57" spans="1:10" customFormat="1" x14ac:dyDescent="0.45">
      <c r="A57" s="2"/>
      <c r="B57">
        <f t="shared" si="0"/>
        <v>45</v>
      </c>
      <c r="C57" s="16">
        <v>3.9800000000000002E-2</v>
      </c>
      <c r="D57" s="12">
        <v>42530</v>
      </c>
      <c r="E57">
        <v>3.6</v>
      </c>
      <c r="F57" s="26">
        <v>0.02</v>
      </c>
      <c r="G57" s="2">
        <f t="shared" si="4"/>
        <v>4762.6299030586206</v>
      </c>
      <c r="H57" s="2">
        <f t="shared" si="5"/>
        <v>1672.7476270068805</v>
      </c>
      <c r="I57" s="2">
        <f t="shared" si="6"/>
        <v>3089.8822760517396</v>
      </c>
      <c r="J57" s="2">
        <f t="shared" si="3"/>
        <v>929950.04917251249</v>
      </c>
    </row>
    <row r="58" spans="1:10" customFormat="1" x14ac:dyDescent="0.45">
      <c r="A58" s="2"/>
      <c r="B58">
        <f t="shared" si="0"/>
        <v>46</v>
      </c>
      <c r="C58" s="16">
        <v>3.9800000000000002E-2</v>
      </c>
      <c r="D58" s="12">
        <v>42537</v>
      </c>
      <c r="E58">
        <v>3.54</v>
      </c>
      <c r="F58" s="26">
        <v>0.02</v>
      </c>
      <c r="G58" s="2">
        <f t="shared" si="4"/>
        <v>4762.6299030586206</v>
      </c>
      <c r="H58" s="2">
        <f t="shared" si="5"/>
        <v>1678.2955733031204</v>
      </c>
      <c r="I58" s="2">
        <f t="shared" si="6"/>
        <v>3084.3343297555002</v>
      </c>
      <c r="J58" s="2">
        <f t="shared" si="3"/>
        <v>928271.75359920936</v>
      </c>
    </row>
    <row r="59" spans="1:10" customFormat="1" x14ac:dyDescent="0.45">
      <c r="A59" s="2"/>
      <c r="B59">
        <f t="shared" si="0"/>
        <v>47</v>
      </c>
      <c r="C59" s="16">
        <v>3.9800000000000002E-2</v>
      </c>
      <c r="D59" s="12">
        <v>42544</v>
      </c>
      <c r="E59">
        <v>3.56</v>
      </c>
      <c r="F59" s="26">
        <v>0.02</v>
      </c>
      <c r="G59" s="2">
        <f t="shared" si="4"/>
        <v>4762.6299030586206</v>
      </c>
      <c r="H59" s="2">
        <f t="shared" si="5"/>
        <v>1683.8619202879088</v>
      </c>
      <c r="I59" s="2">
        <f t="shared" si="6"/>
        <v>3078.7679827707116</v>
      </c>
      <c r="J59" s="2">
        <f t="shared" si="3"/>
        <v>926587.89167892141</v>
      </c>
    </row>
    <row r="60" spans="1:10" customFormat="1" x14ac:dyDescent="0.45">
      <c r="A60" s="2"/>
      <c r="B60">
        <f t="shared" si="0"/>
        <v>48</v>
      </c>
      <c r="C60" s="16">
        <v>3.9800000000000002E-2</v>
      </c>
      <c r="D60" s="12">
        <v>42551</v>
      </c>
      <c r="E60">
        <v>3.48</v>
      </c>
      <c r="F60" s="26">
        <v>0.02</v>
      </c>
      <c r="G60" s="2">
        <f t="shared" si="4"/>
        <v>4762.6299030586206</v>
      </c>
      <c r="H60" s="2">
        <f t="shared" si="5"/>
        <v>1689.4467289901972</v>
      </c>
      <c r="I60" s="2">
        <f t="shared" si="6"/>
        <v>3073.1831740684224</v>
      </c>
      <c r="J60" s="2">
        <f t="shared" si="3"/>
        <v>924898.44494993123</v>
      </c>
    </row>
    <row r="61" spans="1:10" customFormat="1" x14ac:dyDescent="0.45">
      <c r="A61" s="2"/>
      <c r="B61">
        <f t="shared" si="0"/>
        <v>49</v>
      </c>
      <c r="C61" s="16">
        <v>3.9800000000000002E-2</v>
      </c>
      <c r="D61" s="12">
        <v>42558</v>
      </c>
      <c r="E61">
        <v>3.41</v>
      </c>
      <c r="F61" s="26">
        <v>0.02</v>
      </c>
      <c r="G61" s="2">
        <f t="shared" si="4"/>
        <v>4762.6299030586206</v>
      </c>
      <c r="H61" s="2">
        <f t="shared" si="5"/>
        <v>1695.050060641348</v>
      </c>
      <c r="I61" s="2">
        <f t="shared" si="6"/>
        <v>3067.5798424172722</v>
      </c>
      <c r="J61" s="2">
        <f t="shared" si="3"/>
        <v>923203.39488928986</v>
      </c>
    </row>
    <row r="62" spans="1:10" customFormat="1" x14ac:dyDescent="0.45">
      <c r="A62" s="2"/>
      <c r="B62">
        <f t="shared" si="0"/>
        <v>50</v>
      </c>
      <c r="C62" s="16">
        <v>3.9800000000000002E-2</v>
      </c>
      <c r="D62" s="12">
        <v>42565</v>
      </c>
      <c r="E62">
        <v>3.42</v>
      </c>
      <c r="F62" s="26">
        <v>0.02</v>
      </c>
      <c r="G62" s="2">
        <f t="shared" si="4"/>
        <v>4762.6299030586206</v>
      </c>
      <c r="H62" s="2">
        <f t="shared" si="5"/>
        <v>1700.6719766758088</v>
      </c>
      <c r="I62" s="2">
        <f t="shared" si="6"/>
        <v>3061.9579263828114</v>
      </c>
      <c r="J62" s="2">
        <f t="shared" si="3"/>
        <v>921502.722912614</v>
      </c>
    </row>
    <row r="63" spans="1:10" customFormat="1" x14ac:dyDescent="0.45">
      <c r="A63" s="2"/>
      <c r="B63">
        <f t="shared" si="0"/>
        <v>51</v>
      </c>
      <c r="C63" s="16">
        <v>3.9800000000000002E-2</v>
      </c>
      <c r="D63" s="12">
        <v>42572</v>
      </c>
      <c r="E63">
        <v>3.45</v>
      </c>
      <c r="F63" s="26">
        <v>0.02</v>
      </c>
      <c r="G63" s="2">
        <f t="shared" si="4"/>
        <v>4762.6299030586206</v>
      </c>
      <c r="H63" s="2">
        <f t="shared" si="5"/>
        <v>1706.3125387317834</v>
      </c>
      <c r="I63" s="2">
        <f t="shared" si="6"/>
        <v>3056.3173643268369</v>
      </c>
      <c r="J63" s="2">
        <f t="shared" si="3"/>
        <v>919796.41037388227</v>
      </c>
    </row>
    <row r="64" spans="1:10" customFormat="1" x14ac:dyDescent="0.45">
      <c r="A64" s="2"/>
      <c r="B64">
        <f t="shared" si="0"/>
        <v>52</v>
      </c>
      <c r="C64" s="16">
        <v>3.9800000000000002E-2</v>
      </c>
      <c r="D64" s="12">
        <v>42579</v>
      </c>
      <c r="E64">
        <v>3.48</v>
      </c>
      <c r="F64" s="26">
        <v>0.02</v>
      </c>
      <c r="G64" s="2">
        <f t="shared" si="4"/>
        <v>4762.6299030586206</v>
      </c>
      <c r="H64" s="2">
        <f t="shared" si="5"/>
        <v>1711.9718086519106</v>
      </c>
      <c r="I64" s="2">
        <f t="shared" si="6"/>
        <v>3050.65809440671</v>
      </c>
      <c r="J64" s="2">
        <f t="shared" si="3"/>
        <v>918084.43856523035</v>
      </c>
    </row>
    <row r="65" spans="1:10" customFormat="1" x14ac:dyDescent="0.45">
      <c r="A65" s="2"/>
      <c r="B65">
        <f t="shared" si="0"/>
        <v>53</v>
      </c>
      <c r="C65" s="16">
        <v>3.9800000000000002E-2</v>
      </c>
      <c r="D65" s="12">
        <v>42586</v>
      </c>
      <c r="E65">
        <v>3.43</v>
      </c>
      <c r="F65" s="26">
        <v>0.02</v>
      </c>
      <c r="G65" s="2">
        <f t="shared" si="4"/>
        <v>4762.6299030586206</v>
      </c>
      <c r="H65" s="2">
        <f t="shared" si="5"/>
        <v>1717.649848483939</v>
      </c>
      <c r="I65" s="2">
        <f t="shared" si="6"/>
        <v>3044.9800545746812</v>
      </c>
      <c r="J65" s="2">
        <f t="shared" si="3"/>
        <v>916366.78871674638</v>
      </c>
    </row>
    <row r="66" spans="1:10" customFormat="1" x14ac:dyDescent="0.45">
      <c r="A66" s="2"/>
      <c r="B66">
        <f t="shared" si="0"/>
        <v>54</v>
      </c>
      <c r="C66" s="16">
        <v>3.9800000000000002E-2</v>
      </c>
      <c r="D66" s="12">
        <v>42593</v>
      </c>
      <c r="E66">
        <v>3.45</v>
      </c>
      <c r="F66" s="26">
        <v>0.02</v>
      </c>
      <c r="G66" s="2">
        <f t="shared" si="4"/>
        <v>4762.6299030586206</v>
      </c>
      <c r="H66" s="2">
        <f t="shared" si="5"/>
        <v>1723.3467204814108</v>
      </c>
      <c r="I66" s="2">
        <f t="shared" si="6"/>
        <v>3039.2831825772091</v>
      </c>
      <c r="J66" s="2">
        <f t="shared" si="3"/>
        <v>914643.44199626497</v>
      </c>
    </row>
    <row r="67" spans="1:10" customFormat="1" x14ac:dyDescent="0.45">
      <c r="A67" s="2"/>
      <c r="B67">
        <f t="shared" si="0"/>
        <v>55</v>
      </c>
      <c r="C67" s="16">
        <v>3.9800000000000002E-2</v>
      </c>
      <c r="D67" s="12">
        <v>42600</v>
      </c>
      <c r="E67">
        <v>3.43</v>
      </c>
      <c r="F67" s="26">
        <v>0.02</v>
      </c>
      <c r="G67" s="2">
        <f t="shared" si="4"/>
        <v>4762.6299030586206</v>
      </c>
      <c r="H67" s="2">
        <f t="shared" si="5"/>
        <v>1729.0624871043408</v>
      </c>
      <c r="I67" s="2">
        <f t="shared" si="6"/>
        <v>3033.5674159542791</v>
      </c>
      <c r="J67" s="2">
        <f t="shared" si="3"/>
        <v>912914.37950916064</v>
      </c>
    </row>
    <row r="68" spans="1:10" customFormat="1" x14ac:dyDescent="0.45">
      <c r="A68" s="2"/>
      <c r="B68">
        <f t="shared" si="0"/>
        <v>56</v>
      </c>
      <c r="C68" s="16">
        <v>3.9800000000000002E-2</v>
      </c>
      <c r="D68" s="12">
        <v>42607</v>
      </c>
      <c r="E68">
        <v>3.43</v>
      </c>
      <c r="F68" s="26">
        <v>0.02</v>
      </c>
      <c r="G68" s="2">
        <f t="shared" si="4"/>
        <v>4762.6299030586206</v>
      </c>
      <c r="H68" s="2">
        <f t="shared" si="5"/>
        <v>1734.7972110199034</v>
      </c>
      <c r="I68" s="2">
        <f t="shared" si="6"/>
        <v>3027.8326920387167</v>
      </c>
      <c r="J68" s="2">
        <f t="shared" si="3"/>
        <v>911179.58229814074</v>
      </c>
    </row>
    <row r="69" spans="1:10" customFormat="1" x14ac:dyDescent="0.45">
      <c r="A69" s="2"/>
      <c r="B69">
        <f t="shared" si="0"/>
        <v>57</v>
      </c>
      <c r="C69" s="16">
        <v>3.9800000000000002E-2</v>
      </c>
      <c r="D69" s="12">
        <v>42614</v>
      </c>
      <c r="E69">
        <v>3.46</v>
      </c>
      <c r="F69" s="26">
        <v>0.02</v>
      </c>
      <c r="G69" s="2">
        <f t="shared" si="4"/>
        <v>4762.6299030586206</v>
      </c>
      <c r="H69" s="2">
        <f t="shared" si="5"/>
        <v>1740.5509551031198</v>
      </c>
      <c r="I69" s="2">
        <f t="shared" si="6"/>
        <v>3022.0789479555006</v>
      </c>
      <c r="J69" s="2">
        <f t="shared" si="3"/>
        <v>909439.03134303761</v>
      </c>
    </row>
    <row r="70" spans="1:10" customFormat="1" x14ac:dyDescent="0.45">
      <c r="A70" s="2"/>
      <c r="B70">
        <f t="shared" si="0"/>
        <v>58</v>
      </c>
      <c r="C70" s="16">
        <v>3.9800000000000002E-2</v>
      </c>
      <c r="D70" s="12">
        <v>42621</v>
      </c>
      <c r="E70">
        <v>3.44</v>
      </c>
      <c r="F70" s="26">
        <v>0.02</v>
      </c>
      <c r="G70" s="2">
        <f t="shared" si="4"/>
        <v>4762.6299030586206</v>
      </c>
      <c r="H70" s="2">
        <f t="shared" si="5"/>
        <v>1746.3237824375449</v>
      </c>
      <c r="I70" s="2">
        <f t="shared" si="6"/>
        <v>3016.306120621075</v>
      </c>
      <c r="J70" s="2">
        <f t="shared" si="3"/>
        <v>907692.70756060001</v>
      </c>
    </row>
    <row r="71" spans="1:10" customFormat="1" x14ac:dyDescent="0.45">
      <c r="A71" s="2"/>
      <c r="B71">
        <f t="shared" si="0"/>
        <v>59</v>
      </c>
      <c r="C71" s="16">
        <v>3.9800000000000002E-2</v>
      </c>
      <c r="D71" s="12">
        <v>42628</v>
      </c>
      <c r="E71">
        <v>3.5</v>
      </c>
      <c r="F71" s="26">
        <v>0.02</v>
      </c>
      <c r="G71" s="2">
        <f t="shared" si="4"/>
        <v>4762.6299030586206</v>
      </c>
      <c r="H71" s="2">
        <f t="shared" si="5"/>
        <v>1752.1157563159627</v>
      </c>
      <c r="I71" s="2">
        <f t="shared" si="6"/>
        <v>3010.514146742657</v>
      </c>
      <c r="J71" s="2">
        <f t="shared" si="3"/>
        <v>905940.59180428402</v>
      </c>
    </row>
    <row r="72" spans="1:10" customFormat="1" x14ac:dyDescent="0.45">
      <c r="A72" s="2"/>
      <c r="B72">
        <f t="shared" si="0"/>
        <v>60</v>
      </c>
      <c r="C72" s="16">
        <v>3.9800000000000002E-2</v>
      </c>
      <c r="D72" s="12">
        <v>42635</v>
      </c>
      <c r="E72">
        <v>3.48</v>
      </c>
      <c r="F72" s="26">
        <v>0.02</v>
      </c>
      <c r="G72" s="2">
        <f t="shared" si="4"/>
        <v>4762.6299030586206</v>
      </c>
      <c r="H72" s="2">
        <f t="shared" si="5"/>
        <v>1757.9269402410775</v>
      </c>
      <c r="I72" s="2">
        <f t="shared" si="6"/>
        <v>3004.7029628175428</v>
      </c>
      <c r="J72" s="2">
        <f t="shared" si="3"/>
        <v>904182.66486404289</v>
      </c>
    </row>
    <row r="73" spans="1:10" customFormat="1" x14ac:dyDescent="0.45">
      <c r="A73" s="2"/>
      <c r="B73">
        <f t="shared" si="0"/>
        <v>61</v>
      </c>
      <c r="C73" s="16">
        <v>3.9800000000000002E-2</v>
      </c>
      <c r="D73" s="12">
        <v>42642</v>
      </c>
      <c r="E73">
        <v>3.42</v>
      </c>
      <c r="F73" s="26">
        <v>0.02</v>
      </c>
      <c r="G73" s="2">
        <f t="shared" si="4"/>
        <v>4762.6299030586206</v>
      </c>
      <c r="H73" s="2">
        <f t="shared" si="5"/>
        <v>1763.7573979262102</v>
      </c>
      <c r="I73" s="2">
        <f t="shared" si="6"/>
        <v>2998.8725051324095</v>
      </c>
      <c r="J73" s="2">
        <f t="shared" si="3"/>
        <v>902418.90746611671</v>
      </c>
    </row>
    <row r="74" spans="1:10" customFormat="1" x14ac:dyDescent="0.45">
      <c r="A74" s="2"/>
      <c r="B74">
        <f t="shared" si="0"/>
        <v>62</v>
      </c>
      <c r="C74" s="16">
        <v>3.9800000000000002E-2</v>
      </c>
      <c r="D74" s="12">
        <v>42649</v>
      </c>
      <c r="E74">
        <v>3.42</v>
      </c>
      <c r="F74" s="26">
        <v>0.02</v>
      </c>
      <c r="G74" s="2">
        <f t="shared" si="4"/>
        <v>4762.6299030586206</v>
      </c>
      <c r="H74" s="2">
        <f t="shared" si="5"/>
        <v>1769.6071932959987</v>
      </c>
      <c r="I74" s="2">
        <f t="shared" si="6"/>
        <v>2993.0227097626216</v>
      </c>
      <c r="J74" s="2">
        <f t="shared" si="3"/>
        <v>900649.30027282075</v>
      </c>
    </row>
    <row r="75" spans="1:10" customFormat="1" x14ac:dyDescent="0.45">
      <c r="A75" s="2"/>
      <c r="B75">
        <f t="shared" si="0"/>
        <v>63</v>
      </c>
      <c r="C75" s="16">
        <v>3.9800000000000002E-2</v>
      </c>
      <c r="D75" s="12">
        <v>42656</v>
      </c>
      <c r="E75">
        <v>3.47</v>
      </c>
      <c r="F75" s="26">
        <v>0.02</v>
      </c>
      <c r="G75" s="2">
        <f t="shared" si="4"/>
        <v>4762.6299030586206</v>
      </c>
      <c r="H75" s="2">
        <f t="shared" si="5"/>
        <v>1775.4763904870974</v>
      </c>
      <c r="I75" s="2">
        <f t="shared" si="6"/>
        <v>2987.1535125715227</v>
      </c>
      <c r="J75" s="2">
        <f t="shared" si="3"/>
        <v>898873.8238823337</v>
      </c>
    </row>
    <row r="76" spans="1:10" customFormat="1" x14ac:dyDescent="0.45">
      <c r="A76" s="2"/>
      <c r="B76">
        <f t="shared" si="0"/>
        <v>64</v>
      </c>
      <c r="C76" s="16">
        <v>3.9800000000000002E-2</v>
      </c>
      <c r="D76" s="12">
        <v>42663</v>
      </c>
      <c r="E76">
        <v>3.52</v>
      </c>
      <c r="F76" s="26">
        <v>0.02</v>
      </c>
      <c r="G76" s="2">
        <f t="shared" si="4"/>
        <v>4762.6299030586206</v>
      </c>
      <c r="H76" s="2">
        <f t="shared" si="5"/>
        <v>1781.3650538488794</v>
      </c>
      <c r="I76" s="2">
        <f t="shared" si="6"/>
        <v>2981.2648492097401</v>
      </c>
      <c r="J76" s="2">
        <f t="shared" si="3"/>
        <v>897092.45882848487</v>
      </c>
    </row>
    <row r="77" spans="1:10" customFormat="1" x14ac:dyDescent="0.45">
      <c r="A77" s="2"/>
      <c r="B77">
        <f t="shared" ref="B77:B140" si="7">IF(B76&lt;$C$7,B76+1," ")</f>
        <v>65</v>
      </c>
      <c r="C77" s="16">
        <v>3.9800000000000002E-2</v>
      </c>
      <c r="D77" s="12">
        <v>42670</v>
      </c>
      <c r="E77">
        <v>3.47</v>
      </c>
      <c r="F77" s="26">
        <v>0.02</v>
      </c>
      <c r="G77" s="2">
        <f t="shared" si="4"/>
        <v>4762.6299030586206</v>
      </c>
      <c r="H77" s="2">
        <f t="shared" ref="H77:H96" si="8">PPMT($C$4/$C$6,B77,$C$7,-$C$2)</f>
        <v>1787.2732479441452</v>
      </c>
      <c r="I77" s="2">
        <f t="shared" ref="I77:I96" si="9">IPMT($C$4/$C$6,B77,$C$7,-$C$2)</f>
        <v>2975.3566551144745</v>
      </c>
      <c r="J77" s="2">
        <f t="shared" ref="J77:J140" si="10">IF(B77&lt;&gt;" ",J76-H77," ")</f>
        <v>895305.18558054068</v>
      </c>
    </row>
    <row r="78" spans="1:10" customFormat="1" x14ac:dyDescent="0.45">
      <c r="A78" s="2"/>
      <c r="B78">
        <f t="shared" si="7"/>
        <v>66</v>
      </c>
      <c r="C78" s="16">
        <v>3.9800000000000002E-2</v>
      </c>
      <c r="D78" s="12">
        <v>42677</v>
      </c>
      <c r="E78">
        <v>3.54</v>
      </c>
      <c r="F78" s="26">
        <v>0.02</v>
      </c>
      <c r="G78" s="2">
        <f t="shared" ref="G78:G96" si="11">PMT($C$4/$C$6,$C$7,-$C$2)</f>
        <v>4762.6299030586206</v>
      </c>
      <c r="H78" s="2">
        <f t="shared" si="8"/>
        <v>1793.2010375498262</v>
      </c>
      <c r="I78" s="2">
        <f t="shared" si="9"/>
        <v>2969.4288655087939</v>
      </c>
      <c r="J78" s="2">
        <f t="shared" si="10"/>
        <v>893511.9845429908</v>
      </c>
    </row>
    <row r="79" spans="1:10" customFormat="1" x14ac:dyDescent="0.45">
      <c r="A79" s="2"/>
      <c r="B79">
        <f t="shared" si="7"/>
        <v>67</v>
      </c>
      <c r="C79" s="16">
        <v>3.9800000000000002E-2</v>
      </c>
      <c r="D79" s="12">
        <v>42684</v>
      </c>
      <c r="E79">
        <v>3.57</v>
      </c>
      <c r="F79" s="26">
        <v>0.02</v>
      </c>
      <c r="G79" s="2">
        <f t="shared" si="11"/>
        <v>4762.6299030586206</v>
      </c>
      <c r="H79" s="2">
        <f t="shared" si="8"/>
        <v>1799.1484876577001</v>
      </c>
      <c r="I79" s="2">
        <f t="shared" si="9"/>
        <v>2963.48141540092</v>
      </c>
      <c r="J79" s="2">
        <f t="shared" si="10"/>
        <v>891712.83605533314</v>
      </c>
    </row>
    <row r="80" spans="1:10" customFormat="1" x14ac:dyDescent="0.45">
      <c r="A80" s="2"/>
      <c r="B80">
        <f t="shared" si="7"/>
        <v>68</v>
      </c>
      <c r="C80" s="16">
        <v>3.9800000000000002E-2</v>
      </c>
      <c r="D80" s="12">
        <v>42691</v>
      </c>
      <c r="E80">
        <v>3.94</v>
      </c>
      <c r="F80" s="26">
        <v>0.02</v>
      </c>
      <c r="G80" s="2">
        <f t="shared" si="11"/>
        <v>4762.6299030586206</v>
      </c>
      <c r="H80" s="2">
        <f t="shared" si="8"/>
        <v>1805.115663475098</v>
      </c>
      <c r="I80" s="2">
        <f t="shared" si="9"/>
        <v>2957.5142395835219</v>
      </c>
      <c r="J80" s="2">
        <f t="shared" si="10"/>
        <v>889907.72039185802</v>
      </c>
    </row>
    <row r="81" spans="1:10" customFormat="1" x14ac:dyDescent="0.45">
      <c r="A81" s="2"/>
      <c r="B81">
        <f t="shared" si="7"/>
        <v>69</v>
      </c>
      <c r="C81" s="16">
        <v>3.9800000000000002E-2</v>
      </c>
      <c r="D81" s="12">
        <v>42697</v>
      </c>
      <c r="E81">
        <v>4.03</v>
      </c>
      <c r="F81" s="26">
        <v>0.02</v>
      </c>
      <c r="G81" s="2">
        <f t="shared" si="11"/>
        <v>4762.6299030586206</v>
      </c>
      <c r="H81" s="2">
        <f t="shared" si="8"/>
        <v>1811.1026304256238</v>
      </c>
      <c r="I81" s="2">
        <f t="shared" si="9"/>
        <v>2951.5272726329963</v>
      </c>
      <c r="J81" s="2">
        <f t="shared" si="10"/>
        <v>888096.61776143243</v>
      </c>
    </row>
    <row r="82" spans="1:10" customFormat="1" x14ac:dyDescent="0.45">
      <c r="A82" s="2"/>
      <c r="B82">
        <f t="shared" si="7"/>
        <v>70</v>
      </c>
      <c r="C82" s="16">
        <v>3.9800000000000002E-2</v>
      </c>
      <c r="D82" s="12">
        <v>42705</v>
      </c>
      <c r="E82">
        <v>4.08</v>
      </c>
      <c r="F82" s="26">
        <v>0.02</v>
      </c>
      <c r="G82" s="2">
        <f t="shared" si="11"/>
        <v>4762.6299030586206</v>
      </c>
      <c r="H82" s="2">
        <f t="shared" si="8"/>
        <v>1817.109454149869</v>
      </c>
      <c r="I82" s="2">
        <f t="shared" si="9"/>
        <v>2945.520448908751</v>
      </c>
      <c r="J82" s="2">
        <f t="shared" si="10"/>
        <v>886279.50830728258</v>
      </c>
    </row>
    <row r="83" spans="1:10" customFormat="1" x14ac:dyDescent="0.45">
      <c r="A83" s="2"/>
      <c r="B83">
        <f t="shared" si="7"/>
        <v>71</v>
      </c>
      <c r="C83" s="16">
        <v>3.9800000000000002E-2</v>
      </c>
      <c r="D83" s="12">
        <v>42712</v>
      </c>
      <c r="E83">
        <v>4.13</v>
      </c>
      <c r="F83" s="26">
        <v>0.02</v>
      </c>
      <c r="G83" s="2">
        <f t="shared" si="11"/>
        <v>4762.6299030586206</v>
      </c>
      <c r="H83" s="2">
        <f t="shared" si="8"/>
        <v>1823.1362005061326</v>
      </c>
      <c r="I83" s="2">
        <f t="shared" si="9"/>
        <v>2939.4937025524873</v>
      </c>
      <c r="J83" s="2">
        <f t="shared" si="10"/>
        <v>884456.37210677646</v>
      </c>
    </row>
    <row r="84" spans="1:10" customFormat="1" x14ac:dyDescent="0.45">
      <c r="A84" s="2"/>
      <c r="B84">
        <f t="shared" si="7"/>
        <v>72</v>
      </c>
      <c r="C84" s="16">
        <v>3.9800000000000002E-2</v>
      </c>
      <c r="D84" s="12">
        <v>42719</v>
      </c>
      <c r="E84">
        <v>4.16</v>
      </c>
      <c r="F84" s="26">
        <v>0.02</v>
      </c>
      <c r="G84" s="2">
        <f t="shared" si="11"/>
        <v>4762.6299030586206</v>
      </c>
      <c r="H84" s="2">
        <f t="shared" si="8"/>
        <v>1829.1829355711443</v>
      </c>
      <c r="I84" s="2">
        <f t="shared" si="9"/>
        <v>2933.4469674874758</v>
      </c>
      <c r="J84" s="2">
        <f t="shared" si="10"/>
        <v>882627.18917120527</v>
      </c>
    </row>
    <row r="85" spans="1:10" customFormat="1" x14ac:dyDescent="0.45">
      <c r="A85" s="2"/>
      <c r="B85">
        <f t="shared" si="7"/>
        <v>73</v>
      </c>
      <c r="C85" s="16">
        <v>3.9800000000000002E-2</v>
      </c>
      <c r="D85" s="12">
        <v>42726</v>
      </c>
      <c r="E85">
        <v>4.3</v>
      </c>
      <c r="F85" s="26">
        <v>0.02</v>
      </c>
      <c r="G85" s="2">
        <f t="shared" si="11"/>
        <v>4762.6299030586206</v>
      </c>
      <c r="H85" s="2">
        <f t="shared" si="8"/>
        <v>1835.2497256407887</v>
      </c>
      <c r="I85" s="2">
        <f t="shared" si="9"/>
        <v>2927.3801774178314</v>
      </c>
      <c r="J85" s="2">
        <f t="shared" si="10"/>
        <v>880791.93944556452</v>
      </c>
    </row>
    <row r="86" spans="1:10" customFormat="1" x14ac:dyDescent="0.45">
      <c r="A86" s="2"/>
      <c r="B86">
        <f t="shared" si="7"/>
        <v>74</v>
      </c>
      <c r="C86" s="16">
        <v>3.9800000000000002E-2</v>
      </c>
      <c r="D86" s="12">
        <v>42733</v>
      </c>
      <c r="E86">
        <v>4.32</v>
      </c>
      <c r="F86" s="26">
        <v>0.02</v>
      </c>
      <c r="G86" s="2">
        <f t="shared" si="11"/>
        <v>4762.6299030586206</v>
      </c>
      <c r="H86" s="2">
        <f t="shared" si="8"/>
        <v>1841.336637230831</v>
      </c>
      <c r="I86" s="2">
        <f t="shared" si="9"/>
        <v>2921.2932658277891</v>
      </c>
      <c r="J86" s="2">
        <f t="shared" si="10"/>
        <v>878950.6028083337</v>
      </c>
    </row>
    <row r="87" spans="1:10" customFormat="1" x14ac:dyDescent="0.45">
      <c r="A87" s="2"/>
      <c r="B87">
        <f t="shared" si="7"/>
        <v>75</v>
      </c>
      <c r="C87" s="16">
        <v>3.9800000000000002E-2</v>
      </c>
      <c r="D87" s="12">
        <v>42740</v>
      </c>
      <c r="E87">
        <v>4.2</v>
      </c>
      <c r="F87" s="26">
        <v>0.02</v>
      </c>
      <c r="G87" s="2">
        <f t="shared" si="11"/>
        <v>4762.6299030586206</v>
      </c>
      <c r="H87" s="2">
        <f t="shared" si="8"/>
        <v>1847.4437370776466</v>
      </c>
      <c r="I87" s="2">
        <f t="shared" si="9"/>
        <v>2915.1861659809738</v>
      </c>
      <c r="J87" s="2">
        <f t="shared" si="10"/>
        <v>877103.15907125606</v>
      </c>
    </row>
    <row r="88" spans="1:10" customFormat="1" x14ac:dyDescent="0.45">
      <c r="A88" s="2"/>
      <c r="B88">
        <f t="shared" si="7"/>
        <v>76</v>
      </c>
      <c r="C88" s="16">
        <v>3.9800000000000002E-2</v>
      </c>
      <c r="D88" s="12">
        <v>42747</v>
      </c>
      <c r="E88">
        <v>4.12</v>
      </c>
      <c r="F88" s="26">
        <v>0.02</v>
      </c>
      <c r="G88" s="2">
        <f t="shared" si="11"/>
        <v>4762.6299030586206</v>
      </c>
      <c r="H88" s="2">
        <f t="shared" si="8"/>
        <v>1853.5710921389541</v>
      </c>
      <c r="I88" s="2">
        <f t="shared" si="9"/>
        <v>2909.058810919666</v>
      </c>
      <c r="J88" s="2">
        <f t="shared" si="10"/>
        <v>875249.58797911706</v>
      </c>
    </row>
    <row r="89" spans="1:10" customFormat="1" x14ac:dyDescent="0.45">
      <c r="A89" s="2"/>
      <c r="B89">
        <f t="shared" si="7"/>
        <v>77</v>
      </c>
      <c r="C89" s="16">
        <v>3.9800000000000002E-2</v>
      </c>
      <c r="D89" s="12">
        <v>42754</v>
      </c>
      <c r="E89">
        <v>4.09</v>
      </c>
      <c r="F89" s="26">
        <v>0.02</v>
      </c>
      <c r="G89" s="2">
        <f t="shared" si="11"/>
        <v>4762.6299030586206</v>
      </c>
      <c r="H89" s="2">
        <f t="shared" si="8"/>
        <v>1859.7187695945479</v>
      </c>
      <c r="I89" s="2">
        <f t="shared" si="9"/>
        <v>2902.9111334640725</v>
      </c>
      <c r="J89" s="2">
        <f t="shared" si="10"/>
        <v>873389.8692095225</v>
      </c>
    </row>
    <row r="90" spans="1:10" customFormat="1" x14ac:dyDescent="0.45">
      <c r="A90" s="2"/>
      <c r="B90">
        <f t="shared" si="7"/>
        <v>78</v>
      </c>
      <c r="C90" s="16">
        <v>3.9800000000000002E-2</v>
      </c>
      <c r="D90" s="12">
        <v>42761</v>
      </c>
      <c r="E90">
        <v>4.1900000000000004</v>
      </c>
      <c r="F90" s="26">
        <v>0.02</v>
      </c>
      <c r="G90" s="2">
        <f t="shared" si="11"/>
        <v>4762.6299030586206</v>
      </c>
      <c r="H90" s="2">
        <f t="shared" si="8"/>
        <v>1865.8868368470366</v>
      </c>
      <c r="I90" s="2">
        <f t="shared" si="9"/>
        <v>2896.743066211583</v>
      </c>
      <c r="J90" s="2">
        <f t="shared" si="10"/>
        <v>871523.98237267544</v>
      </c>
    </row>
    <row r="91" spans="1:10" customFormat="1" x14ac:dyDescent="0.45">
      <c r="A91" s="2"/>
      <c r="B91">
        <f t="shared" si="7"/>
        <v>79</v>
      </c>
      <c r="C91" s="16">
        <v>3.9800000000000002E-2</v>
      </c>
      <c r="D91" s="12">
        <v>42768</v>
      </c>
      <c r="E91">
        <v>4.1900000000000004</v>
      </c>
      <c r="F91" s="26">
        <v>0.02</v>
      </c>
      <c r="G91" s="2">
        <f t="shared" si="11"/>
        <v>4762.6299030586206</v>
      </c>
      <c r="H91" s="2">
        <f t="shared" si="8"/>
        <v>1872.0753615225792</v>
      </c>
      <c r="I91" s="2">
        <f t="shared" si="9"/>
        <v>2890.5545415360411</v>
      </c>
      <c r="J91" s="2">
        <f t="shared" si="10"/>
        <v>869651.90701115283</v>
      </c>
    </row>
    <row r="92" spans="1:10" customFormat="1" x14ac:dyDescent="0.45">
      <c r="A92" s="2"/>
      <c r="B92">
        <f t="shared" si="7"/>
        <v>80</v>
      </c>
      <c r="C92" s="16">
        <v>3.9800000000000002E-2</v>
      </c>
      <c r="D92" s="12">
        <v>42775</v>
      </c>
      <c r="E92">
        <v>4.17</v>
      </c>
      <c r="F92" s="26">
        <v>0.02</v>
      </c>
      <c r="G92" s="2">
        <f t="shared" si="11"/>
        <v>4762.6299030586206</v>
      </c>
      <c r="H92" s="2">
        <f t="shared" si="8"/>
        <v>1878.2844114716293</v>
      </c>
      <c r="I92" s="2">
        <f t="shared" si="9"/>
        <v>2884.3454915869906</v>
      </c>
      <c r="J92" s="2">
        <f t="shared" si="10"/>
        <v>867773.62259968114</v>
      </c>
    </row>
    <row r="93" spans="1:10" customFormat="1" x14ac:dyDescent="0.45">
      <c r="A93" s="2"/>
      <c r="B93">
        <f t="shared" si="7"/>
        <v>81</v>
      </c>
      <c r="C93" s="16">
        <v>3.9800000000000002E-2</v>
      </c>
      <c r="D93" s="12">
        <v>42782</v>
      </c>
      <c r="E93">
        <v>4.1500000000000004</v>
      </c>
      <c r="F93" s="26">
        <v>0.02</v>
      </c>
      <c r="G93" s="2">
        <f t="shared" si="11"/>
        <v>4762.6299030586206</v>
      </c>
      <c r="H93" s="2">
        <f t="shared" si="8"/>
        <v>1884.5140547696767</v>
      </c>
      <c r="I93" s="2">
        <f t="shared" si="9"/>
        <v>2878.1158482889437</v>
      </c>
      <c r="J93" s="2">
        <f t="shared" si="10"/>
        <v>865889.10854491149</v>
      </c>
    </row>
    <row r="94" spans="1:10" customFormat="1" x14ac:dyDescent="0.45">
      <c r="A94" s="2"/>
      <c r="B94">
        <f t="shared" si="7"/>
        <v>82</v>
      </c>
      <c r="C94" s="16">
        <v>3.9800000000000002E-2</v>
      </c>
      <c r="D94" s="12">
        <v>42789</v>
      </c>
      <c r="E94">
        <v>4.16</v>
      </c>
      <c r="F94" s="26">
        <v>0.02</v>
      </c>
      <c r="G94" s="2">
        <f t="shared" si="11"/>
        <v>4762.6299030586206</v>
      </c>
      <c r="H94" s="2">
        <f t="shared" si="8"/>
        <v>1890.7643597179965</v>
      </c>
      <c r="I94" s="2">
        <f t="shared" si="9"/>
        <v>2871.8655433406238</v>
      </c>
      <c r="J94" s="2">
        <f t="shared" si="10"/>
        <v>863998.34418519353</v>
      </c>
    </row>
    <row r="95" spans="1:10" customFormat="1" x14ac:dyDescent="0.45">
      <c r="A95" s="2"/>
      <c r="B95">
        <f t="shared" si="7"/>
        <v>83</v>
      </c>
      <c r="C95" s="16">
        <v>3.9800000000000002E-2</v>
      </c>
      <c r="D95" s="12">
        <v>42796</v>
      </c>
      <c r="E95">
        <v>4.0999999999999996</v>
      </c>
      <c r="F95" s="26">
        <v>0.02</v>
      </c>
      <c r="G95" s="2">
        <f t="shared" si="11"/>
        <v>4762.6299030586206</v>
      </c>
      <c r="H95" s="2">
        <f t="shared" si="8"/>
        <v>1897.0353948443942</v>
      </c>
      <c r="I95" s="2">
        <f t="shared" si="9"/>
        <v>2865.5945082142262</v>
      </c>
      <c r="J95" s="2">
        <f t="shared" si="10"/>
        <v>862101.30879034917</v>
      </c>
    </row>
    <row r="96" spans="1:10" customFormat="1" x14ac:dyDescent="0.45">
      <c r="A96" s="2"/>
      <c r="B96">
        <f t="shared" si="7"/>
        <v>84</v>
      </c>
      <c r="C96" s="16">
        <v>3.9800000000000002E-2</v>
      </c>
      <c r="D96" s="12">
        <v>42803</v>
      </c>
      <c r="E96">
        <v>4.21</v>
      </c>
      <c r="F96" s="26">
        <v>0.02</v>
      </c>
      <c r="G96" s="2">
        <f t="shared" si="11"/>
        <v>4762.6299030586206</v>
      </c>
      <c r="H96" s="2">
        <f t="shared" si="8"/>
        <v>1903.3272289039614</v>
      </c>
      <c r="I96" s="2">
        <f t="shared" si="9"/>
        <v>2859.3026741546587</v>
      </c>
      <c r="J96" s="2">
        <f t="shared" si="10"/>
        <v>860197.98156144517</v>
      </c>
    </row>
    <row r="97" spans="1:10" s="18" customFormat="1" x14ac:dyDescent="0.45">
      <c r="A97" s="17"/>
      <c r="B97" s="18">
        <f t="shared" si="7"/>
        <v>85</v>
      </c>
      <c r="C97" s="19">
        <v>4.9799999999999997E-2</v>
      </c>
      <c r="D97" s="20">
        <v>42810</v>
      </c>
      <c r="E97" s="18">
        <v>4.3</v>
      </c>
      <c r="F97" s="26">
        <v>0.02</v>
      </c>
      <c r="G97" s="21">
        <f t="shared" ref="G97:G108" si="12">PMT($C$97/12,276,-$J$96)</f>
        <v>5240.8858607536495</v>
      </c>
      <c r="H97" s="21">
        <f t="shared" ref="H97:H108" si="13">PPMT($C$97/12,B97-84,276,-$J$96)</f>
        <v>1671.064237273652</v>
      </c>
      <c r="I97" s="21">
        <f t="shared" ref="I97:I108" si="14">IPMT($C$97/12,B97-84,276,-$J$96)</f>
        <v>3569.8216234799975</v>
      </c>
      <c r="J97" s="17">
        <f t="shared" si="10"/>
        <v>858526.91732417152</v>
      </c>
    </row>
    <row r="98" spans="1:10" customFormat="1" x14ac:dyDescent="0.45">
      <c r="A98" s="2"/>
      <c r="B98">
        <f t="shared" si="7"/>
        <v>86</v>
      </c>
      <c r="C98" s="19">
        <v>4.9799999999999997E-2</v>
      </c>
      <c r="D98" s="12">
        <v>42817</v>
      </c>
      <c r="E98">
        <v>4.2300000000000004</v>
      </c>
      <c r="F98" s="26">
        <v>0.02</v>
      </c>
      <c r="G98" s="21">
        <f t="shared" si="12"/>
        <v>5240.8858607536495</v>
      </c>
      <c r="H98" s="21">
        <f t="shared" si="13"/>
        <v>1677.9991538583374</v>
      </c>
      <c r="I98" s="21">
        <f t="shared" si="14"/>
        <v>3562.8867068953118</v>
      </c>
      <c r="J98" s="2">
        <f t="shared" si="10"/>
        <v>856848.91817031323</v>
      </c>
    </row>
    <row r="99" spans="1:10" customFormat="1" x14ac:dyDescent="0.45">
      <c r="A99" s="2"/>
      <c r="B99">
        <f t="shared" si="7"/>
        <v>87</v>
      </c>
      <c r="C99" s="19">
        <v>4.9799999999999997E-2</v>
      </c>
      <c r="D99" s="12">
        <v>42824</v>
      </c>
      <c r="E99">
        <v>4.1399999999999997</v>
      </c>
      <c r="F99" s="26">
        <v>0.02</v>
      </c>
      <c r="G99" s="21">
        <f t="shared" si="12"/>
        <v>5240.8858607536495</v>
      </c>
      <c r="H99" s="21">
        <f t="shared" si="13"/>
        <v>1684.9628503468498</v>
      </c>
      <c r="I99" s="21">
        <f t="shared" si="14"/>
        <v>3555.9230104067997</v>
      </c>
      <c r="J99" s="2">
        <f t="shared" si="10"/>
        <v>855163.95531996642</v>
      </c>
    </row>
    <row r="100" spans="1:10" customFormat="1" x14ac:dyDescent="0.45">
      <c r="A100" s="2"/>
      <c r="B100">
        <f t="shared" si="7"/>
        <v>88</v>
      </c>
      <c r="C100" s="19">
        <v>4.9799999999999997E-2</v>
      </c>
      <c r="D100" s="12">
        <v>42831</v>
      </c>
      <c r="E100">
        <v>4.0999999999999996</v>
      </c>
      <c r="F100" s="26">
        <v>0.02</v>
      </c>
      <c r="G100" s="21">
        <f t="shared" si="12"/>
        <v>5240.8858607536495</v>
      </c>
      <c r="H100" s="21">
        <f t="shared" si="13"/>
        <v>1691.9554461757891</v>
      </c>
      <c r="I100" s="21">
        <f t="shared" si="14"/>
        <v>3548.9304145778597</v>
      </c>
      <c r="J100" s="2">
        <f t="shared" si="10"/>
        <v>853471.99987379066</v>
      </c>
    </row>
    <row r="101" spans="1:10" customFormat="1" x14ac:dyDescent="0.45">
      <c r="A101" s="2"/>
      <c r="B101">
        <f t="shared" si="7"/>
        <v>89</v>
      </c>
      <c r="C101" s="19">
        <v>4.9799999999999997E-2</v>
      </c>
      <c r="D101" s="12">
        <v>42838</v>
      </c>
      <c r="E101">
        <v>4.08</v>
      </c>
      <c r="F101" s="26">
        <v>0.02</v>
      </c>
      <c r="G101" s="21">
        <f t="shared" si="12"/>
        <v>5240.8858607536495</v>
      </c>
      <c r="H101" s="21">
        <f t="shared" si="13"/>
        <v>1698.9770612774187</v>
      </c>
      <c r="I101" s="21">
        <f t="shared" si="14"/>
        <v>3541.9087994762308</v>
      </c>
      <c r="J101" s="2">
        <f t="shared" si="10"/>
        <v>851773.02281251329</v>
      </c>
    </row>
    <row r="102" spans="1:10" customFormat="1" x14ac:dyDescent="0.45">
      <c r="A102" s="2"/>
      <c r="B102">
        <f t="shared" si="7"/>
        <v>90</v>
      </c>
      <c r="C102" s="19">
        <v>4.9799999999999997E-2</v>
      </c>
      <c r="D102" s="12">
        <v>42845</v>
      </c>
      <c r="E102">
        <v>3.97</v>
      </c>
      <c r="F102" s="26">
        <v>0.02</v>
      </c>
      <c r="G102" s="21">
        <f t="shared" si="12"/>
        <v>5240.8858607536495</v>
      </c>
      <c r="H102" s="21">
        <f t="shared" si="13"/>
        <v>1706.0278160817195</v>
      </c>
      <c r="I102" s="21">
        <f t="shared" si="14"/>
        <v>3534.8580446719297</v>
      </c>
      <c r="J102" s="2">
        <f t="shared" si="10"/>
        <v>850066.99499643152</v>
      </c>
    </row>
    <row r="103" spans="1:10" customFormat="1" x14ac:dyDescent="0.45">
      <c r="A103" s="2"/>
      <c r="B103">
        <f t="shared" si="7"/>
        <v>91</v>
      </c>
      <c r="C103" s="19">
        <v>4.9799999999999997E-2</v>
      </c>
      <c r="D103" s="12">
        <v>42852</v>
      </c>
      <c r="E103">
        <v>4.03</v>
      </c>
      <c r="F103" s="26">
        <v>0.02</v>
      </c>
      <c r="G103" s="21">
        <f t="shared" si="12"/>
        <v>5240.8858607536495</v>
      </c>
      <c r="H103" s="21">
        <f t="shared" si="13"/>
        <v>1713.1078315184591</v>
      </c>
      <c r="I103" s="21">
        <f t="shared" si="14"/>
        <v>3527.7780292351904</v>
      </c>
      <c r="J103" s="2">
        <f t="shared" si="10"/>
        <v>848353.887164913</v>
      </c>
    </row>
    <row r="104" spans="1:10" customFormat="1" x14ac:dyDescent="0.45">
      <c r="A104" s="2"/>
      <c r="B104">
        <f t="shared" si="7"/>
        <v>92</v>
      </c>
      <c r="C104" s="19">
        <v>4.9799999999999997E-2</v>
      </c>
      <c r="D104" s="12">
        <v>42859</v>
      </c>
      <c r="E104">
        <v>4.0199999999999996</v>
      </c>
      <c r="F104" s="26">
        <v>0.02</v>
      </c>
      <c r="G104" s="21">
        <f t="shared" si="12"/>
        <v>5240.8858607536495</v>
      </c>
      <c r="H104" s="21">
        <f t="shared" si="13"/>
        <v>1720.2172290192607</v>
      </c>
      <c r="I104" s="21">
        <f t="shared" si="14"/>
        <v>3520.6686317343879</v>
      </c>
      <c r="J104" s="2">
        <f t="shared" si="10"/>
        <v>846633.66993589373</v>
      </c>
    </row>
    <row r="105" spans="1:10" customFormat="1" x14ac:dyDescent="0.45">
      <c r="A105" s="2"/>
      <c r="B105">
        <f t="shared" si="7"/>
        <v>93</v>
      </c>
      <c r="C105" s="19">
        <v>4.9799999999999997E-2</v>
      </c>
      <c r="D105" s="12">
        <v>42866</v>
      </c>
      <c r="E105">
        <v>4.05</v>
      </c>
      <c r="F105" s="26">
        <v>0.02</v>
      </c>
      <c r="G105" s="21">
        <f t="shared" si="12"/>
        <v>5240.8858607536495</v>
      </c>
      <c r="H105" s="21">
        <f t="shared" si="13"/>
        <v>1727.3561305196902</v>
      </c>
      <c r="I105" s="21">
        <f t="shared" si="14"/>
        <v>3513.5297302339591</v>
      </c>
      <c r="J105" s="2">
        <f t="shared" si="10"/>
        <v>844906.31380537408</v>
      </c>
    </row>
    <row r="106" spans="1:10" customFormat="1" x14ac:dyDescent="0.45">
      <c r="A106" s="2"/>
      <c r="B106">
        <f t="shared" si="7"/>
        <v>94</v>
      </c>
      <c r="C106" s="19">
        <v>4.9799999999999997E-2</v>
      </c>
      <c r="D106" s="12">
        <v>42873</v>
      </c>
      <c r="E106">
        <v>4.0199999999999996</v>
      </c>
      <c r="F106" s="26">
        <v>0.02</v>
      </c>
      <c r="G106" s="21">
        <f t="shared" si="12"/>
        <v>5240.8858607536495</v>
      </c>
      <c r="H106" s="21">
        <f t="shared" si="13"/>
        <v>1734.5246584613469</v>
      </c>
      <c r="I106" s="21">
        <f t="shared" si="14"/>
        <v>3506.3612022923021</v>
      </c>
      <c r="J106" s="2">
        <f t="shared" si="10"/>
        <v>843171.78914691275</v>
      </c>
    </row>
    <row r="107" spans="1:10" customFormat="1" x14ac:dyDescent="0.45">
      <c r="A107" s="2"/>
      <c r="B107">
        <f t="shared" si="7"/>
        <v>95</v>
      </c>
      <c r="C107" s="19">
        <v>4.9799999999999997E-2</v>
      </c>
      <c r="D107" s="12">
        <v>42880</v>
      </c>
      <c r="E107">
        <v>3.95</v>
      </c>
      <c r="F107" s="26">
        <v>0.02</v>
      </c>
      <c r="G107" s="21">
        <f t="shared" si="12"/>
        <v>5240.8858607536495</v>
      </c>
      <c r="H107" s="21">
        <f t="shared" si="13"/>
        <v>1741.7229357939618</v>
      </c>
      <c r="I107" s="21">
        <f t="shared" si="14"/>
        <v>3499.1629249596876</v>
      </c>
      <c r="J107" s="2">
        <f t="shared" si="10"/>
        <v>841430.06621111883</v>
      </c>
    </row>
    <row r="108" spans="1:10" customFormat="1" x14ac:dyDescent="0.45">
      <c r="A108" s="2"/>
      <c r="B108">
        <f t="shared" si="7"/>
        <v>96</v>
      </c>
      <c r="C108" s="19">
        <v>4.9799999999999997E-2</v>
      </c>
      <c r="D108" s="12">
        <v>42887</v>
      </c>
      <c r="E108">
        <v>3.94</v>
      </c>
      <c r="F108" s="26">
        <v>0.02</v>
      </c>
      <c r="G108" s="21">
        <f t="shared" si="12"/>
        <v>5240.8858607536495</v>
      </c>
      <c r="H108" s="21">
        <f t="shared" si="13"/>
        <v>1748.9510859775069</v>
      </c>
      <c r="I108" s="21">
        <f t="shared" si="14"/>
        <v>3491.9347747761421</v>
      </c>
      <c r="J108" s="2">
        <f t="shared" si="10"/>
        <v>839681.11512514134</v>
      </c>
    </row>
    <row r="109" spans="1:10" s="18" customFormat="1" x14ac:dyDescent="0.45">
      <c r="A109" s="17"/>
      <c r="B109" s="18">
        <f t="shared" si="7"/>
        <v>97</v>
      </c>
      <c r="C109" s="19">
        <v>6.6400000000000001E-2</v>
      </c>
      <c r="D109" s="20">
        <v>42894</v>
      </c>
      <c r="E109" s="18">
        <v>3.89</v>
      </c>
      <c r="F109" s="26">
        <v>0.02</v>
      </c>
      <c r="G109" s="21">
        <f t="shared" ref="G109:G120" si="15">PMT($C$109/12,264,-$J$108)</f>
        <v>6057.5694865256564</v>
      </c>
      <c r="H109" s="21">
        <f t="shared" ref="H109:H120" si="16">PPMT($C$109/12,B109-96,264,-$J$108)</f>
        <v>1411.3339828332071</v>
      </c>
      <c r="I109" s="21">
        <f t="shared" ref="I109:I120" si="17">IPMT($C$109/12,B109-96,264,-$J$108)</f>
        <v>4646.23550369245</v>
      </c>
      <c r="J109" s="2">
        <f t="shared" si="10"/>
        <v>838269.78114230814</v>
      </c>
    </row>
    <row r="110" spans="1:10" customFormat="1" x14ac:dyDescent="0.45">
      <c r="A110" s="2"/>
      <c r="B110">
        <f t="shared" si="7"/>
        <v>98</v>
      </c>
      <c r="C110" s="19">
        <v>6.6400000000000001E-2</v>
      </c>
      <c r="D110" s="12">
        <v>42901</v>
      </c>
      <c r="E110">
        <v>3.91</v>
      </c>
      <c r="F110" s="26">
        <v>0.02</v>
      </c>
      <c r="G110" s="21">
        <f t="shared" si="15"/>
        <v>6057.5694865256564</v>
      </c>
      <c r="H110" s="21">
        <f t="shared" si="16"/>
        <v>1419.1433642048839</v>
      </c>
      <c r="I110" s="21">
        <f t="shared" si="17"/>
        <v>4638.4261223207723</v>
      </c>
      <c r="J110" s="2">
        <f t="shared" si="10"/>
        <v>836850.63777810324</v>
      </c>
    </row>
    <row r="111" spans="1:10" customFormat="1" x14ac:dyDescent="0.45">
      <c r="A111" s="2"/>
      <c r="B111">
        <f t="shared" si="7"/>
        <v>99</v>
      </c>
      <c r="C111" s="19">
        <v>6.6400000000000001E-2</v>
      </c>
      <c r="D111" s="12">
        <v>42908</v>
      </c>
      <c r="E111">
        <v>3.9</v>
      </c>
      <c r="F111" s="26">
        <v>0.02</v>
      </c>
      <c r="G111" s="21">
        <f t="shared" si="15"/>
        <v>6057.5694865256564</v>
      </c>
      <c r="H111" s="21">
        <f t="shared" si="16"/>
        <v>1426.9959574868178</v>
      </c>
      <c r="I111" s="21">
        <f t="shared" si="17"/>
        <v>4630.5735290388384</v>
      </c>
      <c r="J111" s="2">
        <f t="shared" si="10"/>
        <v>835423.64182061644</v>
      </c>
    </row>
    <row r="112" spans="1:10" customFormat="1" x14ac:dyDescent="0.45">
      <c r="A112" s="2"/>
      <c r="B112">
        <f t="shared" si="7"/>
        <v>100</v>
      </c>
      <c r="C112" s="19">
        <v>6.6400000000000001E-2</v>
      </c>
      <c r="D112" s="12">
        <v>42915</v>
      </c>
      <c r="E112">
        <v>3.88</v>
      </c>
      <c r="F112" s="26">
        <v>0.02</v>
      </c>
      <c r="G112" s="21">
        <f t="shared" si="15"/>
        <v>6057.5694865256564</v>
      </c>
      <c r="H112" s="21">
        <f t="shared" si="16"/>
        <v>1434.8920017849116</v>
      </c>
      <c r="I112" s="21">
        <f t="shared" si="17"/>
        <v>4622.6774847407451</v>
      </c>
      <c r="J112" s="2">
        <f t="shared" si="10"/>
        <v>833988.74981883157</v>
      </c>
    </row>
    <row r="113" spans="1:10" customFormat="1" x14ac:dyDescent="0.45">
      <c r="A113" s="2"/>
      <c r="B113">
        <f t="shared" si="7"/>
        <v>101</v>
      </c>
      <c r="C113" s="19">
        <v>6.6400000000000001E-2</v>
      </c>
      <c r="D113" s="12">
        <v>42922</v>
      </c>
      <c r="E113">
        <v>3.96</v>
      </c>
      <c r="F113" s="26">
        <v>0.02</v>
      </c>
      <c r="G113" s="21">
        <f t="shared" si="15"/>
        <v>6057.5694865256564</v>
      </c>
      <c r="H113" s="21">
        <f t="shared" si="16"/>
        <v>1442.8317375281215</v>
      </c>
      <c r="I113" s="21">
        <f t="shared" si="17"/>
        <v>4614.7377489975352</v>
      </c>
      <c r="J113" s="2">
        <f t="shared" si="10"/>
        <v>832545.91808130348</v>
      </c>
    </row>
    <row r="114" spans="1:10" customFormat="1" x14ac:dyDescent="0.45">
      <c r="A114" s="2"/>
      <c r="B114">
        <f t="shared" si="7"/>
        <v>102</v>
      </c>
      <c r="C114" s="19">
        <v>6.6400000000000001E-2</v>
      </c>
      <c r="D114" s="12">
        <v>42929</v>
      </c>
      <c r="E114">
        <v>4.03</v>
      </c>
      <c r="F114" s="26">
        <v>0.02</v>
      </c>
      <c r="G114" s="21">
        <f t="shared" si="15"/>
        <v>6057.5694865256564</v>
      </c>
      <c r="H114" s="21">
        <f t="shared" si="16"/>
        <v>1450.8154064757769</v>
      </c>
      <c r="I114" s="21">
        <f t="shared" si="17"/>
        <v>4606.7540800498791</v>
      </c>
      <c r="J114" s="2">
        <f t="shared" si="10"/>
        <v>831095.10267482768</v>
      </c>
    </row>
    <row r="115" spans="1:10" customFormat="1" x14ac:dyDescent="0.45">
      <c r="A115" s="2"/>
      <c r="B115">
        <f t="shared" si="7"/>
        <v>103</v>
      </c>
      <c r="C115" s="19">
        <v>6.6400000000000001E-2</v>
      </c>
      <c r="D115" s="12">
        <v>42936</v>
      </c>
      <c r="E115">
        <v>3.96</v>
      </c>
      <c r="F115" s="26">
        <v>0.02</v>
      </c>
      <c r="G115" s="21">
        <f t="shared" si="15"/>
        <v>6057.5694865256564</v>
      </c>
      <c r="H115" s="21">
        <f t="shared" si="16"/>
        <v>1458.8432517249432</v>
      </c>
      <c r="I115" s="21">
        <f t="shared" si="17"/>
        <v>4598.7262348007125</v>
      </c>
      <c r="J115" s="2">
        <f t="shared" si="10"/>
        <v>829636.25942310272</v>
      </c>
    </row>
    <row r="116" spans="1:10" customFormat="1" x14ac:dyDescent="0.45">
      <c r="A116" s="2"/>
      <c r="B116">
        <f t="shared" si="7"/>
        <v>104</v>
      </c>
      <c r="C116" s="19">
        <v>6.6400000000000001E-2</v>
      </c>
      <c r="D116" s="12">
        <v>42943</v>
      </c>
      <c r="E116">
        <v>3.92</v>
      </c>
      <c r="F116" s="26">
        <v>0.02</v>
      </c>
      <c r="G116" s="21">
        <f t="shared" si="15"/>
        <v>6057.5694865256564</v>
      </c>
      <c r="H116" s="21">
        <f t="shared" si="16"/>
        <v>1466.9155177178211</v>
      </c>
      <c r="I116" s="21">
        <f t="shared" si="17"/>
        <v>4590.6539688078356</v>
      </c>
      <c r="J116" s="2">
        <f t="shared" si="10"/>
        <v>828169.34390538489</v>
      </c>
    </row>
    <row r="117" spans="1:10" customFormat="1" x14ac:dyDescent="0.45">
      <c r="A117" s="2"/>
      <c r="B117">
        <f t="shared" si="7"/>
        <v>105</v>
      </c>
      <c r="C117" s="19">
        <v>6.6400000000000001E-2</v>
      </c>
      <c r="D117" s="12">
        <v>42950</v>
      </c>
      <c r="E117">
        <v>3.93</v>
      </c>
      <c r="F117" s="26">
        <v>0.02</v>
      </c>
      <c r="G117" s="21">
        <f t="shared" si="15"/>
        <v>6057.5694865256564</v>
      </c>
      <c r="H117" s="21">
        <f t="shared" si="16"/>
        <v>1475.0324502491926</v>
      </c>
      <c r="I117" s="21">
        <f t="shared" si="17"/>
        <v>4582.5370362764634</v>
      </c>
      <c r="J117" s="2">
        <f t="shared" si="10"/>
        <v>826694.3114551357</v>
      </c>
    </row>
    <row r="118" spans="1:10" customFormat="1" x14ac:dyDescent="0.45">
      <c r="A118" s="2"/>
      <c r="B118">
        <f t="shared" si="7"/>
        <v>106</v>
      </c>
      <c r="C118" s="19">
        <v>6.6400000000000001E-2</v>
      </c>
      <c r="D118" s="12">
        <v>42957</v>
      </c>
      <c r="E118">
        <v>3.9</v>
      </c>
      <c r="F118" s="26">
        <v>0.02</v>
      </c>
      <c r="G118" s="21">
        <f t="shared" si="15"/>
        <v>6057.5694865256564</v>
      </c>
      <c r="H118" s="21">
        <f t="shared" si="16"/>
        <v>1483.1942964739051</v>
      </c>
      <c r="I118" s="21">
        <f t="shared" si="17"/>
        <v>4574.3751900517509</v>
      </c>
      <c r="J118" s="2">
        <f t="shared" si="10"/>
        <v>825211.11715866183</v>
      </c>
    </row>
    <row r="119" spans="1:10" customFormat="1" x14ac:dyDescent="0.45">
      <c r="A119" s="2"/>
      <c r="B119">
        <f t="shared" si="7"/>
        <v>107</v>
      </c>
      <c r="C119" s="19">
        <v>6.6400000000000001E-2</v>
      </c>
      <c r="D119" s="12">
        <v>42964</v>
      </c>
      <c r="E119">
        <v>3.89</v>
      </c>
      <c r="F119" s="26">
        <v>0.02</v>
      </c>
      <c r="G119" s="21">
        <f t="shared" si="15"/>
        <v>6057.5694865256564</v>
      </c>
      <c r="H119" s="21">
        <f t="shared" si="16"/>
        <v>1491.4013049143939</v>
      </c>
      <c r="I119" s="21">
        <f t="shared" si="17"/>
        <v>4566.1681816112623</v>
      </c>
      <c r="J119" s="2">
        <f t="shared" si="10"/>
        <v>823719.71585374745</v>
      </c>
    </row>
    <row r="120" spans="1:10" customFormat="1" x14ac:dyDescent="0.45">
      <c r="A120" s="2"/>
      <c r="B120">
        <f t="shared" si="7"/>
        <v>108</v>
      </c>
      <c r="C120" s="19">
        <v>6.6400000000000001E-2</v>
      </c>
      <c r="D120" s="12">
        <v>42971</v>
      </c>
      <c r="E120">
        <v>3.86</v>
      </c>
      <c r="F120" s="26">
        <v>0.02</v>
      </c>
      <c r="G120" s="21">
        <f t="shared" si="15"/>
        <v>6057.5694865256564</v>
      </c>
      <c r="H120" s="21">
        <f t="shared" si="16"/>
        <v>1499.6537254682539</v>
      </c>
      <c r="I120" s="21">
        <f t="shared" si="17"/>
        <v>4557.9157610574021</v>
      </c>
      <c r="J120" s="2">
        <f t="shared" si="10"/>
        <v>822220.06212827924</v>
      </c>
    </row>
    <row r="121" spans="1:10" s="18" customFormat="1" x14ac:dyDescent="0.45">
      <c r="A121" s="17"/>
      <c r="B121" s="18">
        <f t="shared" si="7"/>
        <v>109</v>
      </c>
      <c r="C121" s="19">
        <f>SUM($E$121:$F$121)</f>
        <v>5.8200000000000002E-2</v>
      </c>
      <c r="D121" s="20">
        <v>42978</v>
      </c>
      <c r="E121" s="19">
        <v>3.8199999999999998E-2</v>
      </c>
      <c r="F121" s="26">
        <v>0.02</v>
      </c>
      <c r="G121" s="21">
        <f t="shared" ref="G121:G132" si="18">PMT($C$121/12,252,-$J$120)</f>
        <v>5660.0439100026188</v>
      </c>
      <c r="H121" s="21">
        <f t="shared" ref="H121:H132" si="19">PPMT($C$121/12,B121-108,252,-$J$120)</f>
        <v>1672.2766086804641</v>
      </c>
      <c r="I121" s="21">
        <f t="shared" ref="I121:I132" si="20">IPMT($C$121/12,B121-108,252,-$J$120)</f>
        <v>3987.7673013221543</v>
      </c>
      <c r="J121" s="17">
        <f t="shared" si="10"/>
        <v>820547.78551959875</v>
      </c>
    </row>
    <row r="122" spans="1:10" customFormat="1" x14ac:dyDescent="0.45">
      <c r="A122" s="2"/>
      <c r="B122">
        <f t="shared" si="7"/>
        <v>110</v>
      </c>
      <c r="C122" s="19">
        <f t="shared" ref="C122:C132" si="21">SUM($E$121:$F$121)</f>
        <v>5.8200000000000002E-2</v>
      </c>
      <c r="D122" s="12">
        <v>42985</v>
      </c>
      <c r="E122">
        <v>3.78</v>
      </c>
      <c r="F122" s="26">
        <v>0.02</v>
      </c>
      <c r="G122" s="21">
        <f t="shared" si="18"/>
        <v>5660.0439100026188</v>
      </c>
      <c r="H122" s="21">
        <f t="shared" si="19"/>
        <v>1680.3871502325644</v>
      </c>
      <c r="I122" s="21">
        <f t="shared" si="20"/>
        <v>3979.6567597700541</v>
      </c>
      <c r="J122" s="2">
        <f t="shared" si="10"/>
        <v>818867.39836936619</v>
      </c>
    </row>
    <row r="123" spans="1:10" customFormat="1" x14ac:dyDescent="0.45">
      <c r="A123" s="2"/>
      <c r="B123">
        <f t="shared" si="7"/>
        <v>111</v>
      </c>
      <c r="C123" s="19">
        <f t="shared" si="21"/>
        <v>5.8200000000000002E-2</v>
      </c>
      <c r="D123" s="12">
        <v>42992</v>
      </c>
      <c r="E123">
        <v>3.78</v>
      </c>
      <c r="F123" s="26">
        <v>0.02</v>
      </c>
      <c r="G123" s="21">
        <f t="shared" si="18"/>
        <v>5660.0439100026188</v>
      </c>
      <c r="H123" s="21">
        <f t="shared" si="19"/>
        <v>1688.5370279111921</v>
      </c>
      <c r="I123" s="21">
        <f t="shared" si="20"/>
        <v>3971.5068820914262</v>
      </c>
      <c r="J123" s="2">
        <f t="shared" si="10"/>
        <v>817178.86134145502</v>
      </c>
    </row>
    <row r="124" spans="1:10" customFormat="1" x14ac:dyDescent="0.45">
      <c r="A124" s="2"/>
      <c r="B124">
        <f t="shared" si="7"/>
        <v>112</v>
      </c>
      <c r="C124" s="19">
        <f t="shared" si="21"/>
        <v>5.8200000000000002E-2</v>
      </c>
      <c r="D124" s="12">
        <v>42999</v>
      </c>
      <c r="E124">
        <v>3.83</v>
      </c>
      <c r="F124" s="26">
        <v>0.02</v>
      </c>
      <c r="G124" s="21">
        <f t="shared" si="18"/>
        <v>5660.0439100026188</v>
      </c>
      <c r="H124" s="21">
        <f t="shared" si="19"/>
        <v>1696.7264324965615</v>
      </c>
      <c r="I124" s="21">
        <f t="shared" si="20"/>
        <v>3963.317477506057</v>
      </c>
      <c r="J124" s="2">
        <f t="shared" si="10"/>
        <v>815482.13490895845</v>
      </c>
    </row>
    <row r="125" spans="1:10" customFormat="1" x14ac:dyDescent="0.45">
      <c r="A125" s="2"/>
      <c r="B125">
        <f t="shared" si="7"/>
        <v>113</v>
      </c>
      <c r="C125" s="19">
        <f t="shared" si="21"/>
        <v>5.8200000000000002E-2</v>
      </c>
      <c r="D125" s="12">
        <v>43006</v>
      </c>
      <c r="E125">
        <v>3.83</v>
      </c>
      <c r="F125" s="26">
        <v>0.02</v>
      </c>
      <c r="G125" s="21">
        <f t="shared" si="18"/>
        <v>5660.0439100026188</v>
      </c>
      <c r="H125" s="21">
        <f t="shared" si="19"/>
        <v>1704.9555556941698</v>
      </c>
      <c r="I125" s="21">
        <f t="shared" si="20"/>
        <v>3955.0883543084478</v>
      </c>
      <c r="J125" s="2">
        <f t="shared" si="10"/>
        <v>813777.17935326428</v>
      </c>
    </row>
    <row r="126" spans="1:10" customFormat="1" x14ac:dyDescent="0.45">
      <c r="A126" s="2"/>
      <c r="B126">
        <f t="shared" si="7"/>
        <v>114</v>
      </c>
      <c r="C126" s="19">
        <f t="shared" si="21"/>
        <v>5.8200000000000002E-2</v>
      </c>
      <c r="D126" s="12">
        <v>43013</v>
      </c>
      <c r="E126">
        <v>3.85</v>
      </c>
      <c r="F126" s="26">
        <v>0.02</v>
      </c>
      <c r="G126" s="21">
        <f t="shared" si="18"/>
        <v>5660.0439100026188</v>
      </c>
      <c r="H126" s="21">
        <f t="shared" si="19"/>
        <v>1713.2245901392866</v>
      </c>
      <c r="I126" s="21">
        <f t="shared" si="20"/>
        <v>3946.8193198633317</v>
      </c>
      <c r="J126" s="2">
        <f t="shared" si="10"/>
        <v>812063.95476312505</v>
      </c>
    </row>
    <row r="127" spans="1:10" customFormat="1" x14ac:dyDescent="0.45">
      <c r="A127" s="2"/>
      <c r="B127">
        <f t="shared" si="7"/>
        <v>115</v>
      </c>
      <c r="C127" s="19">
        <f t="shared" si="21"/>
        <v>5.8200000000000002E-2</v>
      </c>
      <c r="D127" s="12">
        <v>43020</v>
      </c>
      <c r="E127">
        <v>3.91</v>
      </c>
      <c r="F127" s="26">
        <v>0.02</v>
      </c>
      <c r="G127" s="21">
        <f t="shared" si="18"/>
        <v>5660.0439100026188</v>
      </c>
      <c r="H127" s="21">
        <f t="shared" si="19"/>
        <v>1721.5337294014619</v>
      </c>
      <c r="I127" s="21">
        <f t="shared" si="20"/>
        <v>3938.5101806011567</v>
      </c>
      <c r="J127" s="2">
        <f t="shared" si="10"/>
        <v>810342.42103372363</v>
      </c>
    </row>
    <row r="128" spans="1:10" customFormat="1" x14ac:dyDescent="0.45">
      <c r="A128" s="2"/>
      <c r="B128">
        <f t="shared" si="7"/>
        <v>116</v>
      </c>
      <c r="C128" s="19">
        <f t="shared" si="21"/>
        <v>5.8200000000000002E-2</v>
      </c>
      <c r="D128" s="12">
        <v>43027</v>
      </c>
      <c r="E128">
        <v>3.88</v>
      </c>
      <c r="F128" s="26">
        <v>0.02</v>
      </c>
      <c r="G128" s="21">
        <f t="shared" si="18"/>
        <v>5660.0439100026188</v>
      </c>
      <c r="H128" s="21">
        <f t="shared" si="19"/>
        <v>1729.8831679890591</v>
      </c>
      <c r="I128" s="21">
        <f t="shared" si="20"/>
        <v>3930.1607420135597</v>
      </c>
      <c r="J128" s="2">
        <f t="shared" si="10"/>
        <v>808612.53786573454</v>
      </c>
    </row>
    <row r="129" spans="1:10" customFormat="1" x14ac:dyDescent="0.45">
      <c r="A129" s="2"/>
      <c r="B129">
        <f t="shared" si="7"/>
        <v>117</v>
      </c>
      <c r="C129" s="19">
        <f>SUM($E$121:$F$121)</f>
        <v>5.8200000000000002E-2</v>
      </c>
      <c r="D129" s="12">
        <v>43034</v>
      </c>
      <c r="E129">
        <v>3.94</v>
      </c>
      <c r="F129" s="26">
        <v>0.02</v>
      </c>
      <c r="G129" s="21">
        <f t="shared" si="18"/>
        <v>5660.0439100026188</v>
      </c>
      <c r="H129" s="21">
        <f t="shared" si="19"/>
        <v>1738.2731013538064</v>
      </c>
      <c r="I129" s="21">
        <f t="shared" si="20"/>
        <v>3921.7708086488119</v>
      </c>
      <c r="J129" s="2">
        <f t="shared" si="10"/>
        <v>806874.26476438076</v>
      </c>
    </row>
    <row r="130" spans="1:10" customFormat="1" x14ac:dyDescent="0.45">
      <c r="A130" s="2"/>
      <c r="B130">
        <f t="shared" si="7"/>
        <v>118</v>
      </c>
      <c r="C130" s="19">
        <f t="shared" si="21"/>
        <v>5.8200000000000002E-2</v>
      </c>
      <c r="D130" s="12">
        <v>43041</v>
      </c>
      <c r="E130">
        <v>3.94</v>
      </c>
      <c r="F130" s="26">
        <v>0.02</v>
      </c>
      <c r="G130" s="21">
        <f t="shared" si="18"/>
        <v>5660.0439100026188</v>
      </c>
      <c r="H130" s="21">
        <f t="shared" si="19"/>
        <v>1746.7037258953724</v>
      </c>
      <c r="I130" s="21">
        <f t="shared" si="20"/>
        <v>3913.3401841072464</v>
      </c>
      <c r="J130" s="2">
        <f t="shared" si="10"/>
        <v>805127.56103848538</v>
      </c>
    </row>
    <row r="131" spans="1:10" customFormat="1" x14ac:dyDescent="0.45">
      <c r="A131" s="2"/>
      <c r="B131">
        <f t="shared" si="7"/>
        <v>119</v>
      </c>
      <c r="C131" s="19">
        <f t="shared" si="21"/>
        <v>5.8200000000000002E-2</v>
      </c>
      <c r="D131" s="12">
        <v>43048</v>
      </c>
      <c r="E131">
        <v>3.9</v>
      </c>
      <c r="F131" s="26">
        <v>0.02</v>
      </c>
      <c r="G131" s="21">
        <f t="shared" si="18"/>
        <v>5660.0439100026188</v>
      </c>
      <c r="H131" s="21">
        <f t="shared" si="19"/>
        <v>1755.1752389659646</v>
      </c>
      <c r="I131" s="21">
        <f t="shared" si="20"/>
        <v>3904.8686710366537</v>
      </c>
      <c r="J131" s="2">
        <f t="shared" si="10"/>
        <v>803372.38579951937</v>
      </c>
    </row>
    <row r="132" spans="1:10" x14ac:dyDescent="0.45">
      <c r="A132" s="21"/>
      <c r="B132" s="22">
        <f t="shared" si="7"/>
        <v>120</v>
      </c>
      <c r="C132" s="19">
        <f t="shared" si="21"/>
        <v>5.8200000000000002E-2</v>
      </c>
      <c r="D132" s="24">
        <v>43055</v>
      </c>
      <c r="E132" s="23">
        <v>3.95E-2</v>
      </c>
      <c r="F132" s="26">
        <v>0.02</v>
      </c>
      <c r="G132" s="21">
        <f t="shared" si="18"/>
        <v>5660.0439100026188</v>
      </c>
      <c r="H132" s="21">
        <f t="shared" si="19"/>
        <v>1763.6878388749496</v>
      </c>
      <c r="I132" s="21">
        <f t="shared" si="20"/>
        <v>3896.3560711276687</v>
      </c>
      <c r="J132" s="21">
        <f t="shared" si="10"/>
        <v>801608.69796064438</v>
      </c>
    </row>
    <row r="133" spans="1:10" s="18" customFormat="1" x14ac:dyDescent="0.45">
      <c r="A133" s="17"/>
      <c r="B133" s="18">
        <f t="shared" si="7"/>
        <v>121</v>
      </c>
      <c r="C133" s="23">
        <f>SUM($E$133:$F$133)</f>
        <v>5.9200000000000003E-2</v>
      </c>
      <c r="D133" s="20">
        <v>43061</v>
      </c>
      <c r="E133" s="19">
        <v>3.9199999999999999E-2</v>
      </c>
      <c r="F133" s="26">
        <v>0.02</v>
      </c>
      <c r="G133" s="21">
        <f t="shared" ref="G133:G144" si="22">PMT($C$133/12,240,-$J$132)</f>
        <v>5706.0389413752791</v>
      </c>
      <c r="H133" s="21">
        <f t="shared" ref="H133:H144" si="23">PPMT($C$133/12,B133-120,240,-$J$132)</f>
        <v>1751.4360314361004</v>
      </c>
      <c r="I133" s="21">
        <f t="shared" ref="I133:I144" si="24">IPMT($C$133/12,B133-120,240,-$J$132)</f>
        <v>3954.6029099391794</v>
      </c>
      <c r="J133" s="17">
        <f t="shared" si="10"/>
        <v>799857.2619292083</v>
      </c>
    </row>
    <row r="134" spans="1:10" customFormat="1" x14ac:dyDescent="0.45">
      <c r="A134" s="2"/>
      <c r="B134">
        <f t="shared" si="7"/>
        <v>122</v>
      </c>
      <c r="C134" s="23">
        <f t="shared" ref="C134:C144" si="25">SUM($E$133:$F$133)</f>
        <v>5.9200000000000003E-2</v>
      </c>
      <c r="D134" s="12">
        <v>43069</v>
      </c>
      <c r="E134">
        <v>3.9</v>
      </c>
      <c r="F134" s="26">
        <v>0.02</v>
      </c>
      <c r="G134" s="21">
        <f t="shared" si="22"/>
        <v>5706.0389413752791</v>
      </c>
      <c r="H134" s="21">
        <f t="shared" si="23"/>
        <v>1760.0764491911852</v>
      </c>
      <c r="I134" s="21">
        <f t="shared" si="24"/>
        <v>3945.9624921840941</v>
      </c>
      <c r="J134" s="2">
        <f t="shared" si="10"/>
        <v>798097.1854800171</v>
      </c>
    </row>
    <row r="135" spans="1:10" customFormat="1" x14ac:dyDescent="0.45">
      <c r="A135" s="2"/>
      <c r="B135">
        <f t="shared" si="7"/>
        <v>123</v>
      </c>
      <c r="C135" s="23">
        <f t="shared" si="25"/>
        <v>5.9200000000000003E-2</v>
      </c>
      <c r="D135" s="12">
        <v>43076</v>
      </c>
      <c r="E135">
        <v>3.94</v>
      </c>
      <c r="F135" s="26">
        <v>0.02</v>
      </c>
      <c r="G135" s="21">
        <f t="shared" si="22"/>
        <v>5706.0389413752791</v>
      </c>
      <c r="H135" s="21">
        <f t="shared" si="23"/>
        <v>1768.759493007195</v>
      </c>
      <c r="I135" s="21">
        <f t="shared" si="24"/>
        <v>3937.2794483680841</v>
      </c>
      <c r="J135" s="2">
        <f t="shared" si="10"/>
        <v>796328.42598700989</v>
      </c>
    </row>
    <row r="136" spans="1:10" customFormat="1" x14ac:dyDescent="0.45">
      <c r="A136" s="2"/>
      <c r="B136">
        <f t="shared" si="7"/>
        <v>124</v>
      </c>
      <c r="C136" s="23">
        <f t="shared" si="25"/>
        <v>5.9200000000000003E-2</v>
      </c>
      <c r="D136" s="12">
        <v>43083</v>
      </c>
      <c r="E136">
        <v>3.93</v>
      </c>
      <c r="F136" s="26">
        <v>0.02</v>
      </c>
      <c r="G136" s="21">
        <f t="shared" si="22"/>
        <v>5706.0389413752791</v>
      </c>
      <c r="H136" s="21">
        <f t="shared" si="23"/>
        <v>1777.4853731726971</v>
      </c>
      <c r="I136" s="21">
        <f t="shared" si="24"/>
        <v>3928.553568202582</v>
      </c>
      <c r="J136" s="2">
        <f t="shared" si="10"/>
        <v>794550.94061383721</v>
      </c>
    </row>
    <row r="137" spans="1:10" customFormat="1" x14ac:dyDescent="0.45">
      <c r="A137" s="2"/>
      <c r="B137">
        <f t="shared" si="7"/>
        <v>125</v>
      </c>
      <c r="C137" s="23">
        <f t="shared" si="25"/>
        <v>5.9200000000000003E-2</v>
      </c>
      <c r="D137" s="12">
        <v>43090</v>
      </c>
      <c r="E137">
        <v>3.94</v>
      </c>
      <c r="F137" s="26">
        <v>0.02</v>
      </c>
      <c r="G137" s="21">
        <f t="shared" si="22"/>
        <v>5706.0389413752791</v>
      </c>
      <c r="H137" s="21">
        <f t="shared" si="23"/>
        <v>1786.2543010136824</v>
      </c>
      <c r="I137" s="21">
        <f t="shared" si="24"/>
        <v>3919.7846403615968</v>
      </c>
      <c r="J137" s="2">
        <f t="shared" si="10"/>
        <v>792764.68631282356</v>
      </c>
    </row>
    <row r="138" spans="1:10" customFormat="1" x14ac:dyDescent="0.45">
      <c r="A138" s="2"/>
      <c r="B138">
        <f t="shared" si="7"/>
        <v>126</v>
      </c>
      <c r="C138" s="23">
        <f t="shared" si="25"/>
        <v>5.9200000000000003E-2</v>
      </c>
      <c r="D138" s="12">
        <v>43097</v>
      </c>
      <c r="E138">
        <v>3.99</v>
      </c>
      <c r="F138" s="26">
        <v>0.02</v>
      </c>
      <c r="G138" s="21">
        <f t="shared" si="22"/>
        <v>5706.0389413752791</v>
      </c>
      <c r="H138" s="21">
        <f t="shared" si="23"/>
        <v>1795.0664888986835</v>
      </c>
      <c r="I138" s="21">
        <f t="shared" si="24"/>
        <v>3910.9724524765961</v>
      </c>
      <c r="J138" s="2">
        <f t="shared" si="10"/>
        <v>790969.61982392485</v>
      </c>
    </row>
    <row r="139" spans="1:10" customFormat="1" x14ac:dyDescent="0.45">
      <c r="A139" s="2"/>
      <c r="B139">
        <f t="shared" si="7"/>
        <v>127</v>
      </c>
      <c r="C139" s="23">
        <f t="shared" si="25"/>
        <v>5.9200000000000003E-2</v>
      </c>
      <c r="D139" s="12">
        <v>43104</v>
      </c>
      <c r="E139">
        <v>3.95</v>
      </c>
      <c r="F139" s="26">
        <v>0.02</v>
      </c>
      <c r="G139" s="21">
        <f t="shared" si="22"/>
        <v>5706.0389413752791</v>
      </c>
      <c r="H139" s="21">
        <f t="shared" si="23"/>
        <v>1803.9221502439168</v>
      </c>
      <c r="I139" s="21">
        <f t="shared" si="24"/>
        <v>3902.1167911313623</v>
      </c>
      <c r="J139" s="2">
        <f t="shared" si="10"/>
        <v>789165.69767368096</v>
      </c>
    </row>
    <row r="140" spans="1:10" customFormat="1" x14ac:dyDescent="0.45">
      <c r="A140" s="2"/>
      <c r="B140">
        <f t="shared" si="7"/>
        <v>128</v>
      </c>
      <c r="C140" s="23">
        <f t="shared" si="25"/>
        <v>5.9200000000000003E-2</v>
      </c>
      <c r="D140" s="12">
        <v>43111</v>
      </c>
      <c r="E140">
        <v>3.99</v>
      </c>
      <c r="F140" s="26">
        <v>0.02</v>
      </c>
      <c r="G140" s="21">
        <f t="shared" si="22"/>
        <v>5706.0389413752791</v>
      </c>
      <c r="H140" s="21">
        <f t="shared" si="23"/>
        <v>1812.8214995184535</v>
      </c>
      <c r="I140" s="21">
        <f t="shared" si="24"/>
        <v>3893.2174418568261</v>
      </c>
      <c r="J140" s="2">
        <f t="shared" si="10"/>
        <v>787352.87617416249</v>
      </c>
    </row>
    <row r="141" spans="1:10" customFormat="1" x14ac:dyDescent="0.45">
      <c r="A141" s="2"/>
      <c r="B141">
        <f t="shared" ref="B141:B204" si="26">IF(B140&lt;$C$7,B140+1," ")</f>
        <v>129</v>
      </c>
      <c r="C141" s="23">
        <f t="shared" si="25"/>
        <v>5.9200000000000003E-2</v>
      </c>
      <c r="D141" s="12">
        <v>43118</v>
      </c>
      <c r="E141">
        <v>4.04</v>
      </c>
      <c r="F141" s="26">
        <v>0.02</v>
      </c>
      <c r="G141" s="21">
        <f t="shared" si="22"/>
        <v>5706.0389413752791</v>
      </c>
      <c r="H141" s="21">
        <f t="shared" si="23"/>
        <v>1821.764752249411</v>
      </c>
      <c r="I141" s="21">
        <f t="shared" si="24"/>
        <v>3884.2741891258688</v>
      </c>
      <c r="J141" s="2">
        <f t="shared" ref="J141:J204" si="27">IF(B141&lt;&gt;" ",J140-H141," ")</f>
        <v>785531.11142191302</v>
      </c>
    </row>
    <row r="142" spans="1:10" customFormat="1" x14ac:dyDescent="0.45">
      <c r="A142" s="2"/>
      <c r="B142">
        <f t="shared" si="26"/>
        <v>130</v>
      </c>
      <c r="C142" s="23">
        <f t="shared" si="25"/>
        <v>5.9200000000000003E-2</v>
      </c>
      <c r="D142" s="12">
        <v>43125</v>
      </c>
      <c r="E142">
        <v>4.1500000000000004</v>
      </c>
      <c r="F142" s="26">
        <v>0.02</v>
      </c>
      <c r="G142" s="21">
        <f t="shared" si="22"/>
        <v>5706.0389413752791</v>
      </c>
      <c r="H142" s="21">
        <f t="shared" si="23"/>
        <v>1830.7521250271748</v>
      </c>
      <c r="I142" s="21">
        <f t="shared" si="24"/>
        <v>3875.2868163481048</v>
      </c>
      <c r="J142" s="2">
        <f t="shared" si="27"/>
        <v>783700.3592968859</v>
      </c>
    </row>
    <row r="143" spans="1:10" customFormat="1" x14ac:dyDescent="0.45">
      <c r="A143" s="2"/>
      <c r="B143">
        <f t="shared" si="26"/>
        <v>131</v>
      </c>
      <c r="C143" s="23">
        <f t="shared" si="25"/>
        <v>5.9200000000000003E-2</v>
      </c>
      <c r="D143" s="12">
        <v>43132</v>
      </c>
      <c r="E143">
        <v>4.22</v>
      </c>
      <c r="F143" s="26">
        <v>0.02</v>
      </c>
      <c r="G143" s="21">
        <f t="shared" si="22"/>
        <v>5706.0389413752791</v>
      </c>
      <c r="H143" s="21">
        <f t="shared" si="23"/>
        <v>1839.7838355106419</v>
      </c>
      <c r="I143" s="21">
        <f t="shared" si="24"/>
        <v>3866.2551058646377</v>
      </c>
      <c r="J143" s="2">
        <f t="shared" si="27"/>
        <v>781860.57546137529</v>
      </c>
    </row>
    <row r="144" spans="1:10" x14ac:dyDescent="0.45">
      <c r="A144" s="21"/>
      <c r="B144" s="22">
        <f t="shared" si="26"/>
        <v>132</v>
      </c>
      <c r="C144" s="23">
        <f t="shared" si="25"/>
        <v>5.9200000000000003E-2</v>
      </c>
      <c r="D144" s="24">
        <v>43139</v>
      </c>
      <c r="E144" s="22">
        <v>4.32</v>
      </c>
      <c r="F144" s="26">
        <v>0.02</v>
      </c>
      <c r="G144" s="21">
        <f t="shared" si="22"/>
        <v>5706.0389413752791</v>
      </c>
      <c r="H144" s="21">
        <f t="shared" si="23"/>
        <v>1848.8601024324946</v>
      </c>
      <c r="I144" s="21">
        <f t="shared" si="24"/>
        <v>3857.1788389427848</v>
      </c>
      <c r="J144" s="21">
        <f t="shared" si="27"/>
        <v>780011.71535894275</v>
      </c>
    </row>
    <row r="145" spans="1:10" s="18" customFormat="1" x14ac:dyDescent="0.45">
      <c r="A145" s="17"/>
      <c r="B145" s="18">
        <f t="shared" si="26"/>
        <v>133</v>
      </c>
      <c r="C145" s="19">
        <f>SUM($E$145:$F$145)</f>
        <v>6.3799999999999996E-2</v>
      </c>
      <c r="D145" s="20">
        <v>43146</v>
      </c>
      <c r="E145" s="19">
        <v>4.3799999999999999E-2</v>
      </c>
      <c r="F145" s="26">
        <v>0.02</v>
      </c>
      <c r="G145" s="21">
        <f t="shared" ref="G145:G156" si="28">PMT($C$145/12,228,-$J$144)</f>
        <v>5911.6976999229983</v>
      </c>
      <c r="H145" s="21">
        <f t="shared" ref="H145:H156" si="29">PPMT($C$145/12,B145-132,228,-$J$144)</f>
        <v>1764.6354132646186</v>
      </c>
      <c r="I145" s="21">
        <f t="shared" ref="I145:I156" si="30">IPMT($C$145/12,B145-132,228,-$J$144)</f>
        <v>4147.062286658379</v>
      </c>
      <c r="J145" s="17">
        <f t="shared" si="27"/>
        <v>778247.07994567812</v>
      </c>
    </row>
    <row r="146" spans="1:10" customFormat="1" x14ac:dyDescent="0.45">
      <c r="A146" s="2"/>
      <c r="B146">
        <f t="shared" si="26"/>
        <v>134</v>
      </c>
      <c r="C146" s="19">
        <f t="shared" ref="C146:C156" si="31">SUM($E$145:$F$145)</f>
        <v>6.3799999999999996E-2</v>
      </c>
      <c r="D146" s="12">
        <v>43153</v>
      </c>
      <c r="E146">
        <v>4.4000000000000004</v>
      </c>
      <c r="F146" s="26">
        <v>0.02</v>
      </c>
      <c r="G146" s="21">
        <f t="shared" si="28"/>
        <v>5911.6976999229983</v>
      </c>
      <c r="H146" s="21">
        <f t="shared" si="29"/>
        <v>1774.0173915451421</v>
      </c>
      <c r="I146" s="21">
        <f t="shared" si="30"/>
        <v>4137.680308377855</v>
      </c>
      <c r="J146" s="2">
        <f t="shared" si="27"/>
        <v>776473.06255413301</v>
      </c>
    </row>
    <row r="147" spans="1:10" customFormat="1" x14ac:dyDescent="0.45">
      <c r="A147" s="2"/>
      <c r="B147">
        <f t="shared" si="26"/>
        <v>135</v>
      </c>
      <c r="C147" s="19">
        <f t="shared" si="31"/>
        <v>6.3799999999999996E-2</v>
      </c>
      <c r="D147" s="12">
        <v>43160</v>
      </c>
      <c r="E147">
        <v>4.43</v>
      </c>
      <c r="F147" s="26">
        <v>0.02</v>
      </c>
      <c r="G147" s="21">
        <f t="shared" si="28"/>
        <v>5911.6976999229983</v>
      </c>
      <c r="H147" s="21">
        <f t="shared" si="29"/>
        <v>1783.4492506768568</v>
      </c>
      <c r="I147" s="21">
        <f t="shared" si="30"/>
        <v>4128.2484492461408</v>
      </c>
      <c r="J147" s="2">
        <f t="shared" si="27"/>
        <v>774689.61330345611</v>
      </c>
    </row>
    <row r="148" spans="1:10" customFormat="1" x14ac:dyDescent="0.45">
      <c r="A148" s="2"/>
      <c r="B148">
        <f t="shared" si="26"/>
        <v>136</v>
      </c>
      <c r="C148" s="19">
        <f t="shared" si="31"/>
        <v>6.3799999999999996E-2</v>
      </c>
      <c r="D148" s="12">
        <v>43167</v>
      </c>
      <c r="E148">
        <v>4.46</v>
      </c>
      <c r="F148" s="26">
        <v>0.02</v>
      </c>
      <c r="G148" s="21">
        <f t="shared" si="28"/>
        <v>5911.6976999229983</v>
      </c>
      <c r="H148" s="21">
        <f t="shared" si="29"/>
        <v>1792.9312558596223</v>
      </c>
      <c r="I148" s="21">
        <f t="shared" si="30"/>
        <v>4118.7664440633753</v>
      </c>
      <c r="J148" s="2">
        <f t="shared" si="27"/>
        <v>772896.68204759643</v>
      </c>
    </row>
    <row r="149" spans="1:10" customFormat="1" x14ac:dyDescent="0.45">
      <c r="A149" s="2"/>
      <c r="B149">
        <f t="shared" si="26"/>
        <v>137</v>
      </c>
      <c r="C149" s="19">
        <f t="shared" si="31"/>
        <v>6.3799999999999996E-2</v>
      </c>
      <c r="D149" s="12">
        <v>43174</v>
      </c>
      <c r="E149">
        <v>4.4400000000000004</v>
      </c>
      <c r="F149" s="26">
        <v>0.02</v>
      </c>
      <c r="G149" s="21">
        <f t="shared" si="28"/>
        <v>5911.6976999229983</v>
      </c>
      <c r="H149" s="21">
        <f t="shared" si="29"/>
        <v>1802.4636737032758</v>
      </c>
      <c r="I149" s="21">
        <f t="shared" si="30"/>
        <v>4109.2340262197222</v>
      </c>
      <c r="J149" s="2">
        <f t="shared" si="27"/>
        <v>771094.21837389318</v>
      </c>
    </row>
    <row r="150" spans="1:10" customFormat="1" x14ac:dyDescent="0.45">
      <c r="A150" s="2"/>
      <c r="B150">
        <f t="shared" si="26"/>
        <v>138</v>
      </c>
      <c r="C150" s="19">
        <f t="shared" si="31"/>
        <v>6.3799999999999996E-2</v>
      </c>
      <c r="D150" s="12">
        <v>43181</v>
      </c>
      <c r="E150">
        <v>4.45</v>
      </c>
      <c r="F150" s="26">
        <v>0.02</v>
      </c>
      <c r="G150" s="21">
        <f t="shared" si="28"/>
        <v>5911.6976999229983</v>
      </c>
      <c r="H150" s="21">
        <f t="shared" si="29"/>
        <v>1812.0467722351318</v>
      </c>
      <c r="I150" s="21">
        <f t="shared" si="30"/>
        <v>4099.650927687866</v>
      </c>
      <c r="J150" s="2">
        <f t="shared" si="27"/>
        <v>769282.17160165799</v>
      </c>
    </row>
    <row r="151" spans="1:10" customFormat="1" x14ac:dyDescent="0.45">
      <c r="A151" s="2"/>
      <c r="B151">
        <f t="shared" si="26"/>
        <v>139</v>
      </c>
      <c r="C151" s="19">
        <f t="shared" si="31"/>
        <v>6.3799999999999996E-2</v>
      </c>
      <c r="D151" s="12">
        <v>43188</v>
      </c>
      <c r="E151">
        <v>4.4400000000000004</v>
      </c>
      <c r="F151" s="26">
        <v>0.02</v>
      </c>
      <c r="G151" s="21">
        <f t="shared" si="28"/>
        <v>5911.6976999229983</v>
      </c>
      <c r="H151" s="21">
        <f t="shared" si="29"/>
        <v>1821.680820907515</v>
      </c>
      <c r="I151" s="21">
        <f t="shared" si="30"/>
        <v>4090.016879015483</v>
      </c>
      <c r="J151" s="2">
        <f t="shared" si="27"/>
        <v>767460.49078075052</v>
      </c>
    </row>
    <row r="152" spans="1:10" customFormat="1" x14ac:dyDescent="0.45">
      <c r="A152" s="2"/>
      <c r="B152">
        <f t="shared" si="26"/>
        <v>140</v>
      </c>
      <c r="C152" s="19">
        <f t="shared" si="31"/>
        <v>6.3799999999999996E-2</v>
      </c>
      <c r="D152" s="12">
        <v>43195</v>
      </c>
      <c r="E152">
        <v>4.4000000000000004</v>
      </c>
      <c r="F152" s="26">
        <v>0.02</v>
      </c>
      <c r="G152" s="21">
        <f t="shared" si="28"/>
        <v>5911.6976999229983</v>
      </c>
      <c r="H152" s="21">
        <f t="shared" si="29"/>
        <v>1831.3660906053403</v>
      </c>
      <c r="I152" s="21">
        <f t="shared" si="30"/>
        <v>4080.3316093176577</v>
      </c>
      <c r="J152" s="2">
        <f t="shared" si="27"/>
        <v>765629.12469014514</v>
      </c>
    </row>
    <row r="153" spans="1:10" customFormat="1" x14ac:dyDescent="0.45">
      <c r="A153" s="2"/>
      <c r="B153">
        <f t="shared" si="26"/>
        <v>141</v>
      </c>
      <c r="C153" s="19">
        <f t="shared" si="31"/>
        <v>6.3799999999999996E-2</v>
      </c>
      <c r="D153" s="12">
        <v>43202</v>
      </c>
      <c r="E153">
        <v>4.42</v>
      </c>
      <c r="F153" s="26">
        <v>0.02</v>
      </c>
      <c r="G153" s="21">
        <f t="shared" si="28"/>
        <v>5911.6976999229983</v>
      </c>
      <c r="H153" s="21">
        <f t="shared" si="29"/>
        <v>1841.1028536537253</v>
      </c>
      <c r="I153" s="21">
        <f t="shared" si="30"/>
        <v>4070.5948462692722</v>
      </c>
      <c r="J153" s="2">
        <f t="shared" si="27"/>
        <v>763788.02183649142</v>
      </c>
    </row>
    <row r="154" spans="1:10" customFormat="1" x14ac:dyDescent="0.45">
      <c r="A154" s="2"/>
      <c r="B154">
        <f t="shared" si="26"/>
        <v>142</v>
      </c>
      <c r="C154" s="19">
        <f t="shared" si="31"/>
        <v>6.3799999999999996E-2</v>
      </c>
      <c r="D154" s="12">
        <v>43209</v>
      </c>
      <c r="E154">
        <v>4.47</v>
      </c>
      <c r="F154" s="26">
        <v>0.02</v>
      </c>
      <c r="G154" s="21">
        <f t="shared" si="28"/>
        <v>5911.6976999229983</v>
      </c>
      <c r="H154" s="21">
        <f t="shared" si="29"/>
        <v>1850.8913838256506</v>
      </c>
      <c r="I154" s="21">
        <f t="shared" si="30"/>
        <v>4060.8063160973479</v>
      </c>
      <c r="J154" s="2">
        <f t="shared" si="27"/>
        <v>761937.13045266573</v>
      </c>
    </row>
    <row r="155" spans="1:10" customFormat="1" x14ac:dyDescent="0.45">
      <c r="A155" s="2"/>
      <c r="B155">
        <f t="shared" si="26"/>
        <v>143</v>
      </c>
      <c r="C155" s="19">
        <f t="shared" si="31"/>
        <v>6.3799999999999996E-2</v>
      </c>
      <c r="D155" s="12">
        <v>43216</v>
      </c>
      <c r="E155">
        <v>4.58</v>
      </c>
      <c r="F155" s="26">
        <v>0.02</v>
      </c>
      <c r="G155" s="21">
        <f t="shared" si="28"/>
        <v>5911.6976999229983</v>
      </c>
      <c r="H155" s="21">
        <f t="shared" si="29"/>
        <v>1860.7319563496571</v>
      </c>
      <c r="I155" s="21">
        <f t="shared" si="30"/>
        <v>4050.9657435733407</v>
      </c>
      <c r="J155" s="2">
        <f t="shared" si="27"/>
        <v>760076.39849631605</v>
      </c>
    </row>
    <row r="156" spans="1:10" x14ac:dyDescent="0.45">
      <c r="A156" s="21"/>
      <c r="B156" s="22">
        <f t="shared" si="26"/>
        <v>144</v>
      </c>
      <c r="C156" s="19">
        <f t="shared" si="31"/>
        <v>6.3799999999999996E-2</v>
      </c>
      <c r="D156" s="24">
        <v>43223</v>
      </c>
      <c r="E156" s="22">
        <v>4.55</v>
      </c>
      <c r="F156" s="26">
        <v>0.02</v>
      </c>
      <c r="G156" s="21">
        <f t="shared" si="28"/>
        <v>5911.6976999229983</v>
      </c>
      <c r="H156" s="21">
        <f t="shared" si="29"/>
        <v>1870.6248479175827</v>
      </c>
      <c r="I156" s="21">
        <f t="shared" si="30"/>
        <v>4041.0728520054154</v>
      </c>
      <c r="J156" s="21">
        <f t="shared" si="27"/>
        <v>758205.77364839846</v>
      </c>
    </row>
    <row r="157" spans="1:10" s="18" customFormat="1" x14ac:dyDescent="0.45">
      <c r="A157" s="17"/>
      <c r="B157" s="18">
        <f t="shared" si="26"/>
        <v>145</v>
      </c>
      <c r="C157" s="19">
        <f>SUM($E$157:$F$157)</f>
        <v>6.5500000000000003E-2</v>
      </c>
      <c r="D157" s="20">
        <v>43230</v>
      </c>
      <c r="E157" s="19">
        <v>4.5499999999999999E-2</v>
      </c>
      <c r="F157" s="26">
        <v>0.02</v>
      </c>
      <c r="G157" s="21">
        <f t="shared" ref="G157:G168" si="32">PMT($C$157/12,216,-$J$156)</f>
        <v>5985.5127618337792</v>
      </c>
      <c r="H157" s="21">
        <f t="shared" ref="H157:H168" si="33">PPMT($C$157/12,B157-144,216,-$J$156)</f>
        <v>1846.9729140029378</v>
      </c>
      <c r="I157" s="21">
        <f t="shared" ref="I157:I168" si="34">IPMT($C$157/12,B157-144,216,-$J$156)</f>
        <v>4138.5398478308416</v>
      </c>
      <c r="J157" s="17">
        <f t="shared" si="27"/>
        <v>756358.80073439551</v>
      </c>
    </row>
    <row r="158" spans="1:10" customFormat="1" x14ac:dyDescent="0.45">
      <c r="A158" s="2"/>
      <c r="B158">
        <f t="shared" si="26"/>
        <v>146</v>
      </c>
      <c r="C158" s="19">
        <f t="shared" ref="C158:C168" si="35">SUM($E$157:$F$157)</f>
        <v>6.5500000000000003E-2</v>
      </c>
      <c r="D158" s="12">
        <v>43237</v>
      </c>
      <c r="E158">
        <v>4.6100000000000003</v>
      </c>
      <c r="F158" s="26">
        <v>0.02</v>
      </c>
      <c r="G158" s="21">
        <f t="shared" si="32"/>
        <v>5985.5127618337792</v>
      </c>
      <c r="H158" s="21">
        <f t="shared" si="33"/>
        <v>1857.0543078252042</v>
      </c>
      <c r="I158" s="21">
        <f t="shared" si="34"/>
        <v>4128.4584540085752</v>
      </c>
      <c r="J158" s="2">
        <f t="shared" si="27"/>
        <v>754501.74642657035</v>
      </c>
    </row>
    <row r="159" spans="1:10" customFormat="1" x14ac:dyDescent="0.45">
      <c r="A159" s="2"/>
      <c r="B159">
        <f t="shared" si="26"/>
        <v>147</v>
      </c>
      <c r="C159" s="19">
        <f t="shared" si="35"/>
        <v>6.5500000000000003E-2</v>
      </c>
      <c r="D159" s="12">
        <v>43244</v>
      </c>
      <c r="E159">
        <v>4.66</v>
      </c>
      <c r="F159" s="26">
        <v>0.02</v>
      </c>
      <c r="G159" s="21">
        <f t="shared" si="32"/>
        <v>5985.5127618337792</v>
      </c>
      <c r="H159" s="21">
        <f t="shared" si="33"/>
        <v>1867.1907292554165</v>
      </c>
      <c r="I159" s="21">
        <f t="shared" si="34"/>
        <v>4118.3220325783632</v>
      </c>
      <c r="J159" s="2">
        <f t="shared" si="27"/>
        <v>752634.55569731491</v>
      </c>
    </row>
    <row r="160" spans="1:10" customFormat="1" x14ac:dyDescent="0.45">
      <c r="A160" s="2"/>
      <c r="B160">
        <f t="shared" si="26"/>
        <v>148</v>
      </c>
      <c r="C160" s="19">
        <f t="shared" si="35"/>
        <v>6.5500000000000003E-2</v>
      </c>
      <c r="D160" s="12">
        <v>43251</v>
      </c>
      <c r="E160">
        <v>4.5599999999999996</v>
      </c>
      <c r="F160" s="26">
        <v>0.02</v>
      </c>
      <c r="G160" s="21">
        <f t="shared" si="32"/>
        <v>5985.5127618337792</v>
      </c>
      <c r="H160" s="21">
        <f t="shared" si="33"/>
        <v>1877.3824786526025</v>
      </c>
      <c r="I160" s="21">
        <f t="shared" si="34"/>
        <v>4108.1302831811772</v>
      </c>
      <c r="J160" s="2">
        <f t="shared" si="27"/>
        <v>750757.17321866227</v>
      </c>
    </row>
    <row r="161" spans="1:10" customFormat="1" x14ac:dyDescent="0.45">
      <c r="A161" s="2"/>
      <c r="B161">
        <f t="shared" si="26"/>
        <v>149</v>
      </c>
      <c r="C161" s="19">
        <f t="shared" si="35"/>
        <v>6.5500000000000003E-2</v>
      </c>
      <c r="D161" s="12">
        <v>43258</v>
      </c>
      <c r="E161">
        <v>4.54</v>
      </c>
      <c r="F161" s="26">
        <v>0.02</v>
      </c>
      <c r="G161" s="21">
        <f t="shared" si="32"/>
        <v>5985.5127618337792</v>
      </c>
      <c r="H161" s="21">
        <f t="shared" si="33"/>
        <v>1887.6298580152479</v>
      </c>
      <c r="I161" s="21">
        <f t="shared" si="34"/>
        <v>4097.8829038185313</v>
      </c>
      <c r="J161" s="2">
        <f t="shared" si="27"/>
        <v>748869.54336064705</v>
      </c>
    </row>
    <row r="162" spans="1:10" customFormat="1" x14ac:dyDescent="0.45">
      <c r="A162" s="2"/>
      <c r="B162">
        <f t="shared" si="26"/>
        <v>150</v>
      </c>
      <c r="C162" s="19">
        <f t="shared" si="35"/>
        <v>6.5500000000000003E-2</v>
      </c>
      <c r="D162" s="12">
        <v>43265</v>
      </c>
      <c r="E162">
        <v>4.62</v>
      </c>
      <c r="F162" s="26">
        <v>0.02</v>
      </c>
      <c r="G162" s="21">
        <f t="shared" si="32"/>
        <v>5985.5127618337792</v>
      </c>
      <c r="H162" s="21">
        <f t="shared" si="33"/>
        <v>1897.9331709902478</v>
      </c>
      <c r="I162" s="21">
        <f t="shared" si="34"/>
        <v>4087.5795908435316</v>
      </c>
      <c r="J162" s="2">
        <f t="shared" si="27"/>
        <v>746971.61018965684</v>
      </c>
    </row>
    <row r="163" spans="1:10" customFormat="1" x14ac:dyDescent="0.45">
      <c r="A163" s="2"/>
      <c r="B163">
        <f t="shared" si="26"/>
        <v>151</v>
      </c>
      <c r="C163" s="19">
        <f t="shared" si="35"/>
        <v>6.5500000000000003E-2</v>
      </c>
      <c r="D163" s="12">
        <v>43272</v>
      </c>
      <c r="E163">
        <v>4.57</v>
      </c>
      <c r="F163" s="26">
        <v>0.02</v>
      </c>
      <c r="G163" s="21">
        <f t="shared" si="32"/>
        <v>5985.5127618337792</v>
      </c>
      <c r="H163" s="21">
        <f t="shared" si="33"/>
        <v>1908.2927228819028</v>
      </c>
      <c r="I163" s="21">
        <f t="shared" si="34"/>
        <v>4077.2200389518771</v>
      </c>
      <c r="J163" s="2">
        <f t="shared" si="27"/>
        <v>745063.31746677496</v>
      </c>
    </row>
    <row r="164" spans="1:10" customFormat="1" x14ac:dyDescent="0.45">
      <c r="A164" s="2"/>
      <c r="B164">
        <f t="shared" si="26"/>
        <v>152</v>
      </c>
      <c r="C164" s="19">
        <f t="shared" si="35"/>
        <v>6.5500000000000003E-2</v>
      </c>
      <c r="D164" s="12">
        <v>43279</v>
      </c>
      <c r="E164">
        <v>4.55</v>
      </c>
      <c r="F164" s="26">
        <v>0.02</v>
      </c>
      <c r="G164" s="21">
        <f t="shared" si="32"/>
        <v>5985.5127618337792</v>
      </c>
      <c r="H164" s="21">
        <f t="shared" si="33"/>
        <v>1918.7088206609667</v>
      </c>
      <c r="I164" s="21">
        <f t="shared" si="34"/>
        <v>4066.8039411728128</v>
      </c>
      <c r="J164" s="2">
        <f t="shared" si="27"/>
        <v>743144.60864611401</v>
      </c>
    </row>
    <row r="165" spans="1:10" customFormat="1" x14ac:dyDescent="0.45">
      <c r="A165" s="2"/>
      <c r="B165">
        <f t="shared" si="26"/>
        <v>153</v>
      </c>
      <c r="C165" s="19">
        <f t="shared" si="35"/>
        <v>6.5500000000000003E-2</v>
      </c>
      <c r="D165" s="12">
        <v>43286</v>
      </c>
      <c r="E165">
        <v>4.5199999999999996</v>
      </c>
      <c r="F165" s="26">
        <v>0.02</v>
      </c>
      <c r="G165" s="21">
        <f t="shared" si="32"/>
        <v>5985.5127618337792</v>
      </c>
      <c r="H165" s="21">
        <f t="shared" si="33"/>
        <v>1929.1817729737409</v>
      </c>
      <c r="I165" s="21">
        <f t="shared" si="34"/>
        <v>4056.3309888600384</v>
      </c>
      <c r="J165" s="2">
        <f t="shared" si="27"/>
        <v>741215.42687314027</v>
      </c>
    </row>
    <row r="166" spans="1:10" customFormat="1" x14ac:dyDescent="0.45">
      <c r="A166" s="2"/>
      <c r="B166">
        <f t="shared" si="26"/>
        <v>154</v>
      </c>
      <c r="C166" s="19">
        <f t="shared" si="35"/>
        <v>6.5500000000000003E-2</v>
      </c>
      <c r="D166" s="12">
        <v>43293</v>
      </c>
      <c r="E166">
        <v>4.53</v>
      </c>
      <c r="F166" s="26">
        <v>0.02</v>
      </c>
      <c r="G166" s="21">
        <f t="shared" si="32"/>
        <v>5985.5127618337792</v>
      </c>
      <c r="H166" s="21">
        <f t="shared" si="33"/>
        <v>1939.7118901512229</v>
      </c>
      <c r="I166" s="21">
        <f t="shared" si="34"/>
        <v>4045.8008716825561</v>
      </c>
      <c r="J166" s="2">
        <f t="shared" si="27"/>
        <v>739275.71498298901</v>
      </c>
    </row>
    <row r="167" spans="1:10" customFormat="1" x14ac:dyDescent="0.45">
      <c r="A167" s="2"/>
      <c r="B167">
        <f t="shared" si="26"/>
        <v>155</v>
      </c>
      <c r="C167" s="19">
        <f t="shared" si="35"/>
        <v>6.5500000000000003E-2</v>
      </c>
      <c r="D167" s="12">
        <v>43300</v>
      </c>
      <c r="E167">
        <v>4.5199999999999996</v>
      </c>
      <c r="F167" s="26">
        <v>0.02</v>
      </c>
      <c r="G167" s="21">
        <f t="shared" si="32"/>
        <v>5985.5127618337792</v>
      </c>
      <c r="H167" s="21">
        <f t="shared" si="33"/>
        <v>1950.2994842182977</v>
      </c>
      <c r="I167" s="21">
        <f t="shared" si="34"/>
        <v>4035.2132776154822</v>
      </c>
      <c r="J167" s="2">
        <f t="shared" si="27"/>
        <v>737325.41549877066</v>
      </c>
    </row>
    <row r="168" spans="1:10" customFormat="1" x14ac:dyDescent="0.45">
      <c r="A168" s="2"/>
      <c r="B168">
        <f t="shared" si="26"/>
        <v>156</v>
      </c>
      <c r="C168" s="19">
        <f t="shared" si="35"/>
        <v>6.5500000000000003E-2</v>
      </c>
      <c r="D168" s="12">
        <v>43307</v>
      </c>
      <c r="E168">
        <v>4.54</v>
      </c>
      <c r="F168" s="26">
        <v>0.02</v>
      </c>
      <c r="G168" s="21">
        <f t="shared" si="32"/>
        <v>5985.5127618337792</v>
      </c>
      <c r="H168" s="21">
        <f t="shared" si="33"/>
        <v>1960.9448689029896</v>
      </c>
      <c r="I168" s="21">
        <f t="shared" si="34"/>
        <v>4024.5678929307896</v>
      </c>
      <c r="J168" s="2">
        <f t="shared" si="27"/>
        <v>735364.47062986763</v>
      </c>
    </row>
    <row r="169" spans="1:10" s="18" customFormat="1" x14ac:dyDescent="0.45">
      <c r="A169" s="17"/>
      <c r="B169" s="18">
        <f t="shared" si="26"/>
        <v>157</v>
      </c>
      <c r="C169" s="19">
        <f>SUM($E$169:$F$169)</f>
        <v>6.6000000000000003E-2</v>
      </c>
      <c r="D169" s="20">
        <v>43314</v>
      </c>
      <c r="E169" s="19">
        <v>4.5999999999999999E-2</v>
      </c>
      <c r="F169" s="26">
        <v>0.02</v>
      </c>
      <c r="G169" s="21">
        <f t="shared" ref="G169:G180" si="36">PMT($C$169/12,204,-$J$168)</f>
        <v>6006.3672161037748</v>
      </c>
      <c r="H169" s="21">
        <f t="shared" ref="H169:H180" si="37">PPMT($C$169/12,B169-156,204,-$J$168)</f>
        <v>1961.862627639503</v>
      </c>
      <c r="I169" s="21">
        <f t="shared" ref="I169:I180" si="38">IPMT($C$169/12,B169-156,204,-$J$168)</f>
        <v>4044.5045884642718</v>
      </c>
      <c r="J169" s="17">
        <f t="shared" si="27"/>
        <v>733402.60800222808</v>
      </c>
    </row>
    <row r="170" spans="1:10" customFormat="1" x14ac:dyDescent="0.45">
      <c r="A170" s="2"/>
      <c r="B170">
        <f t="shared" si="26"/>
        <v>158</v>
      </c>
      <c r="C170" s="19">
        <f t="shared" ref="C170:C180" si="39">SUM($E$169:$F$169)</f>
        <v>6.6000000000000003E-2</v>
      </c>
      <c r="D170" s="12">
        <v>43321</v>
      </c>
      <c r="E170">
        <v>4.59</v>
      </c>
      <c r="F170" s="26">
        <v>0.02</v>
      </c>
      <c r="G170" s="21">
        <f t="shared" si="36"/>
        <v>6006.3672161037748</v>
      </c>
      <c r="H170" s="21">
        <f t="shared" si="37"/>
        <v>1972.6528720915203</v>
      </c>
      <c r="I170" s="21">
        <f t="shared" si="38"/>
        <v>4033.7143440122541</v>
      </c>
      <c r="J170" s="2">
        <f t="shared" si="27"/>
        <v>731429.95513013657</v>
      </c>
    </row>
    <row r="171" spans="1:10" customFormat="1" x14ac:dyDescent="0.45">
      <c r="A171" s="2"/>
      <c r="B171">
        <f t="shared" si="26"/>
        <v>159</v>
      </c>
      <c r="C171" s="19">
        <f t="shared" si="39"/>
        <v>6.6000000000000003E-2</v>
      </c>
      <c r="D171" s="12">
        <v>43328</v>
      </c>
      <c r="E171">
        <v>4.53</v>
      </c>
      <c r="F171" s="26">
        <v>0.02</v>
      </c>
      <c r="G171" s="21">
        <f t="shared" si="36"/>
        <v>6006.3672161037748</v>
      </c>
      <c r="H171" s="21">
        <f t="shared" si="37"/>
        <v>1983.5024628880235</v>
      </c>
      <c r="I171" s="21">
        <f t="shared" si="38"/>
        <v>4022.8647532157515</v>
      </c>
      <c r="J171" s="2">
        <f t="shared" si="27"/>
        <v>729446.45266724855</v>
      </c>
    </row>
    <row r="172" spans="1:10" customFormat="1" x14ac:dyDescent="0.45">
      <c r="A172" s="2"/>
      <c r="B172">
        <f t="shared" si="26"/>
        <v>160</v>
      </c>
      <c r="C172" s="19">
        <f t="shared" si="39"/>
        <v>6.6000000000000003E-2</v>
      </c>
      <c r="D172" s="12">
        <v>43335</v>
      </c>
      <c r="E172">
        <v>4.51</v>
      </c>
      <c r="F172" s="26">
        <v>0.02</v>
      </c>
      <c r="G172" s="21">
        <f t="shared" si="36"/>
        <v>6006.3672161037748</v>
      </c>
      <c r="H172" s="21">
        <f t="shared" si="37"/>
        <v>1994.4117264339079</v>
      </c>
      <c r="I172" s="21">
        <f t="shared" si="38"/>
        <v>4011.9554896698673</v>
      </c>
      <c r="J172" s="2">
        <f t="shared" si="27"/>
        <v>727452.04094081465</v>
      </c>
    </row>
    <row r="173" spans="1:10" customFormat="1" x14ac:dyDescent="0.45">
      <c r="A173" s="2"/>
      <c r="B173">
        <f t="shared" si="26"/>
        <v>161</v>
      </c>
      <c r="C173" s="19">
        <f t="shared" si="39"/>
        <v>6.6000000000000003E-2</v>
      </c>
      <c r="D173" s="12">
        <v>43342</v>
      </c>
      <c r="E173">
        <v>4.5199999999999996</v>
      </c>
      <c r="F173" s="26">
        <v>0.02</v>
      </c>
      <c r="G173" s="21">
        <f t="shared" si="36"/>
        <v>6006.3672161037748</v>
      </c>
      <c r="H173" s="21">
        <f t="shared" si="37"/>
        <v>2005.3809909292941</v>
      </c>
      <c r="I173" s="21">
        <f t="shared" si="38"/>
        <v>4000.9862251744812</v>
      </c>
      <c r="J173" s="2">
        <f t="shared" si="27"/>
        <v>725446.65994988533</v>
      </c>
    </row>
    <row r="174" spans="1:10" customFormat="1" x14ac:dyDescent="0.45">
      <c r="A174" s="2"/>
      <c r="B174">
        <f t="shared" si="26"/>
        <v>162</v>
      </c>
      <c r="C174" s="19">
        <f t="shared" si="39"/>
        <v>6.6000000000000003E-2</v>
      </c>
      <c r="D174" s="12">
        <v>43349</v>
      </c>
      <c r="E174">
        <v>4.54</v>
      </c>
      <c r="F174" s="26">
        <v>0.02</v>
      </c>
      <c r="G174" s="21">
        <f t="shared" si="36"/>
        <v>6006.3672161037748</v>
      </c>
      <c r="H174" s="21">
        <f t="shared" si="37"/>
        <v>2016.4105863794057</v>
      </c>
      <c r="I174" s="21">
        <f t="shared" si="38"/>
        <v>3989.9566297243696</v>
      </c>
      <c r="J174" s="2">
        <f t="shared" si="27"/>
        <v>723430.24936350598</v>
      </c>
    </row>
    <row r="175" spans="1:10" customFormat="1" x14ac:dyDescent="0.45">
      <c r="A175" s="2"/>
      <c r="B175">
        <f t="shared" si="26"/>
        <v>163</v>
      </c>
      <c r="C175" s="19">
        <f t="shared" si="39"/>
        <v>6.6000000000000003E-2</v>
      </c>
      <c r="D175" s="12">
        <v>43356</v>
      </c>
      <c r="E175">
        <v>4.5999999999999996</v>
      </c>
      <c r="F175" s="26">
        <v>0.02</v>
      </c>
      <c r="G175" s="21">
        <f t="shared" si="36"/>
        <v>6006.3672161037748</v>
      </c>
      <c r="H175" s="21">
        <f t="shared" si="37"/>
        <v>2027.5008446044924</v>
      </c>
      <c r="I175" s="21">
        <f t="shared" si="38"/>
        <v>3978.8663714992831</v>
      </c>
      <c r="J175" s="2">
        <f t="shared" si="27"/>
        <v>721402.74851890153</v>
      </c>
    </row>
    <row r="176" spans="1:10" customFormat="1" x14ac:dyDescent="0.45">
      <c r="A176" s="2"/>
      <c r="B176">
        <f t="shared" si="26"/>
        <v>164</v>
      </c>
      <c r="C176" s="19">
        <f t="shared" si="39"/>
        <v>6.6000000000000003E-2</v>
      </c>
      <c r="D176" s="12">
        <v>43363</v>
      </c>
      <c r="E176">
        <v>4.6500000000000004</v>
      </c>
      <c r="F176" s="26">
        <v>0.02</v>
      </c>
      <c r="G176" s="21">
        <f t="shared" si="36"/>
        <v>6006.3672161037748</v>
      </c>
      <c r="H176" s="21">
        <f t="shared" si="37"/>
        <v>2038.6520992498167</v>
      </c>
      <c r="I176" s="21">
        <f t="shared" si="38"/>
        <v>3967.7151168539581</v>
      </c>
      <c r="J176" s="2">
        <f t="shared" si="27"/>
        <v>719364.09641965176</v>
      </c>
    </row>
    <row r="177" spans="1:10" customFormat="1" x14ac:dyDescent="0.45">
      <c r="A177" s="2"/>
      <c r="B177">
        <f t="shared" si="26"/>
        <v>165</v>
      </c>
      <c r="C177" s="19">
        <f t="shared" si="39"/>
        <v>6.6000000000000003E-2</v>
      </c>
      <c r="D177" s="12">
        <v>43370</v>
      </c>
      <c r="E177">
        <v>4.72</v>
      </c>
      <c r="F177" s="26">
        <v>0.02</v>
      </c>
      <c r="G177" s="21">
        <f t="shared" si="36"/>
        <v>6006.3672161037748</v>
      </c>
      <c r="H177" s="21">
        <f t="shared" si="37"/>
        <v>2049.8646857956905</v>
      </c>
      <c r="I177" s="21">
        <f t="shared" si="38"/>
        <v>3956.5025303080843</v>
      </c>
      <c r="J177" s="2">
        <f t="shared" si="27"/>
        <v>717314.23173385602</v>
      </c>
    </row>
    <row r="178" spans="1:10" customFormat="1" x14ac:dyDescent="0.45">
      <c r="A178" s="2"/>
      <c r="B178">
        <f t="shared" si="26"/>
        <v>166</v>
      </c>
      <c r="C178" s="19">
        <f t="shared" si="39"/>
        <v>6.6000000000000003E-2</v>
      </c>
      <c r="D178" s="12">
        <v>43377</v>
      </c>
      <c r="E178">
        <v>4.71</v>
      </c>
      <c r="F178" s="26">
        <v>0.02</v>
      </c>
      <c r="G178" s="21">
        <f t="shared" si="36"/>
        <v>6006.3672161037748</v>
      </c>
      <c r="H178" s="21">
        <f t="shared" si="37"/>
        <v>2061.1389415675671</v>
      </c>
      <c r="I178" s="21">
        <f t="shared" si="38"/>
        <v>3945.2282745362077</v>
      </c>
      <c r="J178" s="2">
        <f t="shared" si="27"/>
        <v>715253.0927922884</v>
      </c>
    </row>
    <row r="179" spans="1:10" customFormat="1" x14ac:dyDescent="0.45">
      <c r="A179" s="2"/>
      <c r="B179">
        <f t="shared" si="26"/>
        <v>167</v>
      </c>
      <c r="C179" s="19">
        <f t="shared" si="39"/>
        <v>6.6000000000000003E-2</v>
      </c>
      <c r="D179" s="12">
        <v>43384</v>
      </c>
      <c r="E179">
        <v>4.9000000000000004</v>
      </c>
      <c r="F179" s="26">
        <v>0.02</v>
      </c>
      <c r="G179" s="21">
        <f t="shared" si="36"/>
        <v>6006.3672161037748</v>
      </c>
      <c r="H179" s="21">
        <f t="shared" si="37"/>
        <v>2072.4752057461887</v>
      </c>
      <c r="I179" s="21">
        <f t="shared" si="38"/>
        <v>3933.8920103575865</v>
      </c>
      <c r="J179" s="2">
        <f t="shared" si="27"/>
        <v>713180.61758654215</v>
      </c>
    </row>
    <row r="180" spans="1:10" customFormat="1" x14ac:dyDescent="0.45">
      <c r="A180" s="2"/>
      <c r="B180">
        <f t="shared" si="26"/>
        <v>168</v>
      </c>
      <c r="C180" s="19">
        <f t="shared" si="39"/>
        <v>6.6000000000000003E-2</v>
      </c>
      <c r="D180" s="12">
        <v>43391</v>
      </c>
      <c r="E180">
        <v>4.8499999999999996</v>
      </c>
      <c r="F180" s="26">
        <v>0.02</v>
      </c>
      <c r="G180" s="21">
        <f t="shared" si="36"/>
        <v>6006.3672161037748</v>
      </c>
      <c r="H180" s="21">
        <f t="shared" si="37"/>
        <v>2083.8738193777931</v>
      </c>
      <c r="I180" s="21">
        <f t="shared" si="38"/>
        <v>3922.4933967259822</v>
      </c>
      <c r="J180" s="2">
        <f t="shared" si="27"/>
        <v>711096.74376716441</v>
      </c>
    </row>
    <row r="181" spans="1:10" s="18" customFormat="1" x14ac:dyDescent="0.45">
      <c r="A181" s="17"/>
      <c r="B181" s="18">
        <f t="shared" si="26"/>
        <v>169</v>
      </c>
      <c r="C181" s="19">
        <f>SUM($E$181:$F$181)</f>
        <v>6.8599999999999994E-2</v>
      </c>
      <c r="D181" s="20">
        <v>43398</v>
      </c>
      <c r="E181" s="19">
        <v>4.8599999999999997E-2</v>
      </c>
      <c r="F181" s="26">
        <v>0.02</v>
      </c>
      <c r="G181" s="21">
        <f t="shared" ref="G181:G192" si="40">PMT($C$181/12,192,-$J$180)</f>
        <v>6110.3220753009728</v>
      </c>
      <c r="H181" s="21">
        <f t="shared" ref="H181:H192" si="41">PPMT($C$181/12,B181-168,192,-$J$180)</f>
        <v>2045.2190234320165</v>
      </c>
      <c r="I181" s="21">
        <f t="shared" ref="I181:I192" si="42">IPMT($C$181/12,B181-168,192,-$J$180)</f>
        <v>4065.1030518689558</v>
      </c>
      <c r="J181" s="17">
        <f t="shared" si="27"/>
        <v>709051.52474373241</v>
      </c>
    </row>
    <row r="182" spans="1:10" customFormat="1" x14ac:dyDescent="0.45">
      <c r="A182" s="2"/>
      <c r="B182">
        <f t="shared" si="26"/>
        <v>170</v>
      </c>
      <c r="C182" s="19">
        <f t="shared" ref="C182:C192" si="43">SUM($E$181:$F$181)</f>
        <v>6.8599999999999994E-2</v>
      </c>
      <c r="D182" s="12">
        <v>43405</v>
      </c>
      <c r="E182">
        <v>4.83</v>
      </c>
      <c r="F182" s="26">
        <v>0.02</v>
      </c>
      <c r="G182" s="21">
        <f t="shared" si="40"/>
        <v>6110.3220753009728</v>
      </c>
      <c r="H182" s="21">
        <f t="shared" si="41"/>
        <v>2056.9108588493027</v>
      </c>
      <c r="I182" s="21">
        <f t="shared" si="42"/>
        <v>4053.4112164516691</v>
      </c>
      <c r="J182" s="2">
        <f t="shared" si="27"/>
        <v>706994.61388488312</v>
      </c>
    </row>
    <row r="183" spans="1:10" customFormat="1" x14ac:dyDescent="0.45">
      <c r="A183" s="2"/>
      <c r="B183">
        <f t="shared" si="26"/>
        <v>171</v>
      </c>
      <c r="C183" s="19">
        <f t="shared" si="43"/>
        <v>6.8599999999999994E-2</v>
      </c>
      <c r="D183" s="12">
        <v>43412</v>
      </c>
      <c r="E183">
        <v>4.9400000000000004</v>
      </c>
      <c r="F183" s="26">
        <v>0.02</v>
      </c>
      <c r="G183" s="21">
        <f t="shared" si="40"/>
        <v>6110.3220753009728</v>
      </c>
      <c r="H183" s="21">
        <f t="shared" si="41"/>
        <v>2068.6695325923915</v>
      </c>
      <c r="I183" s="21">
        <f t="shared" si="42"/>
        <v>4041.6525427085812</v>
      </c>
      <c r="J183" s="2">
        <f t="shared" si="27"/>
        <v>704925.94435229071</v>
      </c>
    </row>
    <row r="184" spans="1:10" customFormat="1" x14ac:dyDescent="0.45">
      <c r="A184" s="2"/>
      <c r="B184">
        <f t="shared" si="26"/>
        <v>172</v>
      </c>
      <c r="C184" s="19">
        <f t="shared" si="43"/>
        <v>6.8599999999999994E-2</v>
      </c>
      <c r="D184" s="12">
        <v>43419</v>
      </c>
      <c r="E184">
        <v>4.9400000000000004</v>
      </c>
      <c r="F184" s="26">
        <v>0.02</v>
      </c>
      <c r="G184" s="21">
        <f t="shared" si="40"/>
        <v>6110.3220753009728</v>
      </c>
      <c r="H184" s="21">
        <f t="shared" si="41"/>
        <v>2080.4954267537114</v>
      </c>
      <c r="I184" s="21">
        <f t="shared" si="42"/>
        <v>4029.8266485472614</v>
      </c>
      <c r="J184" s="2">
        <f t="shared" si="27"/>
        <v>702845.44892553694</v>
      </c>
    </row>
    <row r="185" spans="1:10" customFormat="1" x14ac:dyDescent="0.45">
      <c r="A185" s="2"/>
      <c r="B185">
        <f t="shared" si="26"/>
        <v>173</v>
      </c>
      <c r="C185" s="19">
        <f t="shared" si="43"/>
        <v>6.8599999999999994E-2</v>
      </c>
      <c r="D185" s="12">
        <v>43425</v>
      </c>
      <c r="E185">
        <v>4.8099999999999996</v>
      </c>
      <c r="F185" s="26">
        <v>0.02</v>
      </c>
      <c r="G185" s="21">
        <f t="shared" si="40"/>
        <v>6110.3220753009728</v>
      </c>
      <c r="H185" s="21">
        <f t="shared" si="41"/>
        <v>2092.3889256099865</v>
      </c>
      <c r="I185" s="21">
        <f t="shared" si="42"/>
        <v>4017.9331496909863</v>
      </c>
      <c r="J185" s="2">
        <f t="shared" si="27"/>
        <v>700753.05999992695</v>
      </c>
    </row>
    <row r="186" spans="1:10" customFormat="1" x14ac:dyDescent="0.45">
      <c r="A186" s="2"/>
      <c r="B186">
        <f t="shared" si="26"/>
        <v>174</v>
      </c>
      <c r="C186" s="19">
        <f t="shared" si="43"/>
        <v>6.8599999999999994E-2</v>
      </c>
      <c r="D186" s="12">
        <v>43433</v>
      </c>
      <c r="E186">
        <v>4.8099999999999996</v>
      </c>
      <c r="F186" s="26">
        <v>0.02</v>
      </c>
      <c r="G186" s="21">
        <f t="shared" si="40"/>
        <v>6110.3220753009728</v>
      </c>
      <c r="H186" s="21">
        <f t="shared" si="41"/>
        <v>2104.350415634724</v>
      </c>
      <c r="I186" s="21">
        <f t="shared" si="42"/>
        <v>4005.9716596662483</v>
      </c>
      <c r="J186" s="2">
        <f t="shared" si="27"/>
        <v>698648.70958429226</v>
      </c>
    </row>
    <row r="187" spans="1:10" customFormat="1" x14ac:dyDescent="0.45">
      <c r="A187" s="2"/>
      <c r="B187">
        <f t="shared" si="26"/>
        <v>175</v>
      </c>
      <c r="C187" s="19">
        <f t="shared" si="43"/>
        <v>6.8599999999999994E-2</v>
      </c>
      <c r="D187" s="12">
        <v>43440</v>
      </c>
      <c r="E187">
        <v>4.75</v>
      </c>
      <c r="F187" s="26">
        <v>0.02</v>
      </c>
      <c r="G187" s="21">
        <f t="shared" si="40"/>
        <v>6110.3220753009728</v>
      </c>
      <c r="H187" s="21">
        <f t="shared" si="41"/>
        <v>2116.3802855107688</v>
      </c>
      <c r="I187" s="21">
        <f t="shared" si="42"/>
        <v>3993.9417897902035</v>
      </c>
      <c r="J187" s="2">
        <f t="shared" si="27"/>
        <v>696532.32929878146</v>
      </c>
    </row>
    <row r="188" spans="1:10" customFormat="1" x14ac:dyDescent="0.45">
      <c r="A188" s="2"/>
      <c r="B188">
        <f t="shared" si="26"/>
        <v>176</v>
      </c>
      <c r="C188" s="19">
        <f t="shared" si="43"/>
        <v>6.8599999999999994E-2</v>
      </c>
      <c r="D188" s="12">
        <v>43447</v>
      </c>
      <c r="E188">
        <v>4.63</v>
      </c>
      <c r="F188" s="26">
        <v>0.02</v>
      </c>
      <c r="G188" s="21">
        <f t="shared" si="40"/>
        <v>6110.3220753009728</v>
      </c>
      <c r="H188" s="21">
        <f t="shared" si="41"/>
        <v>2128.4789261429387</v>
      </c>
      <c r="I188" s="21">
        <f t="shared" si="42"/>
        <v>3981.8431491580336</v>
      </c>
      <c r="J188" s="2">
        <f t="shared" si="27"/>
        <v>694403.85037263855</v>
      </c>
    </row>
    <row r="189" spans="1:10" customFormat="1" x14ac:dyDescent="0.45">
      <c r="A189" s="2"/>
      <c r="B189">
        <f t="shared" si="26"/>
        <v>177</v>
      </c>
      <c r="C189" s="19">
        <f t="shared" si="43"/>
        <v>6.8599999999999994E-2</v>
      </c>
      <c r="D189" s="12">
        <v>43454</v>
      </c>
      <c r="E189">
        <v>4.62</v>
      </c>
      <c r="F189" s="26">
        <v>0.02</v>
      </c>
      <c r="G189" s="21">
        <f t="shared" si="40"/>
        <v>6110.3220753009728</v>
      </c>
      <c r="H189" s="21">
        <f t="shared" si="41"/>
        <v>2140.6467306707227</v>
      </c>
      <c r="I189" s="21">
        <f t="shared" si="42"/>
        <v>3969.67534463025</v>
      </c>
      <c r="J189" s="2">
        <f t="shared" si="27"/>
        <v>692263.20364196785</v>
      </c>
    </row>
    <row r="190" spans="1:10" customFormat="1" x14ac:dyDescent="0.45">
      <c r="A190" s="2"/>
      <c r="B190">
        <f t="shared" si="26"/>
        <v>178</v>
      </c>
      <c r="C190" s="19">
        <f t="shared" si="43"/>
        <v>6.8599999999999994E-2</v>
      </c>
      <c r="D190" s="12">
        <v>43461</v>
      </c>
      <c r="E190">
        <v>4.55</v>
      </c>
      <c r="F190" s="26">
        <v>0.02</v>
      </c>
      <c r="G190" s="21">
        <f t="shared" si="40"/>
        <v>6110.3220753009728</v>
      </c>
      <c r="H190" s="21">
        <f t="shared" si="41"/>
        <v>2152.8840944810568</v>
      </c>
      <c r="I190" s="21">
        <f t="shared" si="42"/>
        <v>3957.4379808199155</v>
      </c>
      <c r="J190" s="2">
        <f t="shared" si="27"/>
        <v>690110.31954748684</v>
      </c>
    </row>
    <row r="191" spans="1:10" customFormat="1" x14ac:dyDescent="0.45">
      <c r="A191" s="2"/>
      <c r="B191">
        <f t="shared" si="26"/>
        <v>179</v>
      </c>
      <c r="C191" s="19">
        <f t="shared" si="43"/>
        <v>6.8599999999999994E-2</v>
      </c>
      <c r="D191" s="12">
        <v>43468</v>
      </c>
      <c r="E191">
        <v>4.51</v>
      </c>
      <c r="F191" s="26">
        <v>0.02</v>
      </c>
      <c r="G191" s="21">
        <f t="shared" si="40"/>
        <v>6110.3220753009728</v>
      </c>
      <c r="H191" s="21">
        <f t="shared" si="41"/>
        <v>2165.1914152211734</v>
      </c>
      <c r="I191" s="21">
        <f t="shared" si="42"/>
        <v>3945.1306600797993</v>
      </c>
      <c r="J191" s="2">
        <f t="shared" si="27"/>
        <v>687945.12813226564</v>
      </c>
    </row>
    <row r="192" spans="1:10" customFormat="1" x14ac:dyDescent="0.45">
      <c r="A192" s="2"/>
      <c r="B192">
        <f t="shared" si="26"/>
        <v>180</v>
      </c>
      <c r="C192" s="19">
        <f t="shared" si="43"/>
        <v>6.8599999999999994E-2</v>
      </c>
      <c r="D192" s="12">
        <v>43475</v>
      </c>
      <c r="E192">
        <v>4.45</v>
      </c>
      <c r="F192" s="26">
        <v>0.02</v>
      </c>
      <c r="G192" s="21">
        <f t="shared" si="40"/>
        <v>6110.3220753009728</v>
      </c>
      <c r="H192" s="21">
        <f t="shared" si="41"/>
        <v>2177.5690928115214</v>
      </c>
      <c r="I192" s="21">
        <f t="shared" si="42"/>
        <v>3932.7529824894514</v>
      </c>
      <c r="J192" s="2">
        <f t="shared" si="27"/>
        <v>685767.55903945409</v>
      </c>
    </row>
    <row r="193" spans="1:10" s="18" customFormat="1" x14ac:dyDescent="0.45">
      <c r="A193" s="17"/>
      <c r="B193" s="18">
        <f t="shared" si="26"/>
        <v>181</v>
      </c>
      <c r="C193" s="19">
        <f>SUM($E$193:$F$193)</f>
        <v>6.4500000000000002E-2</v>
      </c>
      <c r="D193" s="20">
        <v>43482</v>
      </c>
      <c r="E193" s="19">
        <v>4.4499999999999998E-2</v>
      </c>
      <c r="F193" s="26">
        <v>0.02</v>
      </c>
      <c r="G193" s="21">
        <f t="shared" ref="G193:G204" si="44">PMT($C$193/12,180,-$J$192)</f>
        <v>5954.938237296984</v>
      </c>
      <c r="H193" s="21">
        <f t="shared" ref="H193:H204" si="45">PPMT($C$193/12,B193-180,180,-$J$192)</f>
        <v>2268.9376074599172</v>
      </c>
      <c r="I193" s="21">
        <f t="shared" ref="I193:I204" si="46">IPMT($C$193/12,B193-180,180,-$J$192)</f>
        <v>3686.0006298370658</v>
      </c>
      <c r="J193" s="17">
        <f t="shared" si="27"/>
        <v>683498.62143199414</v>
      </c>
    </row>
    <row r="194" spans="1:10" customFormat="1" x14ac:dyDescent="0.45">
      <c r="A194" s="2"/>
      <c r="B194">
        <f t="shared" si="26"/>
        <v>182</v>
      </c>
      <c r="C194" s="19">
        <f t="shared" ref="C194:C204" si="47">SUM($E$193:$F$193)</f>
        <v>6.4500000000000002E-2</v>
      </c>
      <c r="D194" s="12">
        <v>43489</v>
      </c>
      <c r="E194">
        <v>4.45</v>
      </c>
      <c r="F194" s="26">
        <v>0.02</v>
      </c>
      <c r="G194" s="21">
        <f t="shared" si="44"/>
        <v>5954.938237296984</v>
      </c>
      <c r="H194" s="21">
        <f t="shared" si="45"/>
        <v>2281.1331471000149</v>
      </c>
      <c r="I194" s="21">
        <f t="shared" si="46"/>
        <v>3673.80509019697</v>
      </c>
      <c r="J194" s="2">
        <f t="shared" si="27"/>
        <v>681217.48828489415</v>
      </c>
    </row>
    <row r="195" spans="1:10" customFormat="1" x14ac:dyDescent="0.45">
      <c r="A195" s="2"/>
      <c r="B195">
        <f t="shared" si="26"/>
        <v>183</v>
      </c>
      <c r="C195" s="19">
        <f t="shared" si="47"/>
        <v>6.4500000000000002E-2</v>
      </c>
      <c r="D195" s="12">
        <v>43496</v>
      </c>
      <c r="E195">
        <v>4.46</v>
      </c>
      <c r="F195" s="26">
        <v>0.02</v>
      </c>
      <c r="G195" s="21">
        <f t="shared" si="44"/>
        <v>5954.938237296984</v>
      </c>
      <c r="H195" s="21">
        <f t="shared" si="45"/>
        <v>2293.3942377656776</v>
      </c>
      <c r="I195" s="21">
        <f t="shared" si="46"/>
        <v>3661.5439995313068</v>
      </c>
      <c r="J195" s="2">
        <f t="shared" si="27"/>
        <v>678924.09404712846</v>
      </c>
    </row>
    <row r="196" spans="1:10" customFormat="1" x14ac:dyDescent="0.45">
      <c r="A196" s="2"/>
      <c r="B196">
        <f t="shared" si="26"/>
        <v>184</v>
      </c>
      <c r="C196" s="19">
        <f t="shared" si="47"/>
        <v>6.4500000000000002E-2</v>
      </c>
      <c r="D196" s="12">
        <v>43503</v>
      </c>
      <c r="E196">
        <v>4.41</v>
      </c>
      <c r="F196" s="26">
        <v>0.02</v>
      </c>
      <c r="G196" s="21">
        <f t="shared" si="44"/>
        <v>5954.938237296984</v>
      </c>
      <c r="H196" s="21">
        <f t="shared" si="45"/>
        <v>2305.7212317936678</v>
      </c>
      <c r="I196" s="21">
        <f t="shared" si="46"/>
        <v>3649.2170055033171</v>
      </c>
      <c r="J196" s="2">
        <f t="shared" si="27"/>
        <v>676618.37281533482</v>
      </c>
    </row>
    <row r="197" spans="1:10" customFormat="1" x14ac:dyDescent="0.45">
      <c r="A197" s="2"/>
      <c r="B197">
        <f t="shared" si="26"/>
        <v>185</v>
      </c>
      <c r="C197" s="19">
        <f t="shared" si="47"/>
        <v>6.4500000000000002E-2</v>
      </c>
      <c r="D197" s="12">
        <v>43510</v>
      </c>
      <c r="E197">
        <v>4.37</v>
      </c>
      <c r="F197" s="26">
        <v>0.02</v>
      </c>
      <c r="G197" s="21">
        <f t="shared" si="44"/>
        <v>5954.938237296984</v>
      </c>
      <c r="H197" s="21">
        <f t="shared" si="45"/>
        <v>2318.1144834145584</v>
      </c>
      <c r="I197" s="21">
        <f t="shared" si="46"/>
        <v>3636.8237538824255</v>
      </c>
      <c r="J197" s="2">
        <f t="shared" si="27"/>
        <v>674300.25833192025</v>
      </c>
    </row>
    <row r="198" spans="1:10" customFormat="1" x14ac:dyDescent="0.45">
      <c r="A198" s="2"/>
      <c r="B198">
        <f t="shared" si="26"/>
        <v>186</v>
      </c>
      <c r="C198" s="19">
        <f t="shared" si="47"/>
        <v>6.4500000000000002E-2</v>
      </c>
      <c r="D198" s="12">
        <v>43517</v>
      </c>
      <c r="E198">
        <v>4.3499999999999996</v>
      </c>
      <c r="F198" s="26">
        <v>0.02</v>
      </c>
      <c r="G198" s="21">
        <f t="shared" si="44"/>
        <v>5954.938237296984</v>
      </c>
      <c r="H198" s="21">
        <f t="shared" si="45"/>
        <v>2330.574348762912</v>
      </c>
      <c r="I198" s="21">
        <f t="shared" si="46"/>
        <v>3624.3638885340724</v>
      </c>
      <c r="J198" s="2">
        <f t="shared" si="27"/>
        <v>671969.68398315739</v>
      </c>
    </row>
    <row r="199" spans="1:10" customFormat="1" x14ac:dyDescent="0.45">
      <c r="A199" s="2"/>
      <c r="B199">
        <f t="shared" si="26"/>
        <v>187</v>
      </c>
      <c r="C199" s="19">
        <f t="shared" si="47"/>
        <v>6.4500000000000002E-2</v>
      </c>
      <c r="D199" s="12">
        <v>43524</v>
      </c>
      <c r="E199">
        <v>4.3499999999999996</v>
      </c>
      <c r="F199" s="26">
        <v>0.02</v>
      </c>
      <c r="G199" s="21">
        <f t="shared" si="44"/>
        <v>5954.938237296984</v>
      </c>
      <c r="H199" s="21">
        <f t="shared" si="45"/>
        <v>2343.1011858875127</v>
      </c>
      <c r="I199" s="21">
        <f t="shared" si="46"/>
        <v>3611.8370514094718</v>
      </c>
      <c r="J199" s="2">
        <f t="shared" si="27"/>
        <v>669626.58279726992</v>
      </c>
    </row>
    <row r="200" spans="1:10" customFormat="1" x14ac:dyDescent="0.45">
      <c r="A200" s="2"/>
      <c r="B200">
        <f t="shared" si="26"/>
        <v>188</v>
      </c>
      <c r="C200" s="19">
        <f t="shared" si="47"/>
        <v>6.4500000000000002E-2</v>
      </c>
      <c r="D200" s="12">
        <v>43531</v>
      </c>
      <c r="E200">
        <v>4.41</v>
      </c>
      <c r="F200" s="26">
        <v>0.02</v>
      </c>
      <c r="G200" s="21">
        <f t="shared" si="44"/>
        <v>5954.938237296984</v>
      </c>
      <c r="H200" s="21">
        <f t="shared" si="45"/>
        <v>2355.6953547616581</v>
      </c>
      <c r="I200" s="21">
        <f t="shared" si="46"/>
        <v>3599.2428825353263</v>
      </c>
      <c r="J200" s="2">
        <f t="shared" si="27"/>
        <v>667270.88744250825</v>
      </c>
    </row>
    <row r="201" spans="1:10" customFormat="1" x14ac:dyDescent="0.45">
      <c r="A201" s="2"/>
      <c r="B201">
        <f t="shared" si="26"/>
        <v>189</v>
      </c>
      <c r="C201" s="19">
        <f t="shared" si="47"/>
        <v>6.4500000000000002E-2</v>
      </c>
      <c r="D201" s="12">
        <v>43538</v>
      </c>
      <c r="E201">
        <v>4.3099999999999996</v>
      </c>
      <c r="F201" s="26">
        <v>0.02</v>
      </c>
      <c r="G201" s="21">
        <f t="shared" si="44"/>
        <v>5954.938237296984</v>
      </c>
      <c r="H201" s="21">
        <f t="shared" si="45"/>
        <v>2368.3572172935019</v>
      </c>
      <c r="I201" s="21">
        <f t="shared" si="46"/>
        <v>3586.5810200034834</v>
      </c>
      <c r="J201" s="2">
        <f t="shared" si="27"/>
        <v>664902.53022521478</v>
      </c>
    </row>
    <row r="202" spans="1:10" customFormat="1" x14ac:dyDescent="0.45">
      <c r="A202" s="2"/>
      <c r="B202">
        <f t="shared" si="26"/>
        <v>190</v>
      </c>
      <c r="C202" s="19">
        <f t="shared" si="47"/>
        <v>6.4500000000000002E-2</v>
      </c>
      <c r="D202" s="12">
        <v>43545</v>
      </c>
      <c r="E202">
        <v>4.28</v>
      </c>
      <c r="F202" s="26">
        <v>0.02</v>
      </c>
      <c r="G202" s="21">
        <f t="shared" si="44"/>
        <v>5954.938237296984</v>
      </c>
      <c r="H202" s="21">
        <f t="shared" si="45"/>
        <v>2381.0871373364544</v>
      </c>
      <c r="I202" s="21">
        <f t="shared" si="46"/>
        <v>3573.8510999605296</v>
      </c>
      <c r="J202" s="2">
        <f t="shared" si="27"/>
        <v>662521.44308787829</v>
      </c>
    </row>
    <row r="203" spans="1:10" customFormat="1" x14ac:dyDescent="0.45">
      <c r="A203" s="2"/>
      <c r="B203">
        <f t="shared" si="26"/>
        <v>191</v>
      </c>
      <c r="C203" s="19">
        <f t="shared" si="47"/>
        <v>6.4500000000000002E-2</v>
      </c>
      <c r="D203" s="12">
        <v>43552</v>
      </c>
      <c r="E203">
        <v>4.0599999999999996</v>
      </c>
      <c r="F203" s="26">
        <v>0.02</v>
      </c>
      <c r="G203" s="21">
        <f t="shared" si="44"/>
        <v>5954.938237296984</v>
      </c>
      <c r="H203" s="21">
        <f t="shared" si="45"/>
        <v>2393.8854806996378</v>
      </c>
      <c r="I203" s="21">
        <f t="shared" si="46"/>
        <v>3561.0527565973466</v>
      </c>
      <c r="J203" s="2">
        <f t="shared" si="27"/>
        <v>660127.55760717869</v>
      </c>
    </row>
    <row r="204" spans="1:10" customFormat="1" x14ac:dyDescent="0.45">
      <c r="A204" s="2"/>
      <c r="B204">
        <f t="shared" si="26"/>
        <v>192</v>
      </c>
      <c r="C204" s="19">
        <f t="shared" si="47"/>
        <v>6.4500000000000002E-2</v>
      </c>
      <c r="D204" s="12">
        <v>43559</v>
      </c>
      <c r="E204">
        <v>4.08</v>
      </c>
      <c r="F204" s="26">
        <v>0.02</v>
      </c>
      <c r="G204" s="21">
        <f t="shared" si="44"/>
        <v>5954.938237296984</v>
      </c>
      <c r="H204" s="21">
        <f t="shared" si="45"/>
        <v>2406.7526151583984</v>
      </c>
      <c r="I204" s="21">
        <f t="shared" si="46"/>
        <v>3548.1856221385856</v>
      </c>
      <c r="J204" s="2">
        <f t="shared" si="27"/>
        <v>657720.80499202025</v>
      </c>
    </row>
    <row r="205" spans="1:10" s="18" customFormat="1" x14ac:dyDescent="0.45">
      <c r="A205" s="17"/>
      <c r="B205" s="18">
        <f t="shared" ref="B205:B268" si="48">IF(B204&lt;$C$7,B204+1," ")</f>
        <v>193</v>
      </c>
      <c r="C205" s="19">
        <f>SUM($E$205:$F$205)</f>
        <v>6.1200000000000004E-2</v>
      </c>
      <c r="D205" s="20">
        <v>43566</v>
      </c>
      <c r="E205" s="19">
        <v>4.1200000000000001E-2</v>
      </c>
      <c r="F205" s="26">
        <v>0.02</v>
      </c>
      <c r="G205" s="21">
        <f t="shared" ref="G205:G216" si="49">PMT($C$205/12,168,-$J$204)</f>
        <v>5838.2030449477761</v>
      </c>
      <c r="H205" s="21">
        <f t="shared" ref="H205:H216" si="50">PPMT($C$205/12,$B205-192,168,-$J$204)</f>
        <v>2483.8269394884719</v>
      </c>
      <c r="I205" s="21">
        <f t="shared" ref="I205:I216" si="51">IPMT($C$205/12,$B205-192,168,-$J$204)</f>
        <v>3354.3761054593033</v>
      </c>
      <c r="J205" s="17">
        <f t="shared" ref="J205:J268" si="52">IF(B205&lt;&gt;" ",J204-H205," ")</f>
        <v>655236.97805253172</v>
      </c>
    </row>
    <row r="206" spans="1:10" customFormat="1" x14ac:dyDescent="0.45">
      <c r="A206" s="2"/>
      <c r="B206">
        <f t="shared" si="48"/>
        <v>194</v>
      </c>
      <c r="C206" s="19">
        <f t="shared" ref="C206:C216" si="53">SUM($E$205:$F$205)</f>
        <v>6.1200000000000004E-2</v>
      </c>
      <c r="D206" s="12">
        <v>43573</v>
      </c>
      <c r="E206">
        <v>4.17</v>
      </c>
      <c r="F206" s="26">
        <v>0.02</v>
      </c>
      <c r="G206" s="21">
        <f t="shared" si="49"/>
        <v>5838.2030449477761</v>
      </c>
      <c r="H206" s="21">
        <f t="shared" si="50"/>
        <v>2496.4944568798633</v>
      </c>
      <c r="I206" s="21">
        <f t="shared" si="51"/>
        <v>3341.7085880679124</v>
      </c>
      <c r="J206" s="2">
        <f t="shared" si="52"/>
        <v>652740.48359565181</v>
      </c>
    </row>
    <row r="207" spans="1:10" customFormat="1" x14ac:dyDescent="0.45">
      <c r="A207" s="2"/>
      <c r="B207">
        <f t="shared" si="48"/>
        <v>195</v>
      </c>
      <c r="C207" s="19">
        <f t="shared" si="53"/>
        <v>6.1200000000000004E-2</v>
      </c>
      <c r="D207" s="12">
        <v>43580</v>
      </c>
      <c r="E207">
        <v>4.2</v>
      </c>
      <c r="F207" s="26">
        <v>0.02</v>
      </c>
      <c r="G207" s="21">
        <f t="shared" si="49"/>
        <v>5838.2030449477761</v>
      </c>
      <c r="H207" s="21">
        <f t="shared" si="50"/>
        <v>2509.2265786099506</v>
      </c>
      <c r="I207" s="21">
        <f t="shared" si="51"/>
        <v>3328.9764663378251</v>
      </c>
      <c r="J207" s="2">
        <f t="shared" si="52"/>
        <v>650231.25701704191</v>
      </c>
    </row>
    <row r="208" spans="1:10" customFormat="1" x14ac:dyDescent="0.45">
      <c r="A208" s="2"/>
      <c r="B208">
        <f t="shared" si="48"/>
        <v>196</v>
      </c>
      <c r="C208" s="19">
        <f t="shared" si="53"/>
        <v>6.1200000000000004E-2</v>
      </c>
      <c r="D208" s="12">
        <v>43587</v>
      </c>
      <c r="E208">
        <v>4.1399999999999997</v>
      </c>
      <c r="F208" s="26">
        <v>0.02</v>
      </c>
      <c r="G208" s="21">
        <f t="shared" si="49"/>
        <v>5838.2030449477761</v>
      </c>
      <c r="H208" s="21">
        <f t="shared" si="50"/>
        <v>2522.0236341608611</v>
      </c>
      <c r="I208" s="21">
        <f t="shared" si="51"/>
        <v>3316.1794107869146</v>
      </c>
      <c r="J208" s="2">
        <f t="shared" si="52"/>
        <v>647709.23338288104</v>
      </c>
    </row>
    <row r="209" spans="1:10" customFormat="1" x14ac:dyDescent="0.45">
      <c r="A209" s="2"/>
      <c r="B209">
        <f t="shared" si="48"/>
        <v>197</v>
      </c>
      <c r="C209" s="19">
        <f t="shared" si="53"/>
        <v>6.1200000000000004E-2</v>
      </c>
      <c r="D209" s="12">
        <v>43594</v>
      </c>
      <c r="E209">
        <v>4.0999999999999996</v>
      </c>
      <c r="F209" s="26">
        <v>0.02</v>
      </c>
      <c r="G209" s="21">
        <f t="shared" si="49"/>
        <v>5838.2030449477761</v>
      </c>
      <c r="H209" s="21">
        <f t="shared" si="50"/>
        <v>2534.8859546950816</v>
      </c>
      <c r="I209" s="21">
        <f t="shared" si="51"/>
        <v>3303.317090252694</v>
      </c>
      <c r="J209" s="2">
        <f t="shared" si="52"/>
        <v>645174.34742818598</v>
      </c>
    </row>
    <row r="210" spans="1:10" customFormat="1" x14ac:dyDescent="0.45">
      <c r="A210" s="2"/>
      <c r="B210">
        <f t="shared" si="48"/>
        <v>198</v>
      </c>
      <c r="C210" s="19">
        <f t="shared" si="53"/>
        <v>6.1200000000000004E-2</v>
      </c>
      <c r="D210" s="12">
        <v>43601</v>
      </c>
      <c r="E210">
        <v>4.07</v>
      </c>
      <c r="F210" s="26">
        <v>0.02</v>
      </c>
      <c r="G210" s="21">
        <f t="shared" si="49"/>
        <v>5838.2030449477761</v>
      </c>
      <c r="H210" s="21">
        <f t="shared" si="50"/>
        <v>2547.8138730640267</v>
      </c>
      <c r="I210" s="21">
        <f t="shared" si="51"/>
        <v>3290.3891718837494</v>
      </c>
      <c r="J210" s="2">
        <f t="shared" si="52"/>
        <v>642626.53355512198</v>
      </c>
    </row>
    <row r="211" spans="1:10" customFormat="1" x14ac:dyDescent="0.45">
      <c r="A211" s="2"/>
      <c r="B211">
        <f t="shared" si="48"/>
        <v>199</v>
      </c>
      <c r="C211" s="19">
        <f t="shared" si="53"/>
        <v>6.1200000000000004E-2</v>
      </c>
      <c r="D211" s="12">
        <v>43608</v>
      </c>
      <c r="E211">
        <v>4.0599999999999996</v>
      </c>
      <c r="F211" s="26">
        <v>0.02</v>
      </c>
      <c r="G211" s="21">
        <f t="shared" si="49"/>
        <v>5838.2030449477761</v>
      </c>
      <c r="H211" s="21">
        <f t="shared" si="50"/>
        <v>2560.8077238166534</v>
      </c>
      <c r="I211" s="21">
        <f t="shared" si="51"/>
        <v>3277.3953211311227</v>
      </c>
      <c r="J211" s="2">
        <f t="shared" si="52"/>
        <v>640065.72583130538</v>
      </c>
    </row>
    <row r="212" spans="1:10" customFormat="1" x14ac:dyDescent="0.45">
      <c r="A212" s="2"/>
      <c r="B212">
        <f t="shared" si="48"/>
        <v>200</v>
      </c>
      <c r="C212" s="19">
        <f t="shared" si="53"/>
        <v>6.1200000000000004E-2</v>
      </c>
      <c r="D212" s="12">
        <v>43615</v>
      </c>
      <c r="E212">
        <v>3.99</v>
      </c>
      <c r="F212" s="26">
        <v>0.02</v>
      </c>
      <c r="G212" s="21">
        <f t="shared" si="49"/>
        <v>5838.2030449477761</v>
      </c>
      <c r="H212" s="21">
        <f t="shared" si="50"/>
        <v>2573.8678432081183</v>
      </c>
      <c r="I212" s="21">
        <f t="shared" si="51"/>
        <v>3264.3352017396578</v>
      </c>
      <c r="J212" s="2">
        <f t="shared" si="52"/>
        <v>637491.85798809724</v>
      </c>
    </row>
    <row r="213" spans="1:10" customFormat="1" x14ac:dyDescent="0.45">
      <c r="A213" s="2"/>
      <c r="B213">
        <f t="shared" si="48"/>
        <v>201</v>
      </c>
      <c r="C213" s="19">
        <f t="shared" si="53"/>
        <v>6.1200000000000004E-2</v>
      </c>
      <c r="D213" s="12">
        <v>43622</v>
      </c>
      <c r="E213">
        <v>3.82</v>
      </c>
      <c r="F213" s="26">
        <v>0.02</v>
      </c>
      <c r="G213" s="21">
        <f t="shared" si="49"/>
        <v>5838.2030449477761</v>
      </c>
      <c r="H213" s="21">
        <f t="shared" si="50"/>
        <v>2586.9945692084798</v>
      </c>
      <c r="I213" s="21">
        <f t="shared" si="51"/>
        <v>3251.2084757392963</v>
      </c>
      <c r="J213" s="2">
        <f t="shared" si="52"/>
        <v>634904.86341888877</v>
      </c>
    </row>
    <row r="214" spans="1:10" customFormat="1" x14ac:dyDescent="0.45">
      <c r="A214" s="2"/>
      <c r="B214">
        <f t="shared" si="48"/>
        <v>202</v>
      </c>
      <c r="C214" s="19">
        <f t="shared" si="53"/>
        <v>6.1200000000000004E-2</v>
      </c>
      <c r="D214" s="12">
        <v>43629</v>
      </c>
      <c r="E214">
        <v>3.82</v>
      </c>
      <c r="F214" s="26">
        <v>0.02</v>
      </c>
      <c r="G214" s="21">
        <f t="shared" si="49"/>
        <v>5838.2030449477761</v>
      </c>
      <c r="H214" s="21">
        <f t="shared" si="50"/>
        <v>2600.1882415114428</v>
      </c>
      <c r="I214" s="21">
        <f t="shared" si="51"/>
        <v>3238.0148034363338</v>
      </c>
      <c r="J214" s="2">
        <f t="shared" si="52"/>
        <v>632304.6751773773</v>
      </c>
    </row>
    <row r="215" spans="1:10" customFormat="1" x14ac:dyDescent="0.45">
      <c r="A215" s="2"/>
      <c r="B215">
        <f t="shared" si="48"/>
        <v>203</v>
      </c>
      <c r="C215" s="19">
        <f t="shared" si="53"/>
        <v>6.1200000000000004E-2</v>
      </c>
      <c r="D215" s="12">
        <v>43636</v>
      </c>
      <c r="E215">
        <v>3.84</v>
      </c>
      <c r="F215" s="26">
        <v>0.02</v>
      </c>
      <c r="G215" s="21">
        <f t="shared" si="49"/>
        <v>5838.2030449477761</v>
      </c>
      <c r="H215" s="21">
        <f t="shared" si="50"/>
        <v>2613.4492015431515</v>
      </c>
      <c r="I215" s="21">
        <f t="shared" si="51"/>
        <v>3224.7538434046251</v>
      </c>
      <c r="J215" s="2">
        <f t="shared" si="52"/>
        <v>629691.22597583418</v>
      </c>
    </row>
    <row r="216" spans="1:10" customFormat="1" x14ac:dyDescent="0.45">
      <c r="A216" s="2"/>
      <c r="B216">
        <f t="shared" si="48"/>
        <v>204</v>
      </c>
      <c r="C216" s="19">
        <f t="shared" si="53"/>
        <v>6.1200000000000004E-2</v>
      </c>
      <c r="D216" s="12">
        <v>43643</v>
      </c>
      <c r="E216">
        <v>3.73</v>
      </c>
      <c r="F216" s="26">
        <v>0.02</v>
      </c>
      <c r="G216" s="21">
        <f t="shared" si="49"/>
        <v>5838.2030449477761</v>
      </c>
      <c r="H216" s="21">
        <f t="shared" si="50"/>
        <v>2626.7777924710213</v>
      </c>
      <c r="I216" s="21">
        <f t="shared" si="51"/>
        <v>3211.4252524767544</v>
      </c>
      <c r="J216" s="2">
        <f t="shared" si="52"/>
        <v>627064.44818336319</v>
      </c>
    </row>
    <row r="217" spans="1:10" s="18" customFormat="1" x14ac:dyDescent="0.45">
      <c r="A217" s="17"/>
      <c r="B217" s="18">
        <f t="shared" si="48"/>
        <v>205</v>
      </c>
      <c r="C217" s="19">
        <f>SUM($E$217:$F$217)</f>
        <v>5.7499999999999996E-2</v>
      </c>
      <c r="D217" s="20">
        <v>43649</v>
      </c>
      <c r="E217" s="19">
        <v>3.7499999999999999E-2</v>
      </c>
      <c r="F217" s="26">
        <v>0.02</v>
      </c>
      <c r="G217" s="21">
        <f t="shared" ref="G217:G228" si="54">PMT($C$217/12,156,-$J$216)</f>
        <v>5716.6203465821709</v>
      </c>
      <c r="H217" s="21">
        <f t="shared" ref="H217:H228" si="55">PPMT($C$217/12,$B217-204,156,-$J$216)</f>
        <v>2711.9365323702218</v>
      </c>
      <c r="I217" s="21">
        <f t="shared" ref="I217:I228" si="56">IPMT($C$217/12,$B217-204,156,-$J$216)</f>
        <v>3004.6838142119482</v>
      </c>
      <c r="J217" s="17">
        <f t="shared" si="52"/>
        <v>624352.51165099302</v>
      </c>
    </row>
    <row r="218" spans="1:10" customFormat="1" x14ac:dyDescent="0.45">
      <c r="A218" s="2"/>
      <c r="B218">
        <f t="shared" si="48"/>
        <v>206</v>
      </c>
      <c r="C218" s="19">
        <f t="shared" ref="C218:C228" si="57">SUM($E$217:$F$217)</f>
        <v>5.7499999999999996E-2</v>
      </c>
      <c r="D218" s="12">
        <v>43657</v>
      </c>
      <c r="E218">
        <v>3.75</v>
      </c>
      <c r="F218" s="26">
        <v>0.02</v>
      </c>
      <c r="G218" s="21">
        <f t="shared" si="54"/>
        <v>5716.6203465821709</v>
      </c>
      <c r="H218" s="21">
        <f t="shared" si="55"/>
        <v>2724.9312282544961</v>
      </c>
      <c r="I218" s="21">
        <f t="shared" si="56"/>
        <v>2991.6891183276739</v>
      </c>
      <c r="J218" s="2">
        <f t="shared" si="52"/>
        <v>621627.58042273857</v>
      </c>
    </row>
    <row r="219" spans="1:10" customFormat="1" x14ac:dyDescent="0.45">
      <c r="A219" s="2"/>
      <c r="B219">
        <f t="shared" si="48"/>
        <v>207</v>
      </c>
      <c r="C219" s="19">
        <f t="shared" si="57"/>
        <v>5.7499999999999996E-2</v>
      </c>
      <c r="D219" s="12">
        <v>43664</v>
      </c>
      <c r="E219">
        <v>3.81</v>
      </c>
      <c r="F219" s="26">
        <v>0.02</v>
      </c>
      <c r="G219" s="21">
        <f t="shared" si="54"/>
        <v>5716.6203465821709</v>
      </c>
      <c r="H219" s="21">
        <f t="shared" si="55"/>
        <v>2737.9881903898818</v>
      </c>
      <c r="I219" s="21">
        <f t="shared" si="56"/>
        <v>2978.6321561922887</v>
      </c>
      <c r="J219" s="2">
        <f t="shared" si="52"/>
        <v>618889.59223234863</v>
      </c>
    </row>
    <row r="220" spans="1:10" customFormat="1" x14ac:dyDescent="0.45">
      <c r="A220" s="2"/>
      <c r="B220">
        <f t="shared" si="48"/>
        <v>208</v>
      </c>
      <c r="C220" s="19">
        <f t="shared" si="57"/>
        <v>5.7499999999999996E-2</v>
      </c>
      <c r="D220" s="12">
        <v>43671</v>
      </c>
      <c r="E220">
        <v>3.75</v>
      </c>
      <c r="F220" s="26">
        <v>0.02</v>
      </c>
      <c r="G220" s="21">
        <f t="shared" si="54"/>
        <v>5716.6203465821709</v>
      </c>
      <c r="H220" s="21">
        <f t="shared" si="55"/>
        <v>2751.1077171355005</v>
      </c>
      <c r="I220" s="21">
        <f t="shared" si="56"/>
        <v>2965.5126294466704</v>
      </c>
      <c r="J220" s="2">
        <f t="shared" si="52"/>
        <v>616138.48451521317</v>
      </c>
    </row>
    <row r="221" spans="1:10" customFormat="1" x14ac:dyDescent="0.45">
      <c r="A221" s="2"/>
      <c r="B221">
        <f t="shared" si="48"/>
        <v>209</v>
      </c>
      <c r="C221" s="19">
        <f t="shared" si="57"/>
        <v>5.7499999999999996E-2</v>
      </c>
      <c r="D221" s="12">
        <v>43678</v>
      </c>
      <c r="E221">
        <v>3.75</v>
      </c>
      <c r="F221" s="26">
        <v>0.02</v>
      </c>
      <c r="G221" s="21">
        <f t="shared" si="54"/>
        <v>5716.6203465821709</v>
      </c>
      <c r="H221" s="21">
        <f t="shared" si="55"/>
        <v>2764.2901082801077</v>
      </c>
      <c r="I221" s="21">
        <f t="shared" si="56"/>
        <v>2952.3302383020628</v>
      </c>
      <c r="J221" s="2">
        <f t="shared" si="52"/>
        <v>613374.19440693303</v>
      </c>
    </row>
    <row r="222" spans="1:10" customFormat="1" x14ac:dyDescent="0.45">
      <c r="A222" s="2"/>
      <c r="B222">
        <f t="shared" si="48"/>
        <v>210</v>
      </c>
      <c r="C222" s="19">
        <f t="shared" si="57"/>
        <v>5.7499999999999996E-2</v>
      </c>
      <c r="D222" s="12">
        <v>43685</v>
      </c>
      <c r="E222">
        <v>3.6</v>
      </c>
      <c r="F222" s="26">
        <v>0.02</v>
      </c>
      <c r="G222" s="21">
        <f t="shared" si="54"/>
        <v>5716.6203465821709</v>
      </c>
      <c r="H222" s="21">
        <f t="shared" si="55"/>
        <v>2777.5356650489502</v>
      </c>
      <c r="I222" s="21">
        <f t="shared" si="56"/>
        <v>2939.0846815332206</v>
      </c>
      <c r="J222" s="2">
        <f t="shared" si="52"/>
        <v>610596.65874188405</v>
      </c>
    </row>
    <row r="223" spans="1:10" customFormat="1" x14ac:dyDescent="0.45">
      <c r="A223" s="2"/>
      <c r="B223">
        <f t="shared" si="48"/>
        <v>211</v>
      </c>
      <c r="C223" s="19">
        <f t="shared" si="57"/>
        <v>5.7499999999999996E-2</v>
      </c>
      <c r="D223" s="12">
        <v>43692</v>
      </c>
      <c r="E223">
        <v>3.6</v>
      </c>
      <c r="F223" s="26">
        <v>0.02</v>
      </c>
      <c r="G223" s="21">
        <f t="shared" si="54"/>
        <v>5716.6203465821709</v>
      </c>
      <c r="H223" s="21">
        <f t="shared" si="55"/>
        <v>2790.8446901106427</v>
      </c>
      <c r="I223" s="21">
        <f t="shared" si="56"/>
        <v>2925.7756564715282</v>
      </c>
      <c r="J223" s="2">
        <f t="shared" si="52"/>
        <v>607805.8140517734</v>
      </c>
    </row>
    <row r="224" spans="1:10" customFormat="1" x14ac:dyDescent="0.45">
      <c r="A224" s="2"/>
      <c r="B224">
        <f t="shared" si="48"/>
        <v>212</v>
      </c>
      <c r="C224" s="19">
        <f t="shared" si="57"/>
        <v>5.7499999999999996E-2</v>
      </c>
      <c r="D224" s="12">
        <v>43699</v>
      </c>
      <c r="E224">
        <v>3.55</v>
      </c>
      <c r="F224" s="26">
        <v>0.02</v>
      </c>
      <c r="G224" s="21">
        <f t="shared" si="54"/>
        <v>5716.6203465821709</v>
      </c>
      <c r="H224" s="21">
        <f t="shared" si="55"/>
        <v>2804.2174875840901</v>
      </c>
      <c r="I224" s="21">
        <f t="shared" si="56"/>
        <v>2912.4028589980812</v>
      </c>
      <c r="J224" s="2">
        <f t="shared" si="52"/>
        <v>605001.5965641893</v>
      </c>
    </row>
    <row r="225" spans="1:10" customFormat="1" x14ac:dyDescent="0.45">
      <c r="A225" s="2"/>
      <c r="B225">
        <f t="shared" si="48"/>
        <v>213</v>
      </c>
      <c r="C225" s="19">
        <f t="shared" si="57"/>
        <v>5.7499999999999996E-2</v>
      </c>
      <c r="D225" s="12">
        <v>43706</v>
      </c>
      <c r="E225">
        <v>3.58</v>
      </c>
      <c r="F225" s="26">
        <v>0.02</v>
      </c>
      <c r="G225" s="21">
        <f t="shared" si="54"/>
        <v>5716.6203465821709</v>
      </c>
      <c r="H225" s="21">
        <f t="shared" si="55"/>
        <v>2817.6543630454303</v>
      </c>
      <c r="I225" s="21">
        <f t="shared" si="56"/>
        <v>2898.9659835367402</v>
      </c>
      <c r="J225" s="2">
        <f t="shared" si="52"/>
        <v>602183.94220114383</v>
      </c>
    </row>
    <row r="226" spans="1:10" customFormat="1" x14ac:dyDescent="0.45">
      <c r="A226" s="2"/>
      <c r="B226">
        <f t="shared" si="48"/>
        <v>214</v>
      </c>
      <c r="C226" s="19">
        <f t="shared" si="57"/>
        <v>5.7499999999999996E-2</v>
      </c>
      <c r="D226" s="12">
        <v>43713</v>
      </c>
      <c r="E226">
        <v>3.49</v>
      </c>
      <c r="F226" s="26">
        <v>0.02</v>
      </c>
      <c r="G226" s="21">
        <f t="shared" si="54"/>
        <v>5716.6203465821709</v>
      </c>
      <c r="H226" s="21">
        <f t="shared" si="55"/>
        <v>2831.1556235350226</v>
      </c>
      <c r="I226" s="21">
        <f t="shared" si="56"/>
        <v>2885.4647230471483</v>
      </c>
      <c r="J226" s="2">
        <f t="shared" si="52"/>
        <v>599352.78657760879</v>
      </c>
    </row>
    <row r="227" spans="1:10" customFormat="1" x14ac:dyDescent="0.45">
      <c r="A227" s="2"/>
      <c r="B227">
        <f t="shared" si="48"/>
        <v>215</v>
      </c>
      <c r="C227" s="19">
        <f t="shared" si="57"/>
        <v>5.7499999999999996E-2</v>
      </c>
      <c r="D227" s="12">
        <v>43720</v>
      </c>
      <c r="E227">
        <v>3.56</v>
      </c>
      <c r="F227" s="26">
        <v>0.02</v>
      </c>
      <c r="G227" s="21">
        <f t="shared" si="54"/>
        <v>5716.6203465821709</v>
      </c>
      <c r="H227" s="21">
        <f t="shared" si="55"/>
        <v>2844.7215775644618</v>
      </c>
      <c r="I227" s="21">
        <f t="shared" si="56"/>
        <v>2871.8987690177091</v>
      </c>
      <c r="J227" s="2">
        <f t="shared" si="52"/>
        <v>596508.0650000443</v>
      </c>
    </row>
    <row r="228" spans="1:10" customFormat="1" x14ac:dyDescent="0.45">
      <c r="A228" s="2"/>
      <c r="B228">
        <f t="shared" si="48"/>
        <v>216</v>
      </c>
      <c r="C228" s="19">
        <f t="shared" si="57"/>
        <v>5.7499999999999996E-2</v>
      </c>
      <c r="D228" s="12">
        <v>43727</v>
      </c>
      <c r="E228">
        <v>3.73</v>
      </c>
      <c r="F228" s="26">
        <v>0.02</v>
      </c>
      <c r="G228" s="21">
        <f t="shared" si="54"/>
        <v>5716.6203465821709</v>
      </c>
      <c r="H228" s="21">
        <f t="shared" si="55"/>
        <v>2858.3525351236249</v>
      </c>
      <c r="I228" s="21">
        <f t="shared" si="56"/>
        <v>2858.267811458546</v>
      </c>
      <c r="J228" s="2">
        <f t="shared" si="52"/>
        <v>593649.71246492071</v>
      </c>
    </row>
    <row r="229" spans="1:10" s="18" customFormat="1" x14ac:dyDescent="0.45">
      <c r="A229" s="17"/>
      <c r="B229" s="18">
        <f t="shared" si="48"/>
        <v>217</v>
      </c>
      <c r="C229" s="19">
        <f>SUM($E$229:$F$229)</f>
        <v>5.6400000000000006E-2</v>
      </c>
      <c r="D229" s="20">
        <v>43734</v>
      </c>
      <c r="E229" s="19">
        <v>3.6400000000000002E-2</v>
      </c>
      <c r="F229" s="26">
        <v>0.02</v>
      </c>
      <c r="G229" s="21">
        <f t="shared" ref="G229:G240" si="58">PMT($C$229/12,144,-$J$228)</f>
        <v>5683.1406051586473</v>
      </c>
      <c r="H229" s="21">
        <f t="shared" ref="H229:H240" si="59">PPMT($C$229/12,$B229-216,144,-$J$228)</f>
        <v>2892.9869565735198</v>
      </c>
      <c r="I229" s="21">
        <f t="shared" ref="I229:I240" si="60">IPMT($C$229/12,$B229-216,144,-$J$228)</f>
        <v>2790.1536485851275</v>
      </c>
      <c r="J229" s="17">
        <f t="shared" si="52"/>
        <v>590756.72550834715</v>
      </c>
    </row>
    <row r="230" spans="1:10" customFormat="1" x14ac:dyDescent="0.45">
      <c r="A230" s="2"/>
      <c r="B230">
        <f t="shared" si="48"/>
        <v>218</v>
      </c>
      <c r="C230" s="19">
        <f t="shared" ref="C230:C240" si="61">SUM($E$229:$F$229)</f>
        <v>5.6400000000000006E-2</v>
      </c>
      <c r="D230" s="12">
        <v>43741</v>
      </c>
      <c r="E230">
        <v>3.65</v>
      </c>
      <c r="F230" s="26">
        <v>0.02</v>
      </c>
      <c r="G230" s="21">
        <f t="shared" si="58"/>
        <v>5683.1406051586473</v>
      </c>
      <c r="H230" s="21">
        <f t="shared" si="59"/>
        <v>2906.5839952694146</v>
      </c>
      <c r="I230" s="21">
        <f t="shared" si="60"/>
        <v>2776.5566098892323</v>
      </c>
      <c r="J230" s="2">
        <f t="shared" si="52"/>
        <v>587850.14151307778</v>
      </c>
    </row>
    <row r="231" spans="1:10" customFormat="1" x14ac:dyDescent="0.45">
      <c r="A231" s="2"/>
      <c r="B231">
        <f t="shared" si="48"/>
        <v>219</v>
      </c>
      <c r="C231" s="19">
        <f t="shared" si="61"/>
        <v>5.6400000000000006E-2</v>
      </c>
      <c r="D231" s="12">
        <v>43748</v>
      </c>
      <c r="E231">
        <v>3.57</v>
      </c>
      <c r="F231" s="26">
        <v>0.02</v>
      </c>
      <c r="G231" s="21">
        <f t="shared" si="58"/>
        <v>5683.1406051586473</v>
      </c>
      <c r="H231" s="21">
        <f t="shared" si="59"/>
        <v>2920.2449400471814</v>
      </c>
      <c r="I231" s="21">
        <f t="shared" si="60"/>
        <v>2762.8956651114663</v>
      </c>
      <c r="J231" s="2">
        <f t="shared" si="52"/>
        <v>584929.89657303062</v>
      </c>
    </row>
    <row r="232" spans="1:10" customFormat="1" x14ac:dyDescent="0.45">
      <c r="A232" s="2"/>
      <c r="B232">
        <f t="shared" si="48"/>
        <v>220</v>
      </c>
      <c r="C232" s="19">
        <f t="shared" si="61"/>
        <v>5.6400000000000006E-2</v>
      </c>
      <c r="D232" s="12">
        <v>43755</v>
      </c>
      <c r="E232">
        <v>3.69</v>
      </c>
      <c r="F232" s="26">
        <v>0.02</v>
      </c>
      <c r="G232" s="21">
        <f t="shared" si="58"/>
        <v>5683.1406051586473</v>
      </c>
      <c r="H232" s="21">
        <f t="shared" si="59"/>
        <v>2933.970091265403</v>
      </c>
      <c r="I232" s="21">
        <f t="shared" si="60"/>
        <v>2749.1705138932439</v>
      </c>
      <c r="J232" s="2">
        <f t="shared" si="52"/>
        <v>581995.92648176523</v>
      </c>
    </row>
    <row r="233" spans="1:10" customFormat="1" x14ac:dyDescent="0.45">
      <c r="A233" s="2"/>
      <c r="B233">
        <f t="shared" si="48"/>
        <v>221</v>
      </c>
      <c r="C233" s="19">
        <f t="shared" si="61"/>
        <v>5.6400000000000006E-2</v>
      </c>
      <c r="D233" s="12">
        <v>43762</v>
      </c>
      <c r="E233">
        <v>3.75</v>
      </c>
      <c r="F233" s="26">
        <v>0.02</v>
      </c>
      <c r="G233" s="21">
        <f t="shared" si="58"/>
        <v>5683.1406051586473</v>
      </c>
      <c r="H233" s="21">
        <f t="shared" si="59"/>
        <v>2947.7597506943503</v>
      </c>
      <c r="I233" s="21">
        <f t="shared" si="60"/>
        <v>2735.3808544642961</v>
      </c>
      <c r="J233" s="2">
        <f t="shared" si="52"/>
        <v>579048.16673107084</v>
      </c>
    </row>
    <row r="234" spans="1:10" customFormat="1" x14ac:dyDescent="0.45">
      <c r="A234" s="2"/>
      <c r="B234">
        <f t="shared" si="48"/>
        <v>222</v>
      </c>
      <c r="C234" s="19">
        <f t="shared" si="61"/>
        <v>5.6400000000000006E-2</v>
      </c>
      <c r="D234" s="12">
        <v>43769</v>
      </c>
      <c r="E234">
        <v>3.78</v>
      </c>
      <c r="F234" s="26">
        <v>0.02</v>
      </c>
      <c r="G234" s="21">
        <f t="shared" si="58"/>
        <v>5683.1406051586473</v>
      </c>
      <c r="H234" s="21">
        <f t="shared" si="59"/>
        <v>2961.6142215226137</v>
      </c>
      <c r="I234" s="21">
        <f t="shared" si="60"/>
        <v>2721.5263836360327</v>
      </c>
      <c r="J234" s="2">
        <f t="shared" si="52"/>
        <v>576086.55250954826</v>
      </c>
    </row>
    <row r="235" spans="1:10" customFormat="1" x14ac:dyDescent="0.45">
      <c r="A235" s="2"/>
      <c r="B235">
        <f t="shared" si="48"/>
        <v>223</v>
      </c>
      <c r="C235" s="19">
        <f t="shared" si="61"/>
        <v>5.6400000000000006E-2</v>
      </c>
      <c r="D235" s="12">
        <v>43776</v>
      </c>
      <c r="E235">
        <v>3.69</v>
      </c>
      <c r="F235" s="26">
        <v>0.02</v>
      </c>
      <c r="G235" s="21">
        <f t="shared" si="58"/>
        <v>5683.1406051586473</v>
      </c>
      <c r="H235" s="21">
        <f t="shared" si="59"/>
        <v>2975.5338083637703</v>
      </c>
      <c r="I235" s="21">
        <f t="shared" si="60"/>
        <v>2707.606796794877</v>
      </c>
      <c r="J235" s="2">
        <f t="shared" si="52"/>
        <v>573111.01870118454</v>
      </c>
    </row>
    <row r="236" spans="1:10" customFormat="1" x14ac:dyDescent="0.45">
      <c r="A236" s="2"/>
      <c r="B236">
        <f t="shared" si="48"/>
        <v>224</v>
      </c>
      <c r="C236" s="19">
        <f t="shared" si="61"/>
        <v>5.6400000000000006E-2</v>
      </c>
      <c r="D236" s="12">
        <v>43783</v>
      </c>
      <c r="E236">
        <v>3.75</v>
      </c>
      <c r="F236" s="26">
        <v>0.02</v>
      </c>
      <c r="G236" s="21">
        <f t="shared" si="58"/>
        <v>5683.1406051586473</v>
      </c>
      <c r="H236" s="21">
        <f t="shared" si="59"/>
        <v>2989.5188172630797</v>
      </c>
      <c r="I236" s="21">
        <f t="shared" si="60"/>
        <v>2693.6217878955667</v>
      </c>
      <c r="J236" s="2">
        <f t="shared" si="52"/>
        <v>570121.49988392147</v>
      </c>
    </row>
    <row r="237" spans="1:10" customFormat="1" x14ac:dyDescent="0.45">
      <c r="A237" s="2"/>
      <c r="B237">
        <f t="shared" si="48"/>
        <v>225</v>
      </c>
      <c r="C237" s="19">
        <f t="shared" si="61"/>
        <v>5.6400000000000006E-2</v>
      </c>
      <c r="D237" s="12">
        <v>43790</v>
      </c>
      <c r="E237">
        <v>3.66</v>
      </c>
      <c r="F237" s="26">
        <v>0.02</v>
      </c>
      <c r="G237" s="21">
        <f t="shared" si="58"/>
        <v>5683.1406051586473</v>
      </c>
      <c r="H237" s="21">
        <f t="shared" si="59"/>
        <v>3003.5695557042159</v>
      </c>
      <c r="I237" s="21">
        <f t="shared" si="60"/>
        <v>2679.5710494544305</v>
      </c>
      <c r="J237" s="2">
        <f t="shared" si="52"/>
        <v>567117.93032821722</v>
      </c>
    </row>
    <row r="238" spans="1:10" customFormat="1" x14ac:dyDescent="0.45">
      <c r="A238" s="2"/>
      <c r="B238">
        <f t="shared" si="48"/>
        <v>226</v>
      </c>
      <c r="C238" s="19">
        <f t="shared" si="61"/>
        <v>5.6400000000000006E-2</v>
      </c>
      <c r="D238" s="12">
        <v>43796</v>
      </c>
      <c r="E238">
        <v>3.68</v>
      </c>
      <c r="F238" s="26">
        <v>0.02</v>
      </c>
      <c r="G238" s="21">
        <f t="shared" si="58"/>
        <v>5683.1406051586473</v>
      </c>
      <c r="H238" s="21">
        <f t="shared" si="59"/>
        <v>3017.6863326160264</v>
      </c>
      <c r="I238" s="21">
        <f t="shared" si="60"/>
        <v>2665.4542725426209</v>
      </c>
      <c r="J238" s="2">
        <f t="shared" si="52"/>
        <v>564100.24399560119</v>
      </c>
    </row>
    <row r="239" spans="1:10" customFormat="1" x14ac:dyDescent="0.45">
      <c r="A239" s="2"/>
      <c r="B239">
        <f t="shared" si="48"/>
        <v>227</v>
      </c>
      <c r="C239" s="19">
        <f t="shared" si="61"/>
        <v>5.6400000000000006E-2</v>
      </c>
      <c r="D239" s="12">
        <v>43804</v>
      </c>
      <c r="E239">
        <v>3.68</v>
      </c>
      <c r="F239" s="26">
        <v>0.02</v>
      </c>
      <c r="G239" s="21">
        <f t="shared" si="58"/>
        <v>5683.1406051586473</v>
      </c>
      <c r="H239" s="21">
        <f t="shared" si="59"/>
        <v>3031.8694583793217</v>
      </c>
      <c r="I239" s="21">
        <f t="shared" si="60"/>
        <v>2651.2711467793251</v>
      </c>
      <c r="J239" s="2">
        <f t="shared" si="52"/>
        <v>561068.37453722185</v>
      </c>
    </row>
    <row r="240" spans="1:10" customFormat="1" x14ac:dyDescent="0.45">
      <c r="A240" s="2"/>
      <c r="B240">
        <f t="shared" si="48"/>
        <v>228</v>
      </c>
      <c r="C240" s="19">
        <f t="shared" si="61"/>
        <v>5.6400000000000006E-2</v>
      </c>
      <c r="D240" s="12">
        <v>43811</v>
      </c>
      <c r="E240">
        <v>3.73</v>
      </c>
      <c r="F240" s="26">
        <v>0.02</v>
      </c>
      <c r="G240" s="21">
        <f t="shared" si="58"/>
        <v>5683.1406051586473</v>
      </c>
      <c r="H240" s="21">
        <f t="shared" si="59"/>
        <v>3046.1192448337047</v>
      </c>
      <c r="I240" s="21">
        <f t="shared" si="60"/>
        <v>2637.0213603249426</v>
      </c>
      <c r="J240" s="2">
        <f t="shared" si="52"/>
        <v>558022.25529238814</v>
      </c>
    </row>
    <row r="241" spans="1:10" s="18" customFormat="1" x14ac:dyDescent="0.45">
      <c r="A241" s="17"/>
      <c r="B241" s="18">
        <f t="shared" si="48"/>
        <v>229</v>
      </c>
      <c r="C241" s="19">
        <f>SUM($E$241:$F$241)</f>
        <v>5.7300000000000004E-2</v>
      </c>
      <c r="D241" s="20">
        <v>43818</v>
      </c>
      <c r="E241" s="19">
        <v>3.73E-2</v>
      </c>
      <c r="F241" s="26">
        <v>0.02</v>
      </c>
      <c r="G241" s="21">
        <f t="shared" ref="G241:G252" si="62">PMT($C$241/12,132,-$J$240)</f>
        <v>5708.5156867622418</v>
      </c>
      <c r="H241" s="21">
        <f t="shared" ref="H241:H252" si="63">PPMT($C$241/12,$B241-228,132,-$J$240)</f>
        <v>3043.9594177410881</v>
      </c>
      <c r="I241" s="21">
        <f t="shared" ref="I241:I252" si="64">IPMT($C$241/12,$B241-228,132,-$J$240)</f>
        <v>2664.5562690211536</v>
      </c>
      <c r="J241" s="17">
        <f t="shared" si="52"/>
        <v>554978.2958746471</v>
      </c>
    </row>
    <row r="242" spans="1:10" customFormat="1" x14ac:dyDescent="0.45">
      <c r="A242" s="2"/>
      <c r="B242">
        <f t="shared" si="48"/>
        <v>230</v>
      </c>
      <c r="C242" s="19">
        <f t="shared" ref="C242:C252" si="65">SUM($E$241:$F$241)</f>
        <v>5.7300000000000004E-2</v>
      </c>
      <c r="D242" s="12">
        <v>43825</v>
      </c>
      <c r="E242">
        <v>3.74</v>
      </c>
      <c r="F242" s="26">
        <v>0.02</v>
      </c>
      <c r="G242" s="21">
        <f t="shared" si="62"/>
        <v>5708.5156867622418</v>
      </c>
      <c r="H242" s="21">
        <f t="shared" si="63"/>
        <v>3058.4943239608024</v>
      </c>
      <c r="I242" s="21">
        <f t="shared" si="64"/>
        <v>2650.0213628014399</v>
      </c>
      <c r="J242" s="2">
        <f t="shared" si="52"/>
        <v>551919.80155068624</v>
      </c>
    </row>
    <row r="243" spans="1:10" customFormat="1" x14ac:dyDescent="0.45">
      <c r="A243" s="2"/>
      <c r="B243">
        <f t="shared" si="48"/>
        <v>231</v>
      </c>
      <c r="C243" s="19">
        <f t="shared" si="65"/>
        <v>5.7300000000000004E-2</v>
      </c>
      <c r="D243" s="12">
        <v>43832</v>
      </c>
      <c r="E243">
        <v>3.72</v>
      </c>
      <c r="F243" s="26">
        <v>0.02</v>
      </c>
      <c r="G243" s="21">
        <f t="shared" si="62"/>
        <v>5708.5156867622418</v>
      </c>
      <c r="H243" s="21">
        <f t="shared" si="63"/>
        <v>3073.0986343577147</v>
      </c>
      <c r="I243" s="21">
        <f t="shared" si="64"/>
        <v>2635.4170524045271</v>
      </c>
      <c r="J243" s="2">
        <f t="shared" si="52"/>
        <v>548846.70291632856</v>
      </c>
    </row>
    <row r="244" spans="1:10" customFormat="1" x14ac:dyDescent="0.45">
      <c r="A244" s="2"/>
      <c r="B244">
        <f t="shared" si="48"/>
        <v>232</v>
      </c>
      <c r="C244" s="19">
        <f t="shared" si="65"/>
        <v>5.7300000000000004E-2</v>
      </c>
      <c r="D244" s="12">
        <v>43839</v>
      </c>
      <c r="E244">
        <v>3.64</v>
      </c>
      <c r="F244" s="26">
        <v>0.02</v>
      </c>
      <c r="G244" s="21">
        <f t="shared" si="62"/>
        <v>5708.5156867622418</v>
      </c>
      <c r="H244" s="21">
        <f t="shared" si="63"/>
        <v>3087.7726803367727</v>
      </c>
      <c r="I244" s="21">
        <f t="shared" si="64"/>
        <v>2620.743006425469</v>
      </c>
      <c r="J244" s="2">
        <f t="shared" si="52"/>
        <v>545758.93023599184</v>
      </c>
    </row>
    <row r="245" spans="1:10" customFormat="1" x14ac:dyDescent="0.45">
      <c r="A245" s="2"/>
      <c r="B245">
        <f t="shared" si="48"/>
        <v>233</v>
      </c>
      <c r="C245" s="19">
        <f t="shared" si="65"/>
        <v>5.7300000000000004E-2</v>
      </c>
      <c r="D245" s="12">
        <v>43846</v>
      </c>
      <c r="E245">
        <v>3.65</v>
      </c>
      <c r="F245" s="26">
        <v>0.02</v>
      </c>
      <c r="G245" s="21">
        <f t="shared" si="62"/>
        <v>5708.5156867622418</v>
      </c>
      <c r="H245" s="21">
        <f t="shared" si="63"/>
        <v>3102.5167948853809</v>
      </c>
      <c r="I245" s="21">
        <f t="shared" si="64"/>
        <v>2605.9988918768609</v>
      </c>
      <c r="J245" s="2">
        <f t="shared" si="52"/>
        <v>542656.41344110644</v>
      </c>
    </row>
    <row r="246" spans="1:10" customFormat="1" x14ac:dyDescent="0.45">
      <c r="A246" s="2"/>
      <c r="B246">
        <f t="shared" si="48"/>
        <v>234</v>
      </c>
      <c r="C246" s="19">
        <f t="shared" si="65"/>
        <v>5.7300000000000004E-2</v>
      </c>
      <c r="D246" s="12">
        <v>43853</v>
      </c>
      <c r="E246">
        <v>3.6</v>
      </c>
      <c r="F246" s="26">
        <v>0.02</v>
      </c>
      <c r="G246" s="21">
        <f t="shared" si="62"/>
        <v>5708.5156867622418</v>
      </c>
      <c r="H246" s="21">
        <f t="shared" si="63"/>
        <v>3117.3313125809586</v>
      </c>
      <c r="I246" s="21">
        <f t="shared" si="64"/>
        <v>2591.1843741812831</v>
      </c>
      <c r="J246" s="2">
        <f t="shared" si="52"/>
        <v>539539.08212852548</v>
      </c>
    </row>
    <row r="247" spans="1:10" customFormat="1" x14ac:dyDescent="0.45">
      <c r="A247" s="2"/>
      <c r="B247">
        <f t="shared" si="48"/>
        <v>235</v>
      </c>
      <c r="C247" s="19">
        <f t="shared" si="65"/>
        <v>5.7300000000000004E-2</v>
      </c>
      <c r="D247" s="12">
        <v>43860</v>
      </c>
      <c r="E247">
        <v>3.51</v>
      </c>
      <c r="F247" s="26">
        <v>0.02</v>
      </c>
      <c r="G247" s="21">
        <f t="shared" si="62"/>
        <v>5708.5156867622418</v>
      </c>
      <c r="H247" s="21">
        <f t="shared" si="63"/>
        <v>3132.2165695985332</v>
      </c>
      <c r="I247" s="21">
        <f t="shared" si="64"/>
        <v>2576.2991171637091</v>
      </c>
      <c r="J247" s="2">
        <f t="shared" si="52"/>
        <v>536406.86555892695</v>
      </c>
    </row>
    <row r="248" spans="1:10" customFormat="1" x14ac:dyDescent="0.45">
      <c r="A248" s="2"/>
      <c r="B248">
        <f t="shared" si="48"/>
        <v>236</v>
      </c>
      <c r="C248" s="19">
        <f t="shared" si="65"/>
        <v>5.7300000000000004E-2</v>
      </c>
      <c r="D248" s="12">
        <v>43867</v>
      </c>
      <c r="E248">
        <v>3.45</v>
      </c>
      <c r="F248" s="26">
        <v>0.02</v>
      </c>
      <c r="G248" s="21">
        <f t="shared" si="62"/>
        <v>5708.5156867622418</v>
      </c>
      <c r="H248" s="21">
        <f t="shared" si="63"/>
        <v>3147.1729037183654</v>
      </c>
      <c r="I248" s="21">
        <f t="shared" si="64"/>
        <v>2561.3427830438759</v>
      </c>
      <c r="J248" s="2">
        <f t="shared" si="52"/>
        <v>533259.69265520864</v>
      </c>
    </row>
    <row r="249" spans="1:10" customFormat="1" x14ac:dyDescent="0.45">
      <c r="A249" s="2"/>
      <c r="B249">
        <f t="shared" si="48"/>
        <v>237</v>
      </c>
      <c r="C249" s="19">
        <f t="shared" si="65"/>
        <v>5.7300000000000004E-2</v>
      </c>
      <c r="D249" s="12">
        <v>43874</v>
      </c>
      <c r="E249">
        <v>3.47</v>
      </c>
      <c r="F249" s="26">
        <v>0.02</v>
      </c>
      <c r="G249" s="21">
        <f t="shared" si="62"/>
        <v>5708.5156867622418</v>
      </c>
      <c r="H249" s="21">
        <f t="shared" si="63"/>
        <v>3162.2006543336211</v>
      </c>
      <c r="I249" s="21">
        <f t="shared" si="64"/>
        <v>2546.3150324286216</v>
      </c>
      <c r="J249" s="2">
        <f t="shared" si="52"/>
        <v>530097.49200087506</v>
      </c>
    </row>
    <row r="250" spans="1:10" customFormat="1" x14ac:dyDescent="0.45">
      <c r="A250" s="2"/>
      <c r="B250">
        <f t="shared" si="48"/>
        <v>238</v>
      </c>
      <c r="C250" s="19">
        <f t="shared" si="65"/>
        <v>5.7300000000000004E-2</v>
      </c>
      <c r="D250" s="12">
        <v>43881</v>
      </c>
      <c r="E250">
        <v>3.49</v>
      </c>
      <c r="F250" s="26">
        <v>0.02</v>
      </c>
      <c r="G250" s="21">
        <f t="shared" si="62"/>
        <v>5708.5156867622418</v>
      </c>
      <c r="H250" s="21">
        <f t="shared" si="63"/>
        <v>3177.3001624580643</v>
      </c>
      <c r="I250" s="21">
        <f t="shared" si="64"/>
        <v>2531.2155243041775</v>
      </c>
      <c r="J250" s="2">
        <f t="shared" si="52"/>
        <v>526920.19183841697</v>
      </c>
    </row>
    <row r="251" spans="1:10" customFormat="1" x14ac:dyDescent="0.45">
      <c r="A251" s="2"/>
      <c r="B251">
        <f t="shared" si="48"/>
        <v>239</v>
      </c>
      <c r="C251" s="19">
        <f t="shared" si="65"/>
        <v>5.7300000000000004E-2</v>
      </c>
      <c r="D251" s="12">
        <v>43888</v>
      </c>
      <c r="E251">
        <v>3.45</v>
      </c>
      <c r="F251" s="26">
        <v>0.02</v>
      </c>
      <c r="G251" s="21">
        <f t="shared" si="62"/>
        <v>5708.5156867622418</v>
      </c>
      <c r="H251" s="21">
        <f t="shared" si="63"/>
        <v>3192.4717707338009</v>
      </c>
      <c r="I251" s="21">
        <f t="shared" si="64"/>
        <v>2516.0439160284409</v>
      </c>
      <c r="J251" s="2">
        <f t="shared" si="52"/>
        <v>523727.72006768314</v>
      </c>
    </row>
    <row r="252" spans="1:10" customFormat="1" x14ac:dyDescent="0.45">
      <c r="A252" s="2"/>
      <c r="B252">
        <f t="shared" si="48"/>
        <v>240</v>
      </c>
      <c r="C252" s="19">
        <f t="shared" si="65"/>
        <v>5.7300000000000004E-2</v>
      </c>
      <c r="D252" s="12">
        <v>43895</v>
      </c>
      <c r="E252">
        <v>3.29</v>
      </c>
      <c r="F252" s="26">
        <v>0.02</v>
      </c>
      <c r="G252" s="21">
        <f t="shared" si="62"/>
        <v>5708.5156867622418</v>
      </c>
      <c r="H252" s="21">
        <f t="shared" si="63"/>
        <v>3207.7158234390549</v>
      </c>
      <c r="I252" s="21">
        <f t="shared" si="64"/>
        <v>2500.7998633231869</v>
      </c>
      <c r="J252" s="2">
        <f t="shared" si="52"/>
        <v>520520.00424424408</v>
      </c>
    </row>
    <row r="253" spans="1:10" s="18" customFormat="1" x14ac:dyDescent="0.45">
      <c r="A253" s="17"/>
      <c r="B253" s="18">
        <f t="shared" si="48"/>
        <v>241</v>
      </c>
      <c r="C253" s="19">
        <f>SUM($E$253:$F$253)</f>
        <v>5.3599999999999995E-2</v>
      </c>
      <c r="D253" s="20">
        <v>43902</v>
      </c>
      <c r="E253" s="19">
        <v>3.3599999999999998E-2</v>
      </c>
      <c r="F253" s="26">
        <v>0.02</v>
      </c>
      <c r="G253" s="21">
        <f t="shared" ref="G253:G264" si="66">PMT($C$253/12,120,-$J$252)</f>
        <v>5612.9693152367608</v>
      </c>
      <c r="H253" s="21">
        <f t="shared" ref="H253:H264" si="67">PPMT($C$253/12,$B253-240,120,-$J$252)</f>
        <v>3287.9799629458039</v>
      </c>
      <c r="I253" s="21">
        <f t="shared" ref="I253:I264" si="68">IPMT($C$253/12,$B253-240,120,-$J$252)</f>
        <v>2324.989352290957</v>
      </c>
      <c r="J253" s="17">
        <f t="shared" si="52"/>
        <v>517232.02428129828</v>
      </c>
    </row>
    <row r="254" spans="1:10" customFormat="1" x14ac:dyDescent="0.45">
      <c r="A254" s="2"/>
      <c r="B254">
        <f t="shared" si="48"/>
        <v>242</v>
      </c>
      <c r="C254" s="19">
        <f t="shared" ref="C254:C264" si="69">SUM($E$253:$F$253)</f>
        <v>5.3599999999999995E-2</v>
      </c>
      <c r="D254" s="12">
        <v>43909</v>
      </c>
      <c r="E254">
        <v>3.65</v>
      </c>
      <c r="F254" s="26">
        <v>0.02</v>
      </c>
      <c r="G254" s="21">
        <f t="shared" si="66"/>
        <v>5612.9693152367608</v>
      </c>
      <c r="H254" s="21">
        <f t="shared" si="67"/>
        <v>3302.6662734469614</v>
      </c>
      <c r="I254" s="21">
        <f t="shared" si="68"/>
        <v>2310.3030417897985</v>
      </c>
      <c r="J254" s="2">
        <f t="shared" si="52"/>
        <v>513929.35800785129</v>
      </c>
    </row>
    <row r="255" spans="1:10" customFormat="1" x14ac:dyDescent="0.45">
      <c r="A255" s="2"/>
      <c r="B255">
        <f t="shared" si="48"/>
        <v>243</v>
      </c>
      <c r="C255" s="19">
        <f t="shared" si="69"/>
        <v>5.3599999999999995E-2</v>
      </c>
      <c r="D255" s="12">
        <v>43916</v>
      </c>
      <c r="E255">
        <v>3.5</v>
      </c>
      <c r="F255" s="26">
        <v>0.02</v>
      </c>
      <c r="G255" s="21">
        <f t="shared" si="66"/>
        <v>5612.9693152367608</v>
      </c>
      <c r="H255" s="21">
        <f t="shared" si="67"/>
        <v>3317.4181828016922</v>
      </c>
      <c r="I255" s="21">
        <f t="shared" si="68"/>
        <v>2295.5511324350687</v>
      </c>
      <c r="J255" s="2">
        <f t="shared" si="52"/>
        <v>510611.9398250496</v>
      </c>
    </row>
    <row r="256" spans="1:10" customFormat="1" x14ac:dyDescent="0.45">
      <c r="A256" s="2"/>
      <c r="B256">
        <f t="shared" si="48"/>
        <v>244</v>
      </c>
      <c r="C256" s="19">
        <f t="shared" si="69"/>
        <v>5.3599999999999995E-2</v>
      </c>
      <c r="D256" s="12">
        <v>43923</v>
      </c>
      <c r="E256">
        <v>3.33</v>
      </c>
      <c r="F256" s="26">
        <v>0.02</v>
      </c>
      <c r="G256" s="21">
        <f t="shared" si="66"/>
        <v>5612.9693152367608</v>
      </c>
      <c r="H256" s="21">
        <f t="shared" si="67"/>
        <v>3332.2359840182057</v>
      </c>
      <c r="I256" s="21">
        <f t="shared" si="68"/>
        <v>2280.7333312185551</v>
      </c>
      <c r="J256" s="2">
        <f t="shared" si="52"/>
        <v>507279.70384103141</v>
      </c>
    </row>
    <row r="257" spans="1:10" customFormat="1" x14ac:dyDescent="0.45">
      <c r="A257" s="2"/>
      <c r="B257">
        <f t="shared" si="48"/>
        <v>245</v>
      </c>
      <c r="C257" s="19">
        <f t="shared" si="69"/>
        <v>5.3599999999999995E-2</v>
      </c>
      <c r="D257" s="12">
        <v>43930</v>
      </c>
      <c r="E257">
        <v>3.33</v>
      </c>
      <c r="F257" s="26">
        <v>0.02</v>
      </c>
      <c r="G257" s="21">
        <f t="shared" si="66"/>
        <v>5612.9693152367608</v>
      </c>
      <c r="H257" s="21">
        <f t="shared" si="67"/>
        <v>3347.1199714134868</v>
      </c>
      <c r="I257" s="21">
        <f t="shared" si="68"/>
        <v>2265.8493438232736</v>
      </c>
      <c r="J257" s="2">
        <f t="shared" si="52"/>
        <v>503932.5838696179</v>
      </c>
    </row>
    <row r="258" spans="1:10" customFormat="1" x14ac:dyDescent="0.45">
      <c r="A258" s="2"/>
      <c r="B258">
        <f t="shared" si="48"/>
        <v>246</v>
      </c>
      <c r="C258" s="19">
        <f t="shared" si="69"/>
        <v>5.3599999999999995E-2</v>
      </c>
      <c r="D258" s="12">
        <v>43937</v>
      </c>
      <c r="E258">
        <v>3.31</v>
      </c>
      <c r="F258" s="26">
        <v>0.02</v>
      </c>
      <c r="G258" s="21">
        <f t="shared" si="66"/>
        <v>5612.9693152367608</v>
      </c>
      <c r="H258" s="21">
        <f t="shared" si="67"/>
        <v>3362.0704406191344</v>
      </c>
      <c r="I258" s="21">
        <f t="shared" si="68"/>
        <v>2250.8988746176269</v>
      </c>
      <c r="J258" s="2">
        <f t="shared" si="52"/>
        <v>500570.51342899876</v>
      </c>
    </row>
    <row r="259" spans="1:10" customFormat="1" x14ac:dyDescent="0.45">
      <c r="A259" s="2"/>
      <c r="B259">
        <f t="shared" si="48"/>
        <v>247</v>
      </c>
      <c r="C259" s="19">
        <f t="shared" si="69"/>
        <v>5.3599999999999995E-2</v>
      </c>
      <c r="D259" s="12">
        <v>43944</v>
      </c>
      <c r="E259">
        <v>3.33</v>
      </c>
      <c r="F259" s="26">
        <v>0.02</v>
      </c>
      <c r="G259" s="21">
        <f t="shared" si="66"/>
        <v>5612.9693152367608</v>
      </c>
      <c r="H259" s="21">
        <f t="shared" si="67"/>
        <v>3377.0876885872326</v>
      </c>
      <c r="I259" s="21">
        <f t="shared" si="68"/>
        <v>2235.8816266495278</v>
      </c>
      <c r="J259" s="2">
        <f t="shared" si="52"/>
        <v>497193.42574041151</v>
      </c>
    </row>
    <row r="260" spans="1:10" customFormat="1" x14ac:dyDescent="0.45">
      <c r="A260" s="2"/>
      <c r="B260">
        <f t="shared" si="48"/>
        <v>248</v>
      </c>
      <c r="C260" s="19">
        <f t="shared" si="69"/>
        <v>5.3599999999999995E-2</v>
      </c>
      <c r="D260" s="12">
        <v>43951</v>
      </c>
      <c r="E260">
        <v>3.23</v>
      </c>
      <c r="F260" s="26">
        <v>0.02</v>
      </c>
      <c r="G260" s="21">
        <f t="shared" si="66"/>
        <v>5612.9693152367608</v>
      </c>
      <c r="H260" s="21">
        <f t="shared" si="67"/>
        <v>3392.1720135962555</v>
      </c>
      <c r="I260" s="21">
        <f t="shared" si="68"/>
        <v>2220.7973016405044</v>
      </c>
      <c r="J260" s="2">
        <f t="shared" si="52"/>
        <v>493801.25372681522</v>
      </c>
    </row>
    <row r="261" spans="1:10" customFormat="1" x14ac:dyDescent="0.45">
      <c r="A261" s="2"/>
      <c r="B261">
        <f t="shared" si="48"/>
        <v>249</v>
      </c>
      <c r="C261" s="19">
        <f t="shared" si="69"/>
        <v>5.3599999999999995E-2</v>
      </c>
      <c r="D261" s="12">
        <v>43958</v>
      </c>
      <c r="E261">
        <v>3.26</v>
      </c>
      <c r="F261" s="26">
        <v>0.02</v>
      </c>
      <c r="G261" s="21">
        <f t="shared" si="66"/>
        <v>5612.9693152367608</v>
      </c>
      <c r="H261" s="21">
        <f t="shared" si="67"/>
        <v>3407.3237152569855</v>
      </c>
      <c r="I261" s="21">
        <f t="shared" si="68"/>
        <v>2205.6455999797749</v>
      </c>
      <c r="J261" s="2">
        <f t="shared" si="52"/>
        <v>490393.93001155823</v>
      </c>
    </row>
    <row r="262" spans="1:10" customFormat="1" x14ac:dyDescent="0.45">
      <c r="A262" s="2"/>
      <c r="B262">
        <f t="shared" si="48"/>
        <v>250</v>
      </c>
      <c r="C262" s="19">
        <f t="shared" si="69"/>
        <v>5.3599999999999995E-2</v>
      </c>
      <c r="D262" s="12">
        <v>43965</v>
      </c>
      <c r="E262">
        <v>3.28</v>
      </c>
      <c r="F262" s="26">
        <v>0.02</v>
      </c>
      <c r="G262" s="21">
        <f t="shared" si="66"/>
        <v>5612.9693152367608</v>
      </c>
      <c r="H262" s="21">
        <f t="shared" si="67"/>
        <v>3422.5430945184667</v>
      </c>
      <c r="I262" s="21">
        <f t="shared" si="68"/>
        <v>2190.4262207182933</v>
      </c>
      <c r="J262" s="2">
        <f t="shared" si="52"/>
        <v>486971.38691703975</v>
      </c>
    </row>
    <row r="263" spans="1:10" customFormat="1" x14ac:dyDescent="0.45">
      <c r="A263" s="2"/>
      <c r="B263">
        <f t="shared" si="48"/>
        <v>251</v>
      </c>
      <c r="C263" s="19">
        <f t="shared" si="69"/>
        <v>5.3599999999999995E-2</v>
      </c>
      <c r="D263" s="12">
        <v>43972</v>
      </c>
      <c r="E263">
        <v>3.24</v>
      </c>
      <c r="F263" s="26">
        <v>0.02</v>
      </c>
      <c r="G263" s="21">
        <f t="shared" si="66"/>
        <v>5612.9693152367608</v>
      </c>
      <c r="H263" s="21">
        <f t="shared" si="67"/>
        <v>3437.8304536739829</v>
      </c>
      <c r="I263" s="21">
        <f t="shared" si="68"/>
        <v>2175.1388615627779</v>
      </c>
      <c r="J263" s="2">
        <f t="shared" si="52"/>
        <v>483533.55646336579</v>
      </c>
    </row>
    <row r="264" spans="1:10" customFormat="1" x14ac:dyDescent="0.45">
      <c r="A264" s="2"/>
      <c r="B264">
        <f t="shared" si="48"/>
        <v>252</v>
      </c>
      <c r="C264" s="19">
        <f t="shared" si="69"/>
        <v>5.3599999999999995E-2</v>
      </c>
      <c r="D264" s="12">
        <v>43979</v>
      </c>
      <c r="E264">
        <v>3.15</v>
      </c>
      <c r="F264" s="26">
        <v>0.02</v>
      </c>
      <c r="G264" s="21">
        <f t="shared" si="66"/>
        <v>5612.9693152367608</v>
      </c>
      <c r="H264" s="21">
        <f t="shared" si="67"/>
        <v>3453.1860963670601</v>
      </c>
      <c r="I264" s="21">
        <f t="shared" si="68"/>
        <v>2159.7832188697012</v>
      </c>
      <c r="J264" s="2">
        <f t="shared" si="52"/>
        <v>480080.37036699872</v>
      </c>
    </row>
    <row r="265" spans="1:10" s="18" customFormat="1" x14ac:dyDescent="0.45">
      <c r="A265" s="17"/>
      <c r="B265" s="18">
        <f t="shared" si="48"/>
        <v>253</v>
      </c>
      <c r="C265" s="19">
        <f>SUM($E$265:$F$265)</f>
        <v>5.1799999999999999E-2</v>
      </c>
      <c r="D265" s="20">
        <v>43986</v>
      </c>
      <c r="E265" s="19">
        <v>3.1800000000000002E-2</v>
      </c>
      <c r="F265" s="26">
        <v>0.02</v>
      </c>
      <c r="G265" s="21">
        <f t="shared" ref="G265:G276" si="70">PMT($C$265/12,108,-$J$264)</f>
        <v>5570.9985236541106</v>
      </c>
      <c r="H265" s="21">
        <f t="shared" ref="H265:H276" si="71">PPMT($C$265/12,$B265-252,108,-$J$264)</f>
        <v>3498.6515915698992</v>
      </c>
      <c r="I265" s="21">
        <f t="shared" ref="I265:I276" si="72">IPMT($C$265/12,$B265-252,108,-$J$264)</f>
        <v>2072.3469320842109</v>
      </c>
      <c r="J265" s="17">
        <f t="shared" si="52"/>
        <v>476581.71877542883</v>
      </c>
    </row>
    <row r="266" spans="1:10" customFormat="1" x14ac:dyDescent="0.45">
      <c r="A266" s="2"/>
      <c r="B266">
        <f t="shared" si="48"/>
        <v>254</v>
      </c>
      <c r="C266" s="19">
        <f t="shared" ref="C266:C276" si="73">SUM($E$265:$F$265)</f>
        <v>5.1799999999999999E-2</v>
      </c>
      <c r="D266" s="12">
        <v>43993</v>
      </c>
      <c r="E266">
        <v>3.21</v>
      </c>
      <c r="F266" s="26">
        <v>0.02</v>
      </c>
      <c r="G266" s="21">
        <f t="shared" si="70"/>
        <v>5570.9985236541106</v>
      </c>
      <c r="H266" s="21">
        <f t="shared" si="71"/>
        <v>3513.7541042735093</v>
      </c>
      <c r="I266" s="21">
        <f t="shared" si="72"/>
        <v>2057.2444193806014</v>
      </c>
      <c r="J266" s="2">
        <f t="shared" si="52"/>
        <v>473067.96467115532</v>
      </c>
    </row>
    <row r="267" spans="1:10" customFormat="1" x14ac:dyDescent="0.45">
      <c r="A267" s="2"/>
      <c r="B267">
        <f t="shared" si="48"/>
        <v>255</v>
      </c>
      <c r="C267" s="19">
        <f t="shared" si="73"/>
        <v>5.1799999999999999E-2</v>
      </c>
      <c r="D267" s="12">
        <v>44000</v>
      </c>
      <c r="E267">
        <v>3.13</v>
      </c>
      <c r="F267" s="26">
        <v>0.02</v>
      </c>
      <c r="G267" s="21">
        <f t="shared" si="70"/>
        <v>5570.9985236541106</v>
      </c>
      <c r="H267" s="21">
        <f t="shared" si="71"/>
        <v>3528.9218094902899</v>
      </c>
      <c r="I267" s="21">
        <f t="shared" si="72"/>
        <v>2042.0767141638205</v>
      </c>
      <c r="J267" s="2">
        <f t="shared" si="52"/>
        <v>469539.04286166502</v>
      </c>
    </row>
    <row r="268" spans="1:10" customFormat="1" x14ac:dyDescent="0.45">
      <c r="A268" s="2"/>
      <c r="B268">
        <f t="shared" si="48"/>
        <v>256</v>
      </c>
      <c r="C268" s="19">
        <f t="shared" si="73"/>
        <v>5.1799999999999999E-2</v>
      </c>
      <c r="D268" s="12">
        <v>44007</v>
      </c>
      <c r="E268">
        <v>3.13</v>
      </c>
      <c r="F268" s="26">
        <v>0.02</v>
      </c>
      <c r="G268" s="21">
        <f t="shared" si="70"/>
        <v>5570.9985236541106</v>
      </c>
      <c r="H268" s="21">
        <f t="shared" si="71"/>
        <v>3544.1549886345897</v>
      </c>
      <c r="I268" s="21">
        <f t="shared" si="72"/>
        <v>2026.8435350195211</v>
      </c>
      <c r="J268" s="2">
        <f t="shared" si="52"/>
        <v>465994.88787303044</v>
      </c>
    </row>
    <row r="269" spans="1:10" customFormat="1" x14ac:dyDescent="0.45">
      <c r="A269" s="2"/>
      <c r="B269">
        <f t="shared" ref="B269:B332" si="74">IF(B268&lt;$C$7,B268+1," ")</f>
        <v>257</v>
      </c>
      <c r="C269" s="19">
        <f t="shared" si="73"/>
        <v>5.1799999999999999E-2</v>
      </c>
      <c r="D269" s="12">
        <v>44014</v>
      </c>
      <c r="E269">
        <v>3.07</v>
      </c>
      <c r="F269" s="26">
        <v>0.02</v>
      </c>
      <c r="G269" s="21">
        <f t="shared" si="70"/>
        <v>5570.9985236541106</v>
      </c>
      <c r="H269" s="21">
        <f t="shared" si="71"/>
        <v>3559.4539243355284</v>
      </c>
      <c r="I269" s="21">
        <f t="shared" si="72"/>
        <v>2011.544599318581</v>
      </c>
      <c r="J269" s="2">
        <f t="shared" ref="J269:J332" si="75">IF(B269&lt;&gt;" ",J268-H269," ")</f>
        <v>462435.4339486949</v>
      </c>
    </row>
    <row r="270" spans="1:10" customFormat="1" x14ac:dyDescent="0.45">
      <c r="A270" s="2"/>
      <c r="B270">
        <f t="shared" si="74"/>
        <v>258</v>
      </c>
      <c r="C270" s="19">
        <f t="shared" si="73"/>
        <v>5.1799999999999999E-2</v>
      </c>
      <c r="D270" s="12">
        <v>44021</v>
      </c>
      <c r="E270">
        <v>3.03</v>
      </c>
      <c r="F270" s="26">
        <v>0.02</v>
      </c>
      <c r="G270" s="21">
        <f t="shared" si="70"/>
        <v>5570.9985236541106</v>
      </c>
      <c r="H270" s="21">
        <f t="shared" si="71"/>
        <v>3574.8189004422438</v>
      </c>
      <c r="I270" s="21">
        <f t="shared" si="72"/>
        <v>1996.1796232118663</v>
      </c>
      <c r="J270" s="2">
        <f t="shared" si="75"/>
        <v>458860.61504825269</v>
      </c>
    </row>
    <row r="271" spans="1:10" customFormat="1" x14ac:dyDescent="0.45">
      <c r="A271" s="2"/>
      <c r="B271">
        <f t="shared" si="74"/>
        <v>259</v>
      </c>
      <c r="C271" s="19">
        <f t="shared" si="73"/>
        <v>5.1799999999999999E-2</v>
      </c>
      <c r="D271" s="12">
        <v>44028</v>
      </c>
      <c r="E271">
        <v>2.98</v>
      </c>
      <c r="F271" s="26">
        <v>0.02</v>
      </c>
      <c r="G271" s="21">
        <f t="shared" si="70"/>
        <v>5570.9985236541106</v>
      </c>
      <c r="H271" s="21">
        <f t="shared" si="71"/>
        <v>3590.2502020291531</v>
      </c>
      <c r="I271" s="21">
        <f t="shared" si="72"/>
        <v>1980.7483216249575</v>
      </c>
      <c r="J271" s="2">
        <f t="shared" si="75"/>
        <v>455270.36484622356</v>
      </c>
    </row>
    <row r="272" spans="1:10" customFormat="1" x14ac:dyDescent="0.45">
      <c r="A272" s="2"/>
      <c r="B272">
        <f t="shared" si="74"/>
        <v>260</v>
      </c>
      <c r="C272" s="19">
        <f t="shared" si="73"/>
        <v>5.1799999999999999E-2</v>
      </c>
      <c r="D272" s="12">
        <v>44035</v>
      </c>
      <c r="E272">
        <v>3.01</v>
      </c>
      <c r="F272" s="26">
        <v>0.02</v>
      </c>
      <c r="G272" s="21">
        <f t="shared" si="70"/>
        <v>5570.9985236541106</v>
      </c>
      <c r="H272" s="21">
        <f t="shared" si="71"/>
        <v>3605.7481154012453</v>
      </c>
      <c r="I272" s="21">
        <f t="shared" si="72"/>
        <v>1965.2504082528646</v>
      </c>
      <c r="J272" s="2">
        <f t="shared" si="75"/>
        <v>451664.61673082231</v>
      </c>
    </row>
    <row r="273" spans="1:10" customFormat="1" x14ac:dyDescent="0.45">
      <c r="A273" s="2"/>
      <c r="B273">
        <f t="shared" si="74"/>
        <v>261</v>
      </c>
      <c r="C273" s="19">
        <f t="shared" si="73"/>
        <v>5.1799999999999999E-2</v>
      </c>
      <c r="D273" s="12">
        <v>44042</v>
      </c>
      <c r="E273">
        <v>2.99</v>
      </c>
      <c r="F273" s="26">
        <v>0.02</v>
      </c>
      <c r="G273" s="21">
        <f t="shared" si="70"/>
        <v>5570.9985236541106</v>
      </c>
      <c r="H273" s="21">
        <f t="shared" si="71"/>
        <v>3621.3129280993944</v>
      </c>
      <c r="I273" s="21">
        <f t="shared" si="72"/>
        <v>1949.685595554716</v>
      </c>
      <c r="J273" s="2">
        <f t="shared" si="75"/>
        <v>448043.30380272289</v>
      </c>
    </row>
    <row r="274" spans="1:10" customFormat="1" x14ac:dyDescent="0.45">
      <c r="A274" s="2"/>
      <c r="B274">
        <f t="shared" si="74"/>
        <v>262</v>
      </c>
      <c r="C274" s="19">
        <f t="shared" si="73"/>
        <v>5.1799999999999999E-2</v>
      </c>
      <c r="D274" s="12">
        <v>44049</v>
      </c>
      <c r="E274">
        <v>2.88</v>
      </c>
      <c r="F274" s="26">
        <v>0.02</v>
      </c>
      <c r="G274" s="21">
        <f t="shared" si="70"/>
        <v>5570.9985236541106</v>
      </c>
      <c r="H274" s="21">
        <f t="shared" si="71"/>
        <v>3636.9449289056902</v>
      </c>
      <c r="I274" s="21">
        <f t="shared" si="72"/>
        <v>1934.0535947484202</v>
      </c>
      <c r="J274" s="2">
        <f t="shared" si="75"/>
        <v>444406.3588738172</v>
      </c>
    </row>
    <row r="275" spans="1:10" s="18" customFormat="1" x14ac:dyDescent="0.45">
      <c r="A275" s="17"/>
      <c r="B275" s="18">
        <f t="shared" si="74"/>
        <v>263</v>
      </c>
      <c r="C275" s="19">
        <f t="shared" si="73"/>
        <v>5.1799999999999999E-2</v>
      </c>
      <c r="D275" s="20">
        <v>44056</v>
      </c>
      <c r="E275" s="18">
        <v>2.96</v>
      </c>
      <c r="F275" s="26">
        <v>0.02</v>
      </c>
      <c r="G275" s="21">
        <f t="shared" si="70"/>
        <v>5570.9985236541106</v>
      </c>
      <c r="H275" s="21">
        <f t="shared" si="71"/>
        <v>3652.6444078487998</v>
      </c>
      <c r="I275" s="21">
        <f t="shared" si="72"/>
        <v>1918.3541158053108</v>
      </c>
      <c r="J275" s="17">
        <f t="shared" si="75"/>
        <v>440753.71446596837</v>
      </c>
    </row>
    <row r="276" spans="1:10" customFormat="1" x14ac:dyDescent="0.45">
      <c r="A276" s="2"/>
      <c r="B276">
        <f t="shared" si="74"/>
        <v>264</v>
      </c>
      <c r="C276" s="19">
        <f t="shared" si="73"/>
        <v>5.1799999999999999E-2</v>
      </c>
      <c r="D276" s="12">
        <v>44063</v>
      </c>
      <c r="E276">
        <v>2.99</v>
      </c>
      <c r="F276" s="26">
        <v>0.02</v>
      </c>
      <c r="G276" s="21">
        <f t="shared" si="70"/>
        <v>5570.9985236541106</v>
      </c>
      <c r="H276" s="21">
        <f t="shared" si="71"/>
        <v>3668.4116562093463</v>
      </c>
      <c r="I276" s="21">
        <f t="shared" si="72"/>
        <v>1902.5868674447634</v>
      </c>
      <c r="J276" s="2">
        <f t="shared" si="75"/>
        <v>437085.30280975904</v>
      </c>
    </row>
    <row r="277" spans="1:10" s="18" customFormat="1" x14ac:dyDescent="0.45">
      <c r="A277" s="17"/>
      <c r="B277" s="18">
        <f t="shared" si="74"/>
        <v>265</v>
      </c>
      <c r="C277" s="19">
        <f>SUM($E$277:$F$277)</f>
        <v>4.9100000000000005E-2</v>
      </c>
      <c r="D277" s="20">
        <v>44070</v>
      </c>
      <c r="E277" s="19">
        <v>2.9100000000000001E-2</v>
      </c>
      <c r="F277" s="26">
        <v>0.02</v>
      </c>
      <c r="G277" s="21">
        <f t="shared" ref="G277:G288" si="76">PMT($C$277/12,96,-$J$276)</f>
        <v>5514.7558908262772</v>
      </c>
      <c r="H277" s="21">
        <f t="shared" ref="H277:H288" si="77">PPMT($C$277/12,$B277-264,96,-$J$276)</f>
        <v>3726.3485268296799</v>
      </c>
      <c r="I277" s="21">
        <f t="shared" ref="I277:I288" si="78">IPMT($C$277/12,$B277-264,96,-$J$276)</f>
        <v>1788.4073639965973</v>
      </c>
      <c r="J277" s="17">
        <f t="shared" si="75"/>
        <v>433358.95428292936</v>
      </c>
    </row>
    <row r="278" spans="1:10" customFormat="1" x14ac:dyDescent="0.45">
      <c r="A278" s="2"/>
      <c r="B278">
        <f t="shared" si="74"/>
        <v>266</v>
      </c>
      <c r="C278" s="19">
        <f t="shared" ref="C278:C288" si="79">SUM($E$277:$F$277)</f>
        <v>4.9100000000000005E-2</v>
      </c>
      <c r="D278" s="12">
        <v>44077</v>
      </c>
      <c r="E278">
        <v>2.93</v>
      </c>
      <c r="F278" s="26">
        <v>0.02</v>
      </c>
      <c r="G278" s="21">
        <f t="shared" si="76"/>
        <v>5514.7558908262772</v>
      </c>
      <c r="H278" s="21">
        <f t="shared" si="77"/>
        <v>3741.5955028852904</v>
      </c>
      <c r="I278" s="21">
        <f t="shared" si="78"/>
        <v>1773.1603879409859</v>
      </c>
      <c r="J278" s="2">
        <f t="shared" si="75"/>
        <v>429617.35878004407</v>
      </c>
    </row>
    <row r="279" spans="1:10" customFormat="1" x14ac:dyDescent="0.45">
      <c r="A279" s="2"/>
      <c r="B279">
        <f t="shared" si="74"/>
        <v>267</v>
      </c>
      <c r="C279" s="19">
        <f t="shared" si="79"/>
        <v>4.9100000000000005E-2</v>
      </c>
      <c r="D279" s="12">
        <v>44084</v>
      </c>
      <c r="E279">
        <v>2.86</v>
      </c>
      <c r="F279" s="26">
        <v>0.02</v>
      </c>
      <c r="G279" s="21">
        <f t="shared" si="76"/>
        <v>5514.7558908262772</v>
      </c>
      <c r="H279" s="21">
        <f t="shared" si="77"/>
        <v>3756.9048644845966</v>
      </c>
      <c r="I279" s="21">
        <f t="shared" si="78"/>
        <v>1757.8510263416806</v>
      </c>
      <c r="J279" s="2">
        <f t="shared" si="75"/>
        <v>425860.45391555945</v>
      </c>
    </row>
    <row r="280" spans="1:10" customFormat="1" x14ac:dyDescent="0.45">
      <c r="A280" s="2"/>
      <c r="B280">
        <f t="shared" si="74"/>
        <v>268</v>
      </c>
      <c r="C280" s="19">
        <f t="shared" si="79"/>
        <v>4.9100000000000005E-2</v>
      </c>
      <c r="D280" s="12">
        <v>44091</v>
      </c>
      <c r="E280">
        <v>2.87</v>
      </c>
      <c r="F280" s="26">
        <v>0.02</v>
      </c>
      <c r="G280" s="21">
        <f t="shared" si="76"/>
        <v>5514.7558908262772</v>
      </c>
      <c r="H280" s="21">
        <f t="shared" si="77"/>
        <v>3772.276866888446</v>
      </c>
      <c r="I280" s="21">
        <f t="shared" si="78"/>
        <v>1742.479023937831</v>
      </c>
      <c r="J280" s="2">
        <f t="shared" si="75"/>
        <v>422088.177048671</v>
      </c>
    </row>
    <row r="281" spans="1:10" customFormat="1" x14ac:dyDescent="0.45">
      <c r="A281" s="2"/>
      <c r="B281">
        <f t="shared" si="74"/>
        <v>269</v>
      </c>
      <c r="C281" s="19">
        <f t="shared" si="79"/>
        <v>4.9100000000000005E-2</v>
      </c>
      <c r="D281" s="12">
        <v>44098</v>
      </c>
      <c r="E281">
        <v>2.9</v>
      </c>
      <c r="F281" s="26">
        <v>0.02</v>
      </c>
      <c r="G281" s="21">
        <f t="shared" si="76"/>
        <v>5514.7558908262772</v>
      </c>
      <c r="H281" s="21">
        <f t="shared" si="77"/>
        <v>3787.7117664021312</v>
      </c>
      <c r="I281" s="21">
        <f t="shared" si="78"/>
        <v>1727.0441244241456</v>
      </c>
      <c r="J281" s="2">
        <f t="shared" si="75"/>
        <v>418300.46528226888</v>
      </c>
    </row>
    <row r="282" spans="1:10" customFormat="1" x14ac:dyDescent="0.45">
      <c r="A282" s="2"/>
      <c r="B282">
        <f t="shared" si="74"/>
        <v>270</v>
      </c>
      <c r="C282" s="19">
        <f t="shared" si="79"/>
        <v>4.9100000000000005E-2</v>
      </c>
      <c r="D282" s="12">
        <v>44105</v>
      </c>
      <c r="E282">
        <v>2.88</v>
      </c>
      <c r="F282" s="26">
        <v>0.02</v>
      </c>
      <c r="G282" s="21">
        <f t="shared" si="76"/>
        <v>5514.7558908262772</v>
      </c>
      <c r="H282" s="21">
        <f t="shared" si="77"/>
        <v>3803.20982037966</v>
      </c>
      <c r="I282" s="21">
        <f t="shared" si="78"/>
        <v>1711.546070446617</v>
      </c>
      <c r="J282" s="2">
        <f t="shared" si="75"/>
        <v>414497.2554618892</v>
      </c>
    </row>
    <row r="283" spans="1:10" customFormat="1" x14ac:dyDescent="0.45">
      <c r="A283" s="2"/>
      <c r="B283">
        <f t="shared" si="74"/>
        <v>271</v>
      </c>
      <c r="C283" s="19">
        <f t="shared" si="79"/>
        <v>4.9100000000000005E-2</v>
      </c>
      <c r="D283" s="12">
        <v>44112</v>
      </c>
      <c r="E283">
        <v>2.87</v>
      </c>
      <c r="F283" s="26">
        <v>0.02</v>
      </c>
      <c r="G283" s="21">
        <f t="shared" si="76"/>
        <v>5514.7558908262772</v>
      </c>
      <c r="H283" s="21">
        <f t="shared" si="77"/>
        <v>3818.7712872280472</v>
      </c>
      <c r="I283" s="21">
        <f t="shared" si="78"/>
        <v>1695.9846035982303</v>
      </c>
      <c r="J283" s="2">
        <f t="shared" si="75"/>
        <v>410678.48417466116</v>
      </c>
    </row>
    <row r="284" spans="1:10" customFormat="1" x14ac:dyDescent="0.45">
      <c r="A284" s="2"/>
      <c r="B284">
        <f t="shared" si="74"/>
        <v>272</v>
      </c>
      <c r="C284" s="19">
        <f t="shared" si="79"/>
        <v>4.9100000000000005E-2</v>
      </c>
      <c r="D284" s="12">
        <v>44119</v>
      </c>
      <c r="E284">
        <v>2.81</v>
      </c>
      <c r="F284" s="26">
        <v>0.02</v>
      </c>
      <c r="G284" s="21">
        <f t="shared" si="76"/>
        <v>5514.7558908262772</v>
      </c>
      <c r="H284" s="21">
        <f t="shared" si="77"/>
        <v>3834.3964264116216</v>
      </c>
      <c r="I284" s="21">
        <f t="shared" si="78"/>
        <v>1680.3594644146556</v>
      </c>
      <c r="J284" s="2">
        <f t="shared" si="75"/>
        <v>406844.08774824953</v>
      </c>
    </row>
    <row r="285" spans="1:10" customFormat="1" x14ac:dyDescent="0.45">
      <c r="A285" s="2"/>
      <c r="B285">
        <f t="shared" si="74"/>
        <v>273</v>
      </c>
      <c r="C285" s="19">
        <f t="shared" si="79"/>
        <v>4.9100000000000005E-2</v>
      </c>
      <c r="D285" s="12">
        <v>44126</v>
      </c>
      <c r="E285">
        <v>2.8</v>
      </c>
      <c r="F285" s="26">
        <v>0.02</v>
      </c>
      <c r="G285" s="21">
        <f t="shared" si="76"/>
        <v>5514.7558908262772</v>
      </c>
      <c r="H285" s="21">
        <f t="shared" si="77"/>
        <v>3850.0854984563557</v>
      </c>
      <c r="I285" s="21">
        <f t="shared" si="78"/>
        <v>1664.6703923699213</v>
      </c>
      <c r="J285" s="2">
        <f t="shared" si="75"/>
        <v>402994.00224979315</v>
      </c>
    </row>
    <row r="286" spans="1:10" customFormat="1" x14ac:dyDescent="0.45">
      <c r="A286" s="2"/>
      <c r="B286">
        <f t="shared" si="74"/>
        <v>274</v>
      </c>
      <c r="C286" s="19">
        <f t="shared" si="79"/>
        <v>4.9100000000000005E-2</v>
      </c>
      <c r="D286" s="12">
        <v>44133</v>
      </c>
      <c r="E286">
        <v>2.81</v>
      </c>
      <c r="F286" s="26">
        <v>0.02</v>
      </c>
      <c r="G286" s="21">
        <f t="shared" si="76"/>
        <v>5514.7558908262772</v>
      </c>
      <c r="H286" s="21">
        <f t="shared" si="77"/>
        <v>3865.838764954206</v>
      </c>
      <c r="I286" s="21">
        <f t="shared" si="78"/>
        <v>1648.9171258720705</v>
      </c>
      <c r="J286" s="2">
        <f t="shared" si="75"/>
        <v>399128.16348483897</v>
      </c>
    </row>
    <row r="287" spans="1:10" customFormat="1" x14ac:dyDescent="0.45">
      <c r="A287" s="2"/>
      <c r="B287">
        <f t="shared" si="74"/>
        <v>275</v>
      </c>
      <c r="C287" s="19">
        <f t="shared" si="79"/>
        <v>4.9100000000000005E-2</v>
      </c>
      <c r="D287" s="12">
        <v>44140</v>
      </c>
      <c r="E287">
        <v>2.78</v>
      </c>
      <c r="F287" s="26">
        <v>0.02</v>
      </c>
      <c r="G287" s="21">
        <f t="shared" si="76"/>
        <v>5514.7558908262772</v>
      </c>
      <c r="H287" s="21">
        <f t="shared" si="77"/>
        <v>3881.656488567477</v>
      </c>
      <c r="I287" s="21">
        <f t="shared" si="78"/>
        <v>1633.0994022587993</v>
      </c>
      <c r="J287" s="2">
        <f t="shared" si="75"/>
        <v>395246.50699627149</v>
      </c>
    </row>
    <row r="288" spans="1:10" customFormat="1" x14ac:dyDescent="0.45">
      <c r="A288" s="2"/>
      <c r="B288">
        <f t="shared" si="74"/>
        <v>276</v>
      </c>
      <c r="C288" s="19">
        <f t="shared" si="79"/>
        <v>4.9100000000000005E-2</v>
      </c>
      <c r="D288" s="12">
        <v>44147</v>
      </c>
      <c r="E288">
        <v>2.84</v>
      </c>
      <c r="F288" s="26">
        <v>0.02</v>
      </c>
      <c r="G288" s="21">
        <f t="shared" si="76"/>
        <v>5514.7558908262772</v>
      </c>
      <c r="H288" s="21">
        <f t="shared" si="77"/>
        <v>3897.5389330331991</v>
      </c>
      <c r="I288" s="21">
        <f t="shared" si="78"/>
        <v>1617.2169577930774</v>
      </c>
      <c r="J288" s="2">
        <f t="shared" si="75"/>
        <v>391348.96806323831</v>
      </c>
    </row>
    <row r="289" spans="1:10" s="18" customFormat="1" x14ac:dyDescent="0.45">
      <c r="A289" s="17"/>
      <c r="B289" s="18">
        <f t="shared" si="74"/>
        <v>277</v>
      </c>
      <c r="C289" s="19">
        <f>SUM($E$289:$F$289)</f>
        <v>4.7199999999999999E-2</v>
      </c>
      <c r="D289" s="20">
        <v>44154</v>
      </c>
      <c r="E289" s="19">
        <v>2.7199999999999998E-2</v>
      </c>
      <c r="F289" s="26">
        <v>0.02</v>
      </c>
      <c r="G289" s="21">
        <f t="shared" ref="G289:G300" si="80">PMT($C$289/12,84,-$J$288)</f>
        <v>5479.9484278483815</v>
      </c>
      <c r="H289" s="21">
        <f t="shared" ref="H289:H300" si="81">PPMT($C$289/12,$B289-276,84,-$J$288)</f>
        <v>3940.6424867996448</v>
      </c>
      <c r="I289" s="21">
        <f t="shared" ref="I289:I300" si="82">IPMT($C$289/12,$B289-276,84,-$J$288)</f>
        <v>1539.3059410487372</v>
      </c>
      <c r="J289" s="17">
        <f t="shared" si="75"/>
        <v>387408.32557643868</v>
      </c>
    </row>
    <row r="290" spans="1:10" customFormat="1" x14ac:dyDescent="0.45">
      <c r="A290" s="2"/>
      <c r="B290">
        <f t="shared" si="74"/>
        <v>278</v>
      </c>
      <c r="C290" s="19">
        <f t="shared" ref="C290:C300" si="83">SUM($E$289:$F$289)</f>
        <v>4.7199999999999999E-2</v>
      </c>
      <c r="D290" s="12">
        <v>44160</v>
      </c>
      <c r="E290">
        <v>2.72</v>
      </c>
      <c r="F290" s="26">
        <v>0.02</v>
      </c>
      <c r="G290" s="21">
        <f t="shared" si="80"/>
        <v>5479.9484278483815</v>
      </c>
      <c r="H290" s="21">
        <f t="shared" si="81"/>
        <v>3956.1423472477231</v>
      </c>
      <c r="I290" s="21">
        <f t="shared" si="82"/>
        <v>1523.8060806006586</v>
      </c>
      <c r="J290" s="2">
        <f t="shared" si="75"/>
        <v>383452.18322919094</v>
      </c>
    </row>
    <row r="291" spans="1:10" customFormat="1" x14ac:dyDescent="0.45">
      <c r="A291" s="2"/>
      <c r="B291">
        <f t="shared" si="74"/>
        <v>279</v>
      </c>
      <c r="C291" s="19">
        <f t="shared" si="83"/>
        <v>4.7199999999999999E-2</v>
      </c>
      <c r="D291" s="12">
        <v>44168</v>
      </c>
      <c r="E291">
        <v>2.71</v>
      </c>
      <c r="F291" s="26">
        <v>0.02</v>
      </c>
      <c r="G291" s="21">
        <f t="shared" si="80"/>
        <v>5479.9484278483815</v>
      </c>
      <c r="H291" s="21">
        <f t="shared" si="81"/>
        <v>3971.7031738135643</v>
      </c>
      <c r="I291" s="21">
        <f t="shared" si="82"/>
        <v>1508.2452540348172</v>
      </c>
      <c r="J291" s="2">
        <f t="shared" si="75"/>
        <v>379480.48005537735</v>
      </c>
    </row>
    <row r="292" spans="1:10" customFormat="1" x14ac:dyDescent="0.45">
      <c r="A292" s="2"/>
      <c r="B292">
        <f t="shared" si="74"/>
        <v>280</v>
      </c>
      <c r="C292" s="19">
        <f t="shared" si="83"/>
        <v>4.7199999999999999E-2</v>
      </c>
      <c r="D292" s="12">
        <v>44175</v>
      </c>
      <c r="E292">
        <v>2.71</v>
      </c>
      <c r="F292" s="26">
        <v>0.02</v>
      </c>
      <c r="G292" s="21">
        <f t="shared" si="80"/>
        <v>5479.9484278483815</v>
      </c>
      <c r="H292" s="21">
        <f t="shared" si="81"/>
        <v>3987.325206297231</v>
      </c>
      <c r="I292" s="21">
        <f t="shared" si="82"/>
        <v>1492.6232215511507</v>
      </c>
      <c r="J292" s="2">
        <f t="shared" si="75"/>
        <v>375493.15484908014</v>
      </c>
    </row>
    <row r="293" spans="1:10" customFormat="1" x14ac:dyDescent="0.45">
      <c r="A293" s="2"/>
      <c r="B293">
        <f t="shared" si="74"/>
        <v>281</v>
      </c>
      <c r="C293" s="19">
        <f t="shared" si="83"/>
        <v>4.7199999999999999E-2</v>
      </c>
      <c r="D293" s="12">
        <v>44182</v>
      </c>
      <c r="E293">
        <v>2.67</v>
      </c>
      <c r="F293" s="26">
        <v>0.02</v>
      </c>
      <c r="G293" s="21">
        <f t="shared" si="80"/>
        <v>5479.9484278483815</v>
      </c>
      <c r="H293" s="21">
        <f t="shared" si="81"/>
        <v>4003.0086854420006</v>
      </c>
      <c r="I293" s="21">
        <f t="shared" si="82"/>
        <v>1476.9397424063816</v>
      </c>
      <c r="J293" s="2">
        <f t="shared" si="75"/>
        <v>371490.14616363816</v>
      </c>
    </row>
    <row r="294" spans="1:10" customFormat="1" x14ac:dyDescent="0.45">
      <c r="A294" s="2"/>
      <c r="B294">
        <f t="shared" si="74"/>
        <v>282</v>
      </c>
      <c r="C294" s="19">
        <f t="shared" si="83"/>
        <v>4.7199999999999999E-2</v>
      </c>
      <c r="D294" s="12">
        <v>44189</v>
      </c>
      <c r="E294">
        <v>2.66</v>
      </c>
      <c r="F294" s="26">
        <v>0.02</v>
      </c>
      <c r="G294" s="21">
        <f t="shared" si="80"/>
        <v>5479.9484278483815</v>
      </c>
      <c r="H294" s="21">
        <f t="shared" si="81"/>
        <v>4018.7538529380713</v>
      </c>
      <c r="I294" s="21">
        <f t="shared" si="82"/>
        <v>1461.1945749103099</v>
      </c>
      <c r="J294" s="2">
        <f t="shared" si="75"/>
        <v>367471.39231070009</v>
      </c>
    </row>
    <row r="295" spans="1:10" customFormat="1" x14ac:dyDescent="0.45">
      <c r="A295" s="2"/>
      <c r="B295">
        <f t="shared" si="74"/>
        <v>283</v>
      </c>
      <c r="C295" s="19">
        <f t="shared" si="83"/>
        <v>4.7199999999999999E-2</v>
      </c>
      <c r="D295" s="12">
        <v>44196</v>
      </c>
      <c r="E295">
        <v>2.67</v>
      </c>
      <c r="F295" s="26">
        <v>0.02</v>
      </c>
      <c r="G295" s="21">
        <f t="shared" si="80"/>
        <v>5479.9484278483815</v>
      </c>
      <c r="H295" s="21">
        <f t="shared" si="81"/>
        <v>4034.5609514262951</v>
      </c>
      <c r="I295" s="21">
        <f t="shared" si="82"/>
        <v>1445.3874764220866</v>
      </c>
      <c r="J295" s="2">
        <f t="shared" si="75"/>
        <v>363436.83135927381</v>
      </c>
    </row>
    <row r="296" spans="1:10" customFormat="1" x14ac:dyDescent="0.45">
      <c r="A296" s="2"/>
      <c r="B296">
        <f t="shared" si="74"/>
        <v>284</v>
      </c>
      <c r="C296" s="19">
        <f t="shared" si="83"/>
        <v>4.7199999999999999E-2</v>
      </c>
      <c r="D296" s="12">
        <v>44203</v>
      </c>
      <c r="E296">
        <v>2.65</v>
      </c>
      <c r="F296" s="26">
        <v>0.02</v>
      </c>
      <c r="G296" s="21">
        <f t="shared" si="80"/>
        <v>5479.9484278483815</v>
      </c>
      <c r="H296" s="21">
        <f t="shared" si="81"/>
        <v>4050.4302245019048</v>
      </c>
      <c r="I296" s="21">
        <f t="shared" si="82"/>
        <v>1429.5182033464764</v>
      </c>
      <c r="J296" s="2">
        <f t="shared" si="75"/>
        <v>359386.40113477194</v>
      </c>
    </row>
    <row r="297" spans="1:10" customFormat="1" x14ac:dyDescent="0.45">
      <c r="A297" s="2"/>
      <c r="B297">
        <f t="shared" si="74"/>
        <v>285</v>
      </c>
      <c r="C297" s="19">
        <f t="shared" si="83"/>
        <v>4.7199999999999999E-2</v>
      </c>
      <c r="D297" s="12">
        <v>44210</v>
      </c>
      <c r="E297">
        <v>2.79</v>
      </c>
      <c r="F297" s="26">
        <v>0.02</v>
      </c>
      <c r="G297" s="21">
        <f t="shared" si="80"/>
        <v>5479.9484278483815</v>
      </c>
      <c r="H297" s="21">
        <f t="shared" si="81"/>
        <v>4066.3619167182792</v>
      </c>
      <c r="I297" s="21">
        <f t="shared" si="82"/>
        <v>1413.5865111301023</v>
      </c>
      <c r="J297" s="2">
        <f t="shared" si="75"/>
        <v>355320.03921805363</v>
      </c>
    </row>
    <row r="298" spans="1:10" customFormat="1" x14ac:dyDescent="0.45">
      <c r="A298" s="2"/>
      <c r="B298">
        <f t="shared" si="74"/>
        <v>286</v>
      </c>
      <c r="C298" s="19">
        <f t="shared" si="83"/>
        <v>4.7199999999999999E-2</v>
      </c>
      <c r="D298" s="12">
        <v>44217</v>
      </c>
      <c r="E298">
        <v>2.77</v>
      </c>
      <c r="F298" s="26">
        <v>0.02</v>
      </c>
      <c r="G298" s="21">
        <f t="shared" si="80"/>
        <v>5479.9484278483815</v>
      </c>
      <c r="H298" s="21">
        <f t="shared" si="81"/>
        <v>4082.3562735907044</v>
      </c>
      <c r="I298" s="21">
        <f t="shared" si="82"/>
        <v>1397.5921542576771</v>
      </c>
      <c r="J298" s="2">
        <f t="shared" si="75"/>
        <v>351237.68294446293</v>
      </c>
    </row>
    <row r="299" spans="1:10" customFormat="1" x14ac:dyDescent="0.45">
      <c r="A299" s="2"/>
      <c r="B299">
        <f t="shared" si="74"/>
        <v>287</v>
      </c>
      <c r="C299" s="19">
        <f t="shared" si="83"/>
        <v>4.7199999999999999E-2</v>
      </c>
      <c r="D299" s="12">
        <v>44224</v>
      </c>
      <c r="E299">
        <v>2.73</v>
      </c>
      <c r="F299" s="26">
        <v>0.02</v>
      </c>
      <c r="G299" s="21">
        <f t="shared" si="80"/>
        <v>5479.9484278483815</v>
      </c>
      <c r="H299" s="21">
        <f t="shared" si="81"/>
        <v>4098.4135416001609</v>
      </c>
      <c r="I299" s="21">
        <f t="shared" si="82"/>
        <v>1381.5348862482206</v>
      </c>
      <c r="J299" s="2">
        <f t="shared" si="75"/>
        <v>347139.26940286276</v>
      </c>
    </row>
    <row r="300" spans="1:10" customFormat="1" x14ac:dyDescent="0.45">
      <c r="A300" s="2"/>
      <c r="B300">
        <f t="shared" si="74"/>
        <v>288</v>
      </c>
      <c r="C300" s="19">
        <f t="shared" si="83"/>
        <v>4.7199999999999999E-2</v>
      </c>
      <c r="D300" s="12">
        <v>44231</v>
      </c>
      <c r="E300">
        <v>2.73</v>
      </c>
      <c r="F300" s="26">
        <v>0.02</v>
      </c>
      <c r="G300" s="21">
        <f t="shared" si="80"/>
        <v>5479.9484278483815</v>
      </c>
      <c r="H300" s="21">
        <f t="shared" si="81"/>
        <v>4114.5339681971218</v>
      </c>
      <c r="I300" s="21">
        <f t="shared" si="82"/>
        <v>1365.4144596512599</v>
      </c>
      <c r="J300" s="2">
        <f t="shared" si="75"/>
        <v>343024.73543466564</v>
      </c>
    </row>
    <row r="301" spans="1:10" s="18" customFormat="1" x14ac:dyDescent="0.45">
      <c r="A301" s="17"/>
      <c r="B301" s="18">
        <f t="shared" si="74"/>
        <v>289</v>
      </c>
      <c r="C301" s="19">
        <f>SUM($E$301:$F$301)</f>
        <v>4.7300000000000002E-2</v>
      </c>
      <c r="D301" s="20">
        <v>44238</v>
      </c>
      <c r="E301" s="19">
        <v>2.7300000000000001E-2</v>
      </c>
      <c r="F301" s="26">
        <v>0.02</v>
      </c>
      <c r="G301" s="21">
        <f t="shared" ref="G301:G312" si="84">PMT($C$301/12,72,-$J$300)</f>
        <v>5481.5318329123365</v>
      </c>
      <c r="H301" s="21">
        <f t="shared" ref="H301:H312" si="85">PPMT($C$301/12,$B301-288,72,-$J$300)</f>
        <v>4129.4426674073629</v>
      </c>
      <c r="I301" s="21">
        <f t="shared" ref="I301:I312" si="86">IPMT($C$301/12,$B301-288,72,-$J$300)</f>
        <v>1352.0891655049738</v>
      </c>
      <c r="J301" s="17">
        <f t="shared" si="75"/>
        <v>338895.29276725824</v>
      </c>
    </row>
    <row r="302" spans="1:10" customFormat="1" x14ac:dyDescent="0.45">
      <c r="A302" s="2"/>
      <c r="B302">
        <f t="shared" si="74"/>
        <v>290</v>
      </c>
      <c r="C302" s="19">
        <f t="shared" ref="C302:C312" si="87">SUM($E$301:$F$301)</f>
        <v>4.7300000000000002E-2</v>
      </c>
      <c r="D302" s="12">
        <v>44245</v>
      </c>
      <c r="E302">
        <v>2.81</v>
      </c>
      <c r="F302" s="26">
        <v>0.02</v>
      </c>
      <c r="G302" s="21">
        <f t="shared" si="84"/>
        <v>5481.5318329123365</v>
      </c>
      <c r="H302" s="21">
        <f t="shared" si="85"/>
        <v>4145.7195539213926</v>
      </c>
      <c r="I302" s="21">
        <f t="shared" si="86"/>
        <v>1335.812278990943</v>
      </c>
      <c r="J302" s="2">
        <f t="shared" si="75"/>
        <v>334749.57321333687</v>
      </c>
    </row>
    <row r="303" spans="1:10" customFormat="1" x14ac:dyDescent="0.45">
      <c r="A303" s="2"/>
      <c r="B303">
        <f t="shared" si="74"/>
        <v>291</v>
      </c>
      <c r="C303" s="19">
        <f t="shared" si="87"/>
        <v>4.7300000000000002E-2</v>
      </c>
      <c r="D303" s="12">
        <v>44252</v>
      </c>
      <c r="E303">
        <v>2.97</v>
      </c>
      <c r="F303" s="26">
        <v>0.02</v>
      </c>
      <c r="G303" s="21">
        <f t="shared" si="84"/>
        <v>5481.5318329123365</v>
      </c>
      <c r="H303" s="21">
        <f t="shared" si="85"/>
        <v>4162.0605984964341</v>
      </c>
      <c r="I303" s="21">
        <f t="shared" si="86"/>
        <v>1319.4712344159029</v>
      </c>
      <c r="J303" s="2">
        <f t="shared" si="75"/>
        <v>330587.51261484047</v>
      </c>
    </row>
    <row r="304" spans="1:10" customFormat="1" x14ac:dyDescent="0.45">
      <c r="A304" s="2"/>
      <c r="B304">
        <f t="shared" si="74"/>
        <v>292</v>
      </c>
      <c r="C304" s="19">
        <f t="shared" si="87"/>
        <v>4.7300000000000002E-2</v>
      </c>
      <c r="D304" s="12">
        <v>44259</v>
      </c>
      <c r="E304">
        <v>3.02</v>
      </c>
      <c r="F304" s="26">
        <v>0.02</v>
      </c>
      <c r="G304" s="21">
        <f t="shared" si="84"/>
        <v>5481.5318329123365</v>
      </c>
      <c r="H304" s="21">
        <f t="shared" si="85"/>
        <v>4178.4660540221739</v>
      </c>
      <c r="I304" s="21">
        <f t="shared" si="86"/>
        <v>1303.0657788901631</v>
      </c>
      <c r="J304" s="2">
        <f t="shared" si="75"/>
        <v>326409.04656081827</v>
      </c>
    </row>
    <row r="305" spans="1:10" customFormat="1" x14ac:dyDescent="0.45">
      <c r="A305" s="2"/>
      <c r="B305">
        <f t="shared" si="74"/>
        <v>293</v>
      </c>
      <c r="C305" s="19">
        <f t="shared" si="87"/>
        <v>4.7300000000000002E-2</v>
      </c>
      <c r="D305" s="12">
        <v>44266</v>
      </c>
      <c r="E305">
        <v>3.05</v>
      </c>
      <c r="F305" s="26">
        <v>0.02</v>
      </c>
      <c r="G305" s="21">
        <f t="shared" si="84"/>
        <v>5481.5318329123365</v>
      </c>
      <c r="H305" s="21">
        <f t="shared" si="85"/>
        <v>4194.9361743851114</v>
      </c>
      <c r="I305" s="21">
        <f t="shared" si="86"/>
        <v>1286.5956585272256</v>
      </c>
      <c r="J305" s="2">
        <f t="shared" si="75"/>
        <v>322214.11038643314</v>
      </c>
    </row>
    <row r="306" spans="1:10" customFormat="1" x14ac:dyDescent="0.45">
      <c r="A306" s="2"/>
      <c r="B306">
        <f t="shared" si="74"/>
        <v>294</v>
      </c>
      <c r="C306" s="19">
        <f t="shared" si="87"/>
        <v>4.7300000000000002E-2</v>
      </c>
      <c r="D306" s="12">
        <v>44273</v>
      </c>
      <c r="E306">
        <v>3.09</v>
      </c>
      <c r="F306" s="26">
        <v>0.02</v>
      </c>
      <c r="G306" s="21">
        <f t="shared" si="84"/>
        <v>5481.5318329123365</v>
      </c>
      <c r="H306" s="21">
        <f t="shared" si="85"/>
        <v>4211.4712144724781</v>
      </c>
      <c r="I306" s="21">
        <f t="shared" si="86"/>
        <v>1270.0606184398575</v>
      </c>
      <c r="J306" s="2">
        <f t="shared" si="75"/>
        <v>318002.63917196065</v>
      </c>
    </row>
    <row r="307" spans="1:10" customFormat="1" x14ac:dyDescent="0.45">
      <c r="A307" s="2"/>
      <c r="B307">
        <f t="shared" si="74"/>
        <v>295</v>
      </c>
      <c r="C307" s="19">
        <f t="shared" si="87"/>
        <v>4.7300000000000002E-2</v>
      </c>
      <c r="D307" s="12">
        <v>44280</v>
      </c>
      <c r="E307">
        <v>3.17</v>
      </c>
      <c r="F307" s="26">
        <v>0.02</v>
      </c>
      <c r="G307" s="21">
        <f t="shared" si="84"/>
        <v>5481.5318329123365</v>
      </c>
      <c r="H307" s="21">
        <f t="shared" si="85"/>
        <v>4228.0714301761909</v>
      </c>
      <c r="I307" s="21">
        <f t="shared" si="86"/>
        <v>1253.4604027361449</v>
      </c>
      <c r="J307" s="2">
        <f t="shared" si="75"/>
        <v>313774.56774178444</v>
      </c>
    </row>
    <row r="308" spans="1:10" customFormat="1" x14ac:dyDescent="0.45">
      <c r="A308" s="2"/>
      <c r="B308">
        <f t="shared" si="74"/>
        <v>296</v>
      </c>
      <c r="C308" s="19">
        <f t="shared" si="87"/>
        <v>4.7300000000000002E-2</v>
      </c>
      <c r="D308" s="12">
        <v>44287</v>
      </c>
      <c r="E308">
        <v>3.18</v>
      </c>
      <c r="F308" s="26">
        <v>0.02</v>
      </c>
      <c r="G308" s="21">
        <f t="shared" si="84"/>
        <v>5481.5318329123365</v>
      </c>
      <c r="H308" s="21">
        <f t="shared" si="85"/>
        <v>4244.7370783968026</v>
      </c>
      <c r="I308" s="21">
        <f t="shared" si="86"/>
        <v>1236.7947545155344</v>
      </c>
      <c r="J308" s="2">
        <f t="shared" si="75"/>
        <v>309529.83066338766</v>
      </c>
    </row>
    <row r="309" spans="1:10" customFormat="1" x14ac:dyDescent="0.45">
      <c r="A309" s="2"/>
      <c r="B309">
        <f t="shared" si="74"/>
        <v>297</v>
      </c>
      <c r="C309" s="19">
        <f t="shared" si="87"/>
        <v>4.7300000000000002E-2</v>
      </c>
      <c r="D309" s="12">
        <v>44294</v>
      </c>
      <c r="E309">
        <v>3.13</v>
      </c>
      <c r="F309" s="26">
        <v>0.02</v>
      </c>
      <c r="G309" s="21">
        <f t="shared" si="84"/>
        <v>5481.5318329123365</v>
      </c>
      <c r="H309" s="21">
        <f t="shared" si="85"/>
        <v>4261.4684170474829</v>
      </c>
      <c r="I309" s="21">
        <f t="shared" si="86"/>
        <v>1220.0634158648531</v>
      </c>
      <c r="J309" s="2">
        <f t="shared" si="75"/>
        <v>305268.3622463402</v>
      </c>
    </row>
    <row r="310" spans="1:10" customFormat="1" x14ac:dyDescent="0.45">
      <c r="A310" s="2"/>
      <c r="B310">
        <f t="shared" si="74"/>
        <v>298</v>
      </c>
      <c r="C310" s="19">
        <f t="shared" si="87"/>
        <v>4.7300000000000002E-2</v>
      </c>
      <c r="D310" s="12">
        <v>44301</v>
      </c>
      <c r="E310">
        <v>3.04</v>
      </c>
      <c r="F310" s="26">
        <v>0.02</v>
      </c>
      <c r="G310" s="21">
        <f t="shared" si="84"/>
        <v>5481.5318329123365</v>
      </c>
      <c r="H310" s="21">
        <f t="shared" si="85"/>
        <v>4278.2657050580119</v>
      </c>
      <c r="I310" s="21">
        <f t="shared" si="86"/>
        <v>1203.2661278543244</v>
      </c>
      <c r="J310" s="2">
        <f t="shared" si="75"/>
        <v>300990.0965412822</v>
      </c>
    </row>
    <row r="311" spans="1:10" customFormat="1" x14ac:dyDescent="0.45">
      <c r="A311" s="2"/>
      <c r="B311">
        <f t="shared" si="74"/>
        <v>299</v>
      </c>
      <c r="C311" s="19">
        <f t="shared" si="87"/>
        <v>4.7300000000000002E-2</v>
      </c>
      <c r="D311" s="12">
        <v>44308</v>
      </c>
      <c r="E311">
        <v>2.97</v>
      </c>
      <c r="F311" s="26">
        <v>0.02</v>
      </c>
      <c r="G311" s="21">
        <f t="shared" si="84"/>
        <v>5481.5318329123365</v>
      </c>
      <c r="H311" s="21">
        <f t="shared" si="85"/>
        <v>4295.1292023787819</v>
      </c>
      <c r="I311" s="21">
        <f t="shared" si="86"/>
        <v>1186.4026305335542</v>
      </c>
      <c r="J311" s="2">
        <f t="shared" si="75"/>
        <v>296694.9673389034</v>
      </c>
    </row>
    <row r="312" spans="1:10" customFormat="1" x14ac:dyDescent="0.45">
      <c r="A312" s="2"/>
      <c r="B312">
        <f t="shared" si="74"/>
        <v>300</v>
      </c>
      <c r="C312" s="19">
        <f t="shared" si="87"/>
        <v>4.7300000000000002E-2</v>
      </c>
      <c r="D312" s="12">
        <v>44315</v>
      </c>
      <c r="E312">
        <v>2.98</v>
      </c>
      <c r="F312" s="26">
        <v>0.02</v>
      </c>
      <c r="G312" s="21">
        <f t="shared" si="84"/>
        <v>5481.5318329123365</v>
      </c>
      <c r="H312" s="21">
        <f t="shared" si="85"/>
        <v>4312.0591699848255</v>
      </c>
      <c r="I312" s="21">
        <f t="shared" si="86"/>
        <v>1169.472662927511</v>
      </c>
      <c r="J312" s="2">
        <f t="shared" si="75"/>
        <v>292382.90816891857</v>
      </c>
    </row>
    <row r="313" spans="1:10" s="18" customFormat="1" x14ac:dyDescent="0.45">
      <c r="A313" s="17"/>
      <c r="B313" s="18">
        <f t="shared" si="74"/>
        <v>301</v>
      </c>
      <c r="C313" s="19">
        <f>SUM($E$313:$F$313)</f>
        <v>4.9600000000000005E-2</v>
      </c>
      <c r="D313" s="20">
        <v>44322</v>
      </c>
      <c r="E313" s="19">
        <v>2.9600000000000001E-2</v>
      </c>
      <c r="F313" s="26">
        <v>0.02</v>
      </c>
      <c r="G313" s="21">
        <f t="shared" ref="G313:G324" si="88">PMT($C$313/12,60,-$J$312)</f>
        <v>5512.2696385035715</v>
      </c>
      <c r="H313" s="21">
        <f t="shared" ref="H313:H324" si="89">PPMT($C$313/12,$B313-300,60,-$J$312)</f>
        <v>4303.7536180720417</v>
      </c>
      <c r="I313" s="21">
        <f t="shared" ref="I313:I324" si="90">IPMT($C$313/12,$B313-300,60,-$J$312)</f>
        <v>1208.51602043153</v>
      </c>
      <c r="J313" s="17">
        <f t="shared" si="75"/>
        <v>288079.15455084655</v>
      </c>
    </row>
    <row r="314" spans="1:10" customFormat="1" x14ac:dyDescent="0.45">
      <c r="A314" s="2"/>
      <c r="B314">
        <f t="shared" si="74"/>
        <v>302</v>
      </c>
      <c r="C314" s="19">
        <f t="shared" ref="C314:C324" si="91">SUM($E$313:$F$313)</f>
        <v>4.9600000000000005E-2</v>
      </c>
      <c r="D314" s="12">
        <v>44329</v>
      </c>
      <c r="E314">
        <v>2.94</v>
      </c>
      <c r="F314" s="26">
        <v>0.02</v>
      </c>
      <c r="G314" s="21">
        <f t="shared" si="88"/>
        <v>5512.2696385035715</v>
      </c>
      <c r="H314" s="21">
        <f t="shared" si="89"/>
        <v>4321.5424663600725</v>
      </c>
      <c r="I314" s="21">
        <f t="shared" si="90"/>
        <v>1190.727172143499</v>
      </c>
      <c r="J314" s="2">
        <f t="shared" si="75"/>
        <v>283757.61208448646</v>
      </c>
    </row>
    <row r="315" spans="1:10" customFormat="1" x14ac:dyDescent="0.45">
      <c r="A315" s="2"/>
      <c r="B315">
        <f t="shared" si="74"/>
        <v>303</v>
      </c>
      <c r="C315" s="19">
        <f t="shared" si="91"/>
        <v>4.9600000000000005E-2</v>
      </c>
      <c r="D315" s="12">
        <v>44336</v>
      </c>
      <c r="E315">
        <v>3</v>
      </c>
      <c r="F315" s="26">
        <v>0.02</v>
      </c>
      <c r="G315" s="21">
        <f t="shared" si="88"/>
        <v>5512.2696385035715</v>
      </c>
      <c r="H315" s="21">
        <f t="shared" si="89"/>
        <v>4339.4048418876946</v>
      </c>
      <c r="I315" s="21">
        <f t="shared" si="90"/>
        <v>1172.8647966158774</v>
      </c>
      <c r="J315" s="2">
        <f t="shared" si="75"/>
        <v>279418.20724259876</v>
      </c>
    </row>
    <row r="316" spans="1:10" customFormat="1" x14ac:dyDescent="0.45">
      <c r="A316" s="2"/>
      <c r="B316">
        <f t="shared" si="74"/>
        <v>304</v>
      </c>
      <c r="C316" s="19">
        <f t="shared" si="91"/>
        <v>4.9600000000000005E-2</v>
      </c>
      <c r="D316" s="12">
        <v>44343</v>
      </c>
      <c r="E316">
        <v>2.95</v>
      </c>
      <c r="F316" s="26">
        <v>0.02</v>
      </c>
      <c r="G316" s="21">
        <f t="shared" si="88"/>
        <v>5512.2696385035715</v>
      </c>
      <c r="H316" s="21">
        <f t="shared" si="89"/>
        <v>4357.3410485674967</v>
      </c>
      <c r="I316" s="21">
        <f t="shared" si="90"/>
        <v>1154.928589936075</v>
      </c>
      <c r="J316" s="2">
        <f t="shared" si="75"/>
        <v>275060.86619403126</v>
      </c>
    </row>
    <row r="317" spans="1:10" customFormat="1" x14ac:dyDescent="0.45">
      <c r="A317" s="2"/>
      <c r="B317">
        <f t="shared" si="74"/>
        <v>305</v>
      </c>
      <c r="C317" s="19">
        <f t="shared" si="91"/>
        <v>4.9600000000000005E-2</v>
      </c>
      <c r="D317" s="12">
        <v>44350</v>
      </c>
      <c r="E317">
        <v>2.99</v>
      </c>
      <c r="F317" s="26">
        <v>0.02</v>
      </c>
      <c r="G317" s="21">
        <f t="shared" si="88"/>
        <v>5512.2696385035715</v>
      </c>
      <c r="H317" s="21">
        <f t="shared" si="89"/>
        <v>4375.3513915682433</v>
      </c>
      <c r="I317" s="21">
        <f t="shared" si="90"/>
        <v>1136.9182469353293</v>
      </c>
      <c r="J317" s="2">
        <f t="shared" si="75"/>
        <v>270685.514802463</v>
      </c>
    </row>
    <row r="318" spans="1:10" customFormat="1" x14ac:dyDescent="0.45">
      <c r="A318" s="2"/>
      <c r="B318">
        <f t="shared" si="74"/>
        <v>306</v>
      </c>
      <c r="C318" s="19">
        <f t="shared" si="91"/>
        <v>4.9600000000000005E-2</v>
      </c>
      <c r="D318" s="12">
        <v>44357</v>
      </c>
      <c r="E318">
        <v>2.96</v>
      </c>
      <c r="F318" s="26">
        <v>0.02</v>
      </c>
      <c r="G318" s="21">
        <f t="shared" si="88"/>
        <v>5512.2696385035715</v>
      </c>
      <c r="H318" s="21">
        <f t="shared" si="89"/>
        <v>4393.4361773200581</v>
      </c>
      <c r="I318" s="21">
        <f t="shared" si="90"/>
        <v>1118.8334611835139</v>
      </c>
      <c r="J318" s="2">
        <f t="shared" si="75"/>
        <v>266292.07862514292</v>
      </c>
    </row>
    <row r="319" spans="1:10" customFormat="1" x14ac:dyDescent="0.45">
      <c r="A319" s="2"/>
      <c r="B319">
        <f t="shared" si="74"/>
        <v>307</v>
      </c>
      <c r="C319" s="19">
        <f t="shared" si="91"/>
        <v>4.9600000000000005E-2</v>
      </c>
      <c r="D319" s="12">
        <v>44364</v>
      </c>
      <c r="E319">
        <v>2.93</v>
      </c>
      <c r="F319" s="26">
        <v>0.02</v>
      </c>
      <c r="G319" s="21">
        <f t="shared" si="88"/>
        <v>5512.2696385035715</v>
      </c>
      <c r="H319" s="21">
        <f t="shared" si="89"/>
        <v>4411.5957135196477</v>
      </c>
      <c r="I319" s="21">
        <f t="shared" si="90"/>
        <v>1100.6739249839243</v>
      </c>
      <c r="J319" s="2">
        <f t="shared" si="75"/>
        <v>261880.48291162329</v>
      </c>
    </row>
    <row r="320" spans="1:10" customFormat="1" x14ac:dyDescent="0.45">
      <c r="A320" s="2"/>
      <c r="B320">
        <f t="shared" si="74"/>
        <v>308</v>
      </c>
      <c r="C320" s="19">
        <f t="shared" si="91"/>
        <v>4.9600000000000005E-2</v>
      </c>
      <c r="D320" s="12">
        <v>44371</v>
      </c>
      <c r="E320">
        <v>3.02</v>
      </c>
      <c r="F320" s="26">
        <v>0.02</v>
      </c>
      <c r="G320" s="21">
        <f t="shared" si="88"/>
        <v>5512.2696385035715</v>
      </c>
      <c r="H320" s="21">
        <f t="shared" si="89"/>
        <v>4429.8303091355292</v>
      </c>
      <c r="I320" s="21">
        <f t="shared" si="90"/>
        <v>1082.4393293680432</v>
      </c>
      <c r="J320" s="2">
        <f t="shared" si="75"/>
        <v>257450.65260248777</v>
      </c>
    </row>
    <row r="321" spans="1:10" customFormat="1" x14ac:dyDescent="0.45">
      <c r="A321" s="2"/>
      <c r="B321">
        <f t="shared" si="74"/>
        <v>309</v>
      </c>
      <c r="C321" s="19">
        <f t="shared" si="91"/>
        <v>4.9600000000000005E-2</v>
      </c>
      <c r="D321" s="12">
        <v>44378</v>
      </c>
      <c r="E321">
        <v>2.98</v>
      </c>
      <c r="F321" s="26">
        <v>0.02</v>
      </c>
      <c r="G321" s="21">
        <f t="shared" si="88"/>
        <v>5512.2696385035715</v>
      </c>
      <c r="H321" s="21">
        <f t="shared" si="89"/>
        <v>4448.1402744132893</v>
      </c>
      <c r="I321" s="21">
        <f t="shared" si="90"/>
        <v>1064.1293640902832</v>
      </c>
      <c r="J321" s="2">
        <f t="shared" si="75"/>
        <v>253002.51232807449</v>
      </c>
    </row>
    <row r="322" spans="1:10" customFormat="1" x14ac:dyDescent="0.45">
      <c r="A322" s="2"/>
      <c r="B322">
        <f t="shared" si="74"/>
        <v>310</v>
      </c>
      <c r="C322" s="19">
        <f t="shared" si="91"/>
        <v>4.9600000000000005E-2</v>
      </c>
      <c r="D322" s="12">
        <v>44385</v>
      </c>
      <c r="E322">
        <v>2.9</v>
      </c>
      <c r="F322" s="26">
        <v>0.02</v>
      </c>
      <c r="G322" s="21">
        <f t="shared" si="88"/>
        <v>5512.2696385035715</v>
      </c>
      <c r="H322" s="21">
        <f t="shared" si="89"/>
        <v>4466.5259208808639</v>
      </c>
      <c r="I322" s="21">
        <f t="shared" si="90"/>
        <v>1045.7437176227081</v>
      </c>
      <c r="J322" s="2">
        <f t="shared" si="75"/>
        <v>248535.98640719362</v>
      </c>
    </row>
    <row r="323" spans="1:10" customFormat="1" x14ac:dyDescent="0.45">
      <c r="A323" s="2"/>
      <c r="B323">
        <f t="shared" si="74"/>
        <v>311</v>
      </c>
      <c r="C323" s="19">
        <f t="shared" si="91"/>
        <v>4.9600000000000005E-2</v>
      </c>
      <c r="D323" s="12">
        <v>44392</v>
      </c>
      <c r="E323">
        <v>2.88</v>
      </c>
      <c r="F323" s="26">
        <v>0.02</v>
      </c>
      <c r="G323" s="21">
        <f t="shared" si="88"/>
        <v>5512.2696385035715</v>
      </c>
      <c r="H323" s="21">
        <f t="shared" si="89"/>
        <v>4484.9875613538388</v>
      </c>
      <c r="I323" s="21">
        <f t="shared" si="90"/>
        <v>1027.2820771497338</v>
      </c>
      <c r="J323" s="2">
        <f t="shared" si="75"/>
        <v>244050.99884583979</v>
      </c>
    </row>
    <row r="324" spans="1:10" customFormat="1" x14ac:dyDescent="0.45">
      <c r="A324" s="2"/>
      <c r="B324">
        <f t="shared" si="74"/>
        <v>312</v>
      </c>
      <c r="C324" s="19">
        <f t="shared" si="91"/>
        <v>4.9600000000000005E-2</v>
      </c>
      <c r="D324" s="12">
        <v>44399</v>
      </c>
      <c r="E324">
        <v>2.78</v>
      </c>
      <c r="F324" s="26">
        <v>0.02</v>
      </c>
      <c r="G324" s="21">
        <f t="shared" si="88"/>
        <v>5512.2696385035715</v>
      </c>
      <c r="H324" s="21">
        <f t="shared" si="89"/>
        <v>4503.5255099407668</v>
      </c>
      <c r="I324" s="21">
        <f t="shared" si="90"/>
        <v>1008.7441285628046</v>
      </c>
      <c r="J324" s="2">
        <f t="shared" si="75"/>
        <v>239547.47333589901</v>
      </c>
    </row>
    <row r="325" spans="1:10" s="18" customFormat="1" x14ac:dyDescent="0.45">
      <c r="A325" s="17"/>
      <c r="B325" s="18">
        <f t="shared" si="74"/>
        <v>313</v>
      </c>
      <c r="C325" s="19">
        <f>SUM($E$325:$F$325)</f>
        <v>4.8000000000000001E-2</v>
      </c>
      <c r="D325" s="20">
        <v>44406</v>
      </c>
      <c r="E325" s="19">
        <v>2.8000000000000001E-2</v>
      </c>
      <c r="F325" s="26">
        <v>0.02</v>
      </c>
      <c r="G325" s="21">
        <f t="shared" ref="G325:G336" si="92">PMT($C$325/12,48,-$J$324)</f>
        <v>5494.932914516412</v>
      </c>
      <c r="H325" s="21">
        <f t="shared" ref="H325:H336" si="93">PPMT($C$325/12,$B325-312,48,-$J$324)</f>
        <v>4536.743021172816</v>
      </c>
      <c r="I325" s="21">
        <f t="shared" ref="I325:I336" si="94">IPMT($C$325/12,$B325-312,48,-$J$324)</f>
        <v>958.18989334359605</v>
      </c>
      <c r="J325" s="17">
        <f t="shared" si="75"/>
        <v>235010.73031472618</v>
      </c>
    </row>
    <row r="326" spans="1:10" customFormat="1" x14ac:dyDescent="0.45">
      <c r="A326" s="2"/>
      <c r="B326">
        <f t="shared" si="74"/>
        <v>314</v>
      </c>
      <c r="C326" s="19">
        <f t="shared" ref="C326:C336" si="95">SUM($E$325:$F$325)</f>
        <v>4.8000000000000001E-2</v>
      </c>
      <c r="D326" s="12">
        <v>44413</v>
      </c>
      <c r="E326">
        <v>2.77</v>
      </c>
      <c r="F326" s="26">
        <v>0.02</v>
      </c>
      <c r="G326" s="21">
        <f t="shared" si="92"/>
        <v>5494.932914516412</v>
      </c>
      <c r="H326" s="21">
        <f t="shared" si="93"/>
        <v>4554.8899932575068</v>
      </c>
      <c r="I326" s="21">
        <f t="shared" si="94"/>
        <v>940.04292125890493</v>
      </c>
      <c r="J326" s="2">
        <f t="shared" si="75"/>
        <v>230455.84032146868</v>
      </c>
    </row>
    <row r="327" spans="1:10" customFormat="1" x14ac:dyDescent="0.45">
      <c r="A327" s="2"/>
      <c r="B327">
        <f t="shared" si="74"/>
        <v>315</v>
      </c>
      <c r="C327" s="19">
        <f t="shared" si="95"/>
        <v>4.8000000000000001E-2</v>
      </c>
      <c r="D327" s="12">
        <v>44420</v>
      </c>
      <c r="E327">
        <v>2.87</v>
      </c>
      <c r="F327" s="26">
        <v>0.02</v>
      </c>
      <c r="G327" s="21">
        <f t="shared" si="92"/>
        <v>5494.932914516412</v>
      </c>
      <c r="H327" s="21">
        <f t="shared" si="93"/>
        <v>4573.1095532305371</v>
      </c>
      <c r="I327" s="21">
        <f t="shared" si="94"/>
        <v>921.82336128587497</v>
      </c>
      <c r="J327" s="2">
        <f t="shared" si="75"/>
        <v>225882.73076823814</v>
      </c>
    </row>
    <row r="328" spans="1:10" customFormat="1" x14ac:dyDescent="0.45">
      <c r="A328" s="2"/>
      <c r="B328">
        <f t="shared" si="74"/>
        <v>316</v>
      </c>
      <c r="C328" s="19">
        <f t="shared" si="95"/>
        <v>4.8000000000000001E-2</v>
      </c>
      <c r="D328" s="12">
        <v>44427</v>
      </c>
      <c r="E328">
        <v>2.86</v>
      </c>
      <c r="F328" s="26">
        <v>0.02</v>
      </c>
      <c r="G328" s="21">
        <f t="shared" si="92"/>
        <v>5494.932914516412</v>
      </c>
      <c r="H328" s="21">
        <f t="shared" si="93"/>
        <v>4591.4019914434593</v>
      </c>
      <c r="I328" s="21">
        <f t="shared" si="94"/>
        <v>903.53092307295265</v>
      </c>
      <c r="J328" s="2">
        <f t="shared" si="75"/>
        <v>221291.32877679469</v>
      </c>
    </row>
    <row r="329" spans="1:10" customFormat="1" x14ac:dyDescent="0.45">
      <c r="A329" s="2"/>
      <c r="B329">
        <f t="shared" si="74"/>
        <v>317</v>
      </c>
      <c r="C329" s="19">
        <f t="shared" si="95"/>
        <v>4.8000000000000001E-2</v>
      </c>
      <c r="D329" s="12">
        <v>44434</v>
      </c>
      <c r="E329">
        <v>2.87</v>
      </c>
      <c r="F329" s="26">
        <v>0.02</v>
      </c>
      <c r="G329" s="21">
        <f t="shared" si="92"/>
        <v>5494.932914516412</v>
      </c>
      <c r="H329" s="21">
        <f t="shared" si="93"/>
        <v>4609.7675994092333</v>
      </c>
      <c r="I329" s="21">
        <f t="shared" si="94"/>
        <v>885.16531510717891</v>
      </c>
      <c r="J329" s="2">
        <f t="shared" si="75"/>
        <v>216681.56117738545</v>
      </c>
    </row>
    <row r="330" spans="1:10" customFormat="1" x14ac:dyDescent="0.45">
      <c r="A330" s="2"/>
      <c r="B330">
        <f t="shared" si="74"/>
        <v>318</v>
      </c>
      <c r="C330" s="19">
        <f t="shared" si="95"/>
        <v>4.8000000000000001E-2</v>
      </c>
      <c r="D330" s="12">
        <v>44441</v>
      </c>
      <c r="E330">
        <v>2.87</v>
      </c>
      <c r="F330" s="26">
        <v>0.02</v>
      </c>
      <c r="G330" s="21">
        <f t="shared" si="92"/>
        <v>5494.932914516412</v>
      </c>
      <c r="H330" s="21">
        <f t="shared" si="93"/>
        <v>4628.2066698068702</v>
      </c>
      <c r="I330" s="21">
        <f t="shared" si="94"/>
        <v>866.7262447095419</v>
      </c>
      <c r="J330" s="2">
        <f t="shared" si="75"/>
        <v>212053.35450757857</v>
      </c>
    </row>
    <row r="331" spans="1:10" customFormat="1" x14ac:dyDescent="0.45">
      <c r="A331" s="2"/>
      <c r="B331">
        <f t="shared" si="74"/>
        <v>319</v>
      </c>
      <c r="C331" s="19">
        <f t="shared" si="95"/>
        <v>4.8000000000000001E-2</v>
      </c>
      <c r="D331" s="12">
        <v>44448</v>
      </c>
      <c r="E331">
        <v>2.88</v>
      </c>
      <c r="F331" s="26">
        <v>0.02</v>
      </c>
      <c r="G331" s="21">
        <f t="shared" si="92"/>
        <v>5494.932914516412</v>
      </c>
      <c r="H331" s="21">
        <f t="shared" si="93"/>
        <v>4646.7194964860973</v>
      </c>
      <c r="I331" s="21">
        <f t="shared" si="94"/>
        <v>848.21341803031453</v>
      </c>
      <c r="J331" s="2">
        <f t="shared" si="75"/>
        <v>207406.63501109247</v>
      </c>
    </row>
    <row r="332" spans="1:10" customFormat="1" x14ac:dyDescent="0.45">
      <c r="A332" s="2"/>
      <c r="B332">
        <f t="shared" si="74"/>
        <v>320</v>
      </c>
      <c r="C332" s="19">
        <f t="shared" si="95"/>
        <v>4.8000000000000001E-2</v>
      </c>
      <c r="D332" s="12">
        <v>44455</v>
      </c>
      <c r="E332">
        <v>2.86</v>
      </c>
      <c r="F332" s="26">
        <v>0.02</v>
      </c>
      <c r="G332" s="21">
        <f t="shared" si="92"/>
        <v>5494.932914516412</v>
      </c>
      <c r="H332" s="21">
        <f t="shared" si="93"/>
        <v>4665.3063744720421</v>
      </c>
      <c r="I332" s="21">
        <f t="shared" si="94"/>
        <v>829.62654004437013</v>
      </c>
      <c r="J332" s="2">
        <f t="shared" si="75"/>
        <v>202741.32863662043</v>
      </c>
    </row>
    <row r="333" spans="1:10" customFormat="1" x14ac:dyDescent="0.45">
      <c r="A333" s="2"/>
      <c r="B333">
        <f t="shared" ref="B333:B372" si="96">IF(B332&lt;$C$7,B332+1," ")</f>
        <v>321</v>
      </c>
      <c r="C333" s="19">
        <f t="shared" si="95"/>
        <v>4.8000000000000001E-2</v>
      </c>
      <c r="D333" s="12">
        <v>44462</v>
      </c>
      <c r="E333">
        <v>2.88</v>
      </c>
      <c r="F333" s="26">
        <v>0.02</v>
      </c>
      <c r="G333" s="21">
        <f t="shared" si="92"/>
        <v>5494.932914516412</v>
      </c>
      <c r="H333" s="21">
        <f t="shared" si="93"/>
        <v>4683.9675999699302</v>
      </c>
      <c r="I333" s="21">
        <f t="shared" si="94"/>
        <v>810.96531454648198</v>
      </c>
      <c r="J333" s="2">
        <f t="shared" ref="J333:J372" si="97">IF(B333&lt;&gt;" ",J332-H333," ")</f>
        <v>198057.36103665049</v>
      </c>
    </row>
    <row r="334" spans="1:10" customFormat="1" x14ac:dyDescent="0.45">
      <c r="A334" s="2"/>
      <c r="B334">
        <f t="shared" si="96"/>
        <v>322</v>
      </c>
      <c r="C334" s="19">
        <f t="shared" si="95"/>
        <v>4.8000000000000001E-2</v>
      </c>
      <c r="D334" s="12">
        <v>44469</v>
      </c>
      <c r="E334">
        <v>3.01</v>
      </c>
      <c r="F334" s="26">
        <v>0.02</v>
      </c>
      <c r="G334" s="21">
        <f t="shared" si="92"/>
        <v>5494.932914516412</v>
      </c>
      <c r="H334" s="21">
        <f t="shared" si="93"/>
        <v>4702.7034703698091</v>
      </c>
      <c r="I334" s="21">
        <f t="shared" si="94"/>
        <v>792.22944414660219</v>
      </c>
      <c r="J334" s="2">
        <f t="shared" si="97"/>
        <v>193354.65756628069</v>
      </c>
    </row>
    <row r="335" spans="1:10" customFormat="1" x14ac:dyDescent="0.45">
      <c r="A335" s="2"/>
      <c r="B335">
        <f t="shared" si="96"/>
        <v>323</v>
      </c>
      <c r="C335" s="19">
        <f t="shared" si="95"/>
        <v>4.8000000000000001E-2</v>
      </c>
      <c r="D335" s="12">
        <v>44476</v>
      </c>
      <c r="E335">
        <v>2.99</v>
      </c>
      <c r="F335" s="26">
        <v>0.02</v>
      </c>
      <c r="G335" s="21">
        <f t="shared" si="92"/>
        <v>5494.932914516412</v>
      </c>
      <c r="H335" s="21">
        <f t="shared" si="93"/>
        <v>4721.5142842512896</v>
      </c>
      <c r="I335" s="21">
        <f t="shared" si="94"/>
        <v>773.41863026512294</v>
      </c>
      <c r="J335" s="2">
        <f t="shared" si="97"/>
        <v>188633.1432820294</v>
      </c>
    </row>
    <row r="336" spans="1:10" customFormat="1" x14ac:dyDescent="0.45">
      <c r="A336" s="2"/>
      <c r="B336">
        <f t="shared" si="96"/>
        <v>324</v>
      </c>
      <c r="C336" s="19">
        <f t="shared" si="95"/>
        <v>4.8000000000000001E-2</v>
      </c>
      <c r="D336" s="12">
        <v>44483</v>
      </c>
      <c r="E336">
        <v>3.05</v>
      </c>
      <c r="F336" s="26">
        <v>0.02</v>
      </c>
      <c r="G336" s="21">
        <f t="shared" si="92"/>
        <v>5494.932914516412</v>
      </c>
      <c r="H336" s="21">
        <f t="shared" si="93"/>
        <v>4740.4003413882938</v>
      </c>
      <c r="I336" s="21">
        <f t="shared" si="94"/>
        <v>754.53257312811786</v>
      </c>
      <c r="J336" s="2">
        <f t="shared" si="97"/>
        <v>183892.7429406411</v>
      </c>
    </row>
    <row r="337" spans="1:10" s="18" customFormat="1" x14ac:dyDescent="0.45">
      <c r="A337" s="17"/>
      <c r="B337" s="18">
        <f t="shared" si="96"/>
        <v>325</v>
      </c>
      <c r="C337" s="19">
        <f>SUM($E$337:$F$337)</f>
        <v>5.0900000000000001E-2</v>
      </c>
      <c r="D337" s="20">
        <v>44490</v>
      </c>
      <c r="E337" s="19">
        <v>3.09E-2</v>
      </c>
      <c r="F337" s="26">
        <v>0.02</v>
      </c>
      <c r="G337" s="21">
        <f t="shared" ref="G337:G348" si="98">PMT($C$337/12,36,-$J$336)</f>
        <v>5518.8642879600275</v>
      </c>
      <c r="H337" s="21">
        <f t="shared" ref="H337:H348" si="99">PPMT($C$337/12,$B337-324,36,-$J$336)</f>
        <v>4738.8525699868078</v>
      </c>
      <c r="I337" s="21">
        <f t="shared" ref="I337:I348" si="100">IPMT($C$337/12,$B337-324,36,-$J$336)</f>
        <v>780.01171797321933</v>
      </c>
      <c r="J337" s="17">
        <f t="shared" si="97"/>
        <v>179153.89037065429</v>
      </c>
    </row>
    <row r="338" spans="1:10" customFormat="1" x14ac:dyDescent="0.45">
      <c r="A338" s="2"/>
      <c r="B338">
        <f t="shared" si="96"/>
        <v>326</v>
      </c>
      <c r="C338" s="19">
        <f t="shared" ref="C338:C348" si="101">SUM($E$337:$F$337)</f>
        <v>5.0900000000000001E-2</v>
      </c>
      <c r="D338" s="12">
        <v>44497</v>
      </c>
      <c r="E338">
        <v>3.14</v>
      </c>
      <c r="F338" s="26">
        <v>0.02</v>
      </c>
      <c r="G338" s="21">
        <f t="shared" si="98"/>
        <v>5518.8642879600275</v>
      </c>
      <c r="H338" s="21">
        <f t="shared" si="99"/>
        <v>4758.953202971169</v>
      </c>
      <c r="I338" s="21">
        <f t="shared" si="100"/>
        <v>759.91108498885865</v>
      </c>
      <c r="J338" s="2">
        <f t="shared" si="97"/>
        <v>174394.93716768312</v>
      </c>
    </row>
    <row r="339" spans="1:10" customFormat="1" x14ac:dyDescent="0.45">
      <c r="A339" s="2"/>
      <c r="B339">
        <f t="shared" si="96"/>
        <v>327</v>
      </c>
      <c r="C339" s="19">
        <f t="shared" si="101"/>
        <v>5.0900000000000001E-2</v>
      </c>
      <c r="D339" s="12">
        <v>44504</v>
      </c>
      <c r="E339">
        <v>3.09</v>
      </c>
      <c r="F339" s="26">
        <v>0.02</v>
      </c>
      <c r="G339" s="21">
        <f t="shared" si="98"/>
        <v>5518.8642879600275</v>
      </c>
      <c r="H339" s="21">
        <f t="shared" si="99"/>
        <v>4779.1390961404386</v>
      </c>
      <c r="I339" s="21">
        <f t="shared" si="100"/>
        <v>739.72519181958944</v>
      </c>
      <c r="J339" s="2">
        <f t="shared" si="97"/>
        <v>169615.7980715427</v>
      </c>
    </row>
    <row r="340" spans="1:10" customFormat="1" x14ac:dyDescent="0.45">
      <c r="A340" s="2"/>
      <c r="B340">
        <f t="shared" si="96"/>
        <v>328</v>
      </c>
      <c r="C340" s="19">
        <f t="shared" si="101"/>
        <v>5.0900000000000001E-2</v>
      </c>
      <c r="D340" s="12">
        <v>44510</v>
      </c>
      <c r="E340">
        <v>2.98</v>
      </c>
      <c r="F340" s="26">
        <v>0.02</v>
      </c>
      <c r="G340" s="21">
        <f t="shared" si="98"/>
        <v>5518.8642879600275</v>
      </c>
      <c r="H340" s="21">
        <f t="shared" si="99"/>
        <v>4799.4106111399005</v>
      </c>
      <c r="I340" s="21">
        <f t="shared" si="100"/>
        <v>719.45367682012704</v>
      </c>
      <c r="J340" s="2">
        <f t="shared" si="97"/>
        <v>164816.3874604028</v>
      </c>
    </row>
    <row r="341" spans="1:10" customFormat="1" x14ac:dyDescent="0.45">
      <c r="A341" s="2"/>
      <c r="B341">
        <f t="shared" si="96"/>
        <v>329</v>
      </c>
      <c r="C341" s="19">
        <f t="shared" si="101"/>
        <v>5.0900000000000001E-2</v>
      </c>
      <c r="D341" s="12">
        <v>44518</v>
      </c>
      <c r="E341">
        <v>3.1</v>
      </c>
      <c r="F341" s="26">
        <v>0.02</v>
      </c>
      <c r="G341" s="21">
        <f t="shared" si="98"/>
        <v>5518.8642879600275</v>
      </c>
      <c r="H341" s="21">
        <f t="shared" si="99"/>
        <v>4819.7681111488191</v>
      </c>
      <c r="I341" s="21">
        <f t="shared" si="100"/>
        <v>699.09617681120847</v>
      </c>
      <c r="J341" s="2">
        <f t="shared" si="97"/>
        <v>159996.61934925398</v>
      </c>
    </row>
    <row r="342" spans="1:10" customFormat="1" x14ac:dyDescent="0.45">
      <c r="A342" s="2"/>
      <c r="B342">
        <f t="shared" si="96"/>
        <v>330</v>
      </c>
      <c r="C342" s="19">
        <f t="shared" si="101"/>
        <v>5.0900000000000001E-2</v>
      </c>
      <c r="D342" s="12">
        <v>44524</v>
      </c>
      <c r="E342">
        <v>3.1</v>
      </c>
      <c r="F342" s="26">
        <v>0.02</v>
      </c>
      <c r="G342" s="21">
        <f t="shared" si="98"/>
        <v>5518.8642879600275</v>
      </c>
      <c r="H342" s="21">
        <f t="shared" si="99"/>
        <v>4840.2119608869416</v>
      </c>
      <c r="I342" s="21">
        <f t="shared" si="100"/>
        <v>678.65232707308564</v>
      </c>
      <c r="J342" s="2">
        <f t="shared" si="97"/>
        <v>155156.40738836702</v>
      </c>
    </row>
    <row r="343" spans="1:10" customFormat="1" x14ac:dyDescent="0.45">
      <c r="A343" s="2"/>
      <c r="B343">
        <f t="shared" si="96"/>
        <v>331</v>
      </c>
      <c r="C343" s="19">
        <f t="shared" si="101"/>
        <v>5.0900000000000001E-2</v>
      </c>
      <c r="D343" s="12">
        <v>44532</v>
      </c>
      <c r="E343">
        <v>3.11</v>
      </c>
      <c r="F343" s="26">
        <v>0.02</v>
      </c>
      <c r="G343" s="21">
        <f t="shared" si="98"/>
        <v>5518.8642879600275</v>
      </c>
      <c r="H343" s="21">
        <f t="shared" si="99"/>
        <v>4860.7425266210375</v>
      </c>
      <c r="I343" s="21">
        <f t="shared" si="100"/>
        <v>658.12176133899015</v>
      </c>
      <c r="J343" s="2">
        <f t="shared" si="97"/>
        <v>150295.66486174599</v>
      </c>
    </row>
    <row r="344" spans="1:10" customFormat="1" x14ac:dyDescent="0.45">
      <c r="A344" s="2"/>
      <c r="B344">
        <f t="shared" si="96"/>
        <v>332</v>
      </c>
      <c r="C344" s="19">
        <f t="shared" si="101"/>
        <v>5.0900000000000001E-2</v>
      </c>
      <c r="D344" s="12">
        <v>44539</v>
      </c>
      <c r="E344">
        <v>3.1</v>
      </c>
      <c r="F344" s="26">
        <v>0.02</v>
      </c>
      <c r="G344" s="21">
        <f t="shared" si="98"/>
        <v>5518.8642879600275</v>
      </c>
      <c r="H344" s="21">
        <f t="shared" si="99"/>
        <v>4881.3601761714554</v>
      </c>
      <c r="I344" s="21">
        <f t="shared" si="100"/>
        <v>637.50411178857257</v>
      </c>
      <c r="J344" s="2">
        <f t="shared" si="97"/>
        <v>145414.30468557452</v>
      </c>
    </row>
    <row r="345" spans="1:10" customFormat="1" x14ac:dyDescent="0.45">
      <c r="A345" s="2"/>
      <c r="B345">
        <f t="shared" si="96"/>
        <v>333</v>
      </c>
      <c r="C345" s="19">
        <f t="shared" si="101"/>
        <v>5.0900000000000001E-2</v>
      </c>
      <c r="D345" s="12">
        <v>44546</v>
      </c>
      <c r="E345">
        <v>3.12</v>
      </c>
      <c r="F345" s="26">
        <v>0.02</v>
      </c>
      <c r="G345" s="21">
        <f t="shared" si="98"/>
        <v>5518.8642879600275</v>
      </c>
      <c r="H345" s="21">
        <f t="shared" si="99"/>
        <v>4902.0652789187161</v>
      </c>
      <c r="I345" s="21">
        <f t="shared" si="100"/>
        <v>616.79900904131205</v>
      </c>
      <c r="J345" s="2">
        <f t="shared" si="97"/>
        <v>140512.2394066558</v>
      </c>
    </row>
    <row r="346" spans="1:10" customFormat="1" x14ac:dyDescent="0.45">
      <c r="A346" s="2"/>
      <c r="B346">
        <f t="shared" si="96"/>
        <v>334</v>
      </c>
      <c r="C346" s="19">
        <f t="shared" si="101"/>
        <v>5.0900000000000001E-2</v>
      </c>
      <c r="D346" s="12">
        <v>44553</v>
      </c>
      <c r="E346">
        <v>3.05</v>
      </c>
      <c r="F346" s="26">
        <v>0.02</v>
      </c>
      <c r="G346" s="21">
        <f t="shared" si="98"/>
        <v>5518.8642879600275</v>
      </c>
      <c r="H346" s="21">
        <f t="shared" si="99"/>
        <v>4922.8582058101292</v>
      </c>
      <c r="I346" s="21">
        <f t="shared" si="100"/>
        <v>596.00608214989859</v>
      </c>
      <c r="J346" s="2">
        <f t="shared" si="97"/>
        <v>135589.38120084567</v>
      </c>
    </row>
    <row r="347" spans="1:10" customFormat="1" x14ac:dyDescent="0.45">
      <c r="A347" s="2"/>
      <c r="B347">
        <f t="shared" si="96"/>
        <v>335</v>
      </c>
      <c r="C347" s="19">
        <f t="shared" si="101"/>
        <v>5.0900000000000001E-2</v>
      </c>
      <c r="D347" s="12">
        <v>44560</v>
      </c>
      <c r="E347">
        <v>3.11</v>
      </c>
      <c r="F347" s="26">
        <v>0.02</v>
      </c>
      <c r="G347" s="21">
        <f t="shared" si="98"/>
        <v>5518.8642879600275</v>
      </c>
      <c r="H347" s="21">
        <f t="shared" si="99"/>
        <v>4943.7393293664409</v>
      </c>
      <c r="I347" s="21">
        <f t="shared" si="100"/>
        <v>575.12495859358728</v>
      </c>
      <c r="J347" s="2">
        <f t="shared" si="97"/>
        <v>130645.64187147924</v>
      </c>
    </row>
    <row r="348" spans="1:10" customFormat="1" x14ac:dyDescent="0.45">
      <c r="A348" s="2"/>
      <c r="B348">
        <f t="shared" si="96"/>
        <v>336</v>
      </c>
      <c r="C348" s="19">
        <f t="shared" si="101"/>
        <v>5.0900000000000001E-2</v>
      </c>
      <c r="D348" s="12">
        <v>44567</v>
      </c>
      <c r="E348">
        <v>3.22</v>
      </c>
      <c r="F348" s="26">
        <v>0.02</v>
      </c>
      <c r="G348" s="21">
        <f t="shared" si="98"/>
        <v>5518.8642879600275</v>
      </c>
      <c r="H348" s="21">
        <f t="shared" si="99"/>
        <v>4964.7090236885033</v>
      </c>
      <c r="I348" s="21">
        <f t="shared" si="100"/>
        <v>554.15526427152452</v>
      </c>
      <c r="J348" s="2">
        <f t="shared" si="97"/>
        <v>125680.93284779074</v>
      </c>
    </row>
    <row r="349" spans="1:10" s="18" customFormat="1" x14ac:dyDescent="0.45">
      <c r="A349" s="17"/>
      <c r="B349" s="18">
        <f t="shared" si="96"/>
        <v>337</v>
      </c>
      <c r="C349" s="19">
        <f>SUM($E$349:$F$349)</f>
        <v>5.4500000000000007E-2</v>
      </c>
      <c r="D349" s="20">
        <v>44574</v>
      </c>
      <c r="E349" s="19">
        <v>3.4500000000000003E-2</v>
      </c>
      <c r="F349" s="26">
        <v>0.02</v>
      </c>
      <c r="G349" s="21">
        <f t="shared" ref="G349:G360" si="102">PMT($C$349/12,24,-$J$348)</f>
        <v>5539.1607087353441</v>
      </c>
      <c r="H349" s="21">
        <f t="shared" ref="H349:H360" si="103">PPMT($C$349/12,$B349-336,24,-$J$348)</f>
        <v>4968.359805384961</v>
      </c>
      <c r="I349" s="21">
        <f t="shared" ref="I349:I360" si="104">IPMT($C$349/12,$B349-336,24,-$J$348)</f>
        <v>570.80090335038301</v>
      </c>
      <c r="J349" s="17">
        <f t="shared" si="97"/>
        <v>120712.57304240578</v>
      </c>
    </row>
    <row r="350" spans="1:10" customFormat="1" x14ac:dyDescent="0.45">
      <c r="A350" s="2"/>
      <c r="B350">
        <f t="shared" si="96"/>
        <v>338</v>
      </c>
      <c r="C350" s="19">
        <f t="shared" ref="C350:C360" si="105">SUM($E$349:$F$349)</f>
        <v>5.4500000000000007E-2</v>
      </c>
      <c r="D350" s="12">
        <v>44581</v>
      </c>
      <c r="E350">
        <v>3.56</v>
      </c>
      <c r="F350" s="26">
        <v>0.02</v>
      </c>
      <c r="G350" s="21">
        <f t="shared" si="102"/>
        <v>5539.1607087353441</v>
      </c>
      <c r="H350" s="21">
        <f t="shared" si="103"/>
        <v>4990.9244395010846</v>
      </c>
      <c r="I350" s="21">
        <f t="shared" si="104"/>
        <v>548.23626923425968</v>
      </c>
      <c r="J350" s="2">
        <f t="shared" si="97"/>
        <v>115721.64860290469</v>
      </c>
    </row>
    <row r="351" spans="1:10" customFormat="1" x14ac:dyDescent="0.45">
      <c r="A351" s="2"/>
      <c r="B351">
        <f t="shared" si="96"/>
        <v>339</v>
      </c>
      <c r="C351" s="19">
        <f t="shared" si="105"/>
        <v>5.4500000000000007E-2</v>
      </c>
      <c r="D351" s="12">
        <v>44588</v>
      </c>
      <c r="E351">
        <v>3.55</v>
      </c>
      <c r="F351" s="26">
        <v>0.02</v>
      </c>
      <c r="G351" s="21">
        <f t="shared" si="102"/>
        <v>5539.1607087353441</v>
      </c>
      <c r="H351" s="21">
        <f t="shared" si="103"/>
        <v>5013.591554663818</v>
      </c>
      <c r="I351" s="21">
        <f t="shared" si="104"/>
        <v>525.56915407152553</v>
      </c>
      <c r="J351" s="2">
        <f t="shared" si="97"/>
        <v>110708.05704824088</v>
      </c>
    </row>
    <row r="352" spans="1:10" customFormat="1" x14ac:dyDescent="0.45">
      <c r="A352" s="2"/>
      <c r="B352">
        <f t="shared" si="96"/>
        <v>340</v>
      </c>
      <c r="C352" s="19">
        <f t="shared" si="105"/>
        <v>5.4500000000000007E-2</v>
      </c>
      <c r="D352" s="12">
        <v>44595</v>
      </c>
      <c r="E352">
        <v>3.55</v>
      </c>
      <c r="F352" s="26">
        <v>0.02</v>
      </c>
      <c r="G352" s="21">
        <f t="shared" si="102"/>
        <v>5539.1607087353441</v>
      </c>
      <c r="H352" s="21">
        <f t="shared" si="103"/>
        <v>5036.3616163079159</v>
      </c>
      <c r="I352" s="21">
        <f t="shared" si="104"/>
        <v>502.79909242742735</v>
      </c>
      <c r="J352" s="2">
        <f t="shared" si="97"/>
        <v>105671.69543193297</v>
      </c>
    </row>
    <row r="353" spans="1:10" customFormat="1" x14ac:dyDescent="0.45">
      <c r="A353" s="2"/>
      <c r="B353">
        <f t="shared" si="96"/>
        <v>341</v>
      </c>
      <c r="C353" s="19">
        <f t="shared" si="105"/>
        <v>5.4500000000000007E-2</v>
      </c>
      <c r="D353" s="12">
        <v>44602</v>
      </c>
      <c r="E353">
        <v>3.69</v>
      </c>
      <c r="F353" s="26">
        <v>0.02</v>
      </c>
      <c r="G353" s="21">
        <f t="shared" si="102"/>
        <v>5539.1607087353441</v>
      </c>
      <c r="H353" s="21">
        <f t="shared" si="103"/>
        <v>5059.2350919819819</v>
      </c>
      <c r="I353" s="21">
        <f t="shared" si="104"/>
        <v>479.92561675336225</v>
      </c>
      <c r="J353" s="2">
        <f t="shared" si="97"/>
        <v>100612.46033995098</v>
      </c>
    </row>
    <row r="354" spans="1:10" customFormat="1" x14ac:dyDescent="0.45">
      <c r="A354" s="2"/>
      <c r="B354">
        <f t="shared" si="96"/>
        <v>342</v>
      </c>
      <c r="C354" s="19">
        <f t="shared" si="105"/>
        <v>5.4500000000000007E-2</v>
      </c>
      <c r="D354" s="12">
        <v>44609</v>
      </c>
      <c r="E354">
        <v>3.92</v>
      </c>
      <c r="F354" s="26">
        <v>0.02</v>
      </c>
      <c r="G354" s="21">
        <f t="shared" si="102"/>
        <v>5539.1607087353441</v>
      </c>
      <c r="H354" s="21">
        <f t="shared" si="103"/>
        <v>5082.2124513580666</v>
      </c>
      <c r="I354" s="21">
        <f t="shared" si="104"/>
        <v>456.9482573772774</v>
      </c>
      <c r="J354" s="2">
        <f t="shared" si="97"/>
        <v>95530.247888592916</v>
      </c>
    </row>
    <row r="355" spans="1:10" customFormat="1" x14ac:dyDescent="0.45">
      <c r="A355" s="2"/>
      <c r="B355">
        <f t="shared" si="96"/>
        <v>343</v>
      </c>
      <c r="C355" s="19">
        <f t="shared" si="105"/>
        <v>5.4500000000000007E-2</v>
      </c>
      <c r="D355" s="12">
        <v>44616</v>
      </c>
      <c r="E355">
        <v>3.89</v>
      </c>
      <c r="F355" s="26">
        <v>0.02</v>
      </c>
      <c r="G355" s="21">
        <f t="shared" si="102"/>
        <v>5539.1607087353441</v>
      </c>
      <c r="H355" s="21">
        <f t="shared" si="103"/>
        <v>5105.2941662413186</v>
      </c>
      <c r="I355" s="21">
        <f t="shared" si="104"/>
        <v>433.86654249402613</v>
      </c>
      <c r="J355" s="2">
        <f t="shared" si="97"/>
        <v>90424.953722351594</v>
      </c>
    </row>
    <row r="356" spans="1:10" customFormat="1" x14ac:dyDescent="0.45">
      <c r="A356" s="2"/>
      <c r="B356">
        <f t="shared" si="96"/>
        <v>344</v>
      </c>
      <c r="C356" s="19">
        <f t="shared" si="105"/>
        <v>5.4500000000000007E-2</v>
      </c>
      <c r="D356" s="12">
        <v>44623</v>
      </c>
      <c r="E356">
        <v>3.76</v>
      </c>
      <c r="F356" s="26">
        <v>0.02</v>
      </c>
      <c r="G356" s="21">
        <f t="shared" si="102"/>
        <v>5539.1607087353441</v>
      </c>
      <c r="H356" s="21">
        <f t="shared" si="103"/>
        <v>5128.4807105796644</v>
      </c>
      <c r="I356" s="21">
        <f t="shared" si="104"/>
        <v>410.6799981556801</v>
      </c>
      <c r="J356" s="2">
        <f t="shared" si="97"/>
        <v>85296.47301177193</v>
      </c>
    </row>
    <row r="357" spans="1:10" customFormat="1" x14ac:dyDescent="0.45">
      <c r="A357" s="2"/>
      <c r="B357">
        <f t="shared" si="96"/>
        <v>345</v>
      </c>
      <c r="C357" s="19">
        <f t="shared" si="105"/>
        <v>5.4500000000000007E-2</v>
      </c>
      <c r="D357" s="12">
        <v>44630</v>
      </c>
      <c r="E357">
        <v>3.85</v>
      </c>
      <c r="F357" s="26">
        <v>0.02</v>
      </c>
      <c r="G357" s="21">
        <f t="shared" si="102"/>
        <v>5539.1607087353441</v>
      </c>
      <c r="H357" s="21">
        <f t="shared" si="103"/>
        <v>5151.772560473546</v>
      </c>
      <c r="I357" s="21">
        <f t="shared" si="104"/>
        <v>387.38814826179748</v>
      </c>
      <c r="J357" s="2">
        <f t="shared" si="97"/>
        <v>80144.700451298384</v>
      </c>
    </row>
    <row r="358" spans="1:10" customFormat="1" x14ac:dyDescent="0.45">
      <c r="A358" s="2"/>
      <c r="B358">
        <f t="shared" si="96"/>
        <v>346</v>
      </c>
      <c r="C358" s="19">
        <f t="shared" si="105"/>
        <v>5.4500000000000007E-2</v>
      </c>
      <c r="D358" s="12">
        <v>44637</v>
      </c>
      <c r="E358">
        <v>4.16</v>
      </c>
      <c r="F358" s="26">
        <v>0.02</v>
      </c>
      <c r="G358" s="21">
        <f t="shared" si="102"/>
        <v>5539.1607087353441</v>
      </c>
      <c r="H358" s="21">
        <f t="shared" si="103"/>
        <v>5175.1701941856973</v>
      </c>
      <c r="I358" s="21">
        <f t="shared" si="104"/>
        <v>363.99051454964683</v>
      </c>
      <c r="J358" s="2">
        <f t="shared" si="97"/>
        <v>74969.530257112681</v>
      </c>
    </row>
    <row r="359" spans="1:10" customFormat="1" x14ac:dyDescent="0.45">
      <c r="A359" s="2"/>
      <c r="B359">
        <f t="shared" si="96"/>
        <v>347</v>
      </c>
      <c r="C359" s="19">
        <f t="shared" si="105"/>
        <v>5.4500000000000007E-2</v>
      </c>
      <c r="D359" s="12">
        <v>44644</v>
      </c>
      <c r="E359">
        <v>4.42</v>
      </c>
      <c r="F359" s="26">
        <v>0.02</v>
      </c>
      <c r="G359" s="21">
        <f t="shared" si="102"/>
        <v>5539.1607087353441</v>
      </c>
      <c r="H359" s="21">
        <f t="shared" si="103"/>
        <v>5198.6740921509563</v>
      </c>
      <c r="I359" s="21">
        <f t="shared" si="104"/>
        <v>340.48661658438681</v>
      </c>
      <c r="J359" s="2">
        <f t="shared" si="97"/>
        <v>69770.856164961719</v>
      </c>
    </row>
    <row r="360" spans="1:10" customFormat="1" x14ac:dyDescent="0.45">
      <c r="A360" s="2"/>
      <c r="B360">
        <f t="shared" si="96"/>
        <v>348</v>
      </c>
      <c r="C360" s="19">
        <f t="shared" si="105"/>
        <v>5.4500000000000007E-2</v>
      </c>
      <c r="D360" s="12">
        <v>44651</v>
      </c>
      <c r="E360">
        <v>4.67</v>
      </c>
      <c r="F360" s="26">
        <v>0.02</v>
      </c>
      <c r="G360" s="21">
        <f t="shared" si="102"/>
        <v>5539.1607087353441</v>
      </c>
      <c r="H360" s="21">
        <f t="shared" si="103"/>
        <v>5222.284736986142</v>
      </c>
      <c r="I360" s="21">
        <f t="shared" si="104"/>
        <v>316.8759717492012</v>
      </c>
      <c r="J360" s="2">
        <f t="shared" si="97"/>
        <v>64548.571427975578</v>
      </c>
    </row>
    <row r="361" spans="1:10" s="18" customFormat="1" x14ac:dyDescent="0.45">
      <c r="A361" s="17"/>
      <c r="B361" s="18">
        <f t="shared" si="96"/>
        <v>349</v>
      </c>
      <c r="C361" s="19">
        <f>SUM($E$361:$F$361)</f>
        <v>6.7199999999999996E-2</v>
      </c>
      <c r="D361" s="20">
        <v>44658</v>
      </c>
      <c r="E361" s="19">
        <v>4.7199999999999999E-2</v>
      </c>
      <c r="F361" s="26">
        <v>0.02</v>
      </c>
      <c r="G361" s="21">
        <f t="shared" ref="G361:G372" si="106">PMT($C$361/12,12,-$J$360)</f>
        <v>5576.8493796318826</v>
      </c>
      <c r="H361" s="21">
        <f t="shared" ref="H361:H372" si="107">PPMT($C$361/12,$B361-348,12,-$J$360)</f>
        <v>5215.3773796352189</v>
      </c>
      <c r="I361" s="21">
        <f t="shared" ref="I361:I372" si="108">IPMT($C$361/12,$B361-348,12,-$J$360)</f>
        <v>361.47199999666321</v>
      </c>
      <c r="J361" s="17">
        <f t="shared" si="97"/>
        <v>59333.19404834036</v>
      </c>
    </row>
    <row r="362" spans="1:10" customFormat="1" x14ac:dyDescent="0.45">
      <c r="A362" s="2"/>
      <c r="B362">
        <f t="shared" si="96"/>
        <v>350</v>
      </c>
      <c r="C362" s="19">
        <f t="shared" ref="C362:C372" si="109">SUM($E$361:$F$361)</f>
        <v>6.7199999999999996E-2</v>
      </c>
      <c r="D362" s="12">
        <v>44665</v>
      </c>
      <c r="E362">
        <v>5</v>
      </c>
      <c r="F362" s="26">
        <v>0.02</v>
      </c>
      <c r="G362" s="21">
        <f t="shared" si="106"/>
        <v>5576.8493796318826</v>
      </c>
      <c r="H362" s="21">
        <f t="shared" si="107"/>
        <v>5244.5834929611765</v>
      </c>
      <c r="I362" s="21">
        <f t="shared" si="108"/>
        <v>332.26588667070598</v>
      </c>
      <c r="J362" s="2">
        <f t="shared" si="97"/>
        <v>54088.610555379186</v>
      </c>
    </row>
    <row r="363" spans="1:10" customFormat="1" x14ac:dyDescent="0.45">
      <c r="A363" s="2"/>
      <c r="B363">
        <f t="shared" si="96"/>
        <v>351</v>
      </c>
      <c r="C363" s="19">
        <f t="shared" si="109"/>
        <v>6.7199999999999996E-2</v>
      </c>
      <c r="D363" s="12">
        <v>44672</v>
      </c>
      <c r="E363">
        <v>5.1100000000000003</v>
      </c>
      <c r="F363" s="26">
        <v>0.02</v>
      </c>
      <c r="G363" s="21">
        <f t="shared" si="106"/>
        <v>5576.8493796318826</v>
      </c>
      <c r="H363" s="21">
        <f t="shared" si="107"/>
        <v>5273.9531605217589</v>
      </c>
      <c r="I363" s="21">
        <f t="shared" si="108"/>
        <v>302.89621911012335</v>
      </c>
      <c r="J363" s="2">
        <f t="shared" si="97"/>
        <v>48814.65739485743</v>
      </c>
    </row>
    <row r="364" spans="1:10" customFormat="1" x14ac:dyDescent="0.45">
      <c r="A364" s="2"/>
      <c r="B364">
        <f t="shared" si="96"/>
        <v>352</v>
      </c>
      <c r="C364" s="19">
        <f t="shared" si="109"/>
        <v>6.7199999999999996E-2</v>
      </c>
      <c r="D364" s="12">
        <v>44679</v>
      </c>
      <c r="E364">
        <v>5.0999999999999996</v>
      </c>
      <c r="F364" s="26">
        <v>0.02</v>
      </c>
      <c r="G364" s="21">
        <f t="shared" si="106"/>
        <v>5576.8493796318826</v>
      </c>
      <c r="H364" s="21">
        <f t="shared" si="107"/>
        <v>5303.4872982206807</v>
      </c>
      <c r="I364" s="21">
        <f t="shared" si="108"/>
        <v>273.36208141120153</v>
      </c>
      <c r="J364" s="2">
        <f t="shared" si="97"/>
        <v>43511.17009663675</v>
      </c>
    </row>
    <row r="365" spans="1:10" customFormat="1" x14ac:dyDescent="0.45">
      <c r="A365" s="2"/>
      <c r="B365">
        <f t="shared" si="96"/>
        <v>353</v>
      </c>
      <c r="C365" s="19">
        <f t="shared" si="109"/>
        <v>6.7199999999999996E-2</v>
      </c>
      <c r="D365" s="12">
        <v>44686</v>
      </c>
      <c r="E365">
        <v>5.27</v>
      </c>
      <c r="F365" s="26">
        <v>0.02</v>
      </c>
      <c r="G365" s="21">
        <f t="shared" si="106"/>
        <v>5576.8493796318826</v>
      </c>
      <c r="H365" s="21">
        <f t="shared" si="107"/>
        <v>5333.1868270907162</v>
      </c>
      <c r="I365" s="21">
        <f t="shared" si="108"/>
        <v>243.66255254116572</v>
      </c>
      <c r="J365" s="2">
        <f t="shared" si="97"/>
        <v>38177.983269546035</v>
      </c>
    </row>
    <row r="366" spans="1:10" customFormat="1" x14ac:dyDescent="0.45">
      <c r="A366" s="2"/>
      <c r="B366">
        <f t="shared" si="96"/>
        <v>354</v>
      </c>
      <c r="C366" s="19">
        <f t="shared" si="109"/>
        <v>6.7199999999999996E-2</v>
      </c>
      <c r="D366" s="12">
        <v>44693</v>
      </c>
      <c r="E366">
        <v>5.3</v>
      </c>
      <c r="F366" s="26">
        <v>0.02</v>
      </c>
      <c r="G366" s="21">
        <f t="shared" si="106"/>
        <v>5576.8493796318826</v>
      </c>
      <c r="H366" s="21">
        <f t="shared" si="107"/>
        <v>5363.0526733224242</v>
      </c>
      <c r="I366" s="21">
        <f t="shared" si="108"/>
        <v>213.7967063094577</v>
      </c>
      <c r="J366" s="2">
        <f t="shared" si="97"/>
        <v>32814.93059622361</v>
      </c>
    </row>
    <row r="367" spans="1:10" customFormat="1" x14ac:dyDescent="0.45">
      <c r="A367" s="2"/>
      <c r="B367">
        <f t="shared" si="96"/>
        <v>355</v>
      </c>
      <c r="C367" s="19">
        <f t="shared" si="109"/>
        <v>6.7199999999999996E-2</v>
      </c>
      <c r="D367" s="12">
        <v>44700</v>
      </c>
      <c r="E367">
        <v>5.25</v>
      </c>
      <c r="F367" s="26">
        <v>0.02</v>
      </c>
      <c r="G367" s="21">
        <f t="shared" si="106"/>
        <v>5576.8493796318826</v>
      </c>
      <c r="H367" s="21">
        <f t="shared" si="107"/>
        <v>5393.08576829303</v>
      </c>
      <c r="I367" s="21">
        <f t="shared" si="108"/>
        <v>183.76361133885214</v>
      </c>
      <c r="J367" s="2">
        <f t="shared" si="97"/>
        <v>27421.844827930581</v>
      </c>
    </row>
    <row r="368" spans="1:10" customFormat="1" x14ac:dyDescent="0.45">
      <c r="A368" s="2"/>
      <c r="B368">
        <f t="shared" si="96"/>
        <v>356</v>
      </c>
      <c r="C368" s="19">
        <f t="shared" si="109"/>
        <v>6.7199999999999996E-2</v>
      </c>
      <c r="D368" s="12">
        <v>44707</v>
      </c>
      <c r="E368">
        <v>5.0999999999999996</v>
      </c>
      <c r="F368" s="26">
        <v>0.02</v>
      </c>
      <c r="G368" s="21">
        <f t="shared" si="106"/>
        <v>5576.8493796318826</v>
      </c>
      <c r="H368" s="21">
        <f t="shared" si="107"/>
        <v>5423.2870485954709</v>
      </c>
      <c r="I368" s="21">
        <f t="shared" si="108"/>
        <v>153.56233103641114</v>
      </c>
      <c r="J368" s="2">
        <f t="shared" si="97"/>
        <v>21998.557779335111</v>
      </c>
    </row>
    <row r="369" spans="1:10" customFormat="1" x14ac:dyDescent="0.45">
      <c r="A369" s="2"/>
      <c r="B369">
        <f t="shared" si="96"/>
        <v>357</v>
      </c>
      <c r="C369" s="19">
        <f t="shared" si="109"/>
        <v>6.7199999999999996E-2</v>
      </c>
      <c r="D369" s="12">
        <v>44714</v>
      </c>
      <c r="E369">
        <v>5.09</v>
      </c>
      <c r="F369" s="26">
        <v>0.02</v>
      </c>
      <c r="G369" s="21">
        <f t="shared" si="106"/>
        <v>5576.8493796318826</v>
      </c>
      <c r="H369" s="21">
        <f t="shared" si="107"/>
        <v>5453.6574560676054</v>
      </c>
      <c r="I369" s="21">
        <f t="shared" si="108"/>
        <v>123.19192356427652</v>
      </c>
      <c r="J369" s="2">
        <f t="shared" si="97"/>
        <v>16544.900323267506</v>
      </c>
    </row>
    <row r="370" spans="1:10" customFormat="1" x14ac:dyDescent="0.45">
      <c r="A370" s="2"/>
      <c r="B370">
        <f t="shared" si="96"/>
        <v>358</v>
      </c>
      <c r="C370" s="19">
        <f t="shared" si="109"/>
        <v>6.7199999999999996E-2</v>
      </c>
      <c r="D370" s="12">
        <v>44721</v>
      </c>
      <c r="E370">
        <v>5.23</v>
      </c>
      <c r="F370" s="26">
        <v>0.02</v>
      </c>
      <c r="G370" s="21">
        <f t="shared" si="106"/>
        <v>5576.8493796318826</v>
      </c>
      <c r="H370" s="21">
        <f t="shared" si="107"/>
        <v>5484.1979378215847</v>
      </c>
      <c r="I370" s="21">
        <f t="shared" si="108"/>
        <v>92.651441810297925</v>
      </c>
      <c r="J370" s="2">
        <f t="shared" si="97"/>
        <v>11060.702385445922</v>
      </c>
    </row>
    <row r="371" spans="1:10" customFormat="1" x14ac:dyDescent="0.45">
      <c r="A371" s="2"/>
      <c r="B371">
        <f t="shared" si="96"/>
        <v>359</v>
      </c>
      <c r="C371" s="19">
        <f t="shared" si="109"/>
        <v>6.7199999999999996E-2</v>
      </c>
      <c r="F371" s="26">
        <v>0.02</v>
      </c>
      <c r="G371" s="21">
        <f t="shared" si="106"/>
        <v>5576.8493796318826</v>
      </c>
      <c r="H371" s="21">
        <f t="shared" si="107"/>
        <v>5514.9094462733847</v>
      </c>
      <c r="I371" s="21">
        <f t="shared" si="108"/>
        <v>61.939933358497065</v>
      </c>
      <c r="J371" s="2">
        <f t="shared" si="97"/>
        <v>5545.7929391725374</v>
      </c>
    </row>
    <row r="372" spans="1:10" customFormat="1" x14ac:dyDescent="0.45">
      <c r="A372" s="2"/>
      <c r="B372">
        <f t="shared" si="96"/>
        <v>360</v>
      </c>
      <c r="C372" s="19">
        <f t="shared" si="109"/>
        <v>6.7199999999999996E-2</v>
      </c>
      <c r="F372" s="26">
        <v>0.02</v>
      </c>
      <c r="G372" s="21">
        <f t="shared" si="106"/>
        <v>5576.8493796318826</v>
      </c>
      <c r="H372" s="21">
        <f t="shared" si="107"/>
        <v>5545.7929391725165</v>
      </c>
      <c r="I372" s="21">
        <f t="shared" si="108"/>
        <v>31.056440459366094</v>
      </c>
      <c r="J372" s="2">
        <f t="shared" si="97"/>
        <v>2.0918378140777349E-11</v>
      </c>
    </row>
    <row r="373" spans="1:10" x14ac:dyDescent="0.45">
      <c r="A373" s="21"/>
      <c r="C373" s="23"/>
      <c r="G373" s="21"/>
      <c r="H373" s="21"/>
      <c r="I373" s="21"/>
      <c r="J373" s="21"/>
    </row>
    <row r="374" spans="1:10" x14ac:dyDescent="0.45">
      <c r="A374" s="21"/>
      <c r="C374" s="23"/>
      <c r="G374" s="21"/>
      <c r="H374" s="21"/>
      <c r="I374" s="21"/>
      <c r="J374" s="21"/>
    </row>
    <row r="375" spans="1:10" x14ac:dyDescent="0.45">
      <c r="A375" s="21"/>
      <c r="C375" s="23"/>
      <c r="G375" s="21"/>
      <c r="H375" s="21"/>
      <c r="I375" s="21"/>
      <c r="J375" s="21"/>
    </row>
    <row r="376" spans="1:10" x14ac:dyDescent="0.45">
      <c r="A376" s="21"/>
      <c r="C376" s="23"/>
      <c r="G376" s="21"/>
      <c r="H376" s="21"/>
      <c r="I376" s="21"/>
      <c r="J376" s="21"/>
    </row>
    <row r="377" spans="1:10" x14ac:dyDescent="0.45">
      <c r="A377" s="21"/>
      <c r="C377" s="23"/>
      <c r="G377" s="21"/>
      <c r="H377" s="21"/>
      <c r="I377" s="21"/>
      <c r="J377" s="21"/>
    </row>
    <row r="378" spans="1:10" x14ac:dyDescent="0.45">
      <c r="A378" s="21"/>
      <c r="C378" s="23"/>
      <c r="G378" s="21"/>
      <c r="H378" s="21"/>
      <c r="I378" s="21"/>
      <c r="J378" s="21"/>
    </row>
    <row r="379" spans="1:10" x14ac:dyDescent="0.45">
      <c r="A379" s="21"/>
      <c r="C379" s="23"/>
      <c r="G379" s="21"/>
      <c r="H379" s="21"/>
      <c r="I379" s="21"/>
      <c r="J379" s="21"/>
    </row>
    <row r="380" spans="1:10" x14ac:dyDescent="0.45">
      <c r="A380" s="21"/>
      <c r="C380" s="23"/>
      <c r="G380" s="21"/>
      <c r="H380" s="21"/>
      <c r="I380" s="21"/>
      <c r="J380" s="21"/>
    </row>
    <row r="381" spans="1:10" x14ac:dyDescent="0.45">
      <c r="A381" s="21"/>
      <c r="C381" s="23"/>
      <c r="G381" s="21"/>
      <c r="H381" s="21"/>
      <c r="I381" s="21"/>
      <c r="J381" s="21"/>
    </row>
    <row r="382" spans="1:10" x14ac:dyDescent="0.45">
      <c r="A382" s="21"/>
      <c r="C382" s="23"/>
      <c r="G382" s="21"/>
      <c r="H382" s="21"/>
      <c r="I382" s="21"/>
      <c r="J382" s="21"/>
    </row>
    <row r="383" spans="1:10" x14ac:dyDescent="0.45">
      <c r="A383" s="21"/>
      <c r="C383" s="23"/>
      <c r="G383" s="21"/>
      <c r="H383" s="21"/>
      <c r="I383" s="21"/>
      <c r="J383" s="21"/>
    </row>
    <row r="384" spans="1:10" x14ac:dyDescent="0.45">
      <c r="A384" s="21"/>
      <c r="C384" s="23"/>
      <c r="G384" s="21"/>
      <c r="H384" s="21"/>
      <c r="I384" s="21"/>
      <c r="J384" s="21"/>
    </row>
    <row r="385" spans="1:10" x14ac:dyDescent="0.45">
      <c r="A385" s="21"/>
      <c r="C385" s="23"/>
      <c r="G385" s="21"/>
      <c r="H385" s="21"/>
      <c r="I385" s="21"/>
      <c r="J385" s="21"/>
    </row>
    <row r="386" spans="1:10" x14ac:dyDescent="0.45">
      <c r="A386" s="21"/>
      <c r="C386" s="23"/>
      <c r="G386" s="21"/>
      <c r="H386" s="21"/>
      <c r="I386" s="21"/>
      <c r="J386" s="21"/>
    </row>
    <row r="387" spans="1:10" x14ac:dyDescent="0.45">
      <c r="A387" s="21"/>
      <c r="C387" s="23"/>
      <c r="G387" s="21"/>
      <c r="H387" s="21"/>
      <c r="I387" s="21"/>
      <c r="J387" s="21"/>
    </row>
    <row r="388" spans="1:10" x14ac:dyDescent="0.45">
      <c r="A388" s="21"/>
      <c r="C388" s="23"/>
      <c r="G388" s="21"/>
      <c r="H388" s="21"/>
      <c r="I388" s="21"/>
      <c r="J388" s="21"/>
    </row>
    <row r="389" spans="1:10" x14ac:dyDescent="0.45">
      <c r="A389" s="21"/>
      <c r="C389" s="23"/>
      <c r="G389" s="21"/>
      <c r="H389" s="21"/>
      <c r="I389" s="21"/>
      <c r="J389" s="21"/>
    </row>
    <row r="390" spans="1:10" x14ac:dyDescent="0.45">
      <c r="A390" s="21"/>
      <c r="C390" s="23"/>
      <c r="G390" s="21"/>
      <c r="H390" s="21"/>
      <c r="I390" s="21"/>
      <c r="J390" s="21"/>
    </row>
    <row r="391" spans="1:10" x14ac:dyDescent="0.45">
      <c r="A391" s="21"/>
      <c r="C391" s="23"/>
      <c r="G391" s="21"/>
      <c r="H391" s="21"/>
      <c r="I391" s="21"/>
      <c r="J391" s="21"/>
    </row>
    <row r="392" spans="1:10" x14ac:dyDescent="0.45">
      <c r="A392" s="21"/>
      <c r="C392" s="23"/>
      <c r="G392" s="21"/>
      <c r="H392" s="21"/>
      <c r="I392" s="21"/>
      <c r="J392" s="21"/>
    </row>
    <row r="393" spans="1:10" x14ac:dyDescent="0.45">
      <c r="A393" s="21"/>
      <c r="C393" s="23"/>
      <c r="G393" s="21"/>
      <c r="H393" s="21"/>
      <c r="I393" s="21"/>
      <c r="J393" s="21"/>
    </row>
    <row r="394" spans="1:10" x14ac:dyDescent="0.45">
      <c r="A394" s="21"/>
      <c r="C394" s="23"/>
      <c r="G394" s="21"/>
      <c r="H394" s="21"/>
      <c r="I394" s="21"/>
      <c r="J394" s="21"/>
    </row>
    <row r="395" spans="1:10" x14ac:dyDescent="0.45">
      <c r="A395" s="21"/>
      <c r="C395" s="23"/>
      <c r="G395" s="21"/>
      <c r="H395" s="21"/>
      <c r="I395" s="21"/>
      <c r="J395" s="21"/>
    </row>
    <row r="396" spans="1:10" x14ac:dyDescent="0.45">
      <c r="A396" s="21"/>
      <c r="C396" s="23"/>
      <c r="G396" s="21"/>
      <c r="H396" s="21"/>
      <c r="I396" s="21"/>
      <c r="J396" s="21"/>
    </row>
    <row r="397" spans="1:10" x14ac:dyDescent="0.45">
      <c r="A397" s="21"/>
      <c r="C397" s="23"/>
      <c r="G397" s="21"/>
      <c r="H397" s="21"/>
      <c r="I397" s="21"/>
      <c r="J397" s="21"/>
    </row>
    <row r="398" spans="1:10" x14ac:dyDescent="0.45">
      <c r="A398" s="21"/>
      <c r="C398" s="23"/>
      <c r="G398" s="21"/>
      <c r="H398" s="21"/>
      <c r="I398" s="21"/>
      <c r="J398" s="21"/>
    </row>
    <row r="399" spans="1:10" x14ac:dyDescent="0.45">
      <c r="A399" s="21"/>
      <c r="C399" s="23"/>
      <c r="G399" s="21"/>
      <c r="H399" s="21"/>
      <c r="I399" s="21"/>
      <c r="J399" s="21"/>
    </row>
    <row r="400" spans="1:10" x14ac:dyDescent="0.45">
      <c r="A400" s="21"/>
      <c r="C400" s="23"/>
      <c r="G400" s="21"/>
      <c r="H400" s="21"/>
      <c r="I400" s="21"/>
      <c r="J400" s="21"/>
    </row>
    <row r="401" spans="1:10" x14ac:dyDescent="0.45">
      <c r="A401" s="21"/>
      <c r="C401" s="23"/>
      <c r="G401" s="21"/>
      <c r="H401" s="21"/>
      <c r="I401" s="21"/>
      <c r="J401" s="21"/>
    </row>
    <row r="402" spans="1:10" x14ac:dyDescent="0.45">
      <c r="A402" s="21"/>
      <c r="C402" s="23"/>
      <c r="G402" s="21"/>
      <c r="H402" s="21"/>
      <c r="I402" s="21"/>
      <c r="J402" s="21"/>
    </row>
    <row r="403" spans="1:10" x14ac:dyDescent="0.45">
      <c r="A403" s="21"/>
      <c r="C403" s="23"/>
      <c r="G403" s="21"/>
      <c r="H403" s="21"/>
      <c r="I403" s="21"/>
      <c r="J403" s="21"/>
    </row>
    <row r="404" spans="1:10" x14ac:dyDescent="0.45">
      <c r="A404" s="21"/>
      <c r="C404" s="23"/>
      <c r="G404" s="21"/>
      <c r="H404" s="21"/>
      <c r="I404" s="21"/>
      <c r="J404" s="21"/>
    </row>
    <row r="405" spans="1:10" x14ac:dyDescent="0.45">
      <c r="A405" s="21"/>
      <c r="C405" s="23"/>
      <c r="G405" s="21"/>
      <c r="H405" s="21"/>
      <c r="I405" s="21"/>
      <c r="J405" s="21"/>
    </row>
    <row r="406" spans="1:10" x14ac:dyDescent="0.45">
      <c r="A406" s="21"/>
      <c r="C406" s="23"/>
      <c r="G406" s="21"/>
      <c r="H406" s="21"/>
      <c r="I406" s="21"/>
      <c r="J406" s="21"/>
    </row>
    <row r="407" spans="1:10" x14ac:dyDescent="0.45">
      <c r="A407" s="21"/>
      <c r="C407" s="23"/>
      <c r="G407" s="21"/>
      <c r="H407" s="21"/>
      <c r="I407" s="21"/>
      <c r="J407" s="21"/>
    </row>
    <row r="408" spans="1:10" x14ac:dyDescent="0.45">
      <c r="A408" s="21"/>
      <c r="C408" s="23"/>
      <c r="G408" s="21"/>
      <c r="H408" s="21"/>
      <c r="I408" s="21"/>
      <c r="J408" s="21"/>
    </row>
    <row r="409" spans="1:10" x14ac:dyDescent="0.45">
      <c r="A409" s="21"/>
      <c r="C409" s="23"/>
      <c r="G409" s="21"/>
      <c r="H409" s="21"/>
      <c r="I409" s="21"/>
      <c r="J409" s="21"/>
    </row>
    <row r="410" spans="1:10" x14ac:dyDescent="0.45">
      <c r="A410" s="21"/>
      <c r="C410" s="23"/>
      <c r="G410" s="21"/>
      <c r="H410" s="21"/>
      <c r="I410" s="21"/>
      <c r="J410" s="21"/>
    </row>
    <row r="411" spans="1:10" x14ac:dyDescent="0.45">
      <c r="A411" s="21"/>
      <c r="C411" s="23"/>
      <c r="G411" s="21"/>
      <c r="H411" s="21"/>
      <c r="I411" s="21"/>
      <c r="J411" s="21"/>
    </row>
    <row r="412" spans="1:10" x14ac:dyDescent="0.45">
      <c r="A412" s="21"/>
      <c r="C412" s="23"/>
      <c r="G412" s="21"/>
      <c r="H412" s="21"/>
      <c r="I412" s="21"/>
      <c r="J412" s="21"/>
    </row>
    <row r="413" spans="1:10" x14ac:dyDescent="0.45">
      <c r="A413" s="21"/>
      <c r="C413" s="23"/>
      <c r="G413" s="21"/>
      <c r="H413" s="21"/>
      <c r="I413" s="21"/>
      <c r="J413" s="21"/>
    </row>
    <row r="414" spans="1:10" x14ac:dyDescent="0.45">
      <c r="A414" s="21"/>
      <c r="C414" s="23"/>
      <c r="G414" s="21"/>
      <c r="H414" s="21"/>
      <c r="I414" s="21"/>
      <c r="J414" s="21"/>
    </row>
    <row r="415" spans="1:10" x14ac:dyDescent="0.45">
      <c r="A415" s="21"/>
      <c r="C415" s="23"/>
      <c r="G415" s="21"/>
      <c r="H415" s="21"/>
      <c r="I415" s="21"/>
      <c r="J415" s="21"/>
    </row>
    <row r="416" spans="1:10" x14ac:dyDescent="0.45">
      <c r="A416" s="21"/>
      <c r="C416" s="23"/>
      <c r="G416" s="21"/>
      <c r="H416" s="21"/>
      <c r="I416" s="21"/>
      <c r="J416" s="21"/>
    </row>
    <row r="417" spans="1:10" x14ac:dyDescent="0.45">
      <c r="A417" s="21"/>
      <c r="C417" s="23"/>
      <c r="G417" s="21"/>
      <c r="H417" s="21"/>
      <c r="I417" s="21"/>
      <c r="J417" s="21"/>
    </row>
    <row r="418" spans="1:10" x14ac:dyDescent="0.45">
      <c r="A418" s="21"/>
      <c r="C418" s="23"/>
      <c r="G418" s="21"/>
      <c r="H418" s="21"/>
      <c r="I418" s="21"/>
      <c r="J418" s="21"/>
    </row>
    <row r="419" spans="1:10" x14ac:dyDescent="0.45">
      <c r="A419" s="21"/>
      <c r="C419" s="23"/>
      <c r="G419" s="21"/>
      <c r="H419" s="21"/>
      <c r="I419" s="21"/>
      <c r="J419" s="21"/>
    </row>
    <row r="420" spans="1:10" x14ac:dyDescent="0.45">
      <c r="A420" s="21"/>
      <c r="C420" s="23"/>
      <c r="G420" s="21"/>
      <c r="H420" s="21"/>
      <c r="I420" s="21"/>
      <c r="J420" s="21"/>
    </row>
    <row r="421" spans="1:10" x14ac:dyDescent="0.45">
      <c r="A421" s="21"/>
      <c r="C421" s="23"/>
      <c r="G421" s="21"/>
      <c r="H421" s="21"/>
      <c r="I421" s="21"/>
      <c r="J421" s="21"/>
    </row>
    <row r="422" spans="1:10" x14ac:dyDescent="0.45">
      <c r="A422" s="21"/>
      <c r="C422" s="23"/>
      <c r="G422" s="21"/>
      <c r="H422" s="21"/>
      <c r="I422" s="21"/>
      <c r="J422" s="21"/>
    </row>
    <row r="423" spans="1:10" x14ac:dyDescent="0.45">
      <c r="A423" s="21"/>
      <c r="C423" s="23"/>
      <c r="G423" s="21"/>
      <c r="H423" s="21"/>
      <c r="I423" s="21"/>
      <c r="J423" s="21"/>
    </row>
    <row r="424" spans="1:10" x14ac:dyDescent="0.45">
      <c r="A424" s="21"/>
      <c r="C424" s="23"/>
      <c r="G424" s="21"/>
      <c r="H424" s="21"/>
      <c r="I424" s="21"/>
      <c r="J424" s="21"/>
    </row>
    <row r="425" spans="1:10" x14ac:dyDescent="0.45">
      <c r="A425" s="21"/>
      <c r="C425" s="23"/>
      <c r="G425" s="21"/>
      <c r="H425" s="21"/>
      <c r="I425" s="21"/>
      <c r="J425" s="21"/>
    </row>
    <row r="426" spans="1:10" x14ac:dyDescent="0.45">
      <c r="A426" s="21"/>
      <c r="C426" s="23"/>
      <c r="G426" s="21"/>
      <c r="H426" s="21"/>
      <c r="I426" s="21"/>
      <c r="J426" s="21"/>
    </row>
    <row r="427" spans="1:10" x14ac:dyDescent="0.45">
      <c r="A427" s="21"/>
      <c r="C427" s="23"/>
      <c r="G427" s="21"/>
      <c r="H427" s="21"/>
      <c r="I427" s="21"/>
      <c r="J427" s="21"/>
    </row>
    <row r="428" spans="1:10" x14ac:dyDescent="0.45">
      <c r="A428" s="21"/>
      <c r="C428" s="23"/>
      <c r="G428" s="21"/>
      <c r="H428" s="21"/>
      <c r="I428" s="21"/>
      <c r="J428" s="21"/>
    </row>
    <row r="429" spans="1:10" x14ac:dyDescent="0.45">
      <c r="A429" s="21"/>
      <c r="C429" s="23"/>
      <c r="G429" s="21"/>
      <c r="H429" s="21"/>
      <c r="I429" s="21"/>
      <c r="J429" s="21"/>
    </row>
    <row r="430" spans="1:10" x14ac:dyDescent="0.45">
      <c r="A430" s="21"/>
      <c r="C430" s="23"/>
      <c r="G430" s="21"/>
      <c r="H430" s="21"/>
      <c r="I430" s="21"/>
      <c r="J430" s="21"/>
    </row>
    <row r="431" spans="1:10" x14ac:dyDescent="0.45">
      <c r="A431" s="21"/>
      <c r="C431" s="23"/>
      <c r="G431" s="21"/>
      <c r="H431" s="21"/>
      <c r="I431" s="21"/>
      <c r="J431" s="21"/>
    </row>
    <row r="432" spans="1:10" x14ac:dyDescent="0.45">
      <c r="A432" s="21"/>
      <c r="C432" s="23"/>
      <c r="G432" s="21"/>
      <c r="H432" s="21"/>
      <c r="I432" s="21"/>
      <c r="J432" s="21"/>
    </row>
    <row r="433" spans="1:10" x14ac:dyDescent="0.45">
      <c r="A433" s="21"/>
      <c r="C433" s="23"/>
      <c r="G433" s="21"/>
      <c r="H433" s="21"/>
      <c r="I433" s="21"/>
      <c r="J433" s="21"/>
    </row>
    <row r="434" spans="1:10" x14ac:dyDescent="0.45">
      <c r="A434" s="21"/>
      <c r="C434" s="23"/>
      <c r="G434" s="21"/>
      <c r="H434" s="21"/>
      <c r="I434" s="21"/>
      <c r="J434" s="21"/>
    </row>
    <row r="435" spans="1:10" x14ac:dyDescent="0.45">
      <c r="A435" s="21"/>
      <c r="C435" s="23"/>
      <c r="G435" s="21"/>
      <c r="H435" s="21"/>
      <c r="I435" s="21"/>
      <c r="J435" s="21"/>
    </row>
    <row r="436" spans="1:10" x14ac:dyDescent="0.45">
      <c r="A436" s="21"/>
      <c r="C436" s="23"/>
      <c r="G436" s="21"/>
      <c r="H436" s="21"/>
      <c r="I436" s="21"/>
      <c r="J436" s="21"/>
    </row>
    <row r="437" spans="1:10" x14ac:dyDescent="0.45">
      <c r="A437" s="21"/>
      <c r="C437" s="23"/>
      <c r="G437" s="21"/>
      <c r="H437" s="21"/>
      <c r="I437" s="21"/>
      <c r="J437" s="21"/>
    </row>
    <row r="438" spans="1:10" x14ac:dyDescent="0.45">
      <c r="A438" s="21"/>
      <c r="C438" s="23"/>
      <c r="G438" s="21"/>
      <c r="H438" s="21"/>
      <c r="I438" s="21"/>
      <c r="J438" s="21"/>
    </row>
    <row r="439" spans="1:10" x14ac:dyDescent="0.45">
      <c r="A439" s="21"/>
      <c r="C439" s="23"/>
      <c r="G439" s="21"/>
      <c r="H439" s="21"/>
      <c r="I439" s="21"/>
      <c r="J439" s="21"/>
    </row>
    <row r="440" spans="1:10" x14ac:dyDescent="0.45">
      <c r="A440" s="21"/>
      <c r="C440" s="23"/>
      <c r="G440" s="21"/>
      <c r="H440" s="21"/>
      <c r="I440" s="21"/>
      <c r="J440" s="21"/>
    </row>
    <row r="441" spans="1:10" x14ac:dyDescent="0.45">
      <c r="A441" s="21"/>
      <c r="C441" s="23"/>
      <c r="G441" s="21"/>
      <c r="H441" s="21"/>
      <c r="I441" s="21"/>
      <c r="J441" s="21"/>
    </row>
    <row r="442" spans="1:10" x14ac:dyDescent="0.45">
      <c r="A442" s="21"/>
      <c r="C442" s="23"/>
      <c r="G442" s="21"/>
      <c r="H442" s="21"/>
      <c r="I442" s="21"/>
      <c r="J442" s="21"/>
    </row>
    <row r="443" spans="1:10" x14ac:dyDescent="0.45">
      <c r="A443" s="21"/>
      <c r="C443" s="23"/>
      <c r="G443" s="21"/>
      <c r="H443" s="21"/>
      <c r="I443" s="21"/>
      <c r="J443" s="21"/>
    </row>
    <row r="444" spans="1:10" x14ac:dyDescent="0.45">
      <c r="A444" s="21"/>
      <c r="C444" s="23"/>
      <c r="G444" s="21"/>
      <c r="H444" s="21"/>
      <c r="I444" s="21"/>
      <c r="J444" s="21"/>
    </row>
    <row r="445" spans="1:10" x14ac:dyDescent="0.45">
      <c r="A445" s="21"/>
      <c r="C445" s="23"/>
      <c r="G445" s="21"/>
      <c r="H445" s="21"/>
      <c r="I445" s="21"/>
      <c r="J445" s="21"/>
    </row>
    <row r="446" spans="1:10" x14ac:dyDescent="0.45">
      <c r="A446" s="21"/>
      <c r="C446" s="23"/>
      <c r="G446" s="21"/>
      <c r="H446" s="21"/>
      <c r="I446" s="21"/>
      <c r="J446" s="21"/>
    </row>
    <row r="447" spans="1:10" x14ac:dyDescent="0.45">
      <c r="A447" s="21"/>
      <c r="C447" s="23"/>
      <c r="G447" s="21"/>
      <c r="H447" s="21"/>
      <c r="I447" s="21"/>
      <c r="J447" s="21"/>
    </row>
    <row r="448" spans="1:10" x14ac:dyDescent="0.45">
      <c r="A448" s="21"/>
      <c r="C448" s="23"/>
      <c r="G448" s="21"/>
      <c r="H448" s="21"/>
      <c r="I448" s="21"/>
      <c r="J448" s="21"/>
    </row>
    <row r="449" spans="1:10" x14ac:dyDescent="0.45">
      <c r="A449" s="21"/>
      <c r="C449" s="23"/>
      <c r="G449" s="21"/>
      <c r="H449" s="21"/>
      <c r="I449" s="21"/>
      <c r="J449" s="21"/>
    </row>
    <row r="450" spans="1:10" x14ac:dyDescent="0.45">
      <c r="A450" s="21"/>
      <c r="C450" s="23"/>
      <c r="G450" s="21"/>
      <c r="H450" s="21"/>
      <c r="I450" s="21"/>
      <c r="J450" s="21"/>
    </row>
    <row r="451" spans="1:10" x14ac:dyDescent="0.45">
      <c r="A451" s="21"/>
      <c r="C451" s="23"/>
      <c r="G451" s="21"/>
      <c r="H451" s="21"/>
      <c r="I451" s="21"/>
      <c r="J451" s="21"/>
    </row>
    <row r="452" spans="1:10" x14ac:dyDescent="0.45">
      <c r="A452" s="21"/>
      <c r="C452" s="23"/>
      <c r="G452" s="21"/>
      <c r="H452" s="21"/>
      <c r="I452" s="21"/>
      <c r="J452" s="21"/>
    </row>
    <row r="453" spans="1:10" x14ac:dyDescent="0.45">
      <c r="A453" s="21"/>
      <c r="C453" s="23"/>
      <c r="G453" s="21"/>
      <c r="H453" s="21"/>
      <c r="I453" s="21"/>
      <c r="J453" s="21"/>
    </row>
    <row r="454" spans="1:10" x14ac:dyDescent="0.45">
      <c r="A454" s="21"/>
      <c r="C454" s="23"/>
      <c r="G454" s="21"/>
      <c r="H454" s="21"/>
      <c r="I454" s="21"/>
      <c r="J454" s="21"/>
    </row>
    <row r="455" spans="1:10" x14ac:dyDescent="0.45">
      <c r="A455" s="21"/>
      <c r="C455" s="23"/>
      <c r="G455" s="21"/>
      <c r="H455" s="21"/>
      <c r="I455" s="21"/>
      <c r="J455" s="21"/>
    </row>
    <row r="456" spans="1:10" x14ac:dyDescent="0.45">
      <c r="A456" s="21"/>
      <c r="C456" s="23"/>
      <c r="G456" s="21"/>
      <c r="H456" s="21"/>
      <c r="I456" s="21"/>
      <c r="J456" s="21"/>
    </row>
    <row r="457" spans="1:10" x14ac:dyDescent="0.45">
      <c r="A457" s="21"/>
      <c r="C457" s="23"/>
      <c r="G457" s="21"/>
      <c r="H457" s="21"/>
      <c r="I457" s="21"/>
      <c r="J457" s="21"/>
    </row>
    <row r="458" spans="1:10" x14ac:dyDescent="0.45">
      <c r="A458" s="21"/>
      <c r="C458" s="23"/>
      <c r="G458" s="21"/>
      <c r="H458" s="21"/>
      <c r="I458" s="21"/>
      <c r="J458" s="21"/>
    </row>
    <row r="459" spans="1:10" x14ac:dyDescent="0.45">
      <c r="A459" s="21"/>
      <c r="C459" s="23"/>
      <c r="G459" s="21"/>
      <c r="H459" s="21"/>
      <c r="I459" s="21"/>
      <c r="J459" s="21"/>
    </row>
    <row r="460" spans="1:10" x14ac:dyDescent="0.45">
      <c r="A460" s="21"/>
      <c r="C460" s="23"/>
      <c r="G460" s="21"/>
      <c r="H460" s="21"/>
      <c r="I460" s="21"/>
      <c r="J460" s="21"/>
    </row>
    <row r="461" spans="1:10" x14ac:dyDescent="0.45">
      <c r="A461" s="21"/>
      <c r="C461" s="23"/>
      <c r="G461" s="21"/>
      <c r="H461" s="21"/>
      <c r="I461" s="21"/>
      <c r="J461" s="21"/>
    </row>
    <row r="462" spans="1:10" x14ac:dyDescent="0.45">
      <c r="A462" s="21"/>
      <c r="C462" s="23"/>
      <c r="G462" s="21"/>
      <c r="H462" s="21"/>
      <c r="I462" s="21"/>
      <c r="J462" s="21"/>
    </row>
    <row r="463" spans="1:10" x14ac:dyDescent="0.45">
      <c r="A463" s="21"/>
      <c r="C463" s="23"/>
      <c r="G463" s="21"/>
      <c r="H463" s="21"/>
      <c r="I463" s="21"/>
      <c r="J463" s="21"/>
    </row>
    <row r="464" spans="1:10" x14ac:dyDescent="0.45">
      <c r="A464" s="21"/>
      <c r="C464" s="23"/>
      <c r="G464" s="21"/>
      <c r="H464" s="21"/>
      <c r="I464" s="21"/>
      <c r="J464" s="21"/>
    </row>
    <row r="465" spans="1:10" x14ac:dyDescent="0.45">
      <c r="A465" s="21"/>
      <c r="C465" s="23"/>
      <c r="G465" s="21"/>
      <c r="H465" s="21"/>
      <c r="I465" s="21"/>
      <c r="J465" s="21"/>
    </row>
    <row r="466" spans="1:10" x14ac:dyDescent="0.45">
      <c r="A466" s="21"/>
      <c r="C466" s="23"/>
      <c r="G466" s="21"/>
      <c r="H466" s="21"/>
      <c r="I466" s="21"/>
      <c r="J466" s="21"/>
    </row>
    <row r="467" spans="1:10" x14ac:dyDescent="0.45">
      <c r="A467" s="21"/>
      <c r="C467" s="23"/>
      <c r="G467" s="21"/>
      <c r="H467" s="21"/>
      <c r="I467" s="21"/>
      <c r="J467" s="21"/>
    </row>
    <row r="468" spans="1:10" x14ac:dyDescent="0.45">
      <c r="A468" s="21"/>
      <c r="C468" s="23"/>
      <c r="G468" s="21"/>
      <c r="H468" s="21"/>
      <c r="I468" s="21"/>
      <c r="J468" s="21"/>
    </row>
    <row r="469" spans="1:10" x14ac:dyDescent="0.45">
      <c r="A469" s="21"/>
      <c r="C469" s="23"/>
      <c r="G469" s="21"/>
      <c r="H469" s="21"/>
      <c r="I469" s="21"/>
      <c r="J469" s="21"/>
    </row>
    <row r="470" spans="1:10" x14ac:dyDescent="0.45">
      <c r="A470" s="21"/>
      <c r="C470" s="23"/>
      <c r="G470" s="21"/>
      <c r="H470" s="21"/>
      <c r="I470" s="21"/>
      <c r="J470" s="21"/>
    </row>
    <row r="471" spans="1:10" x14ac:dyDescent="0.45">
      <c r="A471" s="21"/>
      <c r="C471" s="23"/>
      <c r="G471" s="21"/>
      <c r="H471" s="21"/>
      <c r="I471" s="21"/>
      <c r="J471" s="21"/>
    </row>
    <row r="472" spans="1:10" x14ac:dyDescent="0.45">
      <c r="A472" s="21"/>
      <c r="C472" s="23"/>
      <c r="G472" s="21"/>
      <c r="H472" s="21"/>
      <c r="I472" s="21"/>
      <c r="J472" s="21"/>
    </row>
    <row r="473" spans="1:10" x14ac:dyDescent="0.45">
      <c r="A473" s="21"/>
      <c r="C473" s="23"/>
      <c r="G473" s="21"/>
      <c r="H473" s="21"/>
      <c r="I473" s="21"/>
      <c r="J473" s="21"/>
    </row>
    <row r="474" spans="1:10" x14ac:dyDescent="0.45">
      <c r="A474" s="21"/>
      <c r="C474" s="23"/>
      <c r="G474" s="21"/>
      <c r="H474" s="21"/>
      <c r="I474" s="21"/>
      <c r="J474" s="21"/>
    </row>
    <row r="475" spans="1:10" x14ac:dyDescent="0.45">
      <c r="A475" s="21"/>
      <c r="C475" s="23"/>
      <c r="G475" s="21"/>
      <c r="H475" s="21"/>
      <c r="I475" s="21"/>
      <c r="J475" s="21"/>
    </row>
    <row r="476" spans="1:10" x14ac:dyDescent="0.45">
      <c r="A476" s="21"/>
      <c r="C476" s="23"/>
      <c r="G476" s="21"/>
      <c r="H476" s="21"/>
      <c r="I476" s="21"/>
      <c r="J476" s="21"/>
    </row>
    <row r="477" spans="1:10" x14ac:dyDescent="0.45">
      <c r="A477" s="21"/>
      <c r="C477" s="23"/>
      <c r="G477" s="21"/>
      <c r="H477" s="21"/>
      <c r="I477" s="21"/>
      <c r="J477" s="21"/>
    </row>
    <row r="478" spans="1:10" x14ac:dyDescent="0.45">
      <c r="A478" s="21"/>
      <c r="C478" s="23"/>
      <c r="G478" s="21"/>
      <c r="H478" s="21"/>
      <c r="I478" s="21"/>
      <c r="J478" s="21"/>
    </row>
    <row r="479" spans="1:10" x14ac:dyDescent="0.45">
      <c r="A479" s="21"/>
      <c r="C479" s="23"/>
      <c r="G479" s="21"/>
      <c r="H479" s="21"/>
      <c r="I479" s="21"/>
      <c r="J479" s="21"/>
    </row>
    <row r="480" spans="1:10" x14ac:dyDescent="0.45">
      <c r="A480" s="21"/>
      <c r="C480" s="23"/>
      <c r="G480" s="21"/>
      <c r="H480" s="21"/>
      <c r="I480" s="21"/>
      <c r="J480" s="21"/>
    </row>
    <row r="481" spans="1:10" x14ac:dyDescent="0.45">
      <c r="A481" s="21"/>
      <c r="C481" s="23"/>
      <c r="G481" s="21"/>
      <c r="H481" s="21"/>
      <c r="I481" s="21"/>
      <c r="J481" s="21"/>
    </row>
    <row r="482" spans="1:10" x14ac:dyDescent="0.45">
      <c r="A482" s="21"/>
      <c r="C482" s="23"/>
      <c r="G482" s="21"/>
      <c r="H482" s="21"/>
      <c r="I482" s="21"/>
      <c r="J482" s="21"/>
    </row>
    <row r="483" spans="1:10" x14ac:dyDescent="0.45">
      <c r="A483" s="21"/>
      <c r="C483" s="23"/>
      <c r="G483" s="21"/>
      <c r="H483" s="21"/>
      <c r="I483" s="21"/>
      <c r="J483" s="21"/>
    </row>
    <row r="484" spans="1:10" x14ac:dyDescent="0.45">
      <c r="A484" s="21"/>
      <c r="C484" s="23"/>
      <c r="G484" s="21"/>
      <c r="H484" s="21"/>
      <c r="I484" s="21"/>
      <c r="J484" s="21"/>
    </row>
    <row r="485" spans="1:10" x14ac:dyDescent="0.45">
      <c r="A485" s="21"/>
      <c r="C485" s="23"/>
      <c r="G485" s="21"/>
      <c r="H485" s="21"/>
      <c r="I485" s="21"/>
      <c r="J485" s="21"/>
    </row>
    <row r="486" spans="1:10" x14ac:dyDescent="0.45">
      <c r="A486" s="21"/>
      <c r="C486" s="23"/>
      <c r="G486" s="21"/>
      <c r="H486" s="21"/>
      <c r="I486" s="21"/>
      <c r="J486" s="21"/>
    </row>
    <row r="487" spans="1:10" x14ac:dyDescent="0.45">
      <c r="A487" s="21"/>
      <c r="C487" s="23"/>
      <c r="G487" s="21"/>
      <c r="H487" s="21"/>
      <c r="I487" s="21"/>
      <c r="J487" s="21"/>
    </row>
    <row r="488" spans="1:10" x14ac:dyDescent="0.45">
      <c r="A488" s="21"/>
      <c r="C488" s="23"/>
      <c r="G488" s="21"/>
      <c r="H488" s="21"/>
      <c r="I488" s="21"/>
      <c r="J488" s="21"/>
    </row>
    <row r="489" spans="1:10" x14ac:dyDescent="0.45">
      <c r="A489" s="21"/>
      <c r="C489" s="23"/>
      <c r="G489" s="21"/>
      <c r="H489" s="21"/>
      <c r="I489" s="21"/>
      <c r="J489" s="21"/>
    </row>
    <row r="490" spans="1:10" x14ac:dyDescent="0.45">
      <c r="A490" s="21"/>
      <c r="C490" s="23"/>
      <c r="G490" s="21"/>
      <c r="H490" s="21"/>
      <c r="I490" s="21"/>
      <c r="J490" s="21"/>
    </row>
    <row r="491" spans="1:10" x14ac:dyDescent="0.45">
      <c r="A491" s="21"/>
      <c r="C491" s="23"/>
      <c r="G491" s="21"/>
      <c r="H491" s="21"/>
      <c r="I491" s="21"/>
      <c r="J491" s="21"/>
    </row>
    <row r="492" spans="1:10" x14ac:dyDescent="0.45">
      <c r="A492" s="21"/>
      <c r="C492" s="23"/>
      <c r="G492" s="21"/>
      <c r="H492" s="21"/>
      <c r="I492" s="21"/>
      <c r="J492" s="21"/>
    </row>
    <row r="493" spans="1:10" x14ac:dyDescent="0.45">
      <c r="A493" s="21"/>
      <c r="C493" s="23"/>
      <c r="G493" s="21"/>
      <c r="H493" s="21"/>
      <c r="I493" s="21"/>
      <c r="J493" s="21"/>
    </row>
    <row r="494" spans="1:10" x14ac:dyDescent="0.45">
      <c r="A494" s="21"/>
      <c r="C494" s="23"/>
      <c r="G494" s="21"/>
      <c r="H494" s="21"/>
      <c r="I494" s="21"/>
      <c r="J494" s="21"/>
    </row>
    <row r="495" spans="1:10" x14ac:dyDescent="0.45">
      <c r="A495" s="21"/>
      <c r="C495" s="23"/>
      <c r="G495" s="21"/>
      <c r="H495" s="21"/>
      <c r="I495" s="21"/>
      <c r="J495" s="21"/>
    </row>
    <row r="496" spans="1:10" x14ac:dyDescent="0.45">
      <c r="A496" s="21"/>
      <c r="C496" s="23"/>
      <c r="G496" s="21"/>
      <c r="H496" s="21"/>
      <c r="I496" s="21"/>
      <c r="J496" s="21"/>
    </row>
    <row r="497" spans="1:10" x14ac:dyDescent="0.45">
      <c r="A497" s="21"/>
      <c r="C497" s="23"/>
      <c r="G497" s="21"/>
      <c r="H497" s="21"/>
      <c r="I497" s="21"/>
      <c r="J497" s="21"/>
    </row>
    <row r="498" spans="1:10" x14ac:dyDescent="0.45">
      <c r="A498" s="21"/>
      <c r="C498" s="23"/>
      <c r="G498" s="21"/>
      <c r="H498" s="21"/>
      <c r="I498" s="21"/>
      <c r="J498" s="21"/>
    </row>
    <row r="499" spans="1:10" x14ac:dyDescent="0.45">
      <c r="A499" s="21"/>
      <c r="C499" s="23"/>
      <c r="G499" s="21"/>
      <c r="H499" s="21"/>
      <c r="I499" s="21"/>
      <c r="J499" s="21"/>
    </row>
    <row r="500" spans="1:10" x14ac:dyDescent="0.45">
      <c r="A500" s="21"/>
      <c r="C500" s="23"/>
      <c r="G500" s="21"/>
      <c r="H500" s="21"/>
      <c r="I500" s="21"/>
      <c r="J500" s="21"/>
    </row>
    <row r="501" spans="1:10" x14ac:dyDescent="0.45">
      <c r="A501" s="21"/>
      <c r="C501" s="23"/>
      <c r="G501" s="21"/>
      <c r="H501" s="21"/>
      <c r="I501" s="21"/>
      <c r="J501" s="21"/>
    </row>
    <row r="502" spans="1:10" x14ac:dyDescent="0.45">
      <c r="A502" s="21"/>
      <c r="C502" s="23"/>
      <c r="G502" s="21"/>
      <c r="H502" s="21"/>
      <c r="I502" s="21"/>
      <c r="J502" s="21"/>
    </row>
    <row r="503" spans="1:10" x14ac:dyDescent="0.45">
      <c r="A503" s="21"/>
      <c r="C503" s="23"/>
      <c r="G503" s="21"/>
      <c r="H503" s="21"/>
      <c r="I503" s="21"/>
      <c r="J503" s="21"/>
    </row>
    <row r="504" spans="1:10" x14ac:dyDescent="0.45">
      <c r="A504" s="21"/>
      <c r="C504" s="23"/>
      <c r="G504" s="21"/>
      <c r="H504" s="21"/>
      <c r="I504" s="21"/>
      <c r="J504" s="21"/>
    </row>
    <row r="505" spans="1:10" x14ac:dyDescent="0.45">
      <c r="A505" s="21"/>
      <c r="C505" s="23"/>
      <c r="G505" s="21"/>
      <c r="H505" s="21"/>
      <c r="I505" s="21"/>
      <c r="J505" s="21"/>
    </row>
    <row r="506" spans="1:10" x14ac:dyDescent="0.45">
      <c r="A506" s="21"/>
      <c r="C506" s="23"/>
      <c r="G506" s="21"/>
      <c r="H506" s="21"/>
      <c r="I506" s="21"/>
      <c r="J506" s="21"/>
    </row>
    <row r="507" spans="1:10" x14ac:dyDescent="0.45">
      <c r="A507" s="21"/>
      <c r="C507" s="23"/>
      <c r="G507" s="21"/>
      <c r="H507" s="21"/>
      <c r="I507" s="21"/>
      <c r="J507" s="21"/>
    </row>
    <row r="508" spans="1:10" x14ac:dyDescent="0.45">
      <c r="A508" s="21"/>
      <c r="C508" s="23"/>
      <c r="G508" s="21"/>
      <c r="H508" s="21"/>
      <c r="I508" s="21"/>
      <c r="J508" s="21"/>
    </row>
    <row r="509" spans="1:10" x14ac:dyDescent="0.45">
      <c r="A509" s="21"/>
      <c r="C509" s="23"/>
      <c r="G509" s="21"/>
      <c r="H509" s="21"/>
      <c r="I509" s="21"/>
      <c r="J509" s="21"/>
    </row>
    <row r="510" spans="1:10" x14ac:dyDescent="0.45">
      <c r="A510" s="21"/>
      <c r="C510" s="23"/>
      <c r="G510" s="21"/>
      <c r="H510" s="21"/>
      <c r="I510" s="21"/>
      <c r="J510" s="21"/>
    </row>
    <row r="511" spans="1:10" x14ac:dyDescent="0.45">
      <c r="A511" s="21"/>
      <c r="C511" s="23"/>
      <c r="G511" s="21"/>
      <c r="H511" s="21"/>
      <c r="I511" s="21"/>
      <c r="J511" s="21"/>
    </row>
    <row r="512" spans="1:10" x14ac:dyDescent="0.45">
      <c r="A512" s="21"/>
      <c r="C512" s="23"/>
      <c r="G512" s="21"/>
      <c r="H512" s="21"/>
      <c r="I512" s="21"/>
      <c r="J512" s="21"/>
    </row>
    <row r="513" spans="1:10" x14ac:dyDescent="0.45">
      <c r="A513" s="21"/>
      <c r="C513" s="23"/>
      <c r="G513" s="21"/>
      <c r="H513" s="21"/>
      <c r="I513" s="21"/>
      <c r="J513" s="21"/>
    </row>
    <row r="514" spans="1:10" x14ac:dyDescent="0.45">
      <c r="A514" s="21"/>
      <c r="C514" s="23"/>
      <c r="G514" s="21"/>
      <c r="H514" s="21"/>
      <c r="I514" s="21"/>
      <c r="J514" s="21"/>
    </row>
    <row r="515" spans="1:10" x14ac:dyDescent="0.45">
      <c r="A515" s="21"/>
      <c r="C515" s="23"/>
      <c r="G515" s="21"/>
      <c r="H515" s="21"/>
      <c r="I515" s="21"/>
      <c r="J515" s="21"/>
    </row>
    <row r="516" spans="1:10" x14ac:dyDescent="0.45">
      <c r="A516" s="21"/>
      <c r="C516" s="23"/>
      <c r="G516" s="21"/>
      <c r="H516" s="21"/>
      <c r="I516" s="21"/>
      <c r="J516" s="21"/>
    </row>
    <row r="517" spans="1:10" x14ac:dyDescent="0.45">
      <c r="A517" s="21"/>
      <c r="C517" s="23"/>
      <c r="G517" s="21"/>
      <c r="H517" s="21"/>
      <c r="I517" s="21"/>
      <c r="J517" s="21"/>
    </row>
    <row r="518" spans="1:10" x14ac:dyDescent="0.45">
      <c r="A518" s="21"/>
      <c r="C518" s="23"/>
      <c r="G518" s="21"/>
      <c r="H518" s="21"/>
      <c r="I518" s="21"/>
      <c r="J518" s="21"/>
    </row>
    <row r="519" spans="1:10" x14ac:dyDescent="0.45">
      <c r="A519" s="21"/>
      <c r="C519" s="23"/>
      <c r="G519" s="21"/>
      <c r="H519" s="21"/>
      <c r="I519" s="21"/>
      <c r="J519" s="21"/>
    </row>
    <row r="520" spans="1:10" x14ac:dyDescent="0.45">
      <c r="A520" s="21"/>
      <c r="C520" s="23"/>
      <c r="G520" s="21"/>
      <c r="H520" s="21"/>
      <c r="I520" s="21"/>
      <c r="J520" s="21"/>
    </row>
    <row r="521" spans="1:10" x14ac:dyDescent="0.45">
      <c r="A521" s="21"/>
      <c r="C521" s="23"/>
      <c r="G521" s="21"/>
      <c r="H521" s="21"/>
      <c r="I521" s="21"/>
      <c r="J521" s="21"/>
    </row>
    <row r="522" spans="1:10" x14ac:dyDescent="0.45">
      <c r="A522" s="21"/>
      <c r="C522" s="23"/>
      <c r="G522" s="21"/>
      <c r="H522" s="21"/>
      <c r="I522" s="21"/>
      <c r="J522" s="21"/>
    </row>
    <row r="523" spans="1:10" x14ac:dyDescent="0.45">
      <c r="A523" s="21"/>
      <c r="C523" s="23"/>
      <c r="G523" s="21"/>
      <c r="H523" s="21"/>
      <c r="I523" s="21"/>
      <c r="J523" s="21"/>
    </row>
    <row r="524" spans="1:10" x14ac:dyDescent="0.45">
      <c r="A524" s="21"/>
      <c r="C524" s="23"/>
      <c r="G524" s="21"/>
      <c r="H524" s="21"/>
      <c r="I524" s="21"/>
      <c r="J524" s="21"/>
    </row>
    <row r="525" spans="1:10" x14ac:dyDescent="0.45">
      <c r="A525" s="21"/>
      <c r="C525" s="23"/>
      <c r="G525" s="21"/>
      <c r="H525" s="21"/>
      <c r="I525" s="21"/>
      <c r="J525" s="21"/>
    </row>
    <row r="526" spans="1:10" x14ac:dyDescent="0.45">
      <c r="A526" s="21"/>
      <c r="C526" s="23"/>
      <c r="G526" s="21"/>
      <c r="H526" s="21"/>
      <c r="I526" s="21"/>
      <c r="J526" s="21"/>
    </row>
    <row r="527" spans="1:10" x14ac:dyDescent="0.45">
      <c r="A527" s="21"/>
      <c r="C527" s="23"/>
      <c r="G527" s="21"/>
      <c r="H527" s="21"/>
      <c r="I527" s="21"/>
      <c r="J527" s="21"/>
    </row>
    <row r="528" spans="1:10" x14ac:dyDescent="0.45">
      <c r="A528" s="21"/>
      <c r="C528" s="23"/>
      <c r="G528" s="21"/>
      <c r="H528" s="21"/>
      <c r="I528" s="21"/>
      <c r="J528" s="21"/>
    </row>
    <row r="529" spans="1:10" x14ac:dyDescent="0.45">
      <c r="A529" s="21"/>
      <c r="C529" s="23"/>
      <c r="G529" s="21"/>
      <c r="H529" s="21"/>
      <c r="I529" s="21"/>
      <c r="J529" s="21"/>
    </row>
    <row r="530" spans="1:10" x14ac:dyDescent="0.45">
      <c r="A530" s="21"/>
      <c r="C530" s="23"/>
      <c r="G530" s="21"/>
      <c r="H530" s="21"/>
      <c r="I530" s="21"/>
      <c r="J530" s="21"/>
    </row>
    <row r="531" spans="1:10" x14ac:dyDescent="0.45">
      <c r="A531" s="21"/>
      <c r="C531" s="23"/>
      <c r="G531" s="21"/>
      <c r="H531" s="21"/>
      <c r="I531" s="21"/>
      <c r="J531" s="21"/>
    </row>
    <row r="532" spans="1:10" x14ac:dyDescent="0.45">
      <c r="A532" s="21"/>
      <c r="C532" s="23"/>
      <c r="G532" s="21"/>
      <c r="H532" s="21"/>
      <c r="I532" s="21"/>
      <c r="J532" s="21"/>
    </row>
    <row r="533" spans="1:10" x14ac:dyDescent="0.45">
      <c r="A533" s="21"/>
      <c r="C533" s="23"/>
      <c r="G533" s="21"/>
      <c r="H533" s="21"/>
      <c r="I533" s="21"/>
      <c r="J533" s="21"/>
    </row>
    <row r="534" spans="1:10" x14ac:dyDescent="0.45">
      <c r="A534" s="21"/>
      <c r="C534" s="23"/>
      <c r="G534" s="21"/>
      <c r="H534" s="21"/>
      <c r="I534" s="21"/>
      <c r="J534" s="21"/>
    </row>
    <row r="535" spans="1:10" x14ac:dyDescent="0.45">
      <c r="A535" s="21"/>
      <c r="C535" s="23"/>
      <c r="G535" s="21"/>
      <c r="H535" s="21"/>
      <c r="I535" s="21"/>
      <c r="J535" s="21"/>
    </row>
    <row r="536" spans="1:10" x14ac:dyDescent="0.45">
      <c r="A536" s="21"/>
      <c r="C536" s="23"/>
      <c r="G536" s="21"/>
      <c r="H536" s="21"/>
      <c r="I536" s="21"/>
      <c r="J536" s="21"/>
    </row>
    <row r="537" spans="1:10" x14ac:dyDescent="0.45">
      <c r="A537" s="21"/>
      <c r="C537" s="23"/>
      <c r="G537" s="21"/>
      <c r="H537" s="21"/>
      <c r="I537" s="21"/>
      <c r="J537" s="21"/>
    </row>
    <row r="538" spans="1:10" x14ac:dyDescent="0.45">
      <c r="A538" s="21"/>
      <c r="C538" s="23"/>
      <c r="G538" s="21"/>
      <c r="H538" s="21"/>
      <c r="I538" s="21"/>
      <c r="J538" s="21"/>
    </row>
    <row r="539" spans="1:10" x14ac:dyDescent="0.45">
      <c r="A539" s="21"/>
      <c r="C539" s="23"/>
      <c r="G539" s="21"/>
      <c r="H539" s="21"/>
      <c r="I539" s="21"/>
      <c r="J539" s="21"/>
    </row>
    <row r="540" spans="1:10" x14ac:dyDescent="0.45">
      <c r="A540" s="21"/>
      <c r="C540" s="23"/>
      <c r="G540" s="21"/>
      <c r="H540" s="21"/>
      <c r="I540" s="21"/>
      <c r="J540" s="21"/>
    </row>
    <row r="541" spans="1:10" x14ac:dyDescent="0.45">
      <c r="A541" s="21"/>
      <c r="C541" s="23"/>
      <c r="G541" s="21"/>
      <c r="H541" s="21"/>
      <c r="I541" s="21"/>
      <c r="J541" s="21"/>
    </row>
    <row r="542" spans="1:10" x14ac:dyDescent="0.45">
      <c r="A542" s="21"/>
      <c r="C542" s="23"/>
      <c r="G542" s="21"/>
      <c r="H542" s="21"/>
      <c r="I542" s="21"/>
      <c r="J542" s="21"/>
    </row>
    <row r="543" spans="1:10" x14ac:dyDescent="0.45">
      <c r="A543" s="21"/>
      <c r="C543" s="23"/>
      <c r="G543" s="21"/>
      <c r="H543" s="21"/>
      <c r="I543" s="21"/>
      <c r="J543" s="21"/>
    </row>
    <row r="544" spans="1:10" x14ac:dyDescent="0.45">
      <c r="A544" s="21"/>
      <c r="C544" s="23"/>
      <c r="G544" s="21"/>
      <c r="H544" s="21"/>
      <c r="I544" s="21"/>
      <c r="J544" s="21"/>
    </row>
    <row r="545" spans="1:10" x14ac:dyDescent="0.45">
      <c r="A545" s="21"/>
      <c r="C545" s="23"/>
      <c r="G545" s="21"/>
      <c r="H545" s="21"/>
      <c r="I545" s="21"/>
      <c r="J545" s="21"/>
    </row>
    <row r="546" spans="1:10" x14ac:dyDescent="0.45">
      <c r="A546" s="21"/>
      <c r="C546" s="23"/>
      <c r="G546" s="21"/>
      <c r="H546" s="21"/>
      <c r="I546" s="21"/>
      <c r="J546" s="21"/>
    </row>
    <row r="547" spans="1:10" x14ac:dyDescent="0.45">
      <c r="A547" s="21"/>
      <c r="C547" s="23"/>
      <c r="G547" s="21"/>
      <c r="H547" s="21"/>
      <c r="I547" s="21"/>
      <c r="J547" s="21"/>
    </row>
    <row r="548" spans="1:10" x14ac:dyDescent="0.45">
      <c r="A548" s="21"/>
      <c r="C548" s="23"/>
      <c r="G548" s="21"/>
      <c r="H548" s="21"/>
      <c r="I548" s="21"/>
      <c r="J548" s="21"/>
    </row>
    <row r="549" spans="1:10" x14ac:dyDescent="0.45">
      <c r="A549" s="21"/>
      <c r="C549" s="23"/>
      <c r="G549" s="21"/>
      <c r="H549" s="21"/>
      <c r="I549" s="21"/>
      <c r="J549" s="21"/>
    </row>
    <row r="550" spans="1:10" x14ac:dyDescent="0.45">
      <c r="A550" s="21"/>
      <c r="C550" s="23"/>
      <c r="G550" s="21"/>
      <c r="H550" s="21"/>
      <c r="I550" s="21"/>
      <c r="J550" s="21"/>
    </row>
    <row r="551" spans="1:10" x14ac:dyDescent="0.45">
      <c r="A551" s="21"/>
      <c r="C551" s="23"/>
      <c r="G551" s="21"/>
      <c r="H551" s="21"/>
      <c r="I551" s="21"/>
      <c r="J551" s="21"/>
    </row>
    <row r="552" spans="1:10" x14ac:dyDescent="0.45">
      <c r="A552" s="21"/>
      <c r="C552" s="23"/>
      <c r="G552" s="21"/>
      <c r="H552" s="21"/>
      <c r="I552" s="21"/>
      <c r="J552" s="21"/>
    </row>
    <row r="553" spans="1:10" x14ac:dyDescent="0.45">
      <c r="A553" s="21"/>
      <c r="C553" s="23"/>
      <c r="G553" s="21"/>
      <c r="H553" s="21"/>
      <c r="I553" s="21"/>
      <c r="J553" s="21"/>
    </row>
    <row r="554" spans="1:10" x14ac:dyDescent="0.45">
      <c r="A554" s="21"/>
      <c r="C554" s="23"/>
      <c r="G554" s="21"/>
      <c r="H554" s="21"/>
      <c r="I554" s="21"/>
      <c r="J554" s="21"/>
    </row>
    <row r="555" spans="1:10" x14ac:dyDescent="0.45">
      <c r="A555" s="21"/>
      <c r="C555" s="23"/>
      <c r="G555" s="21"/>
      <c r="H555" s="21"/>
      <c r="I555" s="21"/>
      <c r="J555" s="21"/>
    </row>
    <row r="556" spans="1:10" x14ac:dyDescent="0.45">
      <c r="A556" s="21"/>
      <c r="C556" s="23"/>
      <c r="G556" s="21"/>
      <c r="H556" s="21"/>
      <c r="I556" s="21"/>
      <c r="J556" s="21"/>
    </row>
    <row r="557" spans="1:10" x14ac:dyDescent="0.45">
      <c r="A557" s="21"/>
      <c r="C557" s="23"/>
      <c r="G557" s="21"/>
      <c r="H557" s="21"/>
      <c r="I557" s="21"/>
      <c r="J557" s="21"/>
    </row>
    <row r="558" spans="1:10" x14ac:dyDescent="0.45">
      <c r="A558" s="21"/>
      <c r="C558" s="23"/>
      <c r="G558" s="21"/>
      <c r="H558" s="21"/>
      <c r="I558" s="21"/>
      <c r="J558" s="21"/>
    </row>
    <row r="559" spans="1:10" x14ac:dyDescent="0.45">
      <c r="A559" s="21"/>
      <c r="C559" s="23"/>
      <c r="G559" s="21"/>
      <c r="H559" s="21"/>
      <c r="I559" s="21"/>
      <c r="J559" s="21"/>
    </row>
    <row r="560" spans="1:10" x14ac:dyDescent="0.45">
      <c r="A560" s="21"/>
      <c r="C560" s="23"/>
      <c r="G560" s="21"/>
      <c r="H560" s="21"/>
      <c r="I560" s="21"/>
      <c r="J560" s="21"/>
    </row>
    <row r="561" spans="1:10" x14ac:dyDescent="0.45">
      <c r="A561" s="21"/>
      <c r="C561" s="23"/>
      <c r="G561" s="21"/>
      <c r="H561" s="21"/>
      <c r="I561" s="21"/>
      <c r="J561" s="21"/>
    </row>
    <row r="562" spans="1:10" x14ac:dyDescent="0.45">
      <c r="A562" s="21"/>
      <c r="C562" s="23"/>
      <c r="G562" s="21"/>
      <c r="H562" s="21"/>
      <c r="I562" s="21"/>
      <c r="J562" s="21"/>
    </row>
    <row r="563" spans="1:10" x14ac:dyDescent="0.45">
      <c r="A563" s="21"/>
      <c r="C563" s="23"/>
      <c r="G563" s="21"/>
      <c r="H563" s="21"/>
      <c r="I563" s="21"/>
      <c r="J563" s="21"/>
    </row>
    <row r="564" spans="1:10" x14ac:dyDescent="0.45">
      <c r="A564" s="21"/>
      <c r="C564" s="23"/>
      <c r="G564" s="21"/>
      <c r="H564" s="21"/>
      <c r="I564" s="21"/>
      <c r="J564" s="21"/>
    </row>
    <row r="565" spans="1:10" x14ac:dyDescent="0.45">
      <c r="A565" s="21"/>
      <c r="C565" s="23"/>
      <c r="G565" s="21"/>
      <c r="H565" s="21"/>
      <c r="I565" s="21"/>
      <c r="J565" s="21"/>
    </row>
    <row r="566" spans="1:10" x14ac:dyDescent="0.45">
      <c r="A566" s="21"/>
      <c r="C566" s="23"/>
      <c r="G566" s="21"/>
      <c r="H566" s="21"/>
      <c r="I566" s="21"/>
      <c r="J566" s="21"/>
    </row>
    <row r="567" spans="1:10" x14ac:dyDescent="0.45">
      <c r="A567" s="21"/>
      <c r="C567" s="23"/>
      <c r="G567" s="21"/>
      <c r="H567" s="21"/>
      <c r="I567" s="21"/>
      <c r="J567" s="21"/>
    </row>
    <row r="568" spans="1:10" x14ac:dyDescent="0.45">
      <c r="A568" s="21"/>
      <c r="C568" s="23"/>
      <c r="G568" s="21"/>
      <c r="H568" s="21"/>
      <c r="I568" s="21"/>
      <c r="J568" s="21"/>
    </row>
    <row r="569" spans="1:10" x14ac:dyDescent="0.45">
      <c r="A569" s="21"/>
      <c r="C569" s="23"/>
      <c r="G569" s="21"/>
      <c r="H569" s="21"/>
      <c r="I569" s="21"/>
      <c r="J569" s="21"/>
    </row>
    <row r="570" spans="1:10" x14ac:dyDescent="0.45">
      <c r="A570" s="21"/>
      <c r="C570" s="23"/>
      <c r="G570" s="21"/>
      <c r="H570" s="21"/>
      <c r="I570" s="21"/>
      <c r="J570" s="21"/>
    </row>
    <row r="571" spans="1:10" x14ac:dyDescent="0.45">
      <c r="A571" s="21"/>
      <c r="C571" s="23"/>
      <c r="G571" s="21"/>
      <c r="H571" s="21"/>
      <c r="I571" s="21"/>
      <c r="J571" s="21"/>
    </row>
    <row r="572" spans="1:10" x14ac:dyDescent="0.45">
      <c r="A572" s="21"/>
      <c r="C572" s="23"/>
      <c r="G572" s="21"/>
      <c r="H572" s="21"/>
      <c r="I572" s="21"/>
      <c r="J572" s="21"/>
    </row>
    <row r="573" spans="1:10" x14ac:dyDescent="0.45">
      <c r="A573" s="21"/>
      <c r="C573" s="23"/>
      <c r="G573" s="21"/>
      <c r="H573" s="21"/>
      <c r="I573" s="21"/>
      <c r="J573" s="21"/>
    </row>
    <row r="574" spans="1:10" x14ac:dyDescent="0.45">
      <c r="A574" s="21"/>
      <c r="C574" s="23"/>
      <c r="G574" s="21"/>
      <c r="H574" s="21"/>
      <c r="I574" s="21"/>
      <c r="J574" s="21"/>
    </row>
    <row r="575" spans="1:10" x14ac:dyDescent="0.45">
      <c r="A575" s="21"/>
      <c r="C575" s="23"/>
      <c r="G575" s="21"/>
      <c r="H575" s="21"/>
      <c r="I575" s="21"/>
      <c r="J575" s="21"/>
    </row>
    <row r="576" spans="1:10" x14ac:dyDescent="0.45">
      <c r="A576" s="21"/>
      <c r="C576" s="23"/>
      <c r="G576" s="21"/>
      <c r="H576" s="21"/>
      <c r="I576" s="21"/>
      <c r="J576" s="21"/>
    </row>
    <row r="577" spans="1:10" x14ac:dyDescent="0.45">
      <c r="A577" s="21"/>
      <c r="C577" s="23"/>
      <c r="G577" s="21"/>
      <c r="H577" s="21"/>
      <c r="I577" s="21"/>
      <c r="J577" s="21"/>
    </row>
    <row r="578" spans="1:10" x14ac:dyDescent="0.45">
      <c r="A578" s="21"/>
      <c r="C578" s="23"/>
      <c r="G578" s="21"/>
      <c r="H578" s="21"/>
      <c r="I578" s="21"/>
      <c r="J578" s="21"/>
    </row>
    <row r="579" spans="1:10" x14ac:dyDescent="0.45">
      <c r="A579" s="21"/>
      <c r="C579" s="23"/>
      <c r="G579" s="21"/>
      <c r="H579" s="21"/>
      <c r="I579" s="21"/>
      <c r="J579" s="21"/>
    </row>
    <row r="580" spans="1:10" x14ac:dyDescent="0.45">
      <c r="A580" s="21"/>
      <c r="C580" s="23"/>
      <c r="G580" s="21"/>
      <c r="H580" s="21"/>
      <c r="I580" s="21"/>
      <c r="J580" s="21"/>
    </row>
    <row r="581" spans="1:10" x14ac:dyDescent="0.45">
      <c r="A581" s="21"/>
      <c r="C581" s="23"/>
      <c r="G581" s="21"/>
      <c r="H581" s="21"/>
      <c r="I581" s="21"/>
      <c r="J581" s="21"/>
    </row>
    <row r="582" spans="1:10" x14ac:dyDescent="0.45">
      <c r="A582" s="21"/>
      <c r="C582" s="23"/>
      <c r="G582" s="21"/>
      <c r="H582" s="21"/>
      <c r="I582" s="21"/>
      <c r="J582" s="21"/>
    </row>
    <row r="583" spans="1:10" x14ac:dyDescent="0.45">
      <c r="A583" s="21"/>
      <c r="C583" s="23"/>
      <c r="G583" s="21"/>
      <c r="H583" s="21"/>
      <c r="I583" s="21"/>
      <c r="J583" s="21"/>
    </row>
    <row r="584" spans="1:10" x14ac:dyDescent="0.45">
      <c r="A584" s="21"/>
      <c r="C584" s="23"/>
      <c r="G584" s="21"/>
      <c r="H584" s="21"/>
      <c r="I584" s="21"/>
      <c r="J584" s="21"/>
    </row>
    <row r="585" spans="1:10" x14ac:dyDescent="0.45">
      <c r="A585" s="21"/>
      <c r="C585" s="23"/>
      <c r="G585" s="21"/>
      <c r="H585" s="21"/>
      <c r="I585" s="21"/>
      <c r="J585" s="21"/>
    </row>
    <row r="586" spans="1:10" x14ac:dyDescent="0.45">
      <c r="A586" s="21"/>
      <c r="C586" s="23"/>
      <c r="G586" s="21"/>
      <c r="H586" s="21"/>
      <c r="I586" s="21"/>
      <c r="J586" s="21"/>
    </row>
    <row r="587" spans="1:10" x14ac:dyDescent="0.45">
      <c r="A587" s="21"/>
      <c r="C587" s="23"/>
      <c r="G587" s="21"/>
      <c r="H587" s="21"/>
      <c r="I587" s="21"/>
      <c r="J587" s="21"/>
    </row>
    <row r="588" spans="1:10" x14ac:dyDescent="0.45">
      <c r="A588" s="21"/>
      <c r="C588" s="23"/>
      <c r="G588" s="21"/>
      <c r="H588" s="21"/>
      <c r="I588" s="21"/>
      <c r="J588" s="21"/>
    </row>
    <row r="589" spans="1:10" x14ac:dyDescent="0.45">
      <c r="A589" s="21"/>
      <c r="C589" s="23"/>
      <c r="G589" s="21"/>
      <c r="H589" s="21"/>
      <c r="I589" s="21"/>
      <c r="J589" s="21"/>
    </row>
    <row r="590" spans="1:10" x14ac:dyDescent="0.45">
      <c r="A590" s="21"/>
      <c r="C590" s="23"/>
      <c r="G590" s="21"/>
      <c r="H590" s="21"/>
      <c r="I590" s="21"/>
      <c r="J590" s="21"/>
    </row>
    <row r="591" spans="1:10" x14ac:dyDescent="0.45">
      <c r="A591" s="21"/>
      <c r="C591" s="23"/>
      <c r="G591" s="21"/>
      <c r="H591" s="21"/>
      <c r="I591" s="21"/>
      <c r="J591" s="21"/>
    </row>
    <row r="592" spans="1:10" x14ac:dyDescent="0.45">
      <c r="A592" s="21"/>
      <c r="C592" s="23"/>
      <c r="G592" s="21"/>
      <c r="H592" s="21"/>
      <c r="I592" s="21"/>
      <c r="J592" s="21"/>
    </row>
    <row r="593" spans="1:10" x14ac:dyDescent="0.45">
      <c r="A593" s="21"/>
      <c r="C593" s="23"/>
      <c r="G593" s="21"/>
      <c r="H593" s="21"/>
      <c r="I593" s="21"/>
      <c r="J593" s="21"/>
    </row>
    <row r="594" spans="1:10" x14ac:dyDescent="0.45">
      <c r="A594" s="21"/>
      <c r="C594" s="23"/>
      <c r="G594" s="21"/>
      <c r="H594" s="21"/>
      <c r="I594" s="21"/>
      <c r="J594" s="21"/>
    </row>
    <row r="595" spans="1:10" x14ac:dyDescent="0.45">
      <c r="A595" s="21"/>
      <c r="C595" s="23"/>
      <c r="G595" s="21"/>
      <c r="H595" s="21"/>
      <c r="I595" s="21"/>
      <c r="J595" s="21"/>
    </row>
    <row r="596" spans="1:10" x14ac:dyDescent="0.45">
      <c r="A596" s="21"/>
      <c r="C596" s="23"/>
      <c r="G596" s="21"/>
      <c r="H596" s="21"/>
      <c r="I596" s="21"/>
      <c r="J596" s="21"/>
    </row>
    <row r="597" spans="1:10" x14ac:dyDescent="0.45">
      <c r="A597" s="21"/>
      <c r="C597" s="23"/>
      <c r="G597" s="21"/>
      <c r="H597" s="21"/>
      <c r="I597" s="21"/>
      <c r="J597" s="21"/>
    </row>
    <row r="598" spans="1:10" x14ac:dyDescent="0.45">
      <c r="A598" s="21"/>
      <c r="C598" s="23"/>
      <c r="G598" s="21"/>
      <c r="H598" s="21"/>
      <c r="I598" s="21"/>
      <c r="J598" s="21"/>
    </row>
    <row r="599" spans="1:10" x14ac:dyDescent="0.45">
      <c r="A599" s="21"/>
      <c r="C599" s="23"/>
      <c r="G599" s="21"/>
      <c r="H599" s="21"/>
      <c r="I599" s="21"/>
      <c r="J599" s="21"/>
    </row>
    <row r="600" spans="1:10" x14ac:dyDescent="0.45">
      <c r="A600" s="21"/>
      <c r="C600" s="23"/>
      <c r="G600" s="21"/>
      <c r="H600" s="21"/>
      <c r="I600" s="21"/>
      <c r="J600" s="21"/>
    </row>
    <row r="601" spans="1:10" x14ac:dyDescent="0.45">
      <c r="A601" s="21"/>
      <c r="C601" s="23"/>
      <c r="G601" s="21"/>
      <c r="H601" s="21"/>
      <c r="I601" s="21"/>
      <c r="J601" s="21"/>
    </row>
    <row r="602" spans="1:10" x14ac:dyDescent="0.45">
      <c r="A602" s="21"/>
      <c r="C602" s="23"/>
      <c r="G602" s="21"/>
      <c r="H602" s="21"/>
      <c r="I602" s="21"/>
      <c r="J602" s="21"/>
    </row>
    <row r="603" spans="1:10" x14ac:dyDescent="0.45">
      <c r="A603" s="21"/>
      <c r="C603" s="23"/>
      <c r="G603" s="21"/>
      <c r="H603" s="21"/>
      <c r="I603" s="21"/>
      <c r="J603" s="21"/>
    </row>
    <row r="604" spans="1:10" x14ac:dyDescent="0.45">
      <c r="A604" s="21"/>
      <c r="C604" s="23"/>
      <c r="G604" s="21"/>
      <c r="H604" s="21"/>
      <c r="I604" s="21"/>
      <c r="J604" s="21"/>
    </row>
    <row r="605" spans="1:10" x14ac:dyDescent="0.45">
      <c r="A605" s="21"/>
      <c r="C605" s="23"/>
      <c r="G605" s="21"/>
      <c r="H605" s="21"/>
      <c r="I605" s="21"/>
      <c r="J605" s="21"/>
    </row>
    <row r="606" spans="1:10" x14ac:dyDescent="0.45">
      <c r="A606" s="21"/>
      <c r="C606" s="23"/>
      <c r="G606" s="21"/>
      <c r="H606" s="21"/>
      <c r="I606" s="21"/>
      <c r="J606" s="21"/>
    </row>
    <row r="607" spans="1:10" x14ac:dyDescent="0.45">
      <c r="A607" s="21"/>
      <c r="C607" s="23"/>
      <c r="G607" s="21"/>
      <c r="H607" s="21"/>
      <c r="I607" s="21"/>
      <c r="J607" s="21"/>
    </row>
    <row r="608" spans="1:10" x14ac:dyDescent="0.45">
      <c r="A608" s="21"/>
      <c r="C608" s="23"/>
      <c r="G608" s="21"/>
      <c r="H608" s="21"/>
      <c r="I608" s="21"/>
      <c r="J608" s="21"/>
    </row>
    <row r="609" spans="1:10" x14ac:dyDescent="0.45">
      <c r="A609" s="21"/>
      <c r="C609" s="23"/>
      <c r="G609" s="21"/>
      <c r="H609" s="21"/>
      <c r="I609" s="21"/>
      <c r="J609" s="21"/>
    </row>
    <row r="610" spans="1:10" x14ac:dyDescent="0.45">
      <c r="A610" s="21"/>
      <c r="C610" s="23"/>
      <c r="G610" s="21"/>
      <c r="H610" s="21"/>
      <c r="I610" s="21"/>
      <c r="J610" s="21"/>
    </row>
    <row r="611" spans="1:10" x14ac:dyDescent="0.45">
      <c r="A611" s="21"/>
      <c r="C611" s="23"/>
      <c r="G611" s="21"/>
      <c r="H611" s="21"/>
      <c r="I611" s="21"/>
      <c r="J611" s="21"/>
    </row>
    <row r="612" spans="1:10" x14ac:dyDescent="0.45">
      <c r="A612" s="21"/>
      <c r="C612" s="23"/>
      <c r="G612" s="21"/>
      <c r="H612" s="21"/>
      <c r="I612" s="21"/>
      <c r="J612" s="21"/>
    </row>
    <row r="613" spans="1:10" x14ac:dyDescent="0.45">
      <c r="A613" s="21"/>
      <c r="C613" s="23"/>
      <c r="G613" s="21"/>
      <c r="H613" s="21"/>
      <c r="I613" s="21"/>
      <c r="J613" s="21"/>
    </row>
    <row r="614" spans="1:10" x14ac:dyDescent="0.45">
      <c r="A614" s="21"/>
      <c r="C614" s="23"/>
      <c r="G614" s="21"/>
      <c r="H614" s="21"/>
      <c r="I614" s="21"/>
      <c r="J614" s="21"/>
    </row>
    <row r="615" spans="1:10" x14ac:dyDescent="0.45">
      <c r="A615" s="21"/>
      <c r="C615" s="23"/>
      <c r="G615" s="21"/>
      <c r="H615" s="21"/>
      <c r="I615" s="21"/>
      <c r="J615" s="21"/>
    </row>
    <row r="616" spans="1:10" x14ac:dyDescent="0.45">
      <c r="A616" s="21"/>
      <c r="C616" s="23"/>
      <c r="G616" s="21"/>
      <c r="H616" s="21"/>
      <c r="I616" s="21"/>
      <c r="J616" s="21"/>
    </row>
    <row r="617" spans="1:10" x14ac:dyDescent="0.45">
      <c r="A617" s="21"/>
      <c r="C617" s="23"/>
      <c r="G617" s="21"/>
      <c r="H617" s="21"/>
      <c r="I617" s="21"/>
      <c r="J617" s="21"/>
    </row>
    <row r="618" spans="1:10" x14ac:dyDescent="0.45">
      <c r="A618" s="21"/>
      <c r="C618" s="23"/>
      <c r="G618" s="21"/>
      <c r="H618" s="21"/>
      <c r="I618" s="21"/>
      <c r="J618" s="21"/>
    </row>
    <row r="619" spans="1:10" x14ac:dyDescent="0.45">
      <c r="A619" s="21"/>
      <c r="C619" s="23"/>
      <c r="G619" s="21"/>
      <c r="H619" s="21"/>
      <c r="I619" s="21"/>
      <c r="J619" s="21"/>
    </row>
    <row r="620" spans="1:10" x14ac:dyDescent="0.45">
      <c r="A620" s="21"/>
      <c r="C620" s="23"/>
      <c r="G620" s="21"/>
      <c r="H620" s="21"/>
      <c r="I620" s="21"/>
      <c r="J620" s="21"/>
    </row>
    <row r="621" spans="1:10" x14ac:dyDescent="0.45">
      <c r="A621" s="21"/>
      <c r="C621" s="23"/>
      <c r="G621" s="21"/>
      <c r="H621" s="21"/>
      <c r="I621" s="21"/>
      <c r="J621" s="21"/>
    </row>
    <row r="622" spans="1:10" x14ac:dyDescent="0.45">
      <c r="A622" s="21"/>
      <c r="C622" s="23"/>
      <c r="G622" s="21"/>
      <c r="H622" s="21"/>
      <c r="I622" s="21"/>
      <c r="J622" s="21"/>
    </row>
    <row r="623" spans="1:10" x14ac:dyDescent="0.45">
      <c r="A623" s="21"/>
      <c r="C623" s="23"/>
      <c r="G623" s="21"/>
      <c r="H623" s="21"/>
      <c r="I623" s="21"/>
      <c r="J623" s="21"/>
    </row>
    <row r="624" spans="1:10" x14ac:dyDescent="0.45">
      <c r="A624" s="21"/>
      <c r="C624" s="23"/>
      <c r="G624" s="21"/>
      <c r="H624" s="21"/>
      <c r="I624" s="21"/>
      <c r="J624" s="21"/>
    </row>
    <row r="625" spans="1:10" x14ac:dyDescent="0.45">
      <c r="A625" s="21"/>
      <c r="C625" s="23"/>
      <c r="G625" s="21"/>
      <c r="H625" s="21"/>
      <c r="I625" s="21"/>
      <c r="J625" s="21"/>
    </row>
    <row r="626" spans="1:10" x14ac:dyDescent="0.45">
      <c r="A626" s="21"/>
      <c r="C626" s="23"/>
      <c r="G626" s="21"/>
      <c r="H626" s="21"/>
      <c r="I626" s="21"/>
      <c r="J626" s="21"/>
    </row>
    <row r="627" spans="1:10" x14ac:dyDescent="0.45">
      <c r="A627" s="21"/>
      <c r="C627" s="23"/>
      <c r="G627" s="21"/>
      <c r="H627" s="21"/>
      <c r="I627" s="21"/>
      <c r="J627" s="21"/>
    </row>
    <row r="628" spans="1:10" x14ac:dyDescent="0.45">
      <c r="A628" s="21"/>
      <c r="C628" s="23"/>
      <c r="G628" s="21"/>
      <c r="H628" s="21"/>
      <c r="I628" s="21"/>
      <c r="J628" s="21"/>
    </row>
    <row r="629" spans="1:10" x14ac:dyDescent="0.45">
      <c r="A629" s="21"/>
      <c r="C629" s="23"/>
      <c r="G629" s="21"/>
      <c r="H629" s="21"/>
      <c r="I629" s="21"/>
      <c r="J629" s="21"/>
    </row>
    <row r="630" spans="1:10" x14ac:dyDescent="0.45">
      <c r="A630" s="21"/>
      <c r="C630" s="23"/>
      <c r="G630" s="21"/>
      <c r="H630" s="21"/>
      <c r="I630" s="21"/>
      <c r="J630" s="21"/>
    </row>
    <row r="631" spans="1:10" x14ac:dyDescent="0.45">
      <c r="A631" s="21"/>
      <c r="C631" s="23"/>
      <c r="G631" s="21"/>
      <c r="H631" s="21"/>
      <c r="I631" s="21"/>
      <c r="J631" s="21"/>
    </row>
    <row r="632" spans="1:10" x14ac:dyDescent="0.45">
      <c r="A632" s="21"/>
      <c r="C632" s="23"/>
      <c r="G632" s="21"/>
      <c r="H632" s="21"/>
      <c r="I632" s="21"/>
      <c r="J632" s="21"/>
    </row>
    <row r="633" spans="1:10" x14ac:dyDescent="0.45">
      <c r="A633" s="21"/>
      <c r="C633" s="23"/>
      <c r="G633" s="21"/>
      <c r="H633" s="21"/>
      <c r="I633" s="21"/>
      <c r="J633" s="21"/>
    </row>
    <row r="634" spans="1:10" x14ac:dyDescent="0.45">
      <c r="A634" s="21"/>
      <c r="C634" s="23"/>
      <c r="G634" s="21"/>
      <c r="H634" s="21"/>
      <c r="I634" s="21"/>
      <c r="J634" s="21"/>
    </row>
    <row r="635" spans="1:10" x14ac:dyDescent="0.45">
      <c r="A635" s="21"/>
      <c r="C635" s="23"/>
      <c r="G635" s="21"/>
      <c r="H635" s="21"/>
      <c r="I635" s="21"/>
      <c r="J635" s="21"/>
    </row>
    <row r="636" spans="1:10" x14ac:dyDescent="0.45">
      <c r="A636" s="21"/>
      <c r="C636" s="23"/>
      <c r="G636" s="21"/>
      <c r="H636" s="21"/>
      <c r="I636" s="21"/>
      <c r="J636" s="21"/>
    </row>
    <row r="637" spans="1:10" x14ac:dyDescent="0.45">
      <c r="A637" s="21"/>
      <c r="C637" s="23"/>
      <c r="G637" s="21"/>
      <c r="H637" s="21"/>
      <c r="I637" s="21"/>
      <c r="J637" s="21"/>
    </row>
    <row r="638" spans="1:10" x14ac:dyDescent="0.45">
      <c r="A638" s="21"/>
      <c r="C638" s="23"/>
      <c r="G638" s="21"/>
      <c r="H638" s="21"/>
      <c r="I638" s="21"/>
      <c r="J638" s="21"/>
    </row>
    <row r="639" spans="1:10" x14ac:dyDescent="0.45">
      <c r="A639" s="21"/>
      <c r="C639" s="23"/>
      <c r="G639" s="21"/>
      <c r="H639" s="21"/>
      <c r="I639" s="21"/>
      <c r="J639" s="21"/>
    </row>
    <row r="640" spans="1:10" x14ac:dyDescent="0.45">
      <c r="A640" s="21"/>
      <c r="C640" s="23"/>
      <c r="G640" s="21"/>
      <c r="H640" s="21"/>
      <c r="I640" s="21"/>
      <c r="J640" s="21"/>
    </row>
  </sheetData>
  <mergeCells count="1">
    <mergeCell ref="D9:F9"/>
  </mergeCells>
  <dataValidations count="1">
    <dataValidation type="list" allowBlank="1" showInputMessage="1" showErrorMessage="1" sqref="C5" xr:uid="{ABDE6593-E6A1-4F6B-A90C-364D9911B364}">
      <formula1>"Annual, Semi-Annual, Monthly"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 yrs Mortgage</vt:lpstr>
      <vt:lpstr>30 yrs Mortgage</vt:lpstr>
      <vt:lpstr>Sheet2</vt:lpstr>
      <vt:lpstr>7-1 ARM Mortgage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Balogun</dc:creator>
  <cp:lastModifiedBy>Chavan, Amol</cp:lastModifiedBy>
  <dcterms:created xsi:type="dcterms:W3CDTF">2023-03-28T18:48:09Z</dcterms:created>
  <dcterms:modified xsi:type="dcterms:W3CDTF">2023-04-05T02:03:38Z</dcterms:modified>
</cp:coreProperties>
</file>