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2025 SDEV120\"/>
    </mc:Choice>
  </mc:AlternateContent>
  <xr:revisionPtr revIDLastSave="0" documentId="13_ncr:1_{A330C271-09DA-499F-9F1E-CEA4D53BEC61}" xr6:coauthVersionLast="47" xr6:coauthVersionMax="47" xr10:uidLastSave="{00000000-0000-0000-0000-000000000000}"/>
  <bookViews>
    <workbookView xWindow="-28920" yWindow="-120" windowWidth="29040" windowHeight="15720" firstSheet="1" activeTab="3" xr2:uid="{66B63627-A3D4-42A2-8994-4F24CEC8F751}"/>
  </bookViews>
  <sheets>
    <sheet name="Plan" sheetId="1" state="hidden" r:id="rId1"/>
    <sheet name="Modules" sheetId="2" r:id="rId2"/>
    <sheet name="FlowChart" sheetId="3" r:id="rId3"/>
    <sheet name="Data, Scenarios, Securit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F21" i="6"/>
  <c r="F20" i="6"/>
  <c r="K16" i="6"/>
  <c r="M16" i="6" s="1"/>
  <c r="B16" i="6"/>
  <c r="A16" i="6"/>
  <c r="K17" i="6"/>
  <c r="D17" i="6"/>
  <c r="E17" i="6" s="1"/>
  <c r="H16" i="6"/>
  <c r="H17" i="6"/>
  <c r="H18" i="6"/>
  <c r="H19" i="6"/>
  <c r="H20" i="6"/>
  <c r="H21" i="6"/>
  <c r="H22" i="6"/>
  <c r="H23" i="6"/>
  <c r="H24" i="6"/>
  <c r="H25" i="6"/>
  <c r="F17" i="6"/>
  <c r="F18" i="6"/>
  <c r="I18" i="6" s="1"/>
  <c r="J18" i="6" s="1"/>
  <c r="F19" i="6"/>
  <c r="F22" i="6"/>
  <c r="F23" i="6"/>
  <c r="F24" i="6"/>
  <c r="I24" i="6" s="1"/>
  <c r="F25" i="6"/>
  <c r="G25" i="6" s="1"/>
  <c r="F16" i="6"/>
  <c r="I16" i="6" s="1"/>
  <c r="J16" i="6" s="1"/>
  <c r="E16" i="6"/>
  <c r="D18" i="6"/>
  <c r="E18" i="6" s="1"/>
  <c r="D19" i="6"/>
  <c r="E19" i="6" s="1"/>
  <c r="D20" i="6"/>
  <c r="E20" i="6" s="1"/>
  <c r="D21" i="6"/>
  <c r="D22" i="6"/>
  <c r="D23" i="6"/>
  <c r="E23" i="6" s="1"/>
  <c r="D24" i="6"/>
  <c r="D25" i="6"/>
  <c r="D16" i="6"/>
  <c r="C18" i="6"/>
  <c r="C19" i="6"/>
  <c r="C20" i="6"/>
  <c r="C21" i="6"/>
  <c r="C22" i="6"/>
  <c r="C23" i="6"/>
  <c r="C24" i="6"/>
  <c r="C25" i="6"/>
  <c r="C16" i="6"/>
  <c r="B17" i="6"/>
  <c r="B18" i="6"/>
  <c r="B19" i="6"/>
  <c r="B20" i="6"/>
  <c r="B21" i="6"/>
  <c r="B22" i="6"/>
  <c r="B23" i="6"/>
  <c r="B24" i="6"/>
  <c r="B25" i="6"/>
  <c r="A17" i="6"/>
  <c r="A18" i="6"/>
  <c r="A19" i="6"/>
  <c r="A20" i="6"/>
  <c r="A21" i="6"/>
  <c r="A22" i="6"/>
  <c r="A23" i="6"/>
  <c r="A24" i="6"/>
  <c r="A25" i="6"/>
  <c r="E21" i="6"/>
  <c r="E22" i="6"/>
  <c r="E24" i="6"/>
  <c r="E25" i="6"/>
  <c r="I25" i="6"/>
  <c r="I23" i="6"/>
  <c r="J23" i="6" s="1"/>
  <c r="I22" i="6"/>
  <c r="J22" i="6" s="1"/>
  <c r="I21" i="6"/>
  <c r="J21" i="6" s="1"/>
  <c r="I20" i="6"/>
  <c r="J20" i="6" s="1"/>
  <c r="I19" i="6"/>
  <c r="J19" i="6" s="1"/>
  <c r="I17" i="6"/>
  <c r="J17" i="6" s="1"/>
  <c r="H12" i="6"/>
  <c r="F12" i="6" s="1"/>
  <c r="H11" i="6"/>
  <c r="F11" i="6" s="1"/>
  <c r="H10" i="6"/>
  <c r="F10" i="6"/>
  <c r="H9" i="6"/>
  <c r="F9" i="6" s="1"/>
  <c r="H8" i="6"/>
  <c r="F8" i="6" s="1"/>
  <c r="H7" i="6"/>
  <c r="F7" i="6" s="1"/>
  <c r="H6" i="6"/>
  <c r="F6" i="6" s="1"/>
  <c r="H5" i="6"/>
  <c r="F5" i="6"/>
  <c r="H4" i="6"/>
  <c r="F4" i="6"/>
  <c r="H3" i="6"/>
  <c r="F3" i="6" s="1"/>
  <c r="J24" i="6" l="1"/>
  <c r="J25" i="6"/>
  <c r="K25" i="6"/>
  <c r="M25" i="6" s="1"/>
  <c r="G23" i="6"/>
  <c r="K23" i="6"/>
  <c r="G19" i="6"/>
  <c r="K19" i="6" s="1"/>
  <c r="G18" i="6"/>
  <c r="K18" i="6" s="1"/>
  <c r="G16" i="6"/>
  <c r="G17" i="6"/>
  <c r="G24" i="6"/>
  <c r="K24" i="6" s="1"/>
  <c r="G22" i="6"/>
  <c r="K22" i="6" s="1"/>
  <c r="G21" i="6"/>
  <c r="K21" i="6" s="1"/>
  <c r="G20" i="6"/>
  <c r="K20" i="6" s="1"/>
  <c r="N25" i="6" l="1"/>
  <c r="O25" i="6" s="1"/>
  <c r="L25" i="6"/>
  <c r="L17" i="6"/>
  <c r="N17" i="6"/>
  <c r="M17" i="6"/>
  <c r="M20" i="6"/>
  <c r="L20" i="6"/>
  <c r="N20" i="6"/>
  <c r="O20" i="6" s="1"/>
  <c r="N24" i="6"/>
  <c r="M24" i="6"/>
  <c r="L24" i="6"/>
  <c r="N18" i="6"/>
  <c r="M18" i="6"/>
  <c r="L18" i="6"/>
  <c r="M21" i="6"/>
  <c r="L21" i="6"/>
  <c r="N21" i="6"/>
  <c r="O21" i="6" s="1"/>
  <c r="L16" i="6"/>
  <c r="N16" i="6"/>
  <c r="N23" i="6"/>
  <c r="M23" i="6"/>
  <c r="L23" i="6"/>
  <c r="M22" i="6"/>
  <c r="L22" i="6"/>
  <c r="N22" i="6"/>
  <c r="N19" i="6"/>
  <c r="M19" i="6"/>
  <c r="L19" i="6"/>
  <c r="O17" i="6" l="1"/>
  <c r="O24" i="6"/>
  <c r="O16" i="6"/>
  <c r="O18" i="6"/>
  <c r="O22" i="6"/>
  <c r="O19" i="6"/>
  <c r="O23" i="6"/>
</calcChain>
</file>

<file path=xl/sharedStrings.xml><?xml version="1.0" encoding="utf-8"?>
<sst xmlns="http://schemas.openxmlformats.org/spreadsheetml/2006/main" count="140" uniqueCount="124">
  <si>
    <t>Final Project project plan.</t>
  </si>
  <si>
    <t>Name of the fictional company: Daebak Construction Co.</t>
  </si>
  <si>
    <t>Name of payroll program: PayHub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</si>
  <si>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Scope of project: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</si>
  <si>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To build a program to manage payroll for a specific set of 10 employees at a fictional company.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</si>
  <si>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 xml:space="preserve"> Key Stakeholders and Decision Makers: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</si>
  <si>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Key stakeholders: HR department of fictional company, Instructor of SDEV120 class section, Developer(student).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</si>
  <si>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ptos"/>
        <family val="2"/>
      </rPr>
      <t>Decision Makers: Development team leader and HR department representative (member of management).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</si>
  <si>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Deliverables: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</si>
  <si>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A flowchart mock-up of payroll management software.</t>
    </r>
  </si>
  <si>
    <r>
      <t xml:space="preserve">                                                              </t>
    </r>
    <r>
      <rPr>
        <sz val="12"/>
        <color theme="1"/>
        <rFont val="Aptos"/>
        <family val="2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This software will include the following modules: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</si>
  <si>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Employee demographics: This is the module where users will input specific information about the employee.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</si>
  <si>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Payment Calculations: This module will calculate gross pay, overtime, state and federal tax, pre-tax net pay and post-tax net pay.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</si>
  <si>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Actionable Tasks and Deadlines: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</si>
  <si>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Module 1 Employee Demographics to be completed by 2/16/2025 and turned in with Module 6 project update.</t>
    </r>
  </si>
  <si>
    <r>
      <t xml:space="preserve">                                                              </t>
    </r>
    <r>
      <rPr>
        <sz val="12"/>
        <color theme="1"/>
        <rFont val="Aptos"/>
        <family val="2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To be completed by Ashleigh Molinet.</t>
    </r>
  </si>
  <si>
    <r>
      <t xml:space="preserve">                                                              </t>
    </r>
    <r>
      <rPr>
        <sz val="12"/>
        <color theme="1"/>
        <rFont val="Aptos"/>
        <family val="2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To be completed by student Ashleigh Molinet.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</si>
  <si>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Ten fictional test cases to be created with all relevant information by 3/2/2025 and turned in with final submission.</t>
    </r>
  </si>
  <si>
    <r>
      <t xml:space="preserve">                                                              </t>
    </r>
    <r>
      <rPr>
        <sz val="12"/>
        <color theme="1"/>
        <rFont val="Aptos"/>
        <family val="2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To be completed by Ashleigh Molinet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</si>
  <si>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ptos"/>
        <family val="2"/>
      </rPr>
      <t>Security checks and testIng scenarios to be completed by 3/9/2025 and turned in with final submission.</t>
    </r>
  </si>
  <si>
    <t>Final Project Plan Update:</t>
  </si>
  <si>
    <t>Start payHub ()</t>
  </si>
  <si>
    <t>Declare variables</t>
  </si>
  <si>
    <t>String empFirstName</t>
  </si>
  <si>
    <t>String empLastName</t>
  </si>
  <si>
    <t>String empID</t>
  </si>
  <si>
    <t>String numDependents</t>
  </si>
  <si>
    <t>Num hoursWorked</t>
  </si>
  <si>
    <t>Call employeeDemo()</t>
  </si>
  <si>
    <t>Call payCalc()</t>
  </si>
  <si>
    <t>Call payReport()</t>
  </si>
  <si>
    <t>Stop</t>
  </si>
  <si>
    <t>Start employeeDemo()</t>
  </si>
  <si>
    <t>Input empFirstName</t>
  </si>
  <si>
    <t>Input empID</t>
  </si>
  <si>
    <t>Input numDependents</t>
  </si>
  <si>
    <t>Input hoursWorked</t>
  </si>
  <si>
    <t>Return</t>
  </si>
  <si>
    <t>Module payCalc()</t>
  </si>
  <si>
    <t>//module for calculating employee pay</t>
  </si>
  <si>
    <t>Start payCalc()</t>
  </si>
  <si>
    <t xml:space="preserve"> Call lookUpEmpHrlyRate ()</t>
  </si>
  <si>
    <t xml:space="preserve"> Output payRate</t>
  </si>
  <si>
    <t>If hoursWorked &lt;= 40 then</t>
  </si>
  <si>
    <t>grossPay = hoursWorked * payRate</t>
  </si>
  <si>
    <t>else</t>
  </si>
  <si>
    <t>grossPay = ((hoursWorked – 40) * (1.5*payRate)) + (40 * payrate)</t>
  </si>
  <si>
    <t>sTax = grossPay * 0.056</t>
  </si>
  <si>
    <t>fTax = grossPay * 0.079</t>
  </si>
  <si>
    <t>postTaxPay = grossPay – sTax – fTax</t>
  </si>
  <si>
    <t>output grossPay, sTax, fTax, postTaxPay</t>
  </si>
  <si>
    <t>//module for looking up employee Hourly Rate</t>
  </si>
  <si>
    <t>Start lookUpEmpHrlyRate</t>
  </si>
  <si>
    <t>Select payRate, employeeID</t>
  </si>
  <si>
    <t>From Employees</t>
  </si>
  <si>
    <t>Where employeeID = empID</t>
  </si>
  <si>
    <t>Module payReport ()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</si>
  <si>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ptos"/>
        <family val="2"/>
      </rPr>
      <t>Pay Report: This module will output a human readable report for each employee which includes their first and last name, their employeeID, their hours work and all payment calculations.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</si>
  <si>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Aptos"/>
        <family val="2"/>
      </rPr>
      <t>Module 2 Payment Calculations and Module 3 Pay Report to be completed by 2/23/2025 and turned in with Module 6 project update.</t>
    </r>
  </si>
  <si>
    <t>//module for inserting data into payReport table</t>
  </si>
  <si>
    <t>Start payReport()</t>
  </si>
  <si>
    <t>input: empFirstName, empLastName, empID, numDependents grossPay, sTax, fTax, postTaxPay</t>
  </si>
  <si>
    <t>If table payReport exists</t>
  </si>
  <si>
    <t>Create table payReport (</t>
  </si>
  <si>
    <t>string empFirstName</t>
  </si>
  <si>
    <t>string empLastName</t>
  </si>
  <si>
    <t>string empID</t>
  </si>
  <si>
    <t>num numDependents</t>
  </si>
  <si>
    <t>num grossPay</t>
  </si>
  <si>
    <t>num sTax</t>
  </si>
  <si>
    <t>num fTax</t>
  </si>
  <si>
    <t>num postTaxPay)</t>
  </si>
  <si>
    <t>endif</t>
  </si>
  <si>
    <t>end if</t>
  </si>
  <si>
    <t>Module employeeDemo()</t>
  </si>
  <si>
    <t>//module for entering employe demographics</t>
  </si>
  <si>
    <t>Output "Please Enter Employee Information"</t>
  </si>
  <si>
    <t>Input empLastName</t>
  </si>
  <si>
    <t>EmpFName</t>
  </si>
  <si>
    <t>EmpLname</t>
  </si>
  <si>
    <t>EmpID</t>
  </si>
  <si>
    <t>Dependents</t>
  </si>
  <si>
    <t>Hours Worked</t>
  </si>
  <si>
    <t>OT hours</t>
  </si>
  <si>
    <t>Shreya</t>
  </si>
  <si>
    <t>Pitts</t>
  </si>
  <si>
    <t>Tom</t>
  </si>
  <si>
    <t>Villa</t>
  </si>
  <si>
    <t>Alisa</t>
  </si>
  <si>
    <t>Bowman</t>
  </si>
  <si>
    <t>Liana</t>
  </si>
  <si>
    <t>Taylor</t>
  </si>
  <si>
    <t>Grover</t>
  </si>
  <si>
    <t>McIntyre</t>
  </si>
  <si>
    <t xml:space="preserve">Wendy </t>
  </si>
  <si>
    <t>Mays</t>
  </si>
  <si>
    <t>Thomas</t>
  </si>
  <si>
    <t>Mason</t>
  </si>
  <si>
    <t>Linda</t>
  </si>
  <si>
    <t>Mars</t>
  </si>
  <si>
    <t>LeAnn</t>
  </si>
  <si>
    <t>Hudson</t>
  </si>
  <si>
    <t>Barney</t>
  </si>
  <si>
    <t>Tomilson</t>
  </si>
  <si>
    <t>State Tax Rate</t>
  </si>
  <si>
    <t>Federal Tax Rate</t>
  </si>
  <si>
    <t>OT rate</t>
  </si>
  <si>
    <t>Pay Per Hour</t>
  </si>
  <si>
    <t>OT Pay</t>
  </si>
  <si>
    <t>State Tax Owed</t>
  </si>
  <si>
    <t>Fed Tax Owed</t>
  </si>
  <si>
    <t>Gross Pay</t>
  </si>
  <si>
    <t>Post Tax Pay</t>
  </si>
  <si>
    <t>Regular Hours Worked</t>
  </si>
  <si>
    <t>Test Data</t>
  </si>
  <si>
    <t>Dependent Cost</t>
  </si>
  <si>
    <t>25*Dependents</t>
  </si>
  <si>
    <t>Pre Tax Pay</t>
  </si>
  <si>
    <t>h</t>
  </si>
  <si>
    <t>b</t>
  </si>
  <si>
    <t>c</t>
  </si>
  <si>
    <t xml:space="preserve">Examples: Non-numerical characters in fields requiring numerical characters and negative numbers. </t>
  </si>
  <si>
    <t>Test Scenarios with Security Checks</t>
  </si>
  <si>
    <t xml:space="preserve">Security Checks in place are validating that the data type matches and that the results are logical.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</si>
</sst>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sz val="7"/>
      <color theme="1"/>
      <name val="Times New Roman"/>
      <family val="1"/>
    </font>
    <font>
      <i/>
      <sz val="12"/>
      <color theme="1"/>
      <name val="Aptos"/>
      <family val="2"/>
    </font>
    <font>
      <i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u/>
      <sz val="11"/>
      <color theme="7" tint="-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10"/>
    </xf>
    <xf numFmtId="0" fontId="4" fillId="0" borderId="0" xfId="0" applyFont="1" applyAlignment="1">
      <alignment horizontal="left" vertical="center" indent="15"/>
    </xf>
    <xf numFmtId="0" fontId="2" fillId="0" borderId="0" xfId="0" applyFont="1" applyAlignment="1">
      <alignment horizontal="left" vertical="center" indent="15"/>
    </xf>
    <xf numFmtId="0" fontId="5" fillId="0" borderId="0" xfId="0" applyFont="1" applyAlignment="1">
      <alignment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 indent="15"/>
    </xf>
    <xf numFmtId="0" fontId="7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8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right" wrapText="1"/>
      <protection locked="0"/>
    </xf>
    <xf numFmtId="0" fontId="0" fillId="0" borderId="4" xfId="0" applyBorder="1" applyAlignment="1" applyProtection="1">
      <alignment horizontal="right" wrapText="1"/>
      <protection locked="0"/>
    </xf>
    <xf numFmtId="0" fontId="0" fillId="0" borderId="2" xfId="0" applyFill="1" applyBorder="1" applyAlignment="1" applyProtection="1">
      <alignment horizontal="right" wrapText="1"/>
      <protection locked="0"/>
    </xf>
    <xf numFmtId="0" fontId="0" fillId="0" borderId="4" xfId="0" applyFill="1" applyBorder="1" applyAlignment="1" applyProtection="1">
      <alignment horizontal="right" wrapText="1"/>
      <protection locked="0"/>
    </xf>
    <xf numFmtId="0" fontId="0" fillId="0" borderId="2" xfId="0" applyFont="1" applyBorder="1" applyAlignment="1" applyProtection="1">
      <alignment horizontal="right" wrapText="1"/>
      <protection locked="0"/>
    </xf>
    <xf numFmtId="0" fontId="0" fillId="0" borderId="4" xfId="0" applyFont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 wrapText="1"/>
      <protection locked="0"/>
    </xf>
    <xf numFmtId="0" fontId="0" fillId="0" borderId="6" xfId="0" applyBorder="1" applyAlignment="1" applyProtection="1">
      <alignment horizontal="righ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right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38100</xdr:colOff>
      <xdr:row>71</xdr:row>
      <xdr:rowOff>77434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3DCFA4-5D2B-9EA5-9EC4-5BA352AFB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716500" cy="13602934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9733-D5BB-4B96-893A-A6F3F9C37ACA}">
  <dimension ref="A1:Q23"/>
  <sheetViews>
    <sheetView workbookViewId="0">
      <selection activeCell="D29" sqref="D29"/>
    </sheetView>
  </sheetViews>
  <sheetFormatPr defaultRowHeight="15" x14ac:dyDescent="0.25"/>
  <sheetData>
    <row r="1" spans="1:17" ht="15.75" x14ac:dyDescent="0.25">
      <c r="A1" s="1" t="s">
        <v>0</v>
      </c>
    </row>
    <row r="2" spans="1:17" ht="15.75" x14ac:dyDescent="0.25">
      <c r="B2" s="2" t="s">
        <v>1</v>
      </c>
    </row>
    <row r="3" spans="1:17" ht="15.75" x14ac:dyDescent="0.25">
      <c r="B3" s="2" t="s">
        <v>2</v>
      </c>
    </row>
    <row r="4" spans="1:17" ht="15.75" x14ac:dyDescent="0.25">
      <c r="A4" s="3" t="s">
        <v>3</v>
      </c>
    </row>
    <row r="5" spans="1:17" ht="15.75" x14ac:dyDescent="0.25">
      <c r="A5" s="4" t="s">
        <v>4</v>
      </c>
    </row>
    <row r="6" spans="1:17" ht="15.75" x14ac:dyDescent="0.25">
      <c r="A6" s="3" t="s">
        <v>5</v>
      </c>
    </row>
    <row r="7" spans="1:17" ht="15.75" x14ac:dyDescent="0.25">
      <c r="A7" s="4" t="s">
        <v>6</v>
      </c>
    </row>
    <row r="8" spans="1:17" ht="15.75" x14ac:dyDescent="0.25">
      <c r="A8" s="4" t="s">
        <v>7</v>
      </c>
    </row>
    <row r="9" spans="1:17" ht="15.75" x14ac:dyDescent="0.25">
      <c r="A9" s="3" t="s">
        <v>8</v>
      </c>
    </row>
    <row r="10" spans="1:17" ht="15.75" x14ac:dyDescent="0.25">
      <c r="A10" s="4" t="s">
        <v>9</v>
      </c>
    </row>
    <row r="11" spans="1:17" ht="15.75" x14ac:dyDescent="0.25">
      <c r="A11" s="5" t="s">
        <v>10</v>
      </c>
    </row>
    <row r="12" spans="1:17" ht="15.75" x14ac:dyDescent="0.25">
      <c r="A12" s="6" t="s">
        <v>11</v>
      </c>
    </row>
    <row r="13" spans="1:17" ht="15.75" x14ac:dyDescent="0.25">
      <c r="A13" s="6" t="s">
        <v>12</v>
      </c>
    </row>
    <row r="14" spans="1:17" ht="15.75" x14ac:dyDescent="0.25">
      <c r="A14" s="6" t="s">
        <v>57</v>
      </c>
    </row>
    <row r="15" spans="1:17" ht="15.75" x14ac:dyDescent="0.25">
      <c r="A15" s="3" t="s">
        <v>13</v>
      </c>
    </row>
    <row r="16" spans="1:17" ht="15.75" x14ac:dyDescent="0.25">
      <c r="A16" s="4" t="s">
        <v>14</v>
      </c>
      <c r="Q16" s="8" t="b">
        <v>1</v>
      </c>
    </row>
    <row r="17" spans="1:17" ht="15.75" x14ac:dyDescent="0.25">
      <c r="A17" s="5" t="s">
        <v>15</v>
      </c>
    </row>
    <row r="18" spans="1:17" ht="15.75" x14ac:dyDescent="0.25">
      <c r="A18" s="4" t="s">
        <v>58</v>
      </c>
      <c r="Q18" s="8" t="b">
        <v>1</v>
      </c>
    </row>
    <row r="19" spans="1:17" ht="15.75" x14ac:dyDescent="0.25">
      <c r="A19" s="5" t="s">
        <v>16</v>
      </c>
    </row>
    <row r="20" spans="1:17" ht="15.75" x14ac:dyDescent="0.25">
      <c r="A20" s="4" t="s">
        <v>17</v>
      </c>
      <c r="Q20" s="8" t="b">
        <v>1</v>
      </c>
    </row>
    <row r="21" spans="1:17" ht="15.75" x14ac:dyDescent="0.25">
      <c r="A21" s="5" t="s">
        <v>18</v>
      </c>
    </row>
    <row r="22" spans="1:17" ht="15.75" x14ac:dyDescent="0.25">
      <c r="A22" s="4" t="s">
        <v>19</v>
      </c>
      <c r="Q22" s="8" t="b">
        <v>1</v>
      </c>
    </row>
    <row r="23" spans="1:17" ht="15.75" x14ac:dyDescent="0.25">
      <c r="A23" s="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44FA-807A-47BA-B3E9-95A9E66066FF}">
  <dimension ref="A1:F66"/>
  <sheetViews>
    <sheetView topLeftCell="A32" workbookViewId="0">
      <selection activeCell="I15" sqref="I15"/>
    </sheetView>
  </sheetViews>
  <sheetFormatPr defaultRowHeight="15" x14ac:dyDescent="0.25"/>
  <sheetData>
    <row r="1" spans="1:4" ht="15.75" x14ac:dyDescent="0.25">
      <c r="A1" s="2" t="s">
        <v>20</v>
      </c>
    </row>
    <row r="2" spans="1:4" ht="15.75" x14ac:dyDescent="0.25">
      <c r="A2" s="6" t="s">
        <v>21</v>
      </c>
    </row>
    <row r="3" spans="1:4" ht="15.75" x14ac:dyDescent="0.25">
      <c r="B3" s="6" t="s">
        <v>22</v>
      </c>
    </row>
    <row r="4" spans="1:4" ht="15.75" x14ac:dyDescent="0.25">
      <c r="D4" s="6" t="s">
        <v>23</v>
      </c>
    </row>
    <row r="5" spans="1:4" ht="15.75" x14ac:dyDescent="0.25">
      <c r="D5" s="6" t="s">
        <v>24</v>
      </c>
    </row>
    <row r="6" spans="1:4" ht="15.75" x14ac:dyDescent="0.25">
      <c r="D6" s="6" t="s">
        <v>25</v>
      </c>
    </row>
    <row r="7" spans="1:4" ht="15.75" x14ac:dyDescent="0.25">
      <c r="D7" s="6" t="s">
        <v>26</v>
      </c>
    </row>
    <row r="8" spans="1:4" ht="15.75" x14ac:dyDescent="0.25">
      <c r="D8" s="6" t="s">
        <v>27</v>
      </c>
    </row>
    <row r="9" spans="1:4" ht="15.75" x14ac:dyDescent="0.25">
      <c r="B9" s="6" t="s">
        <v>28</v>
      </c>
    </row>
    <row r="10" spans="1:4" ht="15.75" x14ac:dyDescent="0.25">
      <c r="B10" s="6" t="s">
        <v>29</v>
      </c>
    </row>
    <row r="11" spans="1:4" ht="15.75" x14ac:dyDescent="0.25">
      <c r="B11" s="6" t="s">
        <v>30</v>
      </c>
    </row>
    <row r="12" spans="1:4" ht="15.75" x14ac:dyDescent="0.25">
      <c r="A12" s="6" t="s">
        <v>31</v>
      </c>
    </row>
    <row r="13" spans="1:4" ht="15.75" x14ac:dyDescent="0.25">
      <c r="A13" s="2"/>
    </row>
    <row r="14" spans="1:4" ht="15.75" x14ac:dyDescent="0.25">
      <c r="A14" s="1"/>
    </row>
    <row r="15" spans="1:4" ht="15.75" x14ac:dyDescent="0.25">
      <c r="A15" s="1" t="s">
        <v>74</v>
      </c>
    </row>
    <row r="16" spans="1:4" ht="15.75" x14ac:dyDescent="0.25">
      <c r="A16" s="11"/>
      <c r="B16" s="10" t="s">
        <v>75</v>
      </c>
    </row>
    <row r="17" spans="1:6" ht="15.75" x14ac:dyDescent="0.25">
      <c r="A17" s="6"/>
      <c r="B17" t="s">
        <v>32</v>
      </c>
    </row>
    <row r="18" spans="1:6" ht="15.75" x14ac:dyDescent="0.25">
      <c r="A18" s="6"/>
      <c r="C18" t="s">
        <v>76</v>
      </c>
    </row>
    <row r="19" spans="1:6" ht="15.75" x14ac:dyDescent="0.25">
      <c r="A19" s="6"/>
      <c r="C19" t="s">
        <v>33</v>
      </c>
    </row>
    <row r="20" spans="1:6" ht="15.75" x14ac:dyDescent="0.25">
      <c r="A20" s="6"/>
      <c r="C20" t="s">
        <v>77</v>
      </c>
    </row>
    <row r="21" spans="1:6" ht="15.75" x14ac:dyDescent="0.25">
      <c r="A21" s="6"/>
      <c r="C21" t="s">
        <v>34</v>
      </c>
      <c r="F21" s="12"/>
    </row>
    <row r="22" spans="1:6" ht="15.75" x14ac:dyDescent="0.25">
      <c r="A22" s="6"/>
      <c r="C22" t="s">
        <v>35</v>
      </c>
    </row>
    <row r="23" spans="1:6" ht="15.75" x14ac:dyDescent="0.25">
      <c r="A23" s="6"/>
      <c r="C23" t="s">
        <v>36</v>
      </c>
    </row>
    <row r="24" spans="1:6" ht="15.75" x14ac:dyDescent="0.25">
      <c r="A24" s="6"/>
      <c r="B24" t="s">
        <v>37</v>
      </c>
    </row>
    <row r="25" spans="1:6" ht="15.75" x14ac:dyDescent="0.25">
      <c r="A25" s="2"/>
    </row>
    <row r="26" spans="1:6" ht="15.75" x14ac:dyDescent="0.25">
      <c r="A26" s="1" t="s">
        <v>38</v>
      </c>
    </row>
    <row r="27" spans="1:6" ht="15.75" x14ac:dyDescent="0.25">
      <c r="A27" s="7" t="s">
        <v>39</v>
      </c>
    </row>
    <row r="28" spans="1:6" ht="15.75" x14ac:dyDescent="0.25">
      <c r="B28" s="2" t="s">
        <v>40</v>
      </c>
    </row>
    <row r="29" spans="1:6" ht="15.75" x14ac:dyDescent="0.25">
      <c r="C29" s="2" t="s">
        <v>41</v>
      </c>
    </row>
    <row r="30" spans="1:6" ht="15.75" x14ac:dyDescent="0.25">
      <c r="C30" s="2" t="s">
        <v>42</v>
      </c>
    </row>
    <row r="31" spans="1:6" ht="15.75" x14ac:dyDescent="0.25">
      <c r="C31" s="2" t="s">
        <v>43</v>
      </c>
    </row>
    <row r="32" spans="1:6" ht="15.75" x14ac:dyDescent="0.25">
      <c r="D32" s="2" t="s">
        <v>44</v>
      </c>
    </row>
    <row r="33" spans="1:4" ht="15.75" x14ac:dyDescent="0.25">
      <c r="C33" s="2" t="s">
        <v>45</v>
      </c>
    </row>
    <row r="34" spans="1:4" ht="15.75" x14ac:dyDescent="0.25">
      <c r="D34" s="2" t="s">
        <v>46</v>
      </c>
    </row>
    <row r="35" spans="1:4" ht="15.75" x14ac:dyDescent="0.25">
      <c r="C35" s="2" t="s">
        <v>47</v>
      </c>
    </row>
    <row r="36" spans="1:4" ht="15.75" x14ac:dyDescent="0.25">
      <c r="C36" s="2" t="s">
        <v>48</v>
      </c>
    </row>
    <row r="37" spans="1:4" ht="15.75" x14ac:dyDescent="0.25">
      <c r="C37" s="2" t="s">
        <v>49</v>
      </c>
    </row>
    <row r="38" spans="1:4" ht="15.75" x14ac:dyDescent="0.25">
      <c r="C38" s="2" t="s">
        <v>50</v>
      </c>
    </row>
    <row r="39" spans="1:4" ht="15.75" x14ac:dyDescent="0.25">
      <c r="C39" s="2" t="s">
        <v>72</v>
      </c>
    </row>
    <row r="40" spans="1:4" ht="15.75" x14ac:dyDescent="0.25">
      <c r="B40" s="2" t="s">
        <v>37</v>
      </c>
    </row>
    <row r="41" spans="1:4" ht="15.75" x14ac:dyDescent="0.25">
      <c r="A41" s="7"/>
    </row>
    <row r="42" spans="1:4" ht="15.75" x14ac:dyDescent="0.25">
      <c r="A42" s="7" t="s">
        <v>51</v>
      </c>
    </row>
    <row r="43" spans="1:4" ht="15.75" x14ac:dyDescent="0.25">
      <c r="A43" s="2" t="s">
        <v>52</v>
      </c>
    </row>
    <row r="44" spans="1:4" ht="15.75" x14ac:dyDescent="0.25">
      <c r="B44" s="2" t="s">
        <v>53</v>
      </c>
    </row>
    <row r="45" spans="1:4" ht="15.75" x14ac:dyDescent="0.25">
      <c r="B45" s="2" t="s">
        <v>54</v>
      </c>
    </row>
    <row r="46" spans="1:4" ht="15.75" x14ac:dyDescent="0.25">
      <c r="B46" s="2" t="s">
        <v>55</v>
      </c>
    </row>
    <row r="47" spans="1:4" ht="15.75" x14ac:dyDescent="0.25">
      <c r="A47" s="2" t="s">
        <v>37</v>
      </c>
    </row>
    <row r="49" spans="1:4" x14ac:dyDescent="0.25">
      <c r="A49" s="9" t="s">
        <v>56</v>
      </c>
    </row>
    <row r="50" spans="1:4" x14ac:dyDescent="0.25">
      <c r="A50" s="10" t="s">
        <v>59</v>
      </c>
    </row>
    <row r="51" spans="1:4" x14ac:dyDescent="0.25">
      <c r="B51" t="s">
        <v>60</v>
      </c>
    </row>
    <row r="52" spans="1:4" x14ac:dyDescent="0.25">
      <c r="C52" t="s">
        <v>62</v>
      </c>
    </row>
    <row r="53" spans="1:4" x14ac:dyDescent="0.25">
      <c r="C53" t="s">
        <v>61</v>
      </c>
    </row>
    <row r="54" spans="1:4" x14ac:dyDescent="0.25">
      <c r="C54" t="s">
        <v>45</v>
      </c>
    </row>
    <row r="55" spans="1:4" x14ac:dyDescent="0.25">
      <c r="C55" t="s">
        <v>63</v>
      </c>
    </row>
    <row r="56" spans="1:4" x14ac:dyDescent="0.25">
      <c r="D56" t="s">
        <v>64</v>
      </c>
    </row>
    <row r="57" spans="1:4" x14ac:dyDescent="0.25">
      <c r="D57" t="s">
        <v>65</v>
      </c>
    </row>
    <row r="58" spans="1:4" x14ac:dyDescent="0.25">
      <c r="D58" t="s">
        <v>66</v>
      </c>
    </row>
    <row r="59" spans="1:4" x14ac:dyDescent="0.25">
      <c r="D59" t="s">
        <v>67</v>
      </c>
    </row>
    <row r="60" spans="1:4" x14ac:dyDescent="0.25">
      <c r="D60" t="s">
        <v>68</v>
      </c>
    </row>
    <row r="61" spans="1:4" x14ac:dyDescent="0.25">
      <c r="D61" t="s">
        <v>69</v>
      </c>
    </row>
    <row r="62" spans="1:4" x14ac:dyDescent="0.25">
      <c r="D62" t="s">
        <v>70</v>
      </c>
    </row>
    <row r="63" spans="1:4" x14ac:dyDescent="0.25">
      <c r="D63" t="s">
        <v>71</v>
      </c>
    </row>
    <row r="64" spans="1:4" x14ac:dyDescent="0.25">
      <c r="C64" t="s">
        <v>61</v>
      </c>
    </row>
    <row r="65" spans="2:3" x14ac:dyDescent="0.25">
      <c r="C65" t="s">
        <v>73</v>
      </c>
    </row>
    <row r="66" spans="2:3" x14ac:dyDescent="0.25">
      <c r="B6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6535-018F-479A-9922-1237D4215CAA}">
  <dimension ref="A1"/>
  <sheetViews>
    <sheetView zoomScale="70" zoomScaleNormal="70" workbookViewId="0">
      <selection activeCell="AM47" sqref="AM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2EF8-AD26-4F38-89B6-91751B3FF841}">
  <dimension ref="A1:V25"/>
  <sheetViews>
    <sheetView tabSelected="1" workbookViewId="0">
      <selection activeCell="A27" sqref="A27"/>
    </sheetView>
  </sheetViews>
  <sheetFormatPr defaultRowHeight="15" x14ac:dyDescent="0.25"/>
  <cols>
    <col min="1" max="1" width="9.42578125" bestFit="1" customWidth="1"/>
    <col min="2" max="2" width="11.140625" bestFit="1" customWidth="1"/>
    <col min="3" max="3" width="10.7109375" bestFit="1" customWidth="1"/>
    <col min="4" max="4" width="11.42578125" bestFit="1" customWidth="1"/>
    <col min="5" max="5" width="13.5703125" bestFit="1" customWidth="1"/>
    <col min="6" max="6" width="20.85546875" bestFit="1" customWidth="1"/>
    <col min="7" max="7" width="12.140625" bestFit="1" customWidth="1"/>
    <col min="8" max="8" width="9" bestFit="1" customWidth="1"/>
    <col min="9" max="10" width="14.42578125" bestFit="1" customWidth="1"/>
    <col min="11" max="14" width="11.140625" bestFit="1" customWidth="1"/>
    <col min="15" max="15" width="16.5703125" bestFit="1" customWidth="1"/>
    <col min="17" max="17" width="15.42578125" bestFit="1" customWidth="1"/>
  </cols>
  <sheetData>
    <row r="1" spans="1:22" ht="24" x14ac:dyDescent="0.4">
      <c r="A1" s="14" t="s">
        <v>114</v>
      </c>
    </row>
    <row r="2" spans="1:22" x14ac:dyDescent="0.25">
      <c r="A2" t="s">
        <v>80</v>
      </c>
      <c r="B2" t="s">
        <v>78</v>
      </c>
      <c r="C2" t="s">
        <v>79</v>
      </c>
      <c r="D2" t="s">
        <v>81</v>
      </c>
      <c r="E2" t="s">
        <v>82</v>
      </c>
      <c r="F2" t="s">
        <v>113</v>
      </c>
      <c r="G2" t="s">
        <v>107</v>
      </c>
      <c r="H2" t="s">
        <v>83</v>
      </c>
      <c r="J2" t="s">
        <v>104</v>
      </c>
      <c r="K2" s="13">
        <v>5.6000000000000001E-2</v>
      </c>
    </row>
    <row r="3" spans="1:22" x14ac:dyDescent="0.25">
      <c r="A3">
        <v>1</v>
      </c>
      <c r="B3" t="s">
        <v>84</v>
      </c>
      <c r="C3" t="s">
        <v>85</v>
      </c>
      <c r="D3">
        <v>1</v>
      </c>
      <c r="E3" t="s">
        <v>118</v>
      </c>
      <c r="F3" t="e">
        <f>E3-H3</f>
        <v>#VALUE!</v>
      </c>
      <c r="G3">
        <v>-1</v>
      </c>
      <c r="H3" t="e">
        <f>IF(E3-40 &gt; 0, E3-40, 0)</f>
        <v>#VALUE!</v>
      </c>
      <c r="J3" t="s">
        <v>105</v>
      </c>
      <c r="K3" s="13">
        <v>7.9000000000000001E-2</v>
      </c>
    </row>
    <row r="4" spans="1:22" x14ac:dyDescent="0.25">
      <c r="A4">
        <v>2</v>
      </c>
      <c r="B4" t="s">
        <v>86</v>
      </c>
      <c r="C4" t="s">
        <v>87</v>
      </c>
      <c r="D4" t="s">
        <v>119</v>
      </c>
      <c r="E4">
        <v>60</v>
      </c>
      <c r="F4">
        <f t="shared" ref="F4:F12" si="0">E4-H4</f>
        <v>40</v>
      </c>
      <c r="G4">
        <v>15</v>
      </c>
      <c r="H4">
        <f t="shared" ref="H4:H12" si="1">IF(E4-40 &gt; 0, E4-40, 0)</f>
        <v>20</v>
      </c>
      <c r="J4" t="s">
        <v>106</v>
      </c>
      <c r="K4">
        <v>1.5</v>
      </c>
    </row>
    <row r="5" spans="1:22" x14ac:dyDescent="0.25">
      <c r="A5">
        <v>3</v>
      </c>
      <c r="B5" t="s">
        <v>88</v>
      </c>
      <c r="C5" t="s">
        <v>89</v>
      </c>
      <c r="D5">
        <v>5</v>
      </c>
      <c r="E5">
        <v>55</v>
      </c>
      <c r="F5">
        <f t="shared" si="0"/>
        <v>40</v>
      </c>
      <c r="G5">
        <v>21.22</v>
      </c>
      <c r="H5">
        <f t="shared" si="1"/>
        <v>15</v>
      </c>
      <c r="J5" t="s">
        <v>115</v>
      </c>
      <c r="K5" t="s">
        <v>116</v>
      </c>
    </row>
    <row r="6" spans="1:22" x14ac:dyDescent="0.25">
      <c r="A6">
        <v>4</v>
      </c>
      <c r="B6" t="s">
        <v>90</v>
      </c>
      <c r="C6" t="s">
        <v>91</v>
      </c>
      <c r="D6">
        <v>2</v>
      </c>
      <c r="E6">
        <v>38</v>
      </c>
      <c r="F6">
        <f t="shared" si="0"/>
        <v>38</v>
      </c>
      <c r="G6">
        <v>31.45</v>
      </c>
      <c r="H6">
        <f t="shared" si="1"/>
        <v>0</v>
      </c>
    </row>
    <row r="7" spans="1:22" x14ac:dyDescent="0.25">
      <c r="A7">
        <v>5</v>
      </c>
      <c r="B7" t="s">
        <v>92</v>
      </c>
      <c r="C7" t="s">
        <v>93</v>
      </c>
      <c r="D7">
        <v>1</v>
      </c>
      <c r="E7">
        <v>40</v>
      </c>
      <c r="F7">
        <f t="shared" si="0"/>
        <v>40</v>
      </c>
      <c r="G7">
        <v>15</v>
      </c>
      <c r="H7">
        <f t="shared" si="1"/>
        <v>0</v>
      </c>
    </row>
    <row r="8" spans="1:22" x14ac:dyDescent="0.25">
      <c r="A8">
        <v>6</v>
      </c>
      <c r="B8" t="s">
        <v>94</v>
      </c>
      <c r="C8" t="s">
        <v>95</v>
      </c>
      <c r="D8">
        <v>10</v>
      </c>
      <c r="E8">
        <v>4</v>
      </c>
      <c r="F8">
        <f t="shared" si="0"/>
        <v>4</v>
      </c>
      <c r="G8" t="s">
        <v>119</v>
      </c>
      <c r="H8">
        <f t="shared" si="1"/>
        <v>0</v>
      </c>
    </row>
    <row r="9" spans="1:22" x14ac:dyDescent="0.25">
      <c r="A9">
        <v>7</v>
      </c>
      <c r="B9" t="s">
        <v>96</v>
      </c>
      <c r="C9" t="s">
        <v>97</v>
      </c>
      <c r="D9">
        <v>3</v>
      </c>
      <c r="E9">
        <v>21</v>
      </c>
      <c r="F9">
        <f t="shared" si="0"/>
        <v>21</v>
      </c>
      <c r="G9">
        <v>50.25</v>
      </c>
      <c r="H9">
        <f t="shared" si="1"/>
        <v>0</v>
      </c>
    </row>
    <row r="10" spans="1:22" x14ac:dyDescent="0.25">
      <c r="A10">
        <v>8</v>
      </c>
      <c r="B10" t="s">
        <v>98</v>
      </c>
      <c r="C10" t="s">
        <v>99</v>
      </c>
      <c r="D10" t="s">
        <v>120</v>
      </c>
      <c r="E10">
        <v>40</v>
      </c>
      <c r="F10">
        <f t="shared" si="0"/>
        <v>40</v>
      </c>
      <c r="G10">
        <v>6000</v>
      </c>
      <c r="H10">
        <f t="shared" si="1"/>
        <v>0</v>
      </c>
    </row>
    <row r="11" spans="1:22" x14ac:dyDescent="0.25">
      <c r="A11">
        <v>9</v>
      </c>
      <c r="B11" t="s">
        <v>100</v>
      </c>
      <c r="C11" t="s">
        <v>101</v>
      </c>
      <c r="D11">
        <v>0</v>
      </c>
      <c r="E11">
        <v>3700</v>
      </c>
      <c r="F11">
        <f t="shared" si="0"/>
        <v>40</v>
      </c>
      <c r="G11">
        <v>31.45</v>
      </c>
      <c r="H11">
        <f t="shared" si="1"/>
        <v>3660</v>
      </c>
    </row>
    <row r="12" spans="1:22" x14ac:dyDescent="0.25">
      <c r="A12">
        <v>10</v>
      </c>
      <c r="B12" t="s">
        <v>102</v>
      </c>
      <c r="C12" t="s">
        <v>103</v>
      </c>
      <c r="D12">
        <v>5</v>
      </c>
      <c r="E12">
        <v>60</v>
      </c>
      <c r="F12">
        <f t="shared" si="0"/>
        <v>40</v>
      </c>
      <c r="G12">
        <v>15</v>
      </c>
      <c r="H12">
        <f t="shared" si="1"/>
        <v>20</v>
      </c>
    </row>
    <row r="14" spans="1:22" ht="33.75" customHeight="1" x14ac:dyDescent="0.4">
      <c r="A14" s="15" t="s">
        <v>122</v>
      </c>
      <c r="Q14" s="16" t="s">
        <v>123</v>
      </c>
      <c r="R14" s="17"/>
      <c r="S14" s="17"/>
      <c r="T14" s="17"/>
      <c r="U14" s="17"/>
      <c r="V14" s="18"/>
    </row>
    <row r="15" spans="1:22" ht="48.75" customHeight="1" x14ac:dyDescent="0.25">
      <c r="A15" s="22" t="s">
        <v>80</v>
      </c>
      <c r="B15" s="22" t="s">
        <v>78</v>
      </c>
      <c r="C15" s="22" t="s">
        <v>79</v>
      </c>
      <c r="D15" s="22" t="s">
        <v>81</v>
      </c>
      <c r="E15" s="22" t="s">
        <v>115</v>
      </c>
      <c r="F15" s="22" t="s">
        <v>82</v>
      </c>
      <c r="G15" s="22" t="s">
        <v>113</v>
      </c>
      <c r="H15" s="22" t="s">
        <v>107</v>
      </c>
      <c r="I15" s="22" t="s">
        <v>83</v>
      </c>
      <c r="J15" s="22" t="s">
        <v>108</v>
      </c>
      <c r="K15" s="23" t="s">
        <v>111</v>
      </c>
      <c r="L15" s="23" t="s">
        <v>109</v>
      </c>
      <c r="M15" s="23" t="s">
        <v>110</v>
      </c>
      <c r="N15" s="23" t="s">
        <v>117</v>
      </c>
      <c r="O15" s="23" t="s">
        <v>112</v>
      </c>
      <c r="Q15" s="19" t="s">
        <v>121</v>
      </c>
      <c r="R15" s="20"/>
      <c r="S15" s="20"/>
      <c r="T15" s="20"/>
      <c r="U15" s="20"/>
      <c r="V15" s="21"/>
    </row>
    <row r="16" spans="1:22" ht="90" x14ac:dyDescent="0.25">
      <c r="A16" s="32">
        <f>A3</f>
        <v>1</v>
      </c>
      <c r="B16" s="33" t="str">
        <f>B3</f>
        <v>Shreya</v>
      </c>
      <c r="C16" s="33" t="str">
        <f>C3</f>
        <v>Pitts</v>
      </c>
      <c r="D16" s="34">
        <f>D3</f>
        <v>1</v>
      </c>
      <c r="E16" s="24">
        <f>IFERROR(D16*25, "Unexpected Data Error, Please Confirm All Fields Are Correct.")</f>
        <v>25</v>
      </c>
      <c r="F16" s="34" t="str">
        <f>E3</f>
        <v>h</v>
      </c>
      <c r="G16" s="24" t="str">
        <f>IFERROR(F16-I16, "0")</f>
        <v>0</v>
      </c>
      <c r="H16" s="24">
        <f>G3</f>
        <v>-1</v>
      </c>
      <c r="I16" s="24" t="str">
        <f>IFERROR(IF(F16-40 &gt; 0, F16-40, 0), "Unexpected Data Error, Please Confirm All Fields are correct.")</f>
        <v>Unexpected Data Error, Please Confirm All Fields are correct.</v>
      </c>
      <c r="J16" s="24" t="str">
        <f>IFERROR((1.5*H16)*I16, "Unexpected Data Error, Please Confirm All Fields Are Correct. ")</f>
        <v xml:space="preserve">Unexpected Data Error, Please Confirm All Fields Are Correct. </v>
      </c>
      <c r="K16" s="24" t="str">
        <f>IFERROR((G16*H16)+(J16), "Unexpected Data Error, Please Confirm All Fields Are Correct. ")</f>
        <v xml:space="preserve">Unexpected Data Error, Please Confirm All Fields Are Correct. </v>
      </c>
      <c r="L16" s="24" t="str">
        <f>IFERROR(K16*0.056, "Unexpected Data Error, Please Confirm All Fields Are Correct. ")</f>
        <v xml:space="preserve">Unexpected Data Error, Please Confirm All Fields Are Correct. </v>
      </c>
      <c r="M16" s="24" t="str">
        <f>IFERROR(K16*0.079,"Unexpected Data Error, Please Confirm All Fields Are Correct. ")</f>
        <v xml:space="preserve">Unexpected Data Error, Please Confirm All Fields Are Correct. </v>
      </c>
      <c r="N16" s="24" t="str">
        <f>IFERROR(K16-E16, "Unexpected Data Error, Please Confirm All Fields Are Correct. ")</f>
        <v xml:space="preserve">Unexpected Data Error, Please Confirm All Fields Are Correct. </v>
      </c>
      <c r="O16" s="25" t="str">
        <f>IFERROR(N16-(L16+M16), "Unexpected Data Error, Please Confirm All Fields Are Correct. ")</f>
        <v xml:space="preserve">Unexpected Data Error, Please Confirm All Fields Are Correct. </v>
      </c>
      <c r="R16" s="13"/>
    </row>
    <row r="17" spans="1:15" ht="90" x14ac:dyDescent="0.25">
      <c r="A17" s="32">
        <f t="shared" ref="A17:D25" si="2">A4</f>
        <v>2</v>
      </c>
      <c r="B17" s="33" t="str">
        <f t="shared" si="2"/>
        <v>Tom</v>
      </c>
      <c r="C17" s="33" t="str">
        <f>C4</f>
        <v>Villa</v>
      </c>
      <c r="D17" s="34" t="str">
        <f t="shared" si="2"/>
        <v>b</v>
      </c>
      <c r="E17" s="24" t="str">
        <f t="shared" ref="E17:E25" si="3">IFERROR(D17*25, "Unexpected Data Error, Please Confirm All Fields Are Correct.")</f>
        <v>Unexpected Data Error, Please Confirm All Fields Are Correct.</v>
      </c>
      <c r="F17" s="34">
        <f t="shared" ref="F17:F25" si="4">E4</f>
        <v>60</v>
      </c>
      <c r="G17" s="24">
        <f t="shared" ref="G17:G25" si="5">F17-I17</f>
        <v>40</v>
      </c>
      <c r="H17" s="24">
        <f t="shared" ref="H17:H25" si="6">G4</f>
        <v>15</v>
      </c>
      <c r="I17" s="24">
        <f>IFERROR(IF(F17-40 &gt; 0, F17-40, 0), "Unexpected Data Error, Please Confirm All Fields are correct.")</f>
        <v>20</v>
      </c>
      <c r="J17" s="24">
        <f>IFERROR((1.5*H17)*I17, "Unexpected Data Error, Please Confirm All Fields Are Correct. ")</f>
        <v>450</v>
      </c>
      <c r="K17" s="24">
        <f>IFERROR((G17*H17)+(J17), "Unexpected Data Error, Please Confirm All Fields Are Correct. ")</f>
        <v>1050</v>
      </c>
      <c r="L17" s="24">
        <f>IFERROR(K17*0.056, "Unexpected Data Error, Please Confirm All Fields Are Correct. ")</f>
        <v>58.800000000000004</v>
      </c>
      <c r="M17" s="24">
        <f>IFERROR(K17*0.079,"Unexpected Data Error, Please Confirm All Fields Are Correct. ")</f>
        <v>82.95</v>
      </c>
      <c r="N17" s="24" t="str">
        <f>IFERROR(K17-E17, "Unexpected Data Error, Please Confirm All Fields Are Correct. ")</f>
        <v xml:space="preserve">Unexpected Data Error, Please Confirm All Fields Are Correct. </v>
      </c>
      <c r="O17" s="25" t="str">
        <f>IFERROR(N17-(L17+M17), "Unexpected Data Error, Please Confirm All Fields Are Correct. ")</f>
        <v xml:space="preserve">Unexpected Data Error, Please Confirm All Fields Are Correct. </v>
      </c>
    </row>
    <row r="18" spans="1:15" x14ac:dyDescent="0.25">
      <c r="A18" s="32">
        <f t="shared" si="2"/>
        <v>3</v>
      </c>
      <c r="B18" s="33" t="str">
        <f t="shared" si="2"/>
        <v>Alisa</v>
      </c>
      <c r="C18" s="33" t="str">
        <f t="shared" si="2"/>
        <v>Bowman</v>
      </c>
      <c r="D18" s="34">
        <f t="shared" si="2"/>
        <v>5</v>
      </c>
      <c r="E18" s="24">
        <f t="shared" si="3"/>
        <v>125</v>
      </c>
      <c r="F18" s="34">
        <f t="shared" si="4"/>
        <v>55</v>
      </c>
      <c r="G18" s="24">
        <f t="shared" si="5"/>
        <v>40</v>
      </c>
      <c r="H18" s="24">
        <f t="shared" si="6"/>
        <v>21.22</v>
      </c>
      <c r="I18" s="24">
        <f>IFERROR(IF(F18-40 &gt; 0, F18-40, 0), "Unexpected Data Error, Please Confirm All Fields are correct.")</f>
        <v>15</v>
      </c>
      <c r="J18" s="24">
        <f>IFERROR((1.5*H18)*I18, "Unexpected Data Error, Please Confirm All Fields Are Correct. ")</f>
        <v>477.45</v>
      </c>
      <c r="K18" s="24">
        <f>IFERROR((G18*H18)+(J18), "Unexpected Data Error, Please Confirm All Fields Are Correct. ")</f>
        <v>1326.25</v>
      </c>
      <c r="L18" s="24">
        <f>IFERROR(K18*0.056, "Unexpected Data Error, Please Confirm All Fields Are Correct. ")</f>
        <v>74.27</v>
      </c>
      <c r="M18" s="24">
        <f>IFERROR(K18*0.079,"Unexpected Data Error, Please Confirm All Fields Are Correct. ")</f>
        <v>104.77375000000001</v>
      </c>
      <c r="N18" s="24">
        <f>IFERROR(K18-E18, "Unexpected Data Error, Please Confirm All Fields Are Correct. ")</f>
        <v>1201.25</v>
      </c>
      <c r="O18" s="25">
        <f>IFERROR(N18-(L18+M18), "Unexpected Data Error, Please Confirm All Fields Are Correct. ")</f>
        <v>1022.20625</v>
      </c>
    </row>
    <row r="19" spans="1:15" x14ac:dyDescent="0.25">
      <c r="A19" s="32">
        <f t="shared" si="2"/>
        <v>4</v>
      </c>
      <c r="B19" s="33" t="str">
        <f t="shared" si="2"/>
        <v>Liana</v>
      </c>
      <c r="C19" s="33" t="str">
        <f t="shared" si="2"/>
        <v>Taylor</v>
      </c>
      <c r="D19" s="34">
        <f t="shared" si="2"/>
        <v>2</v>
      </c>
      <c r="E19" s="26">
        <f t="shared" si="3"/>
        <v>50</v>
      </c>
      <c r="F19" s="34">
        <f t="shared" si="4"/>
        <v>38</v>
      </c>
      <c r="G19" s="26">
        <f t="shared" si="5"/>
        <v>38</v>
      </c>
      <c r="H19" s="24">
        <f t="shared" si="6"/>
        <v>31.45</v>
      </c>
      <c r="I19" s="26">
        <f>IFERROR(IF(F19-40 &gt; 0, F19-40, 0), "Unexpected Data Error, Please Confirm All Fields are correct.")</f>
        <v>0</v>
      </c>
      <c r="J19" s="26">
        <f>IFERROR((1.5*H19)*I19, "Unexpected Data Error, Please Confirm All Fields Are Correct. ")</f>
        <v>0</v>
      </c>
      <c r="K19" s="26">
        <f>IFERROR((G19*H19)+(J19), "Unexpected Data Error, Please Confirm All Fields Are Correct. ")</f>
        <v>1195.0999999999999</v>
      </c>
      <c r="L19" s="26">
        <f>IFERROR(K19*0.056, "Unexpected Data Error, Please Confirm All Fields Are Correct. ")</f>
        <v>66.925600000000003</v>
      </c>
      <c r="M19" s="26">
        <f>IFERROR(K19*0.079,"Unexpected Data Error, Please Confirm All Fields Are Correct. ")</f>
        <v>94.412899999999993</v>
      </c>
      <c r="N19" s="26">
        <f>IFERROR(K19-E19, "Unexpected Data Error, Please Confirm All Fields Are Correct. ")</f>
        <v>1145.0999999999999</v>
      </c>
      <c r="O19" s="27">
        <f>IFERROR(N19-(L19+M19), "Unexpected Data Error, Please Confirm All Fields Are Correct. ")</f>
        <v>983.76149999999984</v>
      </c>
    </row>
    <row r="20" spans="1:15" x14ac:dyDescent="0.25">
      <c r="A20" s="32">
        <f t="shared" si="2"/>
        <v>5</v>
      </c>
      <c r="B20" s="33" t="str">
        <f t="shared" si="2"/>
        <v>Grover</v>
      </c>
      <c r="C20" s="33" t="str">
        <f t="shared" si="2"/>
        <v>McIntyre</v>
      </c>
      <c r="D20" s="34">
        <f t="shared" si="2"/>
        <v>1</v>
      </c>
      <c r="E20" s="28">
        <f t="shared" si="3"/>
        <v>25</v>
      </c>
      <c r="F20" s="34">
        <f>E7</f>
        <v>40</v>
      </c>
      <c r="G20" s="28">
        <f t="shared" si="5"/>
        <v>40</v>
      </c>
      <c r="H20" s="24">
        <f t="shared" si="6"/>
        <v>15</v>
      </c>
      <c r="I20" s="28">
        <f>IFERROR(IF(F20-40 &gt; 0, F20-40, 0), "Unexpected Data Error, Please Confirm All Fields are correct.")</f>
        <v>0</v>
      </c>
      <c r="J20" s="28">
        <f>IFERROR((1.5*H20)*I20, "Unexpected Data Error, Please Confirm All Fields Are Correct. ")</f>
        <v>0</v>
      </c>
      <c r="K20" s="28">
        <f>IFERROR((G20*H20)+(J20), "Unexpected Data Error, Please Confirm All Fields Are Correct. ")</f>
        <v>600</v>
      </c>
      <c r="L20" s="28">
        <f>IFERROR(K20*0.056, "Unexpected Data Error, Please Confirm All Fields Are Correct. ")</f>
        <v>33.6</v>
      </c>
      <c r="M20" s="28">
        <f>IFERROR(K20*0.079,"Unexpected Data Error, Please Confirm All Fields Are Correct. ")</f>
        <v>47.4</v>
      </c>
      <c r="N20" s="28">
        <f>IFERROR(K20-E20, "Unexpected Data Error, Please Confirm All Fields Are Correct. ")</f>
        <v>575</v>
      </c>
      <c r="O20" s="29">
        <f>IFERROR(N20-(L20+M20), "Unexpected Data Error, Please Confirm All Fields Are Correct. ")</f>
        <v>494</v>
      </c>
    </row>
    <row r="21" spans="1:15" ht="90" x14ac:dyDescent="0.25">
      <c r="A21" s="32">
        <f t="shared" si="2"/>
        <v>6</v>
      </c>
      <c r="B21" s="33" t="str">
        <f t="shared" si="2"/>
        <v xml:space="preserve">Wendy </v>
      </c>
      <c r="C21" s="33" t="str">
        <f t="shared" si="2"/>
        <v>Mays</v>
      </c>
      <c r="D21" s="34">
        <f t="shared" si="2"/>
        <v>10</v>
      </c>
      <c r="E21" s="24">
        <f t="shared" si="3"/>
        <v>250</v>
      </c>
      <c r="F21" s="34">
        <f>E8</f>
        <v>4</v>
      </c>
      <c r="G21" s="24">
        <f t="shared" si="5"/>
        <v>4</v>
      </c>
      <c r="H21" s="24" t="str">
        <f t="shared" si="6"/>
        <v>b</v>
      </c>
      <c r="I21" s="24">
        <f>IFERROR(IF(F21-40 &gt; 0, F21-40, 0), "Unexpected Data Error, Please Confirm All Fields are correct.")</f>
        <v>0</v>
      </c>
      <c r="J21" s="24" t="str">
        <f>IFERROR((1.5*H21)*I21, "Unexpected Data Error, Please Confirm All Fields Are Correct. ")</f>
        <v xml:space="preserve">Unexpected Data Error, Please Confirm All Fields Are Correct. </v>
      </c>
      <c r="K21" s="24" t="str">
        <f>IFERROR((G21*H21)+(J21), "Unexpected Data Error, Please Confirm All Fields Are Correct. ")</f>
        <v xml:space="preserve">Unexpected Data Error, Please Confirm All Fields Are Correct. </v>
      </c>
      <c r="L21" s="24" t="str">
        <f>IFERROR(K21*0.056, "Unexpected Data Error, Please Confirm All Fields Are Correct. ")</f>
        <v xml:space="preserve">Unexpected Data Error, Please Confirm All Fields Are Correct. </v>
      </c>
      <c r="M21" s="24" t="str">
        <f>IFERROR(K21*0.079,"Unexpected Data Error, Please Confirm All Fields Are Correct. ")</f>
        <v xml:space="preserve">Unexpected Data Error, Please Confirm All Fields Are Correct. </v>
      </c>
      <c r="N21" s="24" t="str">
        <f>IFERROR(K21-E21, "Unexpected Data Error, Please Confirm All Fields Are Correct. ")</f>
        <v xml:space="preserve">Unexpected Data Error, Please Confirm All Fields Are Correct. </v>
      </c>
      <c r="O21" s="25" t="str">
        <f>IFERROR(N21-(L21+M21), "Unexpected Data Error, Please Confirm All Fields Are Correct. ")</f>
        <v xml:space="preserve">Unexpected Data Error, Please Confirm All Fields Are Correct. </v>
      </c>
    </row>
    <row r="22" spans="1:15" x14ac:dyDescent="0.25">
      <c r="A22" s="32">
        <f t="shared" si="2"/>
        <v>7</v>
      </c>
      <c r="B22" s="33" t="str">
        <f t="shared" si="2"/>
        <v>Thomas</v>
      </c>
      <c r="C22" s="33" t="str">
        <f t="shared" si="2"/>
        <v>Mason</v>
      </c>
      <c r="D22" s="34">
        <f t="shared" si="2"/>
        <v>3</v>
      </c>
      <c r="E22" s="24">
        <f t="shared" si="3"/>
        <v>75</v>
      </c>
      <c r="F22" s="34">
        <f t="shared" si="4"/>
        <v>21</v>
      </c>
      <c r="G22" s="24">
        <f t="shared" si="5"/>
        <v>21</v>
      </c>
      <c r="H22" s="24">
        <f t="shared" si="6"/>
        <v>50.25</v>
      </c>
      <c r="I22" s="24">
        <f>IFERROR(IF(F22-40 &gt; 0, F22-40, 0), "Unexpected Data Error, Please Confirm All Fields are correct.")</f>
        <v>0</v>
      </c>
      <c r="J22" s="24">
        <f>IFERROR((1.5*H22)*I22, "Unexpected Data Error, Please Confirm All Fields Are Correct. ")</f>
        <v>0</v>
      </c>
      <c r="K22" s="24">
        <f>IFERROR((G22*H22)+(J22), "Unexpected Data Error, Please Confirm All Fields Are Correct. ")</f>
        <v>1055.25</v>
      </c>
      <c r="L22" s="24">
        <f>IFERROR(K22*0.056, "Unexpected Data Error, Please Confirm All Fields Are Correct. ")</f>
        <v>59.094000000000001</v>
      </c>
      <c r="M22" s="24">
        <f>IFERROR(K22*0.079,"Unexpected Data Error, Please Confirm All Fields Are Correct. ")</f>
        <v>83.364750000000001</v>
      </c>
      <c r="N22" s="24">
        <f>IFERROR(K22-E22, "Unexpected Data Error, Please Confirm All Fields Are Correct. ")</f>
        <v>980.25</v>
      </c>
      <c r="O22" s="25">
        <f>IFERROR(N22-(L22+M22), "Unexpected Data Error, Please Confirm All Fields Are Correct. ")</f>
        <v>837.79124999999999</v>
      </c>
    </row>
    <row r="23" spans="1:15" ht="90" x14ac:dyDescent="0.25">
      <c r="A23" s="32">
        <f t="shared" si="2"/>
        <v>8</v>
      </c>
      <c r="B23" s="33" t="str">
        <f t="shared" si="2"/>
        <v>Linda</v>
      </c>
      <c r="C23" s="33" t="str">
        <f t="shared" si="2"/>
        <v>Mars</v>
      </c>
      <c r="D23" s="34" t="str">
        <f t="shared" si="2"/>
        <v>c</v>
      </c>
      <c r="E23" s="24" t="str">
        <f t="shared" si="3"/>
        <v>Unexpected Data Error, Please Confirm All Fields Are Correct.</v>
      </c>
      <c r="F23" s="34">
        <f t="shared" si="4"/>
        <v>40</v>
      </c>
      <c r="G23" s="24">
        <f t="shared" si="5"/>
        <v>40</v>
      </c>
      <c r="H23" s="24">
        <f t="shared" si="6"/>
        <v>6000</v>
      </c>
      <c r="I23" s="24">
        <f>IFERROR(IF(F23-40 &gt; 0, F23-40, 0), "Unexpected Data Error, Please Confirm All Fields are correct.")</f>
        <v>0</v>
      </c>
      <c r="J23" s="24">
        <f>IFERROR((1.5*H23)*I23, "Unexpected Data Error, Please Confirm All Fields Are Correct. ")</f>
        <v>0</v>
      </c>
      <c r="K23" s="24">
        <f>IFERROR((G23*H23)+(J23), "Unexpected Data Error, Please Confirm All Fields Are Correct. ")</f>
        <v>240000</v>
      </c>
      <c r="L23" s="24">
        <f>IFERROR(K23*0.056, "Unexpected Data Error, Please Confirm All Fields Are Correct. ")</f>
        <v>13440</v>
      </c>
      <c r="M23" s="24">
        <f>IFERROR(K23*0.079,"Unexpected Data Error, Please Confirm All Fields Are Correct. ")</f>
        <v>18960</v>
      </c>
      <c r="N23" s="24" t="str">
        <f>IFERROR(K23-E23, "Unexpected Data Error, Please Confirm All Fields Are Correct. ")</f>
        <v xml:space="preserve">Unexpected Data Error, Please Confirm All Fields Are Correct. </v>
      </c>
      <c r="O23" s="25" t="str">
        <f>IFERROR(N23-(L23+M23), "Unexpected Data Error, Please Confirm All Fields Are Correct. ")</f>
        <v xml:space="preserve">Unexpected Data Error, Please Confirm All Fields Are Correct. </v>
      </c>
    </row>
    <row r="24" spans="1:15" x14ac:dyDescent="0.25">
      <c r="A24" s="32">
        <f t="shared" si="2"/>
        <v>9</v>
      </c>
      <c r="B24" s="33" t="str">
        <f t="shared" si="2"/>
        <v>LeAnn</v>
      </c>
      <c r="C24" s="33" t="str">
        <f t="shared" si="2"/>
        <v>Hudson</v>
      </c>
      <c r="D24" s="34">
        <f t="shared" si="2"/>
        <v>0</v>
      </c>
      <c r="E24" s="24">
        <f t="shared" si="3"/>
        <v>0</v>
      </c>
      <c r="F24" s="34">
        <f t="shared" si="4"/>
        <v>3700</v>
      </c>
      <c r="G24" s="24">
        <f t="shared" si="5"/>
        <v>40</v>
      </c>
      <c r="H24" s="24">
        <f t="shared" si="6"/>
        <v>31.45</v>
      </c>
      <c r="I24" s="24">
        <f>IFERROR(IF(F24-40 &gt; 0, F24-40, 0), "Unexpected Data Error, Please Confirm All Fields are correct.")</f>
        <v>3660</v>
      </c>
      <c r="J24" s="24">
        <f>IFERROR((1.5*H24)*I24, "Unexpected Data Error, Please Confirm All Fields Are Correct. ")</f>
        <v>172660.5</v>
      </c>
      <c r="K24" s="24">
        <f>IFERROR((G24*H24)+(J24), "Unexpected Data Error, Please Confirm All Fields Are Correct. ")</f>
        <v>173918.5</v>
      </c>
      <c r="L24" s="24">
        <f>IFERROR(K24*0.056, "Unexpected Data Error, Please Confirm All Fields Are Correct. ")</f>
        <v>9739.4359999999997</v>
      </c>
      <c r="M24" s="24">
        <f>IFERROR(K24*0.079,"Unexpected Data Error, Please Confirm All Fields Are Correct. ")</f>
        <v>13739.5615</v>
      </c>
      <c r="N24" s="24">
        <f>IFERROR(K24-E24, "Unexpected Data Error, Please Confirm All Fields Are Correct. ")</f>
        <v>173918.5</v>
      </c>
      <c r="O24" s="25">
        <f>IFERROR(N24-(L24+M24), "Unexpected Data Error, Please Confirm All Fields Are Correct. ")</f>
        <v>150439.5025</v>
      </c>
    </row>
    <row r="25" spans="1:15" x14ac:dyDescent="0.25">
      <c r="A25" s="32">
        <f t="shared" si="2"/>
        <v>10</v>
      </c>
      <c r="B25" s="33" t="str">
        <f t="shared" si="2"/>
        <v>Barney</v>
      </c>
      <c r="C25" s="33" t="str">
        <f t="shared" si="2"/>
        <v>Tomilson</v>
      </c>
      <c r="D25" s="34">
        <f t="shared" si="2"/>
        <v>5</v>
      </c>
      <c r="E25" s="30">
        <f t="shared" si="3"/>
        <v>125</v>
      </c>
      <c r="F25" s="34">
        <f t="shared" si="4"/>
        <v>60</v>
      </c>
      <c r="G25" s="30">
        <f t="shared" si="5"/>
        <v>40</v>
      </c>
      <c r="H25" s="24">
        <f t="shared" si="6"/>
        <v>15</v>
      </c>
      <c r="I25" s="30">
        <f>IFERROR(IF(F25-40 &gt; 0, F25-40, 0), "Unexpected Data Error, Please Confirm All Fields are correct.")</f>
        <v>20</v>
      </c>
      <c r="J25" s="30">
        <f>IFERROR((1.5*H25)*I25, "Unexpected Data Error, Please Confirm All Fields Are Correct. ")</f>
        <v>450</v>
      </c>
      <c r="K25" s="30">
        <f>IFERROR((G25*H25)+(J25), "Unexpected Data Error, Please Confirm All Fields Are Correct. ")</f>
        <v>1050</v>
      </c>
      <c r="L25" s="30">
        <f>IFERROR(K25*0.056, "Unexpected Data Error, Please Confirm All Fields Are Correct. ")</f>
        <v>58.800000000000004</v>
      </c>
      <c r="M25" s="30">
        <f>IFERROR(K25*0.079,"Unexpected Data Error, Please Confirm All Fields Are Correct. ")</f>
        <v>82.95</v>
      </c>
      <c r="N25" s="30">
        <f>IFERROR(K25-E25, "Unexpected Data Error, Please Confirm All Fields Are Correct. ")</f>
        <v>925</v>
      </c>
      <c r="O25" s="31">
        <f>IFERROR(N25-(L25+M25), "Unexpected Data Error, Please Confirm All Fields Are Correct. ")</f>
        <v>783.25</v>
      </c>
    </row>
  </sheetData>
  <protectedRanges>
    <protectedRange algorithmName="SHA-512" hashValue="1/FGqAOzORFAPrjxMmYfDKyZw50EL/S1XuuqG0PjjLa4glSyL2830jRySKlUMDtXhXmy39xa1XtBQXNs7LLIhA==" saltValue="2YptuiF/WHRnf9NTYiyGUw==" spinCount="100000" sqref="A16:O25" name="Range1"/>
  </protectedRanges>
  <mergeCells count="2">
    <mergeCell ref="Q15:V15"/>
    <mergeCell ref="Q14:V14"/>
  </mergeCells>
  <conditionalFormatting sqref="A16:O25">
    <cfRule type="containsText" dxfId="3" priority="3" operator="containsText" text="Unexpected Data Error">
      <formula>NOT(ISERROR(SEARCH("Unexpected Data Error",A16)))</formula>
    </cfRule>
    <cfRule type="cellIs" dxfId="2" priority="4" operator="lessThan">
      <formula>0</formula>
    </cfRule>
  </conditionalFormatting>
  <conditionalFormatting sqref="F16:F25">
    <cfRule type="cellIs" dxfId="1" priority="2" operator="greaterThan">
      <formula>60</formula>
    </cfRule>
  </conditionalFormatting>
  <conditionalFormatting sqref="H16:H25">
    <cfRule type="cellIs" dxfId="0" priority="1" operator="greaterThan">
      <formula>200</formula>
    </cfRule>
  </conditionalFormatting>
  <dataValidations count="3">
    <dataValidation type="textLength" errorStyle="warning" allowBlank="1" showInputMessage="1" showErrorMessage="1" errorTitle="Check That Data Is Correct!" sqref="B16:C25" xr:uid="{63873442-822E-414B-9860-8226515D28D4}">
      <formula1>1</formula1>
      <formula2>25</formula2>
    </dataValidation>
    <dataValidation type="decimal" operator="greaterThan" allowBlank="1" showInputMessage="1" showErrorMessage="1" sqref="E16:O25" xr:uid="{2299A622-FF4A-4711-922B-DBBFEEF79E5B}">
      <formula1>0</formula1>
    </dataValidation>
    <dataValidation type="whole" operator="greaterThan" allowBlank="1" showInputMessage="1" showErrorMessage="1" sqref="D16:D25" xr:uid="{10C2DE78-30BB-48D2-ABAE-718FD435AFDA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</vt:lpstr>
      <vt:lpstr>Modules</vt:lpstr>
      <vt:lpstr>FlowChart</vt:lpstr>
      <vt:lpstr>Data, Scenarios,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Bibbler</dc:creator>
  <cp:lastModifiedBy>Ashleigh Bibbler</cp:lastModifiedBy>
  <dcterms:created xsi:type="dcterms:W3CDTF">2025-02-23T03:11:36Z</dcterms:created>
  <dcterms:modified xsi:type="dcterms:W3CDTF">2025-03-08T20:56:10Z</dcterms:modified>
</cp:coreProperties>
</file>