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nne\OneDrive\Documents\ASU\DATA\Challenge1\Starter_Code\Starter_Code\"/>
    </mc:Choice>
  </mc:AlternateContent>
  <xr:revisionPtr revIDLastSave="0" documentId="13_ncr:1_{28A3693B-CCA7-453E-A716-258264369C38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Category vs outcome" sheetId="2" r:id="rId1"/>
    <sheet name="Subcategory vs outcome" sheetId="4" r:id="rId2"/>
    <sheet name="Launch Date vs Outcome" sheetId="9" r:id="rId3"/>
    <sheet name="Crowdfunding" sheetId="1" r:id="rId4"/>
    <sheet name="Outcomes vs Goal" sheetId="11" r:id="rId5"/>
    <sheet name="Statistics" sheetId="12" r:id="rId6"/>
  </sheets>
  <definedNames>
    <definedName name="_xlnm._FilterDatabase" localSheetId="3" hidden="1">Crowdfunding!$A$1:$T$1</definedName>
  </definedNames>
  <calcPr calcId="191029"/>
  <pivotCaches>
    <pivotCache cacheId="0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2" l="1"/>
  <c r="K6" i="12"/>
  <c r="K5" i="12"/>
  <c r="K4" i="12"/>
  <c r="K3" i="12"/>
  <c r="K2" i="12"/>
  <c r="J2" i="12"/>
  <c r="J3" i="12"/>
  <c r="J4" i="12"/>
  <c r="J5" i="12"/>
  <c r="J6" i="12"/>
  <c r="J7" i="12"/>
  <c r="E2" i="12" a="1"/>
  <c r="E2" i="12" s="1"/>
  <c r="B2" i="12" a="1"/>
  <c r="B2" i="12" s="1"/>
  <c r="D2" i="12" a="1"/>
  <c r="D2" i="12" s="1"/>
  <c r="A2" i="12" a="1"/>
  <c r="A2" i="12" s="1"/>
  <c r="H3" i="11"/>
  <c r="H4" i="11"/>
  <c r="H5" i="11"/>
  <c r="H6" i="11"/>
  <c r="H7" i="11"/>
  <c r="H8" i="11"/>
  <c r="H9" i="11"/>
  <c r="H10" i="11"/>
  <c r="H11" i="11"/>
  <c r="H12" i="11"/>
  <c r="H13" i="11"/>
  <c r="H2" i="11"/>
  <c r="G2" i="11"/>
  <c r="G3" i="11"/>
  <c r="G4" i="11"/>
  <c r="G5" i="11"/>
  <c r="G6" i="11"/>
  <c r="G7" i="11"/>
  <c r="G8" i="11"/>
  <c r="G9" i="11"/>
  <c r="G10" i="11"/>
  <c r="G11" i="11"/>
  <c r="G12" i="11"/>
  <c r="G13" i="11"/>
  <c r="F2" i="11"/>
  <c r="F3" i="11"/>
  <c r="F4" i="11"/>
  <c r="F5" i="11"/>
  <c r="F6" i="11"/>
  <c r="F7" i="11"/>
  <c r="F8" i="11"/>
  <c r="F9" i="11"/>
  <c r="F10" i="11"/>
  <c r="F11" i="11"/>
  <c r="F12" i="11"/>
  <c r="F13" i="11"/>
  <c r="E3" i="11"/>
  <c r="E4" i="11"/>
  <c r="E5" i="11"/>
  <c r="E6" i="11"/>
  <c r="E7" i="11"/>
  <c r="E8" i="11"/>
  <c r="E9" i="11"/>
  <c r="E10" i="11"/>
  <c r="E11" i="11"/>
  <c r="E12" i="11"/>
  <c r="E13" i="11"/>
  <c r="D2" i="11"/>
  <c r="E2" i="11" s="1"/>
  <c r="D12" i="11"/>
  <c r="D13" i="11"/>
  <c r="D11" i="11"/>
  <c r="D10" i="11"/>
  <c r="D9" i="11"/>
  <c r="D8" i="11"/>
  <c r="D7" i="11"/>
  <c r="D6" i="11"/>
  <c r="D5" i="11"/>
  <c r="D4" i="11"/>
  <c r="D3" i="11"/>
  <c r="C13" i="11"/>
  <c r="C12" i="11"/>
  <c r="C11" i="11"/>
  <c r="C10" i="11"/>
  <c r="C9" i="11"/>
  <c r="C8" i="11"/>
  <c r="C7" i="11"/>
  <c r="C6" i="11"/>
  <c r="C5" i="11"/>
  <c r="C4" i="11"/>
  <c r="C3" i="11"/>
  <c r="C2" i="11"/>
  <c r="B2" i="11"/>
  <c r="B12" i="11"/>
  <c r="B11" i="11"/>
  <c r="B10" i="11"/>
  <c r="B9" i="11"/>
  <c r="B8" i="11"/>
  <c r="B7" i="11"/>
  <c r="B6" i="11"/>
  <c r="B5" i="11"/>
  <c r="B4" i="11"/>
  <c r="B3" i="11"/>
  <c r="B13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4" i="1"/>
  <c r="N3" i="1"/>
  <c r="N2" i="1"/>
  <c r="O2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8" i="1"/>
  <c r="I7" i="1"/>
  <c r="I6" i="1"/>
  <c r="I5" i="1"/>
  <c r="I4" i="1"/>
  <c r="I3" i="1"/>
  <c r="I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3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<sst xmlns="http://schemas.openxmlformats.org/spreadsheetml/2006/main" count="8142" uniqueCount="2123">
  <si>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</si>
  <si>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</si>
  <si>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</si>
  <si>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</si>
  <si>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</si>
  <si>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</si>
  <si>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</si>
  <si>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</si>
  <si>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</si>
  <si>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</si>
  <si>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</si>
  <si>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</si>
  <si>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</si>
  <si>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</si>
  <si>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</si>
  <si>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</si>
  <si>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</si>
  <si>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</si>
  <si>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</si>
  <si>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</si>
  <si>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</si>
  <si>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</si>
  <si>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</si>
  <si>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</si>
  <si>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</si>
  <si>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</si>
  <si>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</si>
  <si>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</si>
  <si>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</si>
  <si>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</si>
  <si>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</si>
  <si>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</si>
  <si>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</si>
  <si>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</si>
  <si>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</si>
  <si>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</si>
  <si>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</si>
  <si>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</si>
  <si>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</si>
  <si>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</si>
  <si>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</si>
  <si>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</si>
  <si>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</si>
  <si>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</si>
  <si>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</si>
  <si>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</si>
  <si>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</si>
  <si>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</si>
  <si>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</si>
  <si>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</si>
  <si>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</si>
  <si>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</si>
  <si>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</si>
  <si>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</si>
  <si>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</si>
  <si>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</si>
  <si>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</si>
  <si>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</si>
  <si>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</si>
  <si>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</si>
  <si>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</si>
  <si>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</si>
  <si>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</si>
  <si>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</si>
  <si>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</si>
  <si>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</si>
  <si>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</si>
  <si>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</si>
  <si>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</si>
  <si>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</si>
  <si>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</si>
  <si>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</si>
  <si>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</si>
  <si>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</si>
  <si>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</si>
  <si>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</si>
  <si>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</si>
  <si>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</si>
  <si>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</si>
  <si>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</si>
  <si>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</si>
  <si>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</si>
  <si>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</si>
  <si>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</si>
  <si>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</si>
  <si>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</si>
  <si>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</si>
  <si>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</si>
  <si>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</si>
  <si>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</si>
  <si>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</si>
  <si>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</si>
  <si>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</si>
  <si>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</si>
  <si>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</si>
  <si>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</si>
  <si>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</si>
  <si>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</si>
  <si>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</si>
  <si>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</si>
  <si>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</si>
  <si>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</si>
  <si>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</si>
  <si>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</si>
  <si>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</si>
  <si>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</si>
  <si>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</si>
  <si>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</si>
  <si>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</si>
  <si>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</si>
  <si>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</si>
  <si>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</si>
  <si>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</si>
  <si>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</si>
  <si>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</si>
  <si>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</si>
  <si>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</si>
  <si>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</si>
  <si>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</si>
  <si>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</si>
  <si>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</si>
  <si>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</si>
  <si>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</si>
  <si>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</si>
  <si>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</si>
  <si>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</si>
  <si>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</si>
  <si>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</si>
  <si>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</si>
  <si>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</si>
  <si>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</si>
  <si>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</si>
  <si>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</si>
  <si>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</si>
  <si>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</si>
  <si>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</si>
  <si>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</si>
  <si>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</si>
  <si>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</si>
  <si>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</si>
  <si>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</si>
  <si>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</si>
  <si>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</si>
  <si>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</si>
  <si>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</si>
  <si>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</si>
  <si>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</si>
  <si>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</si>
  <si>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</si>
  <si>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</si>
  <si>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</si>
  <si>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</si>
  <si>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</si>
  <si>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</si>
  <si>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</si>
  <si>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</si>
  <si>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</si>
  <si>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</si>
  <si>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</si>
  <si>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</si>
  <si>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</si>
  <si>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</si>
  <si>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</si>
  <si>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</si>
  <si>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</si>
  <si>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</si>
  <si>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</si>
  <si>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</si>
  <si>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</si>
  <si>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</si>
  <si>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</si>
  <si>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</si>
  <si>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</si>
  <si>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</si>
  <si>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</si>
  <si>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</si>
  <si>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</si>
  <si>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</si>
  <si>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</si>
  <si>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</si>
  <si>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</si>
  <si>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</si>
  <si>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</si>
  <si>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</si>
  <si>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</si>
  <si>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</si>
  <si>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</si>
  <si>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</si>
  <si>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</si>
  <si>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</si>
  <si>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</si>
  <si>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</si>
  <si>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</si>
  <si>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</si>
  <si>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</si>
  <si>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</si>
  <si>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</si>
  <si>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</si>
  <si>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</si>
  <si>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</si>
  <si>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</si>
  <si>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</si>
  <si>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</si>
  <si>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</si>
  <si>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</si>
  <si>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</si>
  <si>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</si>
  <si>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</si>
  <si>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</si>
  <si>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</si>
  <si>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</si>
  <si>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</si>
  <si>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</si>
  <si>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</si>
  <si>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</si>
  <si>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</si>
  <si>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</si>
  <si>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</si>
  <si>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</si>
  <si>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</si>
  <si>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</si>
  <si>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</si>
  <si>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</si>
  <si>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</si>
  <si>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</si>
  <si>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</si>
  <si>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</si>
  <si>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</si>
  <si>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</si>
  <si>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</si>
  <si>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</si>
  <si>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</si>
  <si>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</si>
  <si>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</si>
  <si>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</si>
  <si>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</si>
  <si>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</si>
  <si>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</si>
  <si>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</si>
  <si>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</si>
  <si>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</si>
  <si>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</si>
  <si>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</si>
  <si>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</si>
  <si>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</si>
  <si>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</si>
  <si>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</si>
  <si>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</si>
  <si>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</si>
  <si>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</si>
  <si>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</si>
  <si>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</si>
  <si>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</si>
  <si>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</si>
  <si>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</si>
  <si>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</si>
  <si>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</si>
  <si>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</si>
  <si>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</si>
  <si>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</si>
  <si>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</si>
  <si>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</si>
  <si>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</si>
  <si>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</si>
  <si>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</si>
  <si>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</si>
  <si>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</si>
  <si>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</si>
  <si>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</si>
  <si>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</si>
  <si>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</si>
  <si>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</si>
  <si>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</si>
  <si>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</si>
  <si>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</si>
  <si>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</si>
  <si>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</si>
  <si>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</si>
  <si>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</si>
  <si>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</si>
  <si>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</si>
  <si>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</si>
  <si>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</si>
  <si>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</si>
  <si>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</si>
  <si>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</si>
  <si>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</si>
  <si>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</si>
  <si>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</si>
  <si>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</si>
  <si>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</si>
  <si>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</si>
  <si>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</si>
  <si>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</si>
  <si>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</si>
  <si>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</si>
  <si>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</si>
  <si>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</si>
  <si>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</si>
  <si>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</si>
  <si>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</si>
  <si>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</si>
  <si>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</si>
  <si>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</si>
  <si>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</si>
  <si>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</si>
  <si>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</si>
  <si>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</si>
  <si>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</si>
  <si>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</si>
  <si>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</si>
  <si>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</si>
  <si>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</si>
  <si>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</si>
  <si>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</si>
  <si>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</si>
  <si>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</si>
  <si>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</si>
  <si>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</si>
  <si>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</si>
  <si>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</si>
  <si>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</si>
  <si>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</si>
  <si>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</si>
  <si>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</si>
  <si>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</si>
  <si>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</si>
  <si>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</si>
  <si>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</si>
  <si>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</si>
  <si>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</si>
  <si>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</si>
  <si>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</si>
  <si>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</si>
  <si>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</si>
  <si>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</si>
  <si>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</si>
  <si>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</si>
  <si>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</si>
  <si>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</si>
  <si>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</si>
  <si>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</si>
  <si>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</si>
  <si>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</si>
  <si>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</si>
  <si>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</si>
  <si>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</si>
  <si>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</si>
  <si>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</si>
  <si>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</si>
  <si>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</si>
  <si>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</si>
  <si>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</si>
  <si>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</si>
  <si>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</si>
  <si>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</si>
  <si>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</si>
  <si>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</si>
  <si>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</si>
  <si>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</si>
  <si>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</si>
  <si>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</si>
  <si>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</si>
  <si>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</si>
  <si>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</si>
  <si>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</si>
  <si>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</si>
  <si>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</si>
  <si>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</si>
  <si>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</si>
  <si>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</si>
  <si>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</si>
  <si>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</si>
  <si>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</si>
  <si>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</si>
  <si>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</si>
  <si>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</si>
  <si>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</si>
  <si>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</si>
  <si>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</si>
  <si>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</si>
  <si>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</si>
  <si>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</si>
  <si>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</si>
  <si>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</si>
  <si>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</si>
  <si>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</si>
  <si>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</si>
  <si>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</si>
  <si>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</si>
  <si>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</si>
  <si>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</si>
  <si>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</si>
  <si>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</si>
  <si>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</si>
  <si>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</si>
  <si>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</si>
  <si>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</si>
  <si>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</si>
  <si>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</si>
  <si>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</si>
  <si>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</si>
  <si>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</si>
  <si>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</si>
  <si>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</si>
  <si>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</si>
  <si>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</si>
  <si>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</si>
  <si>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</si>
  <si>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</si>
  <si>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</si>
  <si>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</si>
  <si>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</si>
  <si>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</si>
  <si>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</si>
  <si>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</si>
  <si>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</si>
  <si>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</si>
  <si>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</si>
  <si>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</si>
  <si>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</si>
  <si>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</si>
  <si>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</si>
  <si>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</si>
  <si>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</si>
  <si>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</si>
  <si>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</si>
  <si>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</si>
  <si>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</si>
  <si>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</si>
  <si>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</si>
  <si>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</si>
  <si>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</si>
  <si>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</si>
  <si>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</si>
  <si>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</si>
  <si>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</si>
  <si>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</si>
  <si>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</si>
  <si>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</si>
  <si>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</si>
  <si>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</si>
  <si>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</si>
  <si>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</si>
  <si>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</si>
  <si>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</si>
  <si>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</si>
  <si>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</si>
  <si>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</si>
  <si>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</si>
  <si>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</si>
  <si>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</si>
  <si>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</si>
  <si>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</si>
  <si>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</si>
  <si>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</si>
  <si>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</si>
  <si>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</si>
  <si>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</si>
  <si>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</si>
  <si>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</si>
  <si>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</si>
  <si>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</si>
  <si>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</si>
  <si>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</si>
  <si>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</si>
  <si>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</si>
  <si>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</si>
  <si>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</si>
  <si>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</si>
  <si>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</si>
  <si>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</si>
  <si>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</si>
  <si>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</si>
  <si>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</si>
  <si>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</si>
  <si>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</si>
  <si>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</si>
  <si>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</si>
  <si>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</si>
  <si>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</si>
  <si>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</si>
  <si>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</si>
  <si>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</si>
  <si>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</si>
  <si>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</si>
  <si>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</si>
  <si>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</si>
  <si>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</si>
  <si>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</si>
  <si>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</si>
  <si>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</si>
  <si>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</si>
  <si>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</si>
  <si>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</si>
  <si>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</si>
  <si>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</si>
  <si>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</si>
  <si>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</si>
  <si>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</si>
  <si>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</si>
  <si>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</si>
  <si>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</si>
  <si>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</si>
  <si>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</si>
  <si>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</si>
  <si>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</si>
  <si>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</si>
  <si>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</si>
  <si>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</si>
  <si>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</si>
  <si>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</si>
  <si>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</si>
  <si>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</si>
  <si>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</si>
  <si>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</si>
  <si>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</si>
  <si>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</si>
  <si>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</si>
  <si>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</si>
  <si>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</si>
  <si>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</si>
  <si>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</si>
  <si>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</si>
  <si>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</si>
  <si>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</si>
  <si>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</si>
  <si>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</si>
  <si>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</si>
  <si>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</si>
  <si>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</si>
  <si>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</si>
  <si>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</si>
  <si>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</si>
  <si>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</si>
  <si>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</si>
  <si>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</si>
  <si>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</si>
  <si>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</si>
  <si>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</si>
  <si>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</si>
  <si>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</si>
  <si>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</si>
  <si>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</si>
  <si>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</si>
  <si>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</si>
  <si>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</si>
  <si>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</si>
  <si>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</si>
  <si>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</si>
  <si>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</si>
  <si>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</si>
  <si>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</si>
  <si>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</si>
  <si>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</si>
  <si>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</si>
  <si>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</si>
  <si>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</si>
  <si>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</si>
  <si>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</si>
  <si>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</si>
  <si>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</si>
  <si>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</si>
  <si>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</si>
  <si>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</si>
  <si>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</si>
  <si>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</si>
  <si>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</si>
  <si>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</si>
  <si>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</si>
  <si>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</si>
  <si>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</si>
  <si>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</si>
  <si>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</si>
  <si>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</si>
  <si>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</si>
  <si>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</si>
  <si>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</si>
  <si>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</si>
  <si>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</si>
  <si>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</si>
  <si>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</si>
  <si>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</si>
  <si>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</si>
  <si>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</si>
  <si>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</si>
  <si>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</si>
  <si>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</si>
  <si>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</si>
  <si>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</si>
  <si>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</si>
  <si>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</si>
  <si>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</si>
  <si>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</si>
  <si>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</si>
  <si>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</si>
  <si>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</si>
  <si>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</si>
  <si>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</si>
  <si>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</si>
  <si>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</si>
  <si>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</si>
  <si>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</si>
  <si>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</si>
  <si>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</si>
  <si>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</si>
  <si>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</si>
  <si>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</si>
  <si>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</si>
  <si>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</si>
  <si>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</si>
  <si>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</si>
  <si>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</si>
  <si>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</si>
  <si>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</si>
  <si>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</si>
  <si>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</si>
  <si>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</si>
  <si>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</si>
  <si>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</si>
  <si>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</si>
  <si>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</si>
  <si>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</si>
  <si>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</si>
  <si>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</si>
  <si>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</si>
  <si>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</si>
  <si>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</si>
  <si>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</si>
  <si>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</si>
  <si>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</si>
  <si>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</si>
  <si>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</si>
  <si>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</si>
  <si>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</si>
  <si>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</si>
  <si>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</si>
  <si>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</si>
  <si>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</si>
  <si>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</si>
  <si>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</si>
  <si>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</si>
  <si>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</si>
  <si>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</si>
  <si>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</si>
  <si>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</si>
  <si>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</si>
  <si>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</si>
  <si>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</si>
  <si>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</si>
  <si>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</si>
  <si>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</si>
  <si>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</si>
  <si>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</si>
  <si>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</si>
  <si>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</si>
  <si>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</si>
  <si>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</si>
  <si>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</si>
  <si>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</si>
  <si>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</si>
  <si>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</si>
  <si>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</si>
  <si>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</si>
  <si>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</si>
  <si>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</si>
  <si>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</si>
  <si>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</si>
  <si>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</si>
  <si>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</si>
  <si>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</si>
  <si>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</si>
  <si>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</si>
  <si>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</si>
  <si>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</si>
  <si>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</si>
  <si>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</si>
  <si>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</si>
  <si>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</si>
  <si>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</si>
  <si>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</si>
  <si>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</si>
  <si>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</si>
  <si>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</si>
  <si>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</si>
  <si>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</si>
  <si>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</si>
  <si>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</si>
  <si>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</si>
  <si>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</si>
  <si>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</si>
  <si>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</si>
  <si>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</si>
  <si>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</si>
  <si>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</si>
  <si>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</si>
  <si>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</si>
  <si>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</si>
  <si>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</si>
  <si>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</si>
  <si>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</si>
  <si>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</si>
  <si>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</si>
  <si>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</si>
  <si>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</si>
  <si>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</si>
  <si>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</si>
  <si>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</si>
  <si>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</si>
  <si>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</si>
  <si>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</si>
  <si>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</si>
  <si>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</si>
  <si>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</si>
  <si>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</si>
  <si>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</si>
  <si>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</si>
  <si>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</si>
  <si>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</si>
  <si>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</si>
  <si>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</si>
  <si>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</si>
  <si>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</si>
  <si>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</si>
  <si>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</si>
  <si>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</si>
  <si>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</si>
  <si>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</si>
  <si>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</si>
  <si>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</si>
  <si>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</si>
  <si>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</si>
  <si>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</si>
  <si>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</si>
  <si>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</si>
  <si>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</si>
  <si>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</si>
  <si>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</si>
  <si>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</si>
  <si>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</si>
  <si>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</si>
  <si>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</si>
  <si>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</si>
  <si>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</si>
  <si>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</si>
  <si>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</si>
  <si>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</si>
  <si>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</si>
  <si>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</si>
  <si>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</si>
  <si>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</si>
  <si>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</si>
  <si>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</si>
  <si>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</si>
  <si>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</si>
  <si>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</si>
  <si>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</si>
  <si>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</si>
  <si>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</si>
  <si>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</si>
  <si>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</si>
  <si>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</si>
  <si>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</si>
  <si>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</si>
  <si>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</si>
  <si>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</si>
  <si>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</si>
  <si>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</si>
  <si>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</si>
  <si>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</si>
  <si>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</si>
  <si>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</si>
  <si>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</si>
  <si>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</si>
  <si>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</si>
  <si>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</si>
  <si>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</si>
  <si>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</si>
  <si>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</si>
  <si>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</si>
  <si>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</si>
  <si>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</si>
  <si>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</si>
  <si>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</si>
  <si>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</si>
  <si>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</si>
  <si>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</si>
  <si>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</si>
  <si>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</si>
  <si>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</si>
  <si>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</si>
  <si>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</si>
  <si>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</si>
  <si>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</si>
  <si>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</si>
  <si>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</si>
  <si>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</si>
  <si>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</si>
  <si>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</si>
  <si>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</si>
  <si>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</si>
  <si>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</si>
  <si>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</si>
  <si>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</si>
  <si>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</si>
  <si>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</si>
  <si>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</si>
  <si>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</si>
  <si>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</si>
  <si>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</si>
  <si>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</si>
  <si>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</si>
  <si>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</si>
  <si>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</si>
  <si>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</si>
  <si>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</si>
  <si>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</si>
  <si>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</si>
  <si>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</si>
  <si>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</si>
  <si>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</si>
  <si>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</si>
  <si>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</si>
  <si>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</si>
  <si>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</si>
  <si>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</si>
  <si>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</si>
  <si>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</si>
  <si>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</si>
  <si>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</si>
  <si>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</si>
  <si>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</si>
  <si>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</si>
  <si>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</si>
  <si>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</si>
  <si>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</si>
  <si>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</si>
  <si>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</si>
  <si>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</si>
  <si>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</si>
  <si>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</si>
  <si>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</si>
  <si>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</si>
  <si>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</si>
  <si>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</si>
  <si>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</si>
  <si>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</si>
  <si>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</si>
  <si>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</si>
  <si>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</si>
  <si>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</si>
  <si>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</si>
  <si>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</si>
  <si>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</si>
  <si>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</si>
  <si>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</si>
  <si>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</si>
  <si>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</si>
  <si>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</si>
  <si>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</si>
  <si>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</si>
  <si>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</si>
  <si>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</si>
  <si>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</si>
  <si>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</si>
  <si>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</si>
  <si>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</si>
  <si>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</si>
  <si>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</si>
  <si>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</si>
  <si>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</si>
  <si>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</si>
  <si>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</si>
  <si>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</si>
  <si>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</si>
  <si>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</si>
  <si>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</si>
  <si>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</si>
  <si>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</si>
  <si>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</si>
  <si>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</si>
  <si>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</si>
  <si>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</si>
  <si>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</si>
  <si>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</si>
  <si>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</si>
  <si>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</si>
  <si>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</si>
  <si>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</si>
  <si>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</si>
  <si>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</si>
  <si>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</si>
  <si>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</si>
  <si>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</si>
  <si>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</si>
  <si>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</si>
  <si>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</si>
  <si>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</si>
  <si>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</si>
  <si>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</si>
  <si>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</si>
  <si>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</si>
  <si>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</si>
  <si>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</si>
  <si>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</si>
  <si>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</si>
  <si>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</si>
  <si>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</si>
  <si>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</si>
  <si>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</si>
  <si>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</si>
  <si>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</si>
  <si>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</si>
  <si>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</si>
  <si>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</si>
  <si>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</si>
  <si>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</si>
  <si>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</si>
  <si>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</si>
  <si>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</si>
  <si>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</si>
  <si>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</si>
  <si>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</si>
  <si>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</si>
  <si>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</si>
  <si>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</si>
  <si>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</si>
  <si>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</si>
  <si>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</si>
  <si>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</si>
  <si>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</si>
  <si>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</si>
  <si>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</si>
  <si>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</si>
  <si>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</si>
  <si>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</si>
  <si>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</si>
  <si>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</si>
  <si>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</si>
  <si>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</si>
  <si>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</si>
  <si>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</si>
  <si>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</si>
  <si>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</si>
  <si>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</si>
  <si>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</si>
  <si>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</si>
  <si>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</si>
  <si>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</si>
  <si>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</si>
  <si>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</si>
  <si>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</si>
  <si>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</si>
  <si>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</si>
  <si>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</si>
  <si>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</si>
  <si>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</si>
  <si>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</si>
  <si>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</si>
  <si>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</si>
  <si>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</si>
  <si>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</si>
  <si>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</si>
  <si>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</si>
  <si>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</si>
  <si>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</si>
  <si>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</si>
  <si>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</si>
  <si>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</si>
  <si>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</si>
  <si>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</si>
  <si>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</si>
  <si>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</si>
  <si>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</si>
  <si>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</si>
  <si>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</si>
  <si>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</si>
  <si>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</si>
  <si>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</si>
  <si>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</si>
  <si>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</si>
  <si>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</si>
  <si>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</si>
  <si>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</si>
  <si>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</si>
  <si>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</si>
  <si>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</si>
  <si>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</si>
  <si>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</si>
  <si>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</si>
  <si>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</si>
  <si>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</si>
  <si>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</si>
  <si>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</si>
  <si>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</si>
  <si>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</si>
  <si>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</si>
  <si>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</si>
  <si>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</si>
  <si>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</si>
  <si>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</si>
  <si>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</si>
  <si>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</si>
  <si>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</si>
  <si>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</si>
  <si>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</si>
  <si>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</si>
  <si>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</si>
  <si>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</si>
  <si>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</si>
  <si>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</si>
  <si>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</si>
  <si>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</si>
  <si>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</si>
  <si>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</si>
  <si>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</si>
  <si>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</si>
  <si>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</si>
  <si>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</si>
  <si>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</si>
  <si>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</si>
  <si>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</si>
  <si>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</si>
  <si>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</si>
  <si>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</si>
  <si>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</si>
  <si>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</si>
  <si>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</si>
  <si>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</si>
  <si>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</si>
  <si>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</si>
  <si>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</si>
  <si>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</si>
  <si>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</si>
  <si>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</si>
  <si>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</si>
  <si>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</si>
  <si>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</si>
  <si>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</si>
  <si>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</si>
  <si>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</si>
  <si>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</si>
  <si>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</si>
  <si>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</si>
  <si>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</si>
  <si>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</si>
  <si>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</si>
  <si>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</si>
  <si>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</si>
  <si>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</si>
  <si>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</si>
  <si>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</si>
  <si>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</si>
  <si>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</si>
  <si>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</si>
  <si>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</si>
  <si>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</si>
  <si>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</si>
  <si>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</si>
  <si>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</si>
  <si>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</si>
  <si>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</si>
  <si>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</si>
  <si>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</si>
  <si>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</si>
  <si>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</si>
  <si>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</si>
  <si>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</si>
  <si>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</si>
  <si>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</si>
  <si>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</si>
  <si>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</si>
  <si>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</si>
  <si>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</si>
  <si>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</si>
  <si>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</si>
  <si>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</si>
  <si>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</si>
  <si>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</si>
  <si>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</si>
  <si>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</si>
  <si>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</si>
  <si>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</si>
  <si>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</si>
  <si>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</si>
  <si>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</si>
  <si>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</si>
  <si>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</si>
  <si>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</si>
  <si>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</si>
  <si>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</si>
  <si>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</si>
  <si>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</si>
  <si>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</si>
  <si>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</si>
  <si>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</si>
  <si>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</si>
  <si>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</si>
  <si>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</si>
  <si>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</si>
  <si>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</si>
  <si>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</si>
  <si>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</si>
  <si>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</si>
  <si>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</si>
  <si>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</si>
  <si>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</si>
  <si>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</si>
  <si>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</si>
  <si>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</si>
  <si>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</si>
  <si>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</si>
  <si>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</si>
  <si>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</si>
  <si>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</si>
  <si>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</si>
  <si>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</si>
  <si>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</si>
  <si>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</si>
  <si>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</si>
  <si>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</si>
  <si>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</si>
  <si>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</si>
  <si>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</si>
  <si>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</si>
  <si>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</si>
  <si>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</si>
  <si>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</si>
  <si>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</si>
  <si>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</si>
  <si>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</si>
  <si>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</si>
  <si>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</si>
  <si>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</si>
  <si>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</si>
  <si>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</si>
  <si>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</si>
  <si>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</si>
  <si>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</si>
  <si>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</si>
  <si>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</si>
  <si>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</si>
  <si>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</si>
  <si>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</si>
  <si>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</si>
  <si>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</si>
  <si>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</si>
  <si>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</si>
  <si>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</si>
  <si>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</si>
  <si>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</si>
  <si>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</si>
  <si>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</si>
  <si>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</si>
  <si>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</si>
  <si>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</si>
  <si>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</si>
  <si>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</si>
  <si>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</si>
  <si>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</si>
  <si>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</si>
  <si>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</si>
  <si>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</si>
  <si>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</si>
  <si>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</si>
  <si>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</si>
  <si>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</si>
  <si>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</si>
  <si>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</si>
  <si>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</si>
  <si>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</si>
  <si>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</si>
  <si>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</si>
  <si>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</si>
  <si>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</si>
  <si>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</si>
  <si>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</si>
  <si>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</si>
  <si>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</si>
  <si>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</si>
  <si>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</si>
  <si>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</si>
  <si>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</si>
  <si>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</si>
  <si>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</si>
  <si>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</si>
  <si>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</si>
  <si>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</si>
  <si>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</si>
  <si>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</si>
  <si>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</si>
  <si>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</si>
  <si>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</si>
  <si>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</si>
  <si>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</si>
  <si>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</si>
  <si>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</si>
  <si>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</si>
  <si>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</si>
  <si>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</si>
  <si>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</si>
  <si>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</si>
  <si>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</si>
  <si>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</si>
  <si>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</si>
  <si>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</si>
  <si>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</si>
  <si>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</si>
  <si>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</si>
  <si>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</si>
  <si>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</si>
  <si>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</si>
  <si>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</si>
  <si>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</si>
  <si>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</si>
  <si>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</si>
  <si>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</si>
  <si>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</si>
  <si>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</si>
  <si>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</si>
  <si>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</si>
  <si>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</si>
  <si>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</si>
  <si>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</si>
  <si>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</si>
  <si>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</si>
  <si>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</si>
  <si>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</si>
  <si>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</si>
  <si>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</si>
  <si>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</si>
  <si>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</si>
  <si>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</si>
  <si>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</si>
  <si>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</si>
  <si>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</si>
  <si>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</si>
  <si>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</si>
  <si>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</si>
  <si>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</si>
  <si>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</si>
  <si>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</si>
  <si>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</si>
  <si>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</si>
  <si>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</si>
  <si>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</si>
  <si>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</si>
  <si>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</si>
  <si>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</si>
  <si>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</si>
  <si>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</si>
  <si>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</si>
  <si>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</si>
  <si>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</si>
  <si>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</si>
  <si>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</si>
  <si>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</si>
  <si>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</si>
  <si>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</si>
  <si>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</si>
  <si>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</si>
  <si>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</si>
  <si>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</si>
  <si>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</si>
  <si>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</si>
  <si>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</si>
  <si>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</si>
  <si>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</si>
  <si>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</si>
  <si>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</si>
  <si>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</si>
  <si>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</si>
  <si>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</si>
  <si>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</si>
  <si>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</si>
  <si>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</si>
  <si>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</si>
  <si>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</si>
  <si>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</si>
  <si>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</si>
  <si>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</si>
  <si>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</si>
  <si>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</si>
  <si>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</si>
  <si>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</si>
  <si>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</si>
  <si>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</si>
  <si>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</si>
  <si>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</si>
  <si>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</si>
  <si>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</si>
  <si>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</si>
  <si>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</si>
  <si>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</si>
  <si>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</si>
  <si>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</si>
  <si>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</si>
  <si>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</si>
  <si>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</si>
  <si>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</si>
  <si>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</si>
  <si>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</si>
  <si>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</si>
  <si>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</si>
  <si>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</si>
  <si>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</si>
  <si>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</si>
  <si>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</si>
  <si>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</si>
  <si>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</si>
  <si>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</si>
  <si>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</si>
  <si>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</si>
  <si>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</si>
  <si>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</si>
  <si>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</si>
  <si>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</si>
  <si>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</si>
  <si>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</si>
  <si>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</si>
  <si>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</si>
  <si>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</si>
  <si>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</si>
  <si>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</si>
  <si>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</si>
  <si>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</si>
  <si>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</si>
  <si>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</si>
  <si>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</si>
  <si>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</si>
  <si>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</si>
  <si>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</si>
  <si>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</si>
  <si>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</si>
  <si>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</si>
  <si>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</si>
  <si>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</si>
  <si>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</si>
  <si>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</si>
  <si>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</si>
  <si>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</si>
  <si>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</si>
  <si>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</si>
  <si>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</si>
  <si>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</si>
  <si>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</si>
  <si>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</si>
  <si>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</si>
  <si>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</si>
  <si>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</si>
  <si>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</si>
  <si>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</si>
  <si>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</si>
  <si>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</si>
  <si>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</si>
  <si>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</si>
  <si>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</si>
  <si>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</si>
  <si>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</si>
  <si>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</si>
  <si>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</si>
  <si>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</si>
  <si>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</si>
  <si>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</si>
  <si>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</si>
  <si>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</si>
  <si>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</si>
  <si>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</si>
  <si>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</si>
  <si>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</si>
  <si>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</si>
  <si>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</si>
  <si>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</si>
  <si>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</si>
  <si>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</si>
  <si>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</si>
  <si>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</si>
  <si>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</si>
  <si>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</si>
  <si>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</si>
  <si>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</si>
  <si>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</si>
  <si>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</si>
  <si>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</si>
  <si>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</si>
  <si>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</si>
  <si>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</si>
  <si>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</si>
  <si>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</si>
  <si>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</si>
  <si>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</si>
  <si>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</si>
  <si>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</si>
  <si>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</si>
  <si>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</si>
  <si>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</si>
  <si>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</si>
  <si>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</si>
  <si>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</si>
  <si>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</si>
  <si>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</si>
  <si>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</si>
  <si>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</si>
  <si>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</si>
  <si>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</si>
  <si>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</si>
  <si>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</si>
  <si>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</si>
  <si>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</si>
  <si>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</si>
  <si>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</si>
  <si>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</si>
  <si>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</si>
  <si>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</si>
  <si>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</si>
  <si>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</si>
  <si>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</si>
  <si>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</si>
  <si>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</si>
  <si>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</si>
  <si>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</si>
  <si>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</si>
  <si>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</si>
  <si>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</si>
  <si>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</si>
  <si>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</si>
  <si>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</si>
  <si>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</si>
  <si>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</si>
  <si>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</si>
  <si>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</si>
  <si>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</si>
  <si>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</si>
  <si>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</si>
  <si>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</si>
  <si>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</si>
  <si>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</si>
  <si>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</si>
  <si>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</si>
  <si>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</si>
  <si>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</si>
  <si>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</si>
  <si>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</si>
  <si>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</si>
  <si>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</si>
  <si>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</si>
  <si>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</si>
  <si>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</si>
  <si>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</si>
  <si>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</si>
  <si>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</si>
  <si>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</si>
  <si>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</si>
  <si>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</si>
  <si>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</si>
  <si>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</si>
  <si>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</si>
  <si>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</si>
  <si>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</si>
  <si>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</si>
  <si>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</si>
  <si>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</si>
  <si>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</si>
  <si>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</si>
  <si>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</si>
  <si>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</si>
  <si>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</si>
  <si>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</si>
  <si>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</si>
  <si>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</si>
  <si>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</si>
  <si>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</si>
  <si>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</si>
  <si>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</si>
  <si>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</si>
  <si>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</si>
  <si>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</si>
  <si>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</si>
  <si>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</si>
  <si>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</si>
  <si>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</si>
  <si>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</si>
  <si>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</si>
  <si>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</si>
  <si>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</si>
  <si>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</si>
  <si>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</si>
  <si>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</si>
  <si>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</si>
  <si>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</si>
  <si>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</si>
  <si>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</si>
  <si>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</si>
  <si>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</si>
  <si>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</si>
  <si>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</si>
  <si>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</si>
  <si>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</si>
  <si>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</si>
  <si>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</si>
  <si>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</si>
  <si>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</si>
  <si>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</si>
  <si>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</si>
  <si>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</si>
  <si>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</si>
  <si>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</si>
  <si>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</si>
  <si>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</si>
  <si>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</si>
  <si>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</si>
  <si>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</si>
  <si>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</si>
  <si>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</si>
  <si>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</si>
  <si>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</si>
  <si>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</si>
  <si>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</si>
  <si>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</si>
  <si>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</si>
  <si>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</si>
  <si>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</si>
  <si>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</si>
  <si>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</si>
  <si>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</si>
  <si>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</si>
  <si>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</si>
  <si>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</si>
  <si>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</si>
  <si>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</si>
  <si>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</si>
  <si>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</si>
  <si>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</si>
  <si>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</si>
  <si>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</si>
  <si>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</si>
  <si>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</si>
  <si>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</si>
  <si>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</si>
  <si>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</si>
  <si>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</si>
  <si>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</si>
  <si>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</si>
  <si>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</si>
  <si>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</si>
  <si>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</si>
  <si>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</si>
  <si>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</si>
  <si>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</si>
  <si>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</si>
  <si>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</si>
  <si>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</si>
  <si>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</si>
  <si>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</si>
  <si>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</si>
  <si>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</si>
  <si>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</si>
  <si>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</si>
  <si>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</si>
  <si>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</si>
  <si>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</si>
  <si>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</si>
  <si>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</si>
  <si>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</si>
  <si>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</si>
  <si>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</si>
  <si>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</si>
  <si>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</si>
  <si>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</si>
  <si>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</si>
  <si>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</si>
  <si>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</si>
  <si>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</si>
  <si>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</si>
  <si>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</si>
  <si>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</si>
  <si>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</si>
  <si>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</si>
  <si>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</si>
  <si>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</si>
  <si>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</si>
  <si>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</si>
  <si>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</si>
  <si>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</si>
  <si>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</si>
  <si>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</si>
  <si>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</si>
  <si>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</si>
  <si>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</si>
  <si>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</si>
  <si>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</si>
  <si>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</si>
  <si>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</si>
  <si>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</si>
  <si>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</si>
  <si>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</si>
  <si>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</si>
  <si>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</si>
  <si>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</si>
  <si>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</si>
  <si>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</si>
  <si>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</si>
  <si>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</si>
  <si>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</si>
  <si>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</si>
  <si>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</si>
  <si>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</si>
  <si>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</si>
  <si>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</si>
  <si>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</si>
  <si>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</si>
  <si>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</si>
  <si>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</si>
  <si>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</si>
  <si>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</si>
  <si>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</si>
  <si>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</si>
  <si>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</si>
  <si>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</si>
  <si>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</si>
  <si>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</si>
  <si>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</si>
  <si>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</si>
  <si>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</si>
  <si>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</si>
  <si>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</si>
  <si>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</si>
  <si>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</si>
  <si>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</si>
  <si>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</si>
  <si>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</si>
  <si>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</si>
  <si>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</si>
  <si>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</si>
  <si>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</si>
  <si>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</si>
  <si>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</si>
  <si>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</si>
  <si>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</si>
  <si>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</si>
  <si>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</si>
  <si>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</si>
  <si>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</si>
  <si>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</si>
  <si>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</si>
  <si>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</si>
  <si>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</si>
  <si>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</si>
  <si>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</si>
  <si>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</si>
  <si>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</si>
  <si>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</si>
  <si>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</si>
  <si>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</si>
  <si>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</si>
  <si>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</si>
  <si>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</si>
  <si>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</si>
  <si>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</si>
  <si>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</si>
  <si>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</si>
  <si>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</si>
  <si>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</si>
  <si>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</si>
  <si>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</si>
  <si>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</si>
  <si>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</si>
  <si>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</si>
  <si>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</si>
  <si>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</si>
  <si>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</si>
  <si>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</si>
  <si>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</si>
  <si>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</si>
  <si>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</si>
  <si>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</si>
  <si>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</si>
  <si>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</si>
  <si>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</si>
  <si>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</si>
  <si>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</si>
  <si>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</si>
  <si>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</si>
  <si>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</si>
  <si>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</si>
  <si>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</si>
  <si>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</si>
  <si>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</si>
  <si>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</si>
  <si>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</si>
  <si>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</si>
  <si>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</si>
  <si>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</si>
  <si>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</si>
  <si>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</si>
  <si>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</si>
  <si>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</si>
  <si>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</si>
  <si>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</si>
  <si>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</si>
  <si>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</si>
  <si>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</si>
  <si>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</si>
  <si>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</si>
  <si>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</si>
  <si>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</si>
  <si>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</si>
  <si>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</si>
  <si>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</si>
  <si>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</si>
  <si>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</si>
  <si>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</si>
  <si>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</si>
  <si>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</si>
  <si>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</si>
  <si>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</si>
  <si>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</si>
  <si>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</si>
  <si>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</si>
  <si>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</si>
  <si>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</si>
  <si>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</si>
  <si>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</si>
  <si>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</si>
  <si>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</si>
  <si>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</si>
  <si>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</si>
  <si>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</si>
  <si>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</si>
  <si>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</si>
  <si>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</si>
  <si>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</si>
  <si>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</si>
  <si>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</si>
  <si>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</si>
  <si>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</si>
  <si>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</si>
  <si>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</si>
  <si>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</si>
  <si>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</si>
  <si>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</si>
  <si>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</si>
  <si>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</si>
  <si>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</si>
  <si>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</si>
  <si>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</si>
  <si>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</si>
  <si>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</si>
  <si>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</si>
  <si>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</si>
  <si>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</si>
  <si>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</si>
  <si>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</si>
  <si>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</si>
  <si>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</si>
  <si>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</si>
  <si>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</si>
  <si>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</si>
  <si>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</si>
  <si>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</si>
  <si>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</si>
  <si>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</si>
  <si>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</si>
  <si>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</si>
  <si>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</si>
  <si>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</si>
  <si>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</si>
  <si>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</si>
  <si>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</si>
  <si>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</si>
  <si>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</si>
  <si>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</si>
  <si>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</si>
  <si>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</si>
  <si>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</si>
  <si>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</si>
  <si>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</si>
  <si>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</si>
  <si>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</si>
  <si>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</si>
  <si>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</si>
  <si>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</si>
  <si>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</si>
  <si>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</si>
  <si>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</si>
  <si>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</si>
  <si>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</si>
  <si>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</si>
  <si>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</si>
  <si>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</si>
  <si>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</si>
  <si>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</si>
  <si>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</si>
  <si>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</si>
  <si>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</si>
  <si>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</si>
  <si>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</si>
  <si>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</si>
  <si>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</si>
  <si>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</si>
  <si>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</si>
  <si>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</si>
  <si>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</si>
  <si>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</si>
  <si>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</si>
  <si>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</si>
  <si>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</si>
  <si>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</si>
  <si>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</si>
  <si>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</si>
  <si>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</si>
  <si>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</si>
  <si>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</si>
  <si>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</si>
  <si>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</si>
  <si>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</si>
  <si>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</si>
  <si>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</si>
  <si>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</si>
  <si>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</si>
  <si>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</si>
  <si>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</si>
  <si>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</si>
  <si>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</si>
  <si>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</si>
  <si>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</si>
  <si>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</si>
  <si>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</si>
  <si>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</si>
  <si>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</si>
  <si>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</si>
  <si>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</si>
  <si>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</si>
  <si>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</si>
  <si>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</si>
  <si>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</si>
  <si>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</si>
  <si>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</si>
  <si>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</si>
  <si>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</si>
  <si>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</si>
  <si>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</si>
  <si>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</si>
  <si>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</si>
  <si>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</si>
  <si>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</si>
  <si>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</si>
  <si>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</si>
  <si>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</si>
  <si>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</si>
  <si>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</si>
  <si>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</si>
  <si>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</si>
  <si>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</si>
  <si>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</si>
  <si>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</si>
  <si>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</si>
  <si>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</si>
  <si>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</si>
  <si>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</si>
  <si>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</si>
  <si>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</si>
  <si>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</si>
  <si>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</si>
  <si>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</si>
  <si>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</si>
  <si>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</si>
  <si>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</si>
  <si>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</si>
  <si>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</si>
  <si>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</si>
  <si>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</si>
  <si>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</si>
  <si>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</si>
  <si>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</si>
  <si>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</si>
  <si>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</si>
  <si>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</si>
  <si>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</si>
  <si>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</si>
  <si>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</si>
  <si>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</si>
  <si>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</si>
  <si>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</si>
  <si>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</si>
  <si>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</si>
  <si>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</si>
  <si>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</si>
  <si>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</si>
  <si>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</si>
  <si>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</si>
  <si>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</si>
  <si>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</si>
  <si>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</si>
  <si>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</si>
  <si>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</si>
  <si>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</si>
  <si>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</si>
  <si>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</si>
  <si>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</si>
  <si>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</si>
  <si>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</si>
  <si>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</si>
  <si>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</si>
  <si>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</si>
  <si>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</si>
  <si>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</si>
  <si>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</si>
  <si>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</si>
  <si>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</si>
  <si>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</si>
  <si>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</si>
  <si>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</si>
  <si>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</si>
  <si>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</si>
  <si>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</si>
  <si>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</si>
  <si>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</si>
  <si>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</si>
  <si>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</si>
  <si>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</si>
  <si>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</si>
  <si>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</si>
  <si>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</si>
  <si>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</si>
  <si>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</si>
  <si>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</si>
  <si>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</si>
  <si>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</si>
  <si>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</si>
  <si>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</si>
  <si>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</si>
  <si>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</si>
  <si>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</si>
  <si>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</si>
  <si>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</si>
  <si>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</si>
  <si>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</si>
  <si>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</si>
  <si>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</si>
  <si>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</si>
  <si>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</si>
  <si>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</si>
  <si>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</si>
  <si>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</si>
  <si>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</si>
  <si>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</si>
  <si>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</si>
  <si>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</si>
  <si>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</si>
  <si>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</si>
  <si>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</si>
  <si>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</si>
  <si>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</si>
  <si>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</si>
  <si>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</si>
  <si>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</si>
  <si>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</si>
  <si>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</si>
  <si>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</si>
  <si>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</si>
  <si>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</si>
  <si>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</si>
  <si>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</si>
  <si>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</si>
  <si>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</si>
  <si>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</si>
  <si>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</si>
  <si>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</si>
  <si>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</si>
  <si>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</si>
  <si>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</si>
  <si>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</si>
  <si>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</si>
  <si>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</si>
  <si>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</si>
  <si>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</si>
  <si>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</si>
  <si>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</si>
  <si>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</si>
  <si>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</si>
  <si>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</si>
  <si>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</si>
  <si>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</si>
  <si>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</si>
  <si>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</si>
  <si>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</si>
  <si>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</si>
  <si>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</si>
  <si>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</si>
  <si>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</si>
  <si>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</si>
  <si>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</si>
  <si>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</si>
  <si>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</si>
  <si>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</si>
  <si>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</si>
  <si>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</si>
  <si>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</si>
  <si>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</si>
  <si>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</si>
  <si>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</si>
  <si>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</si>
  <si>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</si>
  <si>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</si>
  <si>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</si>
  <si>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</si>
  <si>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</si>
  <si>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</si>
  <si>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</si>
  <si>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</si>
  <si>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</si>
  <si>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</si>
  <si>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</si>
  <si>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</si>
  <si>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</si>
  <si>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</si>
  <si>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</si>
  <si>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</si>
  <si>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</si>
  <si>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</si>
  <si>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</si>
  <si>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</si>
  <si>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</si>
  <si>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</si>
  <si>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</si>
  <si>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</si>
  <si>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</si>
  <si>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</si>
  <si>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</si>
  <si>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food</t>
  </si>
  <si>
    <t>music</t>
  </si>
  <si>
    <t>technology</t>
  </si>
  <si>
    <t>theater</t>
  </si>
  <si>
    <t>publishing</t>
  </si>
  <si>
    <t>sub-category</t>
  </si>
  <si>
    <t>food trucks</t>
  </si>
  <si>
    <t>electric music</t>
  </si>
  <si>
    <t>indie rock</t>
  </si>
  <si>
    <t>Average Donation</t>
  </si>
  <si>
    <t>rock</t>
  </si>
  <si>
    <t>web</t>
  </si>
  <si>
    <t>plays</t>
  </si>
  <si>
    <t>film &amp; video</t>
  </si>
  <si>
    <t>documentary</t>
  </si>
  <si>
    <t>drama</t>
  </si>
  <si>
    <t>wearables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</si>
  <si>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</si>
  <si>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</si>
  <si>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</si>
  <si>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</si>
  <si>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</si>
  <si>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</si>
  <si>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</si>
  <si>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</si>
  <si>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</si>
  <si>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</si>
  <si>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</si>
  <si>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</si>
  <si>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</si>
  <si>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</si>
  <si>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</si>
  <si>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</si>
  <si>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</si>
  <si>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</si>
  <si>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</si>
  <si>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(All)</t>
  </si>
  <si>
    <t>Row Labels</t>
  </si>
  <si>
    <t>Grand Total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</si>
  <si>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</si>
  <si>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</si>
  <si>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</si>
  <si>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</si>
  <si>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</si>
  <si>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</si>
  <si>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</si>
  <si>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</si>
  <si>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</si>
  <si>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</si>
  <si>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</si>
  <si>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</si>
  <si>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</si>
  <si>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</si>
  <si>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</si>
  <si>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</si>
  <si>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</si>
  <si>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</si>
  <si>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</si>
  <si>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</si>
  <si>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</si>
  <si>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</si>
  <si>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Percantage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</si>
  <si>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</si>
  <si>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</si>
  <si>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</si>
  <si>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</si>
  <si>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</si>
  <si>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</si>
  <si>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</si>
  <si>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</si>
  <si>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</si>
  <si>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</si>
  <si>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</si>
  <si>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</si>
  <si>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</si>
  <si>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</si>
  <si>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Statistics Table</t>
  </si>
  <si>
    <t>Mean</t>
  </si>
  <si>
    <t>Median</t>
  </si>
  <si>
    <t>Minimum</t>
  </si>
  <si>
    <t>Maximum</t>
  </si>
  <si>
    <t>variance</t>
  </si>
  <si>
    <t>standard deviation</t>
  </si>
  <si>
    <t>Success</t>
  </si>
  <si>
    <t>Failed</t>
  </si>
  <si>
    <t>Therefore the data is very spread out.</t>
  </si>
  <si>
    <t xml:space="preserve">However the unsuccessful is a little less variable than the successful. </t>
  </si>
  <si>
    <t xml:space="preserve"> I could conclude that there are outside factors that determine the number of backers. </t>
  </si>
  <si>
    <t>Though, intuitively, the more backers, the more likely the campaign will be successful.</t>
  </si>
  <si>
    <t>It will make senses that, by average, there will be more backers for the successul ones.</t>
  </si>
  <si>
    <t>It is still a mystery why there will be a wide and high variable among the successful ones.</t>
  </si>
  <si>
    <t>1. There seems to be outliers, thus median best summarizes the data.</t>
  </si>
  <si>
    <t>2. The variablility of both, successful and failed, is very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</si>
</sst>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64" fontId="0" fillId="0" borderId="0" xfId="0" applyNumberFormat="1"/>
    <xf numFmtId="0" fontId="0" fillId="0" borderId="0" xfId="0" applyNumberFormat="1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CC00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5050"/>
      <color rgb="FFFF0000"/>
      <color rgb="FFD6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[CrowdfundingBook_Monnerie.xlsx]Category vs outcome!PivotTable1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vs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vs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0-4184-BF89-A3FBC7DE236A}"/>
            </c:ext>
          </c:extLst>
        </c:ser>
        <c:ser>
          <c:idx val="1"/>
          <c:order val="1"/>
          <c:tx>
            <c:strRef>
              <c:f>'Category vs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vs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0-4184-BF89-A3FBC7DE236A}"/>
            </c:ext>
          </c:extLst>
        </c:ser>
        <c:ser>
          <c:idx val="2"/>
          <c:order val="2"/>
          <c:tx>
            <c:strRef>
              <c:f>'Category vs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vs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C0-4184-BF89-A3FBC7DE236A}"/>
            </c:ext>
          </c:extLst>
        </c:ser>
        <c:ser>
          <c:idx val="3"/>
          <c:order val="3"/>
          <c:tx>
            <c:strRef>
              <c:f>'Category vs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vs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D1-44DF-AEF0-689D23AD3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216816"/>
        <c:axId val="330255136"/>
      </c:barChart>
      <c:catAx>
        <c:axId val="16421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55136"/>
        <c:crosses val="autoZero"/>
        <c:auto val="1"/>
        <c:lblAlgn val="ctr"/>
        <c:lblOffset val="100"/>
        <c:noMultiLvlLbl val="0"/>
      </c:catAx>
      <c:valAx>
        <c:axId val="33025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[CrowdfundingBook_Monnerie.xlsx]Subcategory vs outcome!PivotTable3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vs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vs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5F-4DA1-9958-36810BF01209}"/>
            </c:ext>
          </c:extLst>
        </c:ser>
        <c:ser>
          <c:idx val="1"/>
          <c:order val="1"/>
          <c:tx>
            <c:strRef>
              <c:f>'Subcategory vs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vs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5F-4DA1-9958-36810BF01209}"/>
            </c:ext>
          </c:extLst>
        </c:ser>
        <c:ser>
          <c:idx val="2"/>
          <c:order val="2"/>
          <c:tx>
            <c:strRef>
              <c:f>'Subcategory vs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vs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5F-4DA1-9958-36810BF01209}"/>
            </c:ext>
          </c:extLst>
        </c:ser>
        <c:ser>
          <c:idx val="3"/>
          <c:order val="3"/>
          <c:tx>
            <c:strRef>
              <c:f>'Subcategory vs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vs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D2-437D-857D-BAC1B7E8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7021792"/>
        <c:axId val="330248416"/>
      </c:barChart>
      <c:catAx>
        <c:axId val="186702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248416"/>
        <c:crosses val="autoZero"/>
        <c:auto val="1"/>
        <c:lblAlgn val="ctr"/>
        <c:lblOffset val="100"/>
        <c:noMultiLvlLbl val="0"/>
      </c:catAx>
      <c:valAx>
        <c:axId val="3302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02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[CrowdfundingBook_Monnerie.xlsx]Launch Date vs Outcome!PivotTable1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 Date vs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 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vs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4-4A7E-B9BE-DB4F355F5EEB}"/>
            </c:ext>
          </c:extLst>
        </c:ser>
        <c:ser>
          <c:idx val="1"/>
          <c:order val="1"/>
          <c:tx>
            <c:strRef>
              <c:f>'Launch Date vs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 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vs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A4-4A7E-B9BE-DB4F355F5EEB}"/>
            </c:ext>
          </c:extLst>
        </c:ser>
        <c:ser>
          <c:idx val="2"/>
          <c:order val="2"/>
          <c:tx>
            <c:strRef>
              <c:f>'Launch Date vs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 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 Date vs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A4-4A7E-B9BE-DB4F355F5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058240"/>
        <c:axId val="1435332544"/>
      </c:lineChart>
      <c:catAx>
        <c:axId val="177105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332544"/>
        <c:crosses val="autoZero"/>
        <c:auto val="1"/>
        <c:lblAlgn val="ctr"/>
        <c:lblOffset val="100"/>
        <c:noMultiLvlLbl val="0"/>
      </c:catAx>
      <c:valAx>
        <c:axId val="143533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05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vs Goal'!$F$1</c:f>
              <c:strCache>
                <c:ptCount val="1"/>
                <c:pt idx="0">
                  <c:v>Percantage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vs Goal'!$F$2:$F$13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0DB-B061-A04D1D9A12F9}"/>
            </c:ext>
          </c:extLst>
        </c:ser>
        <c:ser>
          <c:idx val="1"/>
          <c:order val="1"/>
          <c:tx>
            <c:strRef>
              <c:f>'Outcomes vs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vs Goal'!$G$2:$G$13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6D-40DB-B061-A04D1D9A12F9}"/>
            </c:ext>
          </c:extLst>
        </c:ser>
        <c:ser>
          <c:idx val="2"/>
          <c:order val="2"/>
          <c:tx>
            <c:strRef>
              <c:f>'Outcomes vs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vs Goal'!$H$2:$H$13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6D-40DB-B061-A04D1D9A1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190799"/>
        <c:axId val="921691663"/>
      </c:lineChart>
      <c:catAx>
        <c:axId val="91919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91663"/>
        <c:crosses val="autoZero"/>
        <c:auto val="1"/>
        <c:lblAlgn val="ctr"/>
        <c:lblOffset val="100"/>
        <c:noMultiLvlLbl val="0"/>
      </c:catAx>
      <c:valAx>
        <c:axId val="9216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19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255270</xdr:colOff>
      <xdr:row>1</xdr:row>
      <xdr:rowOff>7620</xdr:rowOff>
    </xdr:from>
    <xdr:to>
      <xdr:col>15</xdr:col>
      <xdr:colOff>68580</xdr:colOff>
      <xdr:row>20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6E2776-23B1-0CFE-EA23-6502C87B9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163830</xdr:colOff>
      <xdr:row>2</xdr:row>
      <xdr:rowOff>22860</xdr:rowOff>
    </xdr:from>
    <xdr:to>
      <xdr:col>17</xdr:col>
      <xdr:colOff>441960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C53C75-8572-FD4C-26D1-7ACD34BA3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60960</xdr:rowOff>
    </xdr:from>
    <xdr:to>
      <xdr:col>13</xdr:col>
      <xdr:colOff>350520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CDFDE-5B5F-AD0D-D622-7B8BC28F7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643890</xdr:colOff>
      <xdr:row>13</xdr:row>
      <xdr:rowOff>160020</xdr:rowOff>
    </xdr:from>
    <xdr:to>
      <xdr:col>8</xdr:col>
      <xdr:colOff>0</xdr:colOff>
      <xdr:row>29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681905-C250-1F3C-BB2F-D7985ED1D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Monnerie" refreshedDate="45014.591913078701" createdVersion="8" refreshedVersion="8" minRefreshableVersion="3" recordCount="1000" xr:uid="{08E48D5E-0FAB-4AA6-B526-A5CCBA7B13BF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Monnerie" refreshedDate="45015.746763425923" createdVersion="8" refreshedVersion="8" minRefreshableVersion="3" recordCount="1001" xr:uid="{D11F1C4D-CD73-4DCB-B3CE-5E321293AEFF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01-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09-01-10"/>
          <s v="Qtr1"/>
          <s v="Qtr2"/>
          <s v="Qtr3"/>
          <s v="Qtr4"/>
          <s v="&gt;27-01-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09-01-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-01-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0A2CC-0566-4FC7-9C94-5B00D0B615D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788CC-D116-4865-B1DF-951E125ABF5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BDBAC8-95FD-4399-BA58-1EFFEC8BEDC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3" type="dateBetween" evalOrder="-1" id="1">
      <autoFilter ref="A1">
        <filterColumn colId="0">
          <customFilters and="1">
            <customFilter operator="greaterThanOrEqual" val="40179"/>
            <customFilter operator="lessThanOrEqual" val="4419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703D-7173-4E28-A6FC-255266D01299}">
  <dimension ref="A1:F14"/>
  <sheetViews>
    <sheetView workbookViewId="0">
      <selection activeCell="E22" sqref="E2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2066</v>
      </c>
    </row>
    <row r="3" spans="1:6" x14ac:dyDescent="0.3">
      <c r="A3" s="4" t="s">
        <v>2070</v>
      </c>
      <c r="B3" s="4" t="s">
        <v>2069</v>
      </c>
    </row>
    <row r="4" spans="1:6" x14ac:dyDescent="0.3">
      <c r="A4" s="4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3">
      <c r="A5" s="5" t="s">
        <v>2043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3">
      <c r="A6" s="5" t="s">
        <v>2030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3">
      <c r="A7" s="5" t="s">
        <v>2049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3">
      <c r="A8" s="5" t="s">
        <v>2063</v>
      </c>
      <c r="B8" s="8"/>
      <c r="C8" s="8"/>
      <c r="D8" s="8"/>
      <c r="E8" s="8">
        <v>4</v>
      </c>
      <c r="F8" s="8">
        <v>4</v>
      </c>
    </row>
    <row r="9" spans="1:6" x14ac:dyDescent="0.3">
      <c r="A9" s="5" t="s">
        <v>2031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3">
      <c r="A10" s="5" t="s">
        <v>2053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3">
      <c r="A11" s="5" t="s">
        <v>2034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3">
      <c r="A12" s="5" t="s">
        <v>2032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3">
      <c r="A13" s="5" t="s">
        <v>2033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3">
      <c r="A14" s="5" t="s">
        <v>2068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A2E6-1079-49D6-8C8C-E8E6A8BDA669}">
  <dimension ref="A1:F30"/>
  <sheetViews>
    <sheetView workbookViewId="0">
      <selection activeCell="B2" sqref="B2 B6:F7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2066</v>
      </c>
    </row>
    <row r="2" spans="1:6" x14ac:dyDescent="0.3">
      <c r="A2" s="4" t="s">
        <v>2065</v>
      </c>
      <c r="B2" t="s">
        <v>2066</v>
      </c>
    </row>
    <row r="4" spans="1:6" x14ac:dyDescent="0.3">
      <c r="A4" s="4" t="s">
        <v>2070</v>
      </c>
      <c r="B4" s="4" t="s">
        <v>2069</v>
      </c>
    </row>
    <row r="5" spans="1:6" x14ac:dyDescent="0.3">
      <c r="A5" s="4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3">
      <c r="A6" s="5" t="s">
        <v>2048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3">
      <c r="A7" s="5" t="s">
        <v>2064</v>
      </c>
      <c r="B7" s="8"/>
      <c r="C7" s="8"/>
      <c r="D7" s="8"/>
      <c r="E7" s="8">
        <v>4</v>
      </c>
      <c r="F7" s="8">
        <v>4</v>
      </c>
    </row>
    <row r="8" spans="1:6" x14ac:dyDescent="0.3">
      <c r="A8" s="5" t="s">
        <v>2044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3">
      <c r="A9" s="5" t="s">
        <v>2045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3">
      <c r="A10" s="5" t="s">
        <v>2037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3">
      <c r="A11" s="5" t="s">
        <v>2052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3">
      <c r="A12" s="5" t="s">
        <v>2036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3">
      <c r="A13" s="5" t="s">
        <v>2038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3">
      <c r="A14" s="5" t="s">
        <v>2057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3">
      <c r="A15" s="5" t="s">
        <v>2056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3">
      <c r="A16" s="5" t="s">
        <v>2060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3">
      <c r="A17" s="5" t="s">
        <v>2047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3">
      <c r="A18" s="5" t="s">
        <v>2054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3">
      <c r="A19" s="5" t="s">
        <v>2042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3">
      <c r="A20" s="5" t="s">
        <v>2055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3">
      <c r="A21" s="5" t="s">
        <v>2040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3">
      <c r="A22" s="5" t="s">
        <v>2062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3">
      <c r="A23" s="5" t="s">
        <v>2051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3">
      <c r="A24" s="5" t="s">
        <v>2059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3">
      <c r="A25" s="5" t="s">
        <v>2058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3">
      <c r="A26" s="5" t="s">
        <v>2050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3">
      <c r="A27" s="5" t="s">
        <v>2046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3">
      <c r="A28" s="5" t="s">
        <v>2041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3">
      <c r="A29" s="5" t="s">
        <v>2061</v>
      </c>
      <c r="B29" s="8"/>
      <c r="C29" s="8"/>
      <c r="D29" s="8"/>
      <c r="E29" s="8">
        <v>3</v>
      </c>
      <c r="F29" s="8">
        <v>3</v>
      </c>
    </row>
    <row r="30" spans="1:6" x14ac:dyDescent="0.3">
      <c r="A30" s="5" t="s">
        <v>2068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E6E0-4B18-40A6-88CC-A1FF9D124EAB}">
  <dimension ref="A1:E18"/>
  <sheetViews>
    <sheetView workbookViewId="0">
      <selection activeCell="O15" sqref="O1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</cols>
  <sheetData>
    <row r="1" spans="1:5" x14ac:dyDescent="0.3">
      <c r="A1" s="4" t="s">
        <v>2065</v>
      </c>
      <c r="B1" t="s">
        <v>2066</v>
      </c>
    </row>
    <row r="2" spans="1:5" x14ac:dyDescent="0.3">
      <c r="A2" s="4" t="s">
        <v>2085</v>
      </c>
      <c r="B2" t="s">
        <v>2066</v>
      </c>
    </row>
    <row r="4" spans="1:5" x14ac:dyDescent="0.3">
      <c r="A4" s="4" t="s">
        <v>2070</v>
      </c>
      <c r="B4" s="4" t="s">
        <v>2069</v>
      </c>
    </row>
    <row r="5" spans="1:5" x14ac:dyDescent="0.3">
      <c r="A5" s="4" t="s">
        <v>2067</v>
      </c>
      <c r="B5" t="s">
        <v>74</v>
      </c>
      <c r="C5" t="s">
        <v>14</v>
      </c>
      <c r="D5" t="s">
        <v>20</v>
      </c>
      <c r="E5" t="s">
        <v>2068</v>
      </c>
    </row>
    <row r="6" spans="1:5" x14ac:dyDescent="0.3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2068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D1" zoomScale="85" zoomScaleNormal="85" workbookViewId="0">
      <selection activeCell="G3" sqref="G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796875" customWidth="1"/>
    <col min="8" max="8" width="13" bestFit="1" customWidth="1"/>
    <col min="9" max="9" width="16.19921875" customWidth="1"/>
    <col min="12" max="12" width="18.59765625" customWidth="1"/>
    <col min="13" max="13" width="19.796875" customWidth="1"/>
    <col min="14" max="15" width="22.5" customWidth="1"/>
    <col min="18" max="18" width="28" bestFit="1" customWidth="1"/>
    <col min="19" max="19" width="14.09765625" customWidth="1"/>
    <col min="20" max="20" width="12.5976562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2039</v>
      </c>
      <c r="J1" s="1" t="s">
        <v>6</v>
      </c>
      <c r="K1" s="1" t="s">
        <v>7</v>
      </c>
      <c r="L1" s="1" t="s">
        <v>8</v>
      </c>
      <c r="M1" s="1" t="s">
        <v>9</v>
      </c>
      <c r="N1" s="6" t="s">
        <v>2071</v>
      </c>
      <c r="O1" s="6" t="s">
        <v>2072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2035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ROUND((E2/D2)*100, 0)</f>
        <v>0</v>
      </c>
      <c r="G2" t="s">
        <v>14</v>
      </c>
      <c r="H2">
        <v>0</v>
      </c>
      <c r="I2">
        <f t="shared" ref="I2:I65" si="1">IF(H2 = 0, 0, ROUND(E2/H2, 2))</f>
        <v>0</v>
      </c>
      <c r="J2" t="s">
        <v>15</v>
      </c>
      <c r="K2" t="s">
        <v>16</v>
      </c>
      <c r="L2">
        <v>1448690400</v>
      </c>
      <c r="M2">
        <v>1450159200</v>
      </c>
      <c r="N2" s="7">
        <f t="shared" ref="N2:N65" si="2">(((L2/60)/60)/24)+DATE(1970,1,1)</f>
        <v>42336.25</v>
      </c>
      <c r="O2" s="7">
        <f t="shared" ref="O2:O65" si="3">(((M2/60)/60)/24)+DATE(1970,1,1)</f>
        <v>42353.25</v>
      </c>
      <c r="P2" t="b">
        <v>0</v>
      </c>
      <c r="Q2" t="b">
        <v>0</v>
      </c>
      <c r="R2" t="s">
        <v>17</v>
      </c>
      <c r="S2" t="s">
        <v>2030</v>
      </c>
      <c r="T2" t="s">
        <v>2036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si="1"/>
        <v>92.15</v>
      </c>
      <c r="J3" t="s">
        <v>21</v>
      </c>
      <c r="K3" t="s">
        <v>22</v>
      </c>
      <c r="L3">
        <v>1408424400</v>
      </c>
      <c r="M3">
        <v>1408597200</v>
      </c>
      <c r="N3" s="7">
        <f t="shared" si="2"/>
        <v>41870.208333333336</v>
      </c>
      <c r="O3" s="7">
        <f t="shared" si="3"/>
        <v>41872.208333333336</v>
      </c>
      <c r="P3" t="b">
        <v>0</v>
      </c>
      <c r="Q3" t="b">
        <v>1</v>
      </c>
      <c r="R3" t="s">
        <v>23</v>
      </c>
      <c r="S3" t="s">
        <v>2031</v>
      </c>
      <c r="T3" t="s">
        <v>2040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">
        <v>2032</v>
      </c>
      <c r="T4" t="s">
        <v>2041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">
        <v>2031</v>
      </c>
      <c r="T5" t="s">
        <v>2040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">
        <v>2033</v>
      </c>
      <c r="T6" t="s">
        <v>2042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">
        <v>2033</v>
      </c>
      <c r="T7" t="s">
        <v>2042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">
        <v>2043</v>
      </c>
      <c r="T8" t="s">
        <v>2044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">
        <v>2033</v>
      </c>
      <c r="T9" t="s">
        <v>2042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">
        <v>2033</v>
      </c>
      <c r="T10" t="s">
        <v>2042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">
        <v>2031</v>
      </c>
      <c r="T11" t="s">
        <v>2037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">
        <v>2043</v>
      </c>
      <c r="T12" t="s">
        <v>2045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">
        <v>2033</v>
      </c>
      <c r="T13" t="s">
        <v>2042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">
        <v>2043</v>
      </c>
      <c r="T14" t="s">
        <v>2045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">
        <v>2031</v>
      </c>
      <c r="T15" t="s">
        <v>2038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">
        <v>2031</v>
      </c>
      <c r="T16" t="s">
        <v>2038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">
        <v>2032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">
        <v>2034</v>
      </c>
      <c r="T18" t="s">
        <v>2047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">
        <v>2043</v>
      </c>
      <c r="T19" t="s">
        <v>2048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">
        <v>2033</v>
      </c>
      <c r="T20" t="s">
        <v>2042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">
        <v>2033</v>
      </c>
      <c r="T21" t="s">
        <v>2042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">
        <v>2043</v>
      </c>
      <c r="T22" t="s">
        <v>2045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">
        <v>2033</v>
      </c>
      <c r="T23" t="s">
        <v>2042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">
        <v>2033</v>
      </c>
      <c r="T24" t="s">
        <v>2042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">
        <v>2043</v>
      </c>
      <c r="T25" t="s">
        <v>2044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">
        <v>2032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">
        <v>2033</v>
      </c>
      <c r="T28" t="s">
        <v>2042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">
        <v>2031</v>
      </c>
      <c r="T29" t="s">
        <v>2040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">
        <v>2033</v>
      </c>
      <c r="T30" t="s">
        <v>2042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">
        <v>2043</v>
      </c>
      <c r="T31" t="s">
        <v>2051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">
        <v>2043</v>
      </c>
      <c r="T32" t="s">
        <v>2048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">
        <v>2043</v>
      </c>
      <c r="T34" t="s">
        <v>2044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">
        <v>2033</v>
      </c>
      <c r="T35" t="s">
        <v>2042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">
        <v>2043</v>
      </c>
      <c r="T36" t="s">
        <v>2044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">
        <v>2043</v>
      </c>
      <c r="T37" t="s">
        <v>2045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">
        <v>2033</v>
      </c>
      <c r="T38" t="s">
        <v>2042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">
        <v>2034</v>
      </c>
      <c r="T39" t="s">
        <v>2052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">
        <v>2033</v>
      </c>
      <c r="T41" t="s">
        <v>2042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">
        <v>2032</v>
      </c>
      <c r="T42" t="s">
        <v>2046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">
        <v>2031</v>
      </c>
      <c r="T43" t="s">
        <v>2040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">
        <v>2030</v>
      </c>
      <c r="T44" t="s">
        <v>2036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">
        <v>2034</v>
      </c>
      <c r="T45" t="s">
        <v>2055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">
        <v>2034</v>
      </c>
      <c r="T46" t="s">
        <v>2052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">
        <v>2033</v>
      </c>
      <c r="T47" t="s">
        <v>2042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">
        <v>2031</v>
      </c>
      <c r="T48" t="s">
        <v>2040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">
        <v>2033</v>
      </c>
      <c r="T49" t="s">
        <v>2042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">
        <v>2033</v>
      </c>
      <c r="T50" t="s">
        <v>2042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">
        <v>2031</v>
      </c>
      <c r="T51" t="s">
        <v>2040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">
        <v>2031</v>
      </c>
      <c r="T52" t="s">
        <v>2056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">
        <v>2032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">
        <v>2033</v>
      </c>
      <c r="T54" t="s">
        <v>2042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">
        <v>2043</v>
      </c>
      <c r="T55" t="s">
        <v>2045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">
        <v>2032</v>
      </c>
      <c r="T56" t="s">
        <v>2046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">
        <v>2031</v>
      </c>
      <c r="T57" t="s">
        <v>2057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">
        <v>2032</v>
      </c>
      <c r="T58" t="s">
        <v>2046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">
        <v>2033</v>
      </c>
      <c r="T60" t="s">
        <v>2042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">
        <v>2033</v>
      </c>
      <c r="T61" t="s">
        <v>2042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">
        <v>2033</v>
      </c>
      <c r="T62" t="s">
        <v>2042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">
        <v>2033</v>
      </c>
      <c r="T63" t="s">
        <v>2042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">
        <v>2032</v>
      </c>
      <c r="T64" t="s">
        <v>2041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">
        <v>2033</v>
      </c>
      <c r="T65" t="s">
        <v>2042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ROUND((E66/D66)*100, 0)</f>
        <v>98</v>
      </c>
      <c r="G66" t="s">
        <v>14</v>
      </c>
      <c r="H66">
        <v>38</v>
      </c>
      <c r="I66">
        <f t="shared" ref="I66:I129" si="5">IF(H66 = 0, 0, ROUND(E66/H66, 2))</f>
        <v>71.95</v>
      </c>
      <c r="J66" t="s">
        <v>21</v>
      </c>
      <c r="K66" t="s">
        <v>22</v>
      </c>
      <c r="L66">
        <v>1530507600</v>
      </c>
      <c r="M66">
        <v>1531803600</v>
      </c>
      <c r="N66" s="7">
        <f t="shared" ref="N66:N129" si="6">(((L66/60)/60)/24)+DATE(1970,1,1)</f>
        <v>43283.208333333328</v>
      </c>
      <c r="O66" s="7">
        <f t="shared" ref="O66:O129" si="7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2032</v>
      </c>
      <c r="T66" t="s">
        <v>2041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si="5"/>
        <v>61.04</v>
      </c>
      <c r="J67" t="s">
        <v>21</v>
      </c>
      <c r="K67" t="s">
        <v>22</v>
      </c>
      <c r="L67">
        <v>1296108000</v>
      </c>
      <c r="M67">
        <v>1296712800</v>
      </c>
      <c r="N67" s="7">
        <f t="shared" si="6"/>
        <v>40570.25</v>
      </c>
      <c r="O67" s="7">
        <f t="shared" si="7"/>
        <v>40577.25</v>
      </c>
      <c r="P67" t="b">
        <v>0</v>
      </c>
      <c r="Q67" t="b">
        <v>0</v>
      </c>
      <c r="R67" t="s">
        <v>33</v>
      </c>
      <c r="S67" t="s">
        <v>2033</v>
      </c>
      <c r="T67" t="s">
        <v>2042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">
        <v>2033</v>
      </c>
      <c r="T68" t="s">
        <v>2042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">
        <v>2032</v>
      </c>
      <c r="T69" t="s">
        <v>2046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">
        <v>2033</v>
      </c>
      <c r="T70" t="s">
        <v>2042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">
        <v>2033</v>
      </c>
      <c r="T71" t="s">
        <v>2042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">
        <v>2033</v>
      </c>
      <c r="T72" t="s">
        <v>2042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">
        <v>2033</v>
      </c>
      <c r="T73" t="s">
        <v>2042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">
        <v>2043</v>
      </c>
      <c r="T74" t="s">
        <v>2048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">
        <v>2031</v>
      </c>
      <c r="T75" t="s">
        <v>2057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">
        <v>2031</v>
      </c>
      <c r="T76" t="s">
        <v>2056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">
        <v>2033</v>
      </c>
      <c r="T78" t="s">
        <v>2042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">
        <v>2043</v>
      </c>
      <c r="T79" t="s">
        <v>2048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">
        <v>2034</v>
      </c>
      <c r="T80" t="s">
        <v>2058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">
        <v>2033</v>
      </c>
      <c r="T81" t="s">
        <v>2042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">
        <v>2031</v>
      </c>
      <c r="T83" t="s">
        <v>2040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">
        <v>2031</v>
      </c>
      <c r="T85" t="s">
        <v>2037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">
        <v>2032</v>
      </c>
      <c r="T86" t="s">
        <v>2046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">
        <v>2031</v>
      </c>
      <c r="T87" t="s">
        <v>2038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">
        <v>2033</v>
      </c>
      <c r="T88" t="s">
        <v>2042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">
        <v>2031</v>
      </c>
      <c r="T89" t="s">
        <v>2040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">
        <v>2034</v>
      </c>
      <c r="T90" t="s">
        <v>2058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">
        <v>2033</v>
      </c>
      <c r="T91" t="s">
        <v>2042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">
        <v>2033</v>
      </c>
      <c r="T92" t="s">
        <v>2042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">
        <v>2034</v>
      </c>
      <c r="T93" t="s">
        <v>2058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">
        <v>2033</v>
      </c>
      <c r="T95" t="s">
        <v>2042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">
        <v>2032</v>
      </c>
      <c r="T96" t="s">
        <v>2041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">
        <v>2043</v>
      </c>
      <c r="T97" t="s">
        <v>2044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">
        <v>2033</v>
      </c>
      <c r="T98" t="s">
        <v>2042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">
        <v>2030</v>
      </c>
      <c r="T99" t="s">
        <v>2036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">
        <v>2033</v>
      </c>
      <c r="T101" t="s">
        <v>2042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">
        <v>2033</v>
      </c>
      <c r="T102" t="s">
        <v>2042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">
        <v>2031</v>
      </c>
      <c r="T103" t="s">
        <v>2037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">
        <v>2032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">
        <v>2031</v>
      </c>
      <c r="T105" t="s">
        <v>2037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">
        <v>2031</v>
      </c>
      <c r="T106" t="s">
        <v>2038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">
        <v>2032</v>
      </c>
      <c r="T107" t="s">
        <v>2041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">
        <v>2033</v>
      </c>
      <c r="T108" t="s">
        <v>2042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">
        <v>2033</v>
      </c>
      <c r="T109" t="s">
        <v>2042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">
        <v>2043</v>
      </c>
      <c r="T110" t="s">
        <v>2044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">
        <v>2043</v>
      </c>
      <c r="T111" t="s">
        <v>2059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">
        <v>2030</v>
      </c>
      <c r="T112" t="s">
        <v>2036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">
        <v>2034</v>
      </c>
      <c r="T113" t="s">
        <v>2055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">
        <v>2032</v>
      </c>
      <c r="T114" t="s">
        <v>2041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">
        <v>2030</v>
      </c>
      <c r="T115" t="s">
        <v>2036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">
        <v>2032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">
        <v>2034</v>
      </c>
      <c r="T117" t="s">
        <v>2052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">
        <v>2033</v>
      </c>
      <c r="T118" t="s">
        <v>2042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">
        <v>2043</v>
      </c>
      <c r="T119" t="s">
        <v>2059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">
        <v>2043</v>
      </c>
      <c r="T121" t="s">
        <v>2044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">
        <v>2034</v>
      </c>
      <c r="T124" t="s">
        <v>2052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">
        <v>2033</v>
      </c>
      <c r="T125" t="s">
        <v>2042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">
        <v>2033</v>
      </c>
      <c r="T127" t="s">
        <v>2042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">
        <v>2033</v>
      </c>
      <c r="T128" t="s">
        <v>2042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">
        <v>2033</v>
      </c>
      <c r="T129" t="s">
        <v>2042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ROUND((E130/D130)*100, 0)</f>
        <v>60</v>
      </c>
      <c r="G130" t="s">
        <v>74</v>
      </c>
      <c r="H130">
        <v>532</v>
      </c>
      <c r="I130">
        <f t="shared" ref="I130:I193" si="9">IF(H130 = 0, 0, ROUND(E130/H130, 2))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ref="N130:N193" si="10">(((L130/60)/60)/24)+DATE(1970,1,1)</f>
        <v>40417.208333333336</v>
      </c>
      <c r="O130" s="7">
        <f t="shared" ref="O130:O193" si="11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2031</v>
      </c>
      <c r="T130" t="s">
        <v>2040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si="9"/>
        <v>86.47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si="10"/>
        <v>42038.25</v>
      </c>
      <c r="O131" s="7">
        <f t="shared" si="11"/>
        <v>42063.25</v>
      </c>
      <c r="P131" t="b">
        <v>0</v>
      </c>
      <c r="Q131" t="b">
        <v>0</v>
      </c>
      <c r="R131" t="s">
        <v>17</v>
      </c>
      <c r="S131" t="s">
        <v>2030</v>
      </c>
      <c r="T131" t="s">
        <v>2036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">
        <v>2043</v>
      </c>
      <c r="T132" t="s">
        <v>2045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">
        <v>2032</v>
      </c>
      <c r="T133" t="s">
        <v>2041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">
        <v>2033</v>
      </c>
      <c r="T134" t="s">
        <v>2042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2031</v>
      </c>
      <c r="T135" t="s">
        <v>2061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">
        <v>2043</v>
      </c>
      <c r="T136" t="s">
        <v>2044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">
        <v>2033</v>
      </c>
      <c r="T137" t="s">
        <v>2042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">
        <v>2043</v>
      </c>
      <c r="T138" t="s">
        <v>2045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">
        <v>2034</v>
      </c>
      <c r="T139" t="s">
        <v>2047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">
        <v>2032</v>
      </c>
      <c r="T141" t="s">
        <v>2046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">
        <v>2043</v>
      </c>
      <c r="T142" t="s">
        <v>2044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">
        <v>2032</v>
      </c>
      <c r="T143" t="s">
        <v>2041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">
        <v>2032</v>
      </c>
      <c r="T144" t="s">
        <v>2041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">
        <v>2031</v>
      </c>
      <c r="T145" t="s">
        <v>2038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">
        <v>2033</v>
      </c>
      <c r="T146" t="s">
        <v>2042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">
        <v>2032</v>
      </c>
      <c r="T147" t="s">
        <v>2046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">
        <v>2033</v>
      </c>
      <c r="T148" t="s">
        <v>2042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">
        <v>2033</v>
      </c>
      <c r="T149" t="s">
        <v>2042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">
        <v>2032</v>
      </c>
      <c r="T150" t="s">
        <v>2046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">
        <v>2031</v>
      </c>
      <c r="T151" t="s">
        <v>2038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">
        <v>2031</v>
      </c>
      <c r="T152" t="s">
        <v>2040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">
        <v>2031</v>
      </c>
      <c r="T153" t="s">
        <v>2037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">
        <v>2031</v>
      </c>
      <c r="T154" t="s">
        <v>2038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">
        <v>2033</v>
      </c>
      <c r="T155" t="s">
        <v>2042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">
        <v>2031</v>
      </c>
      <c r="T156" t="s">
        <v>2038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">
        <v>2033</v>
      </c>
      <c r="T157" t="s">
        <v>2042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">
        <v>2031</v>
      </c>
      <c r="T158" t="s">
        <v>2040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">
        <v>2031</v>
      </c>
      <c r="T160" t="s">
        <v>2040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">
        <v>2033</v>
      </c>
      <c r="T161" t="s">
        <v>2042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">
        <v>2032</v>
      </c>
      <c r="T162" t="s">
        <v>2046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">
        <v>2032</v>
      </c>
      <c r="T163" t="s">
        <v>2041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">
        <v>2031</v>
      </c>
      <c r="T164" t="s">
        <v>2040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">
        <v>2033</v>
      </c>
      <c r="T166" t="s">
        <v>2042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">
        <v>2032</v>
      </c>
      <c r="T167" t="s">
        <v>2041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">
        <v>2033</v>
      </c>
      <c r="T169" t="s">
        <v>2042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">
        <v>2031</v>
      </c>
      <c r="T170" t="s">
        <v>2038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2043</v>
      </c>
      <c r="T171" t="s">
        <v>2051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">
        <v>2031</v>
      </c>
      <c r="T172" t="s">
        <v>2038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">
        <v>2034</v>
      </c>
      <c r="T173" t="s">
        <v>2058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">
        <v>2043</v>
      </c>
      <c r="T174" t="s">
        <v>2044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">
        <v>2033</v>
      </c>
      <c r="T175" t="s">
        <v>2042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">
        <v>2032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">
        <v>2033</v>
      </c>
      <c r="T177" t="s">
        <v>2042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">
        <v>2033</v>
      </c>
      <c r="T178" t="s">
        <v>2042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">
        <v>2033</v>
      </c>
      <c r="T179" t="s">
        <v>2042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">
        <v>2030</v>
      </c>
      <c r="T180" t="s">
        <v>2036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">
        <v>2033</v>
      </c>
      <c r="T181" t="s">
        <v>2042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">
        <v>2032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">
        <v>2032</v>
      </c>
      <c r="T183" t="s">
        <v>2041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">
        <v>2033</v>
      </c>
      <c r="T184" t="s">
        <v>2042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">
        <v>2031</v>
      </c>
      <c r="T185" t="s">
        <v>2040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">
        <v>2033</v>
      </c>
      <c r="T186" t="s">
        <v>2042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2043</v>
      </c>
      <c r="T187" t="s">
        <v>2059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">
        <v>2033</v>
      </c>
      <c r="T188" t="s">
        <v>2042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2043</v>
      </c>
      <c r="T189" t="s">
        <v>2051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">
        <v>2033</v>
      </c>
      <c r="T190" t="s">
        <v>2042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">
        <v>2033</v>
      </c>
      <c r="T191" t="s">
        <v>2042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">
        <v>2033</v>
      </c>
      <c r="T192" t="s">
        <v>2042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">
        <v>2033</v>
      </c>
      <c r="T193" t="s">
        <v>2042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ROUND((E194/D194)*100, 0)</f>
        <v>20</v>
      </c>
      <c r="G194" t="s">
        <v>14</v>
      </c>
      <c r="H194">
        <v>243</v>
      </c>
      <c r="I194">
        <f t="shared" ref="I194:I257" si="13">IF(H194 = 0, 0, ROUND(E194/H194, 2))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ref="N194:N257" si="14">(((L194/60)/60)/24)+DATE(1970,1,1)</f>
        <v>41817.208333333336</v>
      </c>
      <c r="O194" s="7">
        <f t="shared" ref="O194:O257" si="15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2031</v>
      </c>
      <c r="T194" t="s">
        <v>2040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si="13"/>
        <v>46.34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si="14"/>
        <v>43198.208333333328</v>
      </c>
      <c r="O195" s="7">
        <f t="shared" si="15"/>
        <v>43202.208333333328</v>
      </c>
      <c r="P195" t="b">
        <v>1</v>
      </c>
      <c r="Q195" t="b">
        <v>0</v>
      </c>
      <c r="R195" t="s">
        <v>60</v>
      </c>
      <c r="S195" t="s">
        <v>2031</v>
      </c>
      <c r="T195" t="s">
        <v>2038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2031</v>
      </c>
      <c r="T196" t="s">
        <v>2056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">
        <v>2031</v>
      </c>
      <c r="T197" t="s">
        <v>2037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">
        <v>2032</v>
      </c>
      <c r="T198" t="s">
        <v>2046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">
        <v>2043</v>
      </c>
      <c r="T199" t="s">
        <v>2045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">
        <v>2031</v>
      </c>
      <c r="T200" t="s">
        <v>2037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">
        <v>2031</v>
      </c>
      <c r="T201" t="s">
        <v>2040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">
        <v>2033</v>
      </c>
      <c r="T202" t="s">
        <v>2042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">
        <v>2032</v>
      </c>
      <c r="T203" t="s">
        <v>2041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">
        <v>2030</v>
      </c>
      <c r="T204" t="s">
        <v>2036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">
        <v>2033</v>
      </c>
      <c r="T205" t="s">
        <v>2042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2031</v>
      </c>
      <c r="T206" t="s">
        <v>2057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">
        <v>2033</v>
      </c>
      <c r="T207" t="s">
        <v>2042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">
        <v>2034</v>
      </c>
      <c r="T208" t="s">
        <v>2052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">
        <v>2031</v>
      </c>
      <c r="T209" t="s">
        <v>2040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">
        <v>2043</v>
      </c>
      <c r="T210" t="s">
        <v>2044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">
        <v>2043</v>
      </c>
      <c r="T211" t="s">
        <v>2044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2043</v>
      </c>
      <c r="T212" t="s">
        <v>2062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">
        <v>2033</v>
      </c>
      <c r="T213" t="s">
        <v>2042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">
        <v>2033</v>
      </c>
      <c r="T214" t="s">
        <v>2042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">
        <v>2031</v>
      </c>
      <c r="T215" t="s">
        <v>2038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">
        <v>2031</v>
      </c>
      <c r="T216" t="s">
        <v>2040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">
        <v>2033</v>
      </c>
      <c r="T217" t="s">
        <v>2042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">
        <v>2033</v>
      </c>
      <c r="T218" t="s">
        <v>2042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2043</v>
      </c>
      <c r="T219" t="s">
        <v>2062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">
        <v>2043</v>
      </c>
      <c r="T220" t="s">
        <v>2051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">
        <v>2043</v>
      </c>
      <c r="T221" t="s">
        <v>2048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">
        <v>2033</v>
      </c>
      <c r="T222" t="s">
        <v>2042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">
        <v>2030</v>
      </c>
      <c r="T223" t="s">
        <v>2036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">
        <v>2033</v>
      </c>
      <c r="T225" t="s">
        <v>2042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">
        <v>2043</v>
      </c>
      <c r="T226" t="s">
        <v>2062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">
        <v>2031</v>
      </c>
      <c r="T227" t="s">
        <v>2040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">
        <v>2043</v>
      </c>
      <c r="T230" t="s">
        <v>2048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">
        <v>2033</v>
      </c>
      <c r="T233" t="s">
        <v>2042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">
        <v>2033</v>
      </c>
      <c r="T234" t="s">
        <v>2042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">
        <v>2043</v>
      </c>
      <c r="T235" t="s">
        <v>2048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">
        <v>2043</v>
      </c>
      <c r="T237" t="s">
        <v>2048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">
        <v>2031</v>
      </c>
      <c r="T238" t="s">
        <v>2040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">
        <v>2043</v>
      </c>
      <c r="T239" t="s">
        <v>2048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">
        <v>2033</v>
      </c>
      <c r="T240" t="s">
        <v>2042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">
        <v>2032</v>
      </c>
      <c r="T241" t="s">
        <v>2046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">
        <v>2033</v>
      </c>
      <c r="T242" t="s">
        <v>2042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">
        <v>2034</v>
      </c>
      <c r="T243" t="s">
        <v>2047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">
        <v>2031</v>
      </c>
      <c r="T244" t="s">
        <v>2040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">
        <v>2033</v>
      </c>
      <c r="T245" t="s">
        <v>2042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">
        <v>2033</v>
      </c>
      <c r="T246" t="s">
        <v>2042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">
        <v>2033</v>
      </c>
      <c r="T247" t="s">
        <v>2042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">
        <v>2032</v>
      </c>
      <c r="T248" t="s">
        <v>2041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">
        <v>2034</v>
      </c>
      <c r="T249" t="s">
        <v>2052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">
        <v>2034</v>
      </c>
      <c r="T251" t="s">
        <v>2058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">
        <v>2031</v>
      </c>
      <c r="T252" t="s">
        <v>2040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">
        <v>2033</v>
      </c>
      <c r="T253" t="s">
        <v>2042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">
        <v>2033</v>
      </c>
      <c r="T254" t="s">
        <v>2042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">
        <v>2043</v>
      </c>
      <c r="T255" t="s">
        <v>2045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">
        <v>2034</v>
      </c>
      <c r="T256" t="s">
        <v>2047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">
        <v>2031</v>
      </c>
      <c r="T257" t="s">
        <v>2040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ROUND((E258/D258)*100, 0)</f>
        <v>23</v>
      </c>
      <c r="G258" t="s">
        <v>14</v>
      </c>
      <c r="H258">
        <v>15</v>
      </c>
      <c r="I258">
        <f t="shared" ref="I258:I321" si="17">IF(H258 = 0, 0, ROUND(E258/H258, 2))</f>
        <v>63.93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ref="N258:N321" si="18">(((L258/60)/60)/24)+DATE(1970,1,1)</f>
        <v>42393.25</v>
      </c>
      <c r="O258" s="7">
        <f t="shared" ref="O258:O321" si="19">(((M258/60)/60)/24)+DATE(1970,1,1)</f>
        <v>42430.25</v>
      </c>
      <c r="P258" t="b">
        <v>0</v>
      </c>
      <c r="Q258" t="b">
        <v>0</v>
      </c>
      <c r="R258" t="s">
        <v>23</v>
      </c>
      <c r="S258" t="s">
        <v>2031</v>
      </c>
      <c r="T258" t="s">
        <v>2040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si="17"/>
        <v>90.46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si="18"/>
        <v>41338.25</v>
      </c>
      <c r="O259" s="7">
        <f t="shared" si="19"/>
        <v>41352.208333333336</v>
      </c>
      <c r="P259" t="b">
        <v>0</v>
      </c>
      <c r="Q259" t="b">
        <v>0</v>
      </c>
      <c r="R259" t="s">
        <v>33</v>
      </c>
      <c r="S259" t="s">
        <v>2033</v>
      </c>
      <c r="T259" t="s">
        <v>2042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">
        <v>2033</v>
      </c>
      <c r="T260" t="s">
        <v>2042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">
        <v>2031</v>
      </c>
      <c r="T262" t="s">
        <v>2040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">
        <v>2031</v>
      </c>
      <c r="T263" t="s">
        <v>2040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">
        <v>2031</v>
      </c>
      <c r="T264" t="s">
        <v>2038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">
        <v>2033</v>
      </c>
      <c r="T266" t="s">
        <v>2042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">
        <v>2033</v>
      </c>
      <c r="T267" t="s">
        <v>2042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">
        <v>2031</v>
      </c>
      <c r="T268" t="s">
        <v>2057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">
        <v>2033</v>
      </c>
      <c r="T269" t="s">
        <v>2042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">
        <v>2043</v>
      </c>
      <c r="T270" t="s">
        <v>2044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">
        <v>2043</v>
      </c>
      <c r="T271" t="s">
        <v>2059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">
        <v>2033</v>
      </c>
      <c r="T274" t="s">
        <v>2042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">
        <v>2033</v>
      </c>
      <c r="T275" t="s">
        <v>2042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">
        <v>2033</v>
      </c>
      <c r="T276" t="s">
        <v>2042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">
        <v>2034</v>
      </c>
      <c r="T277" t="s">
        <v>2058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">
        <v>2033</v>
      </c>
      <c r="T279" t="s">
        <v>2042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">
        <v>2032</v>
      </c>
      <c r="T280" t="s">
        <v>2041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">
        <v>2033</v>
      </c>
      <c r="T281" t="s">
        <v>2042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">
        <v>2043</v>
      </c>
      <c r="T282" t="s">
        <v>2048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">
        <v>2033</v>
      </c>
      <c r="T283" t="s">
        <v>2042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">
        <v>2043</v>
      </c>
      <c r="T284" t="s">
        <v>2059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">
        <v>2031</v>
      </c>
      <c r="T285" t="s">
        <v>2040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">
        <v>2032</v>
      </c>
      <c r="T286" t="s">
        <v>2041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">
        <v>2033</v>
      </c>
      <c r="T287" t="s">
        <v>2042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">
        <v>2033</v>
      </c>
      <c r="T288" t="s">
        <v>2042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">
        <v>2031</v>
      </c>
      <c r="T289" t="s">
        <v>2037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2031</v>
      </c>
      <c r="T290" t="s">
        <v>2056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">
        <v>2033</v>
      </c>
      <c r="T291" t="s">
        <v>2042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">
        <v>2043</v>
      </c>
      <c r="T292" t="s">
        <v>2044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">
        <v>2032</v>
      </c>
      <c r="T293" t="s">
        <v>2041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">
        <v>2030</v>
      </c>
      <c r="T294" t="s">
        <v>2036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">
        <v>2033</v>
      </c>
      <c r="T295" t="s">
        <v>2042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">
        <v>2033</v>
      </c>
      <c r="T296" t="s">
        <v>2042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">
        <v>2033</v>
      </c>
      <c r="T297" t="s">
        <v>2042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">
        <v>2033</v>
      </c>
      <c r="T298" t="s">
        <v>2042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">
        <v>2033</v>
      </c>
      <c r="T299" t="s">
        <v>2042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">
        <v>2031</v>
      </c>
      <c r="T300" t="s">
        <v>2040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">
        <v>2030</v>
      </c>
      <c r="T301" t="s">
        <v>2036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">
        <v>2034</v>
      </c>
      <c r="T302" t="s">
        <v>2047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">
        <v>2043</v>
      </c>
      <c r="T303" t="s">
        <v>2044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">
        <v>2033</v>
      </c>
      <c r="T304" t="s">
        <v>2042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">
        <v>2031</v>
      </c>
      <c r="T305" t="s">
        <v>2038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">
        <v>2043</v>
      </c>
      <c r="T306" t="s">
        <v>2044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">
        <v>2033</v>
      </c>
      <c r="T307" t="s">
        <v>2042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">
        <v>2033</v>
      </c>
      <c r="T308" t="s">
        <v>2042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">
        <v>2034</v>
      </c>
      <c r="T309" t="s">
        <v>2052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">
        <v>2033</v>
      </c>
      <c r="T310" t="s">
        <v>2042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">
        <v>2031</v>
      </c>
      <c r="T311" t="s">
        <v>2038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">
        <v>2033</v>
      </c>
      <c r="T313" t="s">
        <v>2042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">
        <v>2033</v>
      </c>
      <c r="T314" t="s">
        <v>2042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">
        <v>2031</v>
      </c>
      <c r="T315" t="s">
        <v>2040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">
        <v>2043</v>
      </c>
      <c r="T316" t="s">
        <v>2044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">
        <v>2033</v>
      </c>
      <c r="T317" t="s">
        <v>2042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">
        <v>2030</v>
      </c>
      <c r="T318" t="s">
        <v>2036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">
        <v>2033</v>
      </c>
      <c r="T319" t="s">
        <v>2042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">
        <v>2031</v>
      </c>
      <c r="T320" t="s">
        <v>2040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">
        <v>2032</v>
      </c>
      <c r="T321" t="s">
        <v>2041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ROUND((E322/D322)*100, 0)</f>
        <v>10</v>
      </c>
      <c r="G322" t="s">
        <v>14</v>
      </c>
      <c r="H322">
        <v>80</v>
      </c>
      <c r="I322">
        <f t="shared" ref="I322:I385" si="21">IF(H322 = 0, 0, ROUND(E322/H322, 2))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ref="N322:N385" si="22">(((L322/60)/60)/24)+DATE(1970,1,1)</f>
        <v>40673.208333333336</v>
      </c>
      <c r="O322" s="7">
        <f t="shared" ref="O322:O385" si="23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2034</v>
      </c>
      <c r="T322" t="s">
        <v>2052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si="21"/>
        <v>65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si="22"/>
        <v>40634.208333333336</v>
      </c>
      <c r="O323" s="7">
        <f t="shared" si="23"/>
        <v>40642.208333333336</v>
      </c>
      <c r="P323" t="b">
        <v>0</v>
      </c>
      <c r="Q323" t="b">
        <v>0</v>
      </c>
      <c r="R323" t="s">
        <v>100</v>
      </c>
      <c r="S323" t="s">
        <v>2043</v>
      </c>
      <c r="T323" t="s">
        <v>2051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">
        <v>2033</v>
      </c>
      <c r="T324" t="s">
        <v>2042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">
        <v>2043</v>
      </c>
      <c r="T325" t="s">
        <v>2044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">
        <v>2033</v>
      </c>
      <c r="T326" t="s">
        <v>2042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">
        <v>2033</v>
      </c>
      <c r="T327" t="s">
        <v>2042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">
        <v>2043</v>
      </c>
      <c r="T328" t="s">
        <v>2048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">
        <v>2033</v>
      </c>
      <c r="T329" t="s">
        <v>2042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">
        <v>2031</v>
      </c>
      <c r="T330" t="s">
        <v>2040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">
        <v>2043</v>
      </c>
      <c r="T332" t="s">
        <v>2044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">
        <v>2030</v>
      </c>
      <c r="T333" t="s">
        <v>2036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">
        <v>2032</v>
      </c>
      <c r="T334" t="s">
        <v>2046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">
        <v>2033</v>
      </c>
      <c r="T335" t="s">
        <v>2042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">
        <v>2031</v>
      </c>
      <c r="T336" t="s">
        <v>2040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">
        <v>2031</v>
      </c>
      <c r="T337" t="s">
        <v>2040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">
        <v>2031</v>
      </c>
      <c r="T338" t="s">
        <v>2040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">
        <v>2033</v>
      </c>
      <c r="T339" t="s">
        <v>2042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">
        <v>2033</v>
      </c>
      <c r="T340" t="s">
        <v>2042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">
        <v>2033</v>
      </c>
      <c r="T341" t="s">
        <v>2042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">
        <v>2031</v>
      </c>
      <c r="T343" t="s">
        <v>2038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">
        <v>2033</v>
      </c>
      <c r="T344" t="s">
        <v>2042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">
        <v>2033</v>
      </c>
      <c r="T345" t="s">
        <v>2042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">
        <v>2043</v>
      </c>
      <c r="T347" t="s">
        <v>2045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">
        <v>2031</v>
      </c>
      <c r="T348" t="s">
        <v>2038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">
        <v>2032</v>
      </c>
      <c r="T349" t="s">
        <v>2041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">
        <v>2030</v>
      </c>
      <c r="T350" t="s">
        <v>2036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">
        <v>2033</v>
      </c>
      <c r="T351" t="s">
        <v>2042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2031</v>
      </c>
      <c r="T352" t="s">
        <v>2057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">
        <v>2031</v>
      </c>
      <c r="T353" t="s">
        <v>2040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">
        <v>2033</v>
      </c>
      <c r="T354" t="s">
        <v>2042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">
        <v>2033</v>
      </c>
      <c r="T355" t="s">
        <v>2042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">
        <v>2043</v>
      </c>
      <c r="T356" t="s">
        <v>2044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">
        <v>2032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">
        <v>2033</v>
      </c>
      <c r="T358" t="s">
        <v>2042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">
        <v>2043</v>
      </c>
      <c r="T361" t="s">
        <v>2048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">
        <v>2033</v>
      </c>
      <c r="T362" t="s">
        <v>2042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">
        <v>2033</v>
      </c>
      <c r="T363" t="s">
        <v>2042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">
        <v>2031</v>
      </c>
      <c r="T364" t="s">
        <v>2040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">
        <v>2031</v>
      </c>
      <c r="T365" t="s">
        <v>2040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">
        <v>2031</v>
      </c>
      <c r="T366" t="s">
        <v>2038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">
        <v>2033</v>
      </c>
      <c r="T367" t="s">
        <v>2042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">
        <v>2033</v>
      </c>
      <c r="T368" t="s">
        <v>2042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">
        <v>2033</v>
      </c>
      <c r="T369" t="s">
        <v>2042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">
        <v>2043</v>
      </c>
      <c r="T370" t="s">
        <v>2044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2043</v>
      </c>
      <c r="T371" t="s">
        <v>2059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">
        <v>2033</v>
      </c>
      <c r="T372" t="s">
        <v>2042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">
        <v>2033</v>
      </c>
      <c r="T373" t="s">
        <v>2042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">
        <v>2043</v>
      </c>
      <c r="T374" t="s">
        <v>2044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">
        <v>2033</v>
      </c>
      <c r="T375" t="s">
        <v>2042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">
        <v>2043</v>
      </c>
      <c r="T376" t="s">
        <v>2044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">
        <v>2031</v>
      </c>
      <c r="T377" t="s">
        <v>2038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">
        <v>2031</v>
      </c>
      <c r="T378" t="s">
        <v>2040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">
        <v>2033</v>
      </c>
      <c r="T379" t="s">
        <v>2042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">
        <v>2043</v>
      </c>
      <c r="T380" t="s">
        <v>2044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">
        <v>2033</v>
      </c>
      <c r="T381" t="s">
        <v>2042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">
        <v>2033</v>
      </c>
      <c r="T382" t="s">
        <v>2042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">
        <v>2033</v>
      </c>
      <c r="T383" t="s">
        <v>2042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">
        <v>2030</v>
      </c>
      <c r="T385" t="s">
        <v>2036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ROUND((E386/D386)*100, 0)</f>
        <v>172</v>
      </c>
      <c r="G386" t="s">
        <v>20</v>
      </c>
      <c r="H386">
        <v>4799</v>
      </c>
      <c r="I386">
        <f t="shared" ref="I386:I449" si="25">IF(H386 = 0, 0, ROUND(E386/H386, 2))</f>
        <v>41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ref="N386:N449" si="26">(((L386/60)/60)/24)+DATE(1970,1,1)</f>
        <v>42776.25</v>
      </c>
      <c r="O386" s="7">
        <f t="shared" ref="O386:O449" si="27">(((M386/60)/60)/24)+DATE(1970,1,1)</f>
        <v>42803.25</v>
      </c>
      <c r="P386" t="b">
        <v>1</v>
      </c>
      <c r="Q386" t="b">
        <v>1</v>
      </c>
      <c r="R386" t="s">
        <v>42</v>
      </c>
      <c r="S386" t="s">
        <v>2043</v>
      </c>
      <c r="T386" t="s">
        <v>2044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si="25"/>
        <v>50.01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si="26"/>
        <v>43553.208333333328</v>
      </c>
      <c r="O387" s="7">
        <f t="shared" si="27"/>
        <v>43585.208333333328</v>
      </c>
      <c r="P387" t="b">
        <v>0</v>
      </c>
      <c r="Q387" t="b">
        <v>0</v>
      </c>
      <c r="R387" t="s">
        <v>68</v>
      </c>
      <c r="S387" t="s">
        <v>2034</v>
      </c>
      <c r="T387" t="s">
        <v>2047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">
        <v>2033</v>
      </c>
      <c r="T388" t="s">
        <v>2042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">
        <v>2032</v>
      </c>
      <c r="T389" t="s">
        <v>2046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">
        <v>2031</v>
      </c>
      <c r="T390" t="s">
        <v>2038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">
        <v>2033</v>
      </c>
      <c r="T391" t="s">
        <v>2042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">
        <v>2034</v>
      </c>
      <c r="T393" t="s">
        <v>2047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">
        <v>2032</v>
      </c>
      <c r="T394" t="s">
        <v>2046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2031</v>
      </c>
      <c r="T395" t="s">
        <v>2057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">
        <v>2043</v>
      </c>
      <c r="T396" t="s">
        <v>2044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">
        <v>2033</v>
      </c>
      <c r="T397" t="s">
        <v>2042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">
        <v>2043</v>
      </c>
      <c r="T398" t="s">
        <v>2045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">
        <v>2031</v>
      </c>
      <c r="T399" t="s">
        <v>2040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">
        <v>2043</v>
      </c>
      <c r="T400" t="s">
        <v>2048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">
        <v>2031</v>
      </c>
      <c r="T401" t="s">
        <v>2038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">
        <v>2033</v>
      </c>
      <c r="T403" t="s">
        <v>2042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">
        <v>2043</v>
      </c>
      <c r="T404" t="s">
        <v>2051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">
        <v>2033</v>
      </c>
      <c r="T405" t="s">
        <v>2042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">
        <v>2033</v>
      </c>
      <c r="T406" t="s">
        <v>2042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">
        <v>2033</v>
      </c>
      <c r="T407" t="s">
        <v>2042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">
        <v>2043</v>
      </c>
      <c r="T408" t="s">
        <v>2044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">
        <v>2033</v>
      </c>
      <c r="T409" t="s">
        <v>2042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">
        <v>2043</v>
      </c>
      <c r="T410" t="s">
        <v>2044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">
        <v>2031</v>
      </c>
      <c r="T411" t="s">
        <v>2040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">
        <v>2033</v>
      </c>
      <c r="T413" t="s">
        <v>2042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">
        <v>2034</v>
      </c>
      <c r="T414" t="s">
        <v>2052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">
        <v>2043</v>
      </c>
      <c r="T415" t="s">
        <v>2048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">
        <v>2030</v>
      </c>
      <c r="T416" t="s">
        <v>2036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">
        <v>2033</v>
      </c>
      <c r="T417" t="s">
        <v>2042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">
        <v>2043</v>
      </c>
      <c r="T418" t="s">
        <v>2044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">
        <v>2033</v>
      </c>
      <c r="T419" t="s">
        <v>2042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">
        <v>2043</v>
      </c>
      <c r="T420" t="s">
        <v>2044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">
        <v>2032</v>
      </c>
      <c r="T421" t="s">
        <v>2041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">
        <v>2033</v>
      </c>
      <c r="T422" t="s">
        <v>2042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">
        <v>2032</v>
      </c>
      <c r="T423" t="s">
        <v>2046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">
        <v>2033</v>
      </c>
      <c r="T424" t="s">
        <v>2042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">
        <v>2030</v>
      </c>
      <c r="T425" t="s">
        <v>2036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">
        <v>2031</v>
      </c>
      <c r="T426" t="s">
        <v>2038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">
        <v>2033</v>
      </c>
      <c r="T428" t="s">
        <v>2042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">
        <v>2033</v>
      </c>
      <c r="T429" t="s">
        <v>2042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">
        <v>2043</v>
      </c>
      <c r="T430" t="s">
        <v>2048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">
        <v>2033</v>
      </c>
      <c r="T432" t="s">
        <v>2042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">
        <v>2033</v>
      </c>
      <c r="T433" t="s">
        <v>2042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">
        <v>2033</v>
      </c>
      <c r="T434" t="s">
        <v>2042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">
        <v>2043</v>
      </c>
      <c r="T435" t="s">
        <v>2044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">
        <v>2033</v>
      </c>
      <c r="T436" t="s">
        <v>2042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">
        <v>2033</v>
      </c>
      <c r="T437" t="s">
        <v>2042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2031</v>
      </c>
      <c r="T438" t="s">
        <v>2057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">
        <v>2043</v>
      </c>
      <c r="T439" t="s">
        <v>2048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">
        <v>2033</v>
      </c>
      <c r="T440" t="s">
        <v>2042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">
        <v>2043</v>
      </c>
      <c r="T441" t="s">
        <v>2062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2043</v>
      </c>
      <c r="T442" t="s">
        <v>2059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">
        <v>2032</v>
      </c>
      <c r="T443" t="s">
        <v>2046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">
        <v>2033</v>
      </c>
      <c r="T444" t="s">
        <v>2042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">
        <v>2033</v>
      </c>
      <c r="T445" t="s">
        <v>2042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">
        <v>2031</v>
      </c>
      <c r="T446" t="s">
        <v>2038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">
        <v>2033</v>
      </c>
      <c r="T447" t="s">
        <v>2042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">
        <v>2032</v>
      </c>
      <c r="T448" t="s">
        <v>2046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">
        <v>2043</v>
      </c>
      <c r="T449" t="s">
        <v>2059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ROUND((E450/D450)*100, 0)</f>
        <v>50</v>
      </c>
      <c r="G450" t="s">
        <v>14</v>
      </c>
      <c r="H450">
        <v>605</v>
      </c>
      <c r="I450">
        <f t="shared" ref="I450:I513" si="29">IF(H450 = 0, 0, ROUND(E450/H450, 2))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ref="N450:N513" si="30">(((L450/60)/60)/24)+DATE(1970,1,1)</f>
        <v>41378.208333333336</v>
      </c>
      <c r="O450" s="7">
        <f t="shared" ref="O450:O513" si="31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si="29"/>
        <v>101.2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si="30"/>
        <v>43530.25</v>
      </c>
      <c r="O451" s="7">
        <f t="shared" si="31"/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">
        <v>2043</v>
      </c>
      <c r="T452" t="s">
        <v>2048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">
        <v>2031</v>
      </c>
      <c r="T453" t="s">
        <v>2040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">
        <v>2043</v>
      </c>
      <c r="T454" t="s">
        <v>2045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">
        <v>2043</v>
      </c>
      <c r="T455" t="s">
        <v>2062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">
        <v>2043</v>
      </c>
      <c r="T456" t="s">
        <v>2045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">
        <v>2033</v>
      </c>
      <c r="T457" t="s">
        <v>2042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">
        <v>2031</v>
      </c>
      <c r="T458" t="s">
        <v>2038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">
        <v>2033</v>
      </c>
      <c r="T459" t="s">
        <v>2042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">
        <v>2033</v>
      </c>
      <c r="T460" t="s">
        <v>2042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">
        <v>2043</v>
      </c>
      <c r="T461" t="s">
        <v>2044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">
        <v>2033</v>
      </c>
      <c r="T462" t="s">
        <v>2042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">
        <v>2043</v>
      </c>
      <c r="T463" t="s">
        <v>2045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">
        <v>2043</v>
      </c>
      <c r="T465" t="s">
        <v>2048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">
        <v>2033</v>
      </c>
      <c r="T466" t="s">
        <v>2042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">
        <v>2034</v>
      </c>
      <c r="T467" t="s">
        <v>2058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">
        <v>2032</v>
      </c>
      <c r="T468" t="s">
        <v>2046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">
        <v>2032</v>
      </c>
      <c r="T469" t="s">
        <v>2041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">
        <v>2033</v>
      </c>
      <c r="T470" t="s">
        <v>2042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">
        <v>2043</v>
      </c>
      <c r="T471" t="s">
        <v>2045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">
        <v>2032</v>
      </c>
      <c r="T472" t="s">
        <v>2046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">
        <v>2030</v>
      </c>
      <c r="T473" t="s">
        <v>2036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">
        <v>2031</v>
      </c>
      <c r="T474" t="s">
        <v>2040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">
        <v>2031</v>
      </c>
      <c r="T475" t="s">
        <v>2037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">
        <v>2043</v>
      </c>
      <c r="T476" t="s">
        <v>2059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">
        <v>2034</v>
      </c>
      <c r="T477" t="s">
        <v>2058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">
        <v>2034</v>
      </c>
      <c r="T478" t="s">
        <v>2052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2043</v>
      </c>
      <c r="T479" t="s">
        <v>2062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">
        <v>2032</v>
      </c>
      <c r="T480" t="s">
        <v>2046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">
        <v>2030</v>
      </c>
      <c r="T481" t="s">
        <v>2036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">
        <v>2033</v>
      </c>
      <c r="T483" t="s">
        <v>2042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">
        <v>2034</v>
      </c>
      <c r="T484" t="s">
        <v>2052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">
        <v>2033</v>
      </c>
      <c r="T485" t="s">
        <v>2042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">
        <v>2030</v>
      </c>
      <c r="T486" t="s">
        <v>2036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">
        <v>2033</v>
      </c>
      <c r="T487" t="s">
        <v>2042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">
        <v>2034</v>
      </c>
      <c r="T488" t="s">
        <v>2058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">
        <v>2033</v>
      </c>
      <c r="T489" t="s">
        <v>2042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">
        <v>2033</v>
      </c>
      <c r="T490" t="s">
        <v>2042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">
        <v>2032</v>
      </c>
      <c r="T491" t="s">
        <v>2046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">
        <v>2030</v>
      </c>
      <c r="T493" t="s">
        <v>2036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2043</v>
      </c>
      <c r="T494" t="s">
        <v>2051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">
        <v>2032</v>
      </c>
      <c r="T496" t="s">
        <v>2046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">
        <v>2033</v>
      </c>
      <c r="T497" t="s">
        <v>2042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">
        <v>2043</v>
      </c>
      <c r="T498" t="s">
        <v>2048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">
        <v>2032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">
        <v>2032</v>
      </c>
      <c r="T500" t="s">
        <v>2041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">
        <v>2043</v>
      </c>
      <c r="T501" t="s">
        <v>2044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">
        <v>2033</v>
      </c>
      <c r="T502" t="s">
        <v>2042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">
        <v>2043</v>
      </c>
      <c r="T503" t="s">
        <v>2044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">
        <v>2043</v>
      </c>
      <c r="T505" t="s">
        <v>2045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">
        <v>2031</v>
      </c>
      <c r="T506" t="s">
        <v>2040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">
        <v>2034</v>
      </c>
      <c r="T507" t="s">
        <v>2055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">
        <v>2033</v>
      </c>
      <c r="T508" t="s">
        <v>2042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">
        <v>2032</v>
      </c>
      <c r="T509" t="s">
        <v>2041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">
        <v>2033</v>
      </c>
      <c r="T510" t="s">
        <v>2042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">
        <v>2033</v>
      </c>
      <c r="T511" t="s">
        <v>2042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">
        <v>2043</v>
      </c>
      <c r="T512" t="s">
        <v>2045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">
        <v>2033</v>
      </c>
      <c r="T513" t="s">
        <v>2042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ROUND((E514/D514)*100, 0)</f>
        <v>139</v>
      </c>
      <c r="G514" t="s">
        <v>20</v>
      </c>
      <c r="H514">
        <v>239</v>
      </c>
      <c r="I514">
        <f t="shared" ref="I514:I577" si="33">IF(H514 = 0, 0, ROUND(E514/H514, 2))</f>
        <v>53.05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ref="N514:N577" si="34">(((L514/60)/60)/24)+DATE(1970,1,1)</f>
        <v>41825.208333333336</v>
      </c>
      <c r="O514" s="7">
        <f t="shared" ref="O514:O577" si="35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si="33"/>
        <v>93.14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si="34"/>
        <v>40430.208333333336</v>
      </c>
      <c r="O515" s="7">
        <f t="shared" si="35"/>
        <v>40432.208333333336</v>
      </c>
      <c r="P515" t="b">
        <v>0</v>
      </c>
      <c r="Q515" t="b">
        <v>0</v>
      </c>
      <c r="R515" t="s">
        <v>269</v>
      </c>
      <c r="S515" t="s">
        <v>2043</v>
      </c>
      <c r="T515" t="s">
        <v>2059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">
        <v>2031</v>
      </c>
      <c r="T516" t="s">
        <v>2040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">
        <v>2033</v>
      </c>
      <c r="T517" t="s">
        <v>2042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">
        <v>2034</v>
      </c>
      <c r="T518" t="s">
        <v>2047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">
        <v>2030</v>
      </c>
      <c r="T519" t="s">
        <v>2036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">
        <v>2043</v>
      </c>
      <c r="T520" t="s">
        <v>2048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">
        <v>2031</v>
      </c>
      <c r="T521" t="s">
        <v>2040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">
        <v>2033</v>
      </c>
      <c r="T522" t="s">
        <v>2042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">
        <v>2043</v>
      </c>
      <c r="T523" t="s">
        <v>2045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2043</v>
      </c>
      <c r="T524" t="s">
        <v>2051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">
        <v>2043</v>
      </c>
      <c r="T525" t="s">
        <v>2051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">
        <v>2033</v>
      </c>
      <c r="T526" t="s">
        <v>2042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">
        <v>2032</v>
      </c>
      <c r="T527" t="s">
        <v>2046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">
        <v>2033</v>
      </c>
      <c r="T528" t="s">
        <v>2042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">
        <v>2043</v>
      </c>
      <c r="T529" t="s">
        <v>2048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">
        <v>2031</v>
      </c>
      <c r="T530" t="s">
        <v>2038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">
        <v>2034</v>
      </c>
      <c r="T532" t="s">
        <v>2052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">
        <v>2033</v>
      </c>
      <c r="T534" t="s">
        <v>2042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">
        <v>2031</v>
      </c>
      <c r="T535" t="s">
        <v>2038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">
        <v>2043</v>
      </c>
      <c r="T536" t="s">
        <v>2045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">
        <v>2033</v>
      </c>
      <c r="T537" t="s">
        <v>2042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">
        <v>2034</v>
      </c>
      <c r="T538" t="s">
        <v>2052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">
        <v>2043</v>
      </c>
      <c r="T539" t="s">
        <v>2044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">
        <v>2030</v>
      </c>
      <c r="T541" t="s">
        <v>2036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">
        <v>2031</v>
      </c>
      <c r="T544" t="s">
        <v>2038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">
        <v>2031</v>
      </c>
      <c r="T546" t="s">
        <v>2040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">
        <v>2033</v>
      </c>
      <c r="T547" t="s">
        <v>2042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">
        <v>2033</v>
      </c>
      <c r="T548" t="s">
        <v>2042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">
        <v>2043</v>
      </c>
      <c r="T549" t="s">
        <v>2045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">
        <v>2033</v>
      </c>
      <c r="T550" t="s">
        <v>2042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">
        <v>2032</v>
      </c>
      <c r="T551" t="s">
        <v>2046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">
        <v>2031</v>
      </c>
      <c r="T552" t="s">
        <v>2038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">
        <v>2032</v>
      </c>
      <c r="T553" t="s">
        <v>2041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">
        <v>2033</v>
      </c>
      <c r="T554" t="s">
        <v>2042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">
        <v>2031</v>
      </c>
      <c r="T555" t="s">
        <v>2040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">
        <v>2031</v>
      </c>
      <c r="T556" t="s">
        <v>2038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">
        <v>2031</v>
      </c>
      <c r="T557" t="s">
        <v>2040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">
        <v>2034</v>
      </c>
      <c r="T558" t="s">
        <v>2058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2043</v>
      </c>
      <c r="T559" t="s">
        <v>2062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">
        <v>2033</v>
      </c>
      <c r="T560" t="s">
        <v>2042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">
        <v>2033</v>
      </c>
      <c r="T561" t="s">
        <v>2042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">
        <v>2043</v>
      </c>
      <c r="T562" t="s">
        <v>2048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">
        <v>2033</v>
      </c>
      <c r="T563" t="s">
        <v>2042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">
        <v>2031</v>
      </c>
      <c r="T564" t="s">
        <v>2040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">
        <v>2043</v>
      </c>
      <c r="T565" t="s">
        <v>2044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">
        <v>2033</v>
      </c>
      <c r="T566" t="s">
        <v>2042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">
        <v>2033</v>
      </c>
      <c r="T567" t="s">
        <v>2042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">
        <v>2031</v>
      </c>
      <c r="T568" t="s">
        <v>2037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">
        <v>2031</v>
      </c>
      <c r="T569" t="s">
        <v>2040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">
        <v>2033</v>
      </c>
      <c r="T570" t="s">
        <v>2042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">
        <v>2043</v>
      </c>
      <c r="T571" t="s">
        <v>2048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">
        <v>2031</v>
      </c>
      <c r="T572" t="s">
        <v>2040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2043</v>
      </c>
      <c r="T573" t="s">
        <v>2051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">
        <v>2031</v>
      </c>
      <c r="T574" t="s">
        <v>2040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">
        <v>2030</v>
      </c>
      <c r="T576" t="s">
        <v>2036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">
        <v>2033</v>
      </c>
      <c r="T577" t="s">
        <v>2042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ROUND((E578/D578)*100, 0)</f>
        <v>65</v>
      </c>
      <c r="G578" t="s">
        <v>14</v>
      </c>
      <c r="H578">
        <v>64</v>
      </c>
      <c r="I578">
        <f t="shared" ref="I578:I641" si="37">IF(H578 = 0, 0, ROUND(E578/H578, 2))</f>
        <v>98.41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ref="N578:N641" si="38">(((L578/60)/60)/24)+DATE(1970,1,1)</f>
        <v>43040.208333333328</v>
      </c>
      <c r="O578" s="7">
        <f t="shared" ref="O578:O641" si="39">(((M578/60)/60)/24)+DATE(1970,1,1)</f>
        <v>43057.25</v>
      </c>
      <c r="P578" t="b">
        <v>0</v>
      </c>
      <c r="Q578" t="b">
        <v>0</v>
      </c>
      <c r="R578" t="s">
        <v>33</v>
      </c>
      <c r="S578" t="s">
        <v>2033</v>
      </c>
      <c r="T578" t="s">
        <v>2042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si="37"/>
        <v>41.78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si="38"/>
        <v>40613.25</v>
      </c>
      <c r="O579" s="7">
        <f t="shared" si="39"/>
        <v>40639.208333333336</v>
      </c>
      <c r="P579" t="b">
        <v>0</v>
      </c>
      <c r="Q579" t="b">
        <v>0</v>
      </c>
      <c r="R579" t="s">
        <v>159</v>
      </c>
      <c r="S579" t="s">
        <v>2031</v>
      </c>
      <c r="T579" t="s">
        <v>2057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">
        <v>2043</v>
      </c>
      <c r="T580" t="s">
        <v>2062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2031</v>
      </c>
      <c r="T581" t="s">
        <v>2057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">
        <v>2033</v>
      </c>
      <c r="T582" t="s">
        <v>2042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">
        <v>2032</v>
      </c>
      <c r="T583" t="s">
        <v>2041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">
        <v>2043</v>
      </c>
      <c r="T585" t="s">
        <v>2044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">
        <v>2032</v>
      </c>
      <c r="T586" t="s">
        <v>2041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">
        <v>2034</v>
      </c>
      <c r="T587" t="s">
        <v>2058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">
        <v>2031</v>
      </c>
      <c r="T588" t="s">
        <v>2040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">
        <v>2030</v>
      </c>
      <c r="T589" t="s">
        <v>2036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">
        <v>2033</v>
      </c>
      <c r="T590" t="s">
        <v>2042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">
        <v>2043</v>
      </c>
      <c r="T591" t="s">
        <v>2044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">
        <v>2034</v>
      </c>
      <c r="T592" t="s">
        <v>2055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">
        <v>2033</v>
      </c>
      <c r="T594" t="s">
        <v>2042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">
        <v>2043</v>
      </c>
      <c r="T595" t="s">
        <v>2048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">
        <v>2033</v>
      </c>
      <c r="T596" t="s">
        <v>2042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">
        <v>2033</v>
      </c>
      <c r="T597" t="s">
        <v>2042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">
        <v>2043</v>
      </c>
      <c r="T598" t="s">
        <v>2045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">
        <v>2033</v>
      </c>
      <c r="T599" t="s">
        <v>2042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">
        <v>2031</v>
      </c>
      <c r="T600" t="s">
        <v>2040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">
        <v>2043</v>
      </c>
      <c r="T601" t="s">
        <v>2044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">
        <v>2030</v>
      </c>
      <c r="T602" t="s">
        <v>2036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">
        <v>2032</v>
      </c>
      <c r="T603" t="s">
        <v>2046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">
        <v>2033</v>
      </c>
      <c r="T604" t="s">
        <v>2042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">
        <v>2033</v>
      </c>
      <c r="T605" t="s">
        <v>2042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">
        <v>2033</v>
      </c>
      <c r="T606" t="s">
        <v>2042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">
        <v>2034</v>
      </c>
      <c r="T607" t="s">
        <v>2047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">
        <v>2031</v>
      </c>
      <c r="T608" t="s">
        <v>2040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">
        <v>2030</v>
      </c>
      <c r="T609" t="s">
        <v>2036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">
        <v>2031</v>
      </c>
      <c r="T610" t="s">
        <v>2057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">
        <v>2043</v>
      </c>
      <c r="T611" t="s">
        <v>2062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">
        <v>2033</v>
      </c>
      <c r="T612" t="s">
        <v>2042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">
        <v>2033</v>
      </c>
      <c r="T613" t="s">
        <v>2042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">
        <v>2031</v>
      </c>
      <c r="T614" t="s">
        <v>2037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">
        <v>2033</v>
      </c>
      <c r="T615" t="s">
        <v>2042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">
        <v>2033</v>
      </c>
      <c r="T616" t="s">
        <v>2042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">
        <v>2033</v>
      </c>
      <c r="T617" t="s">
        <v>2042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">
        <v>2031</v>
      </c>
      <c r="T618" t="s">
        <v>2038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">
        <v>2033</v>
      </c>
      <c r="T619" t="s">
        <v>2042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">
        <v>2034</v>
      </c>
      <c r="T620" t="s">
        <v>2047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">
        <v>2033</v>
      </c>
      <c r="T621" t="s">
        <v>2042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">
        <v>2033</v>
      </c>
      <c r="T623" t="s">
        <v>2042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">
        <v>2031</v>
      </c>
      <c r="T624" t="s">
        <v>2038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">
        <v>2033</v>
      </c>
      <c r="T625" t="s">
        <v>2042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">
        <v>2033</v>
      </c>
      <c r="T627" t="s">
        <v>2042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">
        <v>2033</v>
      </c>
      <c r="T628" t="s">
        <v>2042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">
        <v>2030</v>
      </c>
      <c r="T629" t="s">
        <v>2036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">
        <v>2031</v>
      </c>
      <c r="T630" t="s">
        <v>2038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">
        <v>2033</v>
      </c>
      <c r="T631" t="s">
        <v>2042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">
        <v>2033</v>
      </c>
      <c r="T632" t="s">
        <v>2042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">
        <v>2033</v>
      </c>
      <c r="T633" t="s">
        <v>2042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">
        <v>2033</v>
      </c>
      <c r="T634" t="s">
        <v>2042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">
        <v>2043</v>
      </c>
      <c r="T635" t="s">
        <v>2048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2043</v>
      </c>
      <c r="T636" t="s">
        <v>2059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2043</v>
      </c>
      <c r="T637" t="s">
        <v>2059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">
        <v>2043</v>
      </c>
      <c r="T638" t="s">
        <v>2048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">
        <v>2033</v>
      </c>
      <c r="T639" t="s">
        <v>2042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">
        <v>2033</v>
      </c>
      <c r="T640" t="s">
        <v>2042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">
        <v>2043</v>
      </c>
      <c r="T641" t="s">
        <v>2045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ROUND((E642/D642)*100, 0)</f>
        <v>17</v>
      </c>
      <c r="G642" t="s">
        <v>14</v>
      </c>
      <c r="H642">
        <v>257</v>
      </c>
      <c r="I642">
        <f t="shared" ref="I642:I705" si="41">IF(H642 = 0, 0, ROUND(E642/H642, 2))</f>
        <v>76.92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ref="N642:N705" si="42">(((L642/60)/60)/24)+DATE(1970,1,1)</f>
        <v>42387.25</v>
      </c>
      <c r="O642" s="7">
        <f t="shared" ref="O642:O705" si="43">(((M642/60)/60)/24)+DATE(1970,1,1)</f>
        <v>42390.25</v>
      </c>
      <c r="P642" t="b">
        <v>0</v>
      </c>
      <c r="Q642" t="b">
        <v>0</v>
      </c>
      <c r="R642" t="s">
        <v>33</v>
      </c>
      <c r="S642" t="s">
        <v>2033</v>
      </c>
      <c r="T642" t="s">
        <v>2042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si="41"/>
        <v>58.13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si="42"/>
        <v>42786.25</v>
      </c>
      <c r="O643" s="7">
        <f t="shared" si="43"/>
        <v>42814.208333333328</v>
      </c>
      <c r="P643" t="b">
        <v>0</v>
      </c>
      <c r="Q643" t="b">
        <v>0</v>
      </c>
      <c r="R643" t="s">
        <v>33</v>
      </c>
      <c r="S643" t="s">
        <v>2033</v>
      </c>
      <c r="T643" t="s">
        <v>2042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">
        <v>2032</v>
      </c>
      <c r="T644" t="s">
        <v>2046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">
        <v>2033</v>
      </c>
      <c r="T645" t="s">
        <v>2042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">
        <v>2033</v>
      </c>
      <c r="T646" t="s">
        <v>2042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">
        <v>2031</v>
      </c>
      <c r="T647" t="s">
        <v>2040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">
        <v>2034</v>
      </c>
      <c r="T649" t="s">
        <v>2058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">
        <v>2030</v>
      </c>
      <c r="T650" t="s">
        <v>2036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">
        <v>2033</v>
      </c>
      <c r="T651" t="s">
        <v>2042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2031</v>
      </c>
      <c r="T652" t="s">
        <v>2057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">
        <v>2043</v>
      </c>
      <c r="T653" t="s">
        <v>2051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">
        <v>2032</v>
      </c>
      <c r="T654" t="s">
        <v>2041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">
        <v>2032</v>
      </c>
      <c r="T655" t="s">
        <v>2041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2031</v>
      </c>
      <c r="T656" t="s">
        <v>2056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">
        <v>2030</v>
      </c>
      <c r="T658" t="s">
        <v>2036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">
        <v>2043</v>
      </c>
      <c r="T659" t="s">
        <v>2062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">
        <v>2031</v>
      </c>
      <c r="T660" t="s">
        <v>2040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">
        <v>2043</v>
      </c>
      <c r="T661" t="s">
        <v>2044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">
        <v>2033</v>
      </c>
      <c r="T662" t="s">
        <v>2042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2031</v>
      </c>
      <c r="T663" t="s">
        <v>2057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">
        <v>2033</v>
      </c>
      <c r="T664" t="s">
        <v>2042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">
        <v>2033</v>
      </c>
      <c r="T665" t="s">
        <v>2042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">
        <v>2031</v>
      </c>
      <c r="T666" t="s">
        <v>2057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">
        <v>2043</v>
      </c>
      <c r="T667" t="s">
        <v>2044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">
        <v>2033</v>
      </c>
      <c r="T668" t="s">
        <v>2042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">
        <v>2033</v>
      </c>
      <c r="T670" t="s">
        <v>2042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">
        <v>2033</v>
      </c>
      <c r="T671" t="s">
        <v>2042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">
        <v>2031</v>
      </c>
      <c r="T672" t="s">
        <v>2038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">
        <v>2033</v>
      </c>
      <c r="T673" t="s">
        <v>2042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">
        <v>2033</v>
      </c>
      <c r="T674" t="s">
        <v>2042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">
        <v>2031</v>
      </c>
      <c r="T675" t="s">
        <v>2038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">
        <v>2034</v>
      </c>
      <c r="T679" t="s">
        <v>2052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">
        <v>2043</v>
      </c>
      <c r="T680" t="s">
        <v>2045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">
        <v>2030</v>
      </c>
      <c r="T681" t="s">
        <v>2036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">
        <v>2033</v>
      </c>
      <c r="T683" t="s">
        <v>2042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">
        <v>2033</v>
      </c>
      <c r="T684" t="s">
        <v>2042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">
        <v>2033</v>
      </c>
      <c r="T685" t="s">
        <v>2042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">
        <v>2034</v>
      </c>
      <c r="T686" t="s">
        <v>2047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">
        <v>2033</v>
      </c>
      <c r="T687" t="s">
        <v>2042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">
        <v>2032</v>
      </c>
      <c r="T688" t="s">
        <v>2046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">
        <v>2033</v>
      </c>
      <c r="T689" t="s">
        <v>2042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">
        <v>2043</v>
      </c>
      <c r="T690" t="s">
        <v>2059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">
        <v>2032</v>
      </c>
      <c r="T691" t="s">
        <v>2041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">
        <v>2043</v>
      </c>
      <c r="T692" t="s">
        <v>2044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">
        <v>2043</v>
      </c>
      <c r="T693" t="s">
        <v>2044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">
        <v>2031</v>
      </c>
      <c r="T694" t="s">
        <v>2040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">
        <v>2033</v>
      </c>
      <c r="T695" t="s">
        <v>2042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">
        <v>2033</v>
      </c>
      <c r="T696" t="s">
        <v>2042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">
        <v>2031</v>
      </c>
      <c r="T697" t="s">
        <v>2040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">
        <v>2033</v>
      </c>
      <c r="T698" t="s">
        <v>2042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">
        <v>2031</v>
      </c>
      <c r="T699" t="s">
        <v>2037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">
        <v>2032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">
        <v>2043</v>
      </c>
      <c r="T701" t="s">
        <v>2045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">
        <v>2032</v>
      </c>
      <c r="T702" t="s">
        <v>2046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">
        <v>2033</v>
      </c>
      <c r="T703" t="s">
        <v>2042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">
        <v>2032</v>
      </c>
      <c r="T704" t="s">
        <v>2046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">
        <v>2034</v>
      </c>
      <c r="T705" t="s">
        <v>2058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ROUND((E706/D706)*100, 0)</f>
        <v>123</v>
      </c>
      <c r="G706" t="s">
        <v>20</v>
      </c>
      <c r="H706">
        <v>116</v>
      </c>
      <c r="I706">
        <f t="shared" ref="I706:I769" si="45">IF(H706 = 0, 0, ROUND(E706/H706, 2))</f>
        <v>92.09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ref="N706:N769" si="46">(((L706/60)/60)/24)+DATE(1970,1,1)</f>
        <v>42555.208333333328</v>
      </c>
      <c r="O706" s="7">
        <f t="shared" ref="O706:O769" si="47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2043</v>
      </c>
      <c r="T706" t="s">
        <v>2048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si="45"/>
        <v>82.99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si="46"/>
        <v>41619.25</v>
      </c>
      <c r="O707" s="7">
        <f t="shared" si="47"/>
        <v>41623.25</v>
      </c>
      <c r="P707" t="b">
        <v>0</v>
      </c>
      <c r="Q707" t="b">
        <v>0</v>
      </c>
      <c r="R707" t="s">
        <v>68</v>
      </c>
      <c r="S707" t="s">
        <v>2034</v>
      </c>
      <c r="T707" t="s">
        <v>2047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">
        <v>2032</v>
      </c>
      <c r="T708" t="s">
        <v>2041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">
        <v>2043</v>
      </c>
      <c r="T709" t="s">
        <v>2045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">
        <v>2033</v>
      </c>
      <c r="T710" t="s">
        <v>2042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">
        <v>2033</v>
      </c>
      <c r="T711" t="s">
        <v>2042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">
        <v>2033</v>
      </c>
      <c r="T712" t="s">
        <v>2042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">
        <v>2033</v>
      </c>
      <c r="T713" t="s">
        <v>2042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">
        <v>2033</v>
      </c>
      <c r="T714" t="s">
        <v>2042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">
        <v>2034</v>
      </c>
      <c r="T715" t="s">
        <v>2055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">
        <v>2031</v>
      </c>
      <c r="T716" t="s">
        <v>2040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">
        <v>2033</v>
      </c>
      <c r="T718" t="s">
        <v>2042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">
        <v>2043</v>
      </c>
      <c r="T719" t="s">
        <v>2044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">
        <v>2032</v>
      </c>
      <c r="T720" t="s">
        <v>2046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">
        <v>2034</v>
      </c>
      <c r="T721" t="s">
        <v>2052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">
        <v>2033</v>
      </c>
      <c r="T722" t="s">
        <v>2042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">
        <v>2031</v>
      </c>
      <c r="T723" t="s">
        <v>2040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">
        <v>2043</v>
      </c>
      <c r="T724" t="s">
        <v>2044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">
        <v>2033</v>
      </c>
      <c r="T725" t="s">
        <v>2042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">
        <v>2033</v>
      </c>
      <c r="T726" t="s">
        <v>2042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">
        <v>2033</v>
      </c>
      <c r="T728" t="s">
        <v>2042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">
        <v>2032</v>
      </c>
      <c r="T729" t="s">
        <v>2041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">
        <v>2033</v>
      </c>
      <c r="T730" t="s">
        <v>2042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">
        <v>2043</v>
      </c>
      <c r="T731" t="s">
        <v>2045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">
        <v>2032</v>
      </c>
      <c r="T732" t="s">
        <v>2046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">
        <v>2032</v>
      </c>
      <c r="T733" t="s">
        <v>2041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">
        <v>2031</v>
      </c>
      <c r="T734" t="s">
        <v>2040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2031</v>
      </c>
      <c r="T735" t="s">
        <v>2056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">
        <v>2033</v>
      </c>
      <c r="T736" t="s">
        <v>2042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">
        <v>2034</v>
      </c>
      <c r="T738" t="s">
        <v>2047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">
        <v>2031</v>
      </c>
      <c r="T739" t="s">
        <v>2038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">
        <v>2033</v>
      </c>
      <c r="T740" t="s">
        <v>2042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">
        <v>2031</v>
      </c>
      <c r="T741" t="s">
        <v>2038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">
        <v>2033</v>
      </c>
      <c r="T742" t="s">
        <v>2042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">
        <v>2033</v>
      </c>
      <c r="T743" t="s">
        <v>2042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">
        <v>2031</v>
      </c>
      <c r="T744" t="s">
        <v>2037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">
        <v>2033</v>
      </c>
      <c r="T745" t="s">
        <v>2042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">
        <v>2033</v>
      </c>
      <c r="T746" t="s">
        <v>2042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">
        <v>2032</v>
      </c>
      <c r="T747" t="s">
        <v>2046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">
        <v>2032</v>
      </c>
      <c r="T748" t="s">
        <v>2041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">
        <v>2033</v>
      </c>
      <c r="T749" t="s">
        <v>2042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">
        <v>2043</v>
      </c>
      <c r="T750" t="s">
        <v>2048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">
        <v>2032</v>
      </c>
      <c r="T751" t="s">
        <v>2046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">
        <v>2031</v>
      </c>
      <c r="T752" t="s">
        <v>2037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">
        <v>2034</v>
      </c>
      <c r="T753" t="s">
        <v>2047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">
        <v>2033</v>
      </c>
      <c r="T754" t="s">
        <v>2042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">
        <v>2033</v>
      </c>
      <c r="T756" t="s">
        <v>2042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">
        <v>2033</v>
      </c>
      <c r="T757" t="s">
        <v>2042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">
        <v>2033</v>
      </c>
      <c r="T758" t="s">
        <v>2042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">
        <v>2043</v>
      </c>
      <c r="T759" t="s">
        <v>2045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">
        <v>2031</v>
      </c>
      <c r="T760" t="s">
        <v>2040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">
        <v>2031</v>
      </c>
      <c r="T761" t="s">
        <v>2037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">
        <v>2031</v>
      </c>
      <c r="T763" t="s">
        <v>2040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">
        <v>2031</v>
      </c>
      <c r="T764" t="s">
        <v>2057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">
        <v>2033</v>
      </c>
      <c r="T765" t="s">
        <v>2042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">
        <v>2031</v>
      </c>
      <c r="T766" t="s">
        <v>2040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">
        <v>2031</v>
      </c>
      <c r="T767" t="s">
        <v>2038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2043</v>
      </c>
      <c r="T768" t="s">
        <v>2062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">
        <v>2034</v>
      </c>
      <c r="T769" t="s">
        <v>2058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ROUND((E770/D770)*100, 0)</f>
        <v>231</v>
      </c>
      <c r="G770" t="s">
        <v>20</v>
      </c>
      <c r="H770">
        <v>150</v>
      </c>
      <c r="I770">
        <f t="shared" ref="I770:I833" si="49">IF(H770 = 0, 0, ROUND(E770/H770, 2))</f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ref="N770:N833" si="50">(((L770/60)/60)/24)+DATE(1970,1,1)</f>
        <v>41619.25</v>
      </c>
      <c r="O770" s="7">
        <f t="shared" ref="O770:O833" si="51">(((M770/60)/60)/24)+DATE(1970,1,1)</f>
        <v>41634.25</v>
      </c>
      <c r="P770" t="b">
        <v>0</v>
      </c>
      <c r="Q770" t="b">
        <v>0</v>
      </c>
      <c r="R770" t="s">
        <v>33</v>
      </c>
      <c r="S770" t="s">
        <v>2033</v>
      </c>
      <c r="T770" t="s">
        <v>2042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si="49"/>
        <v>32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si="50"/>
        <v>41501.208333333336</v>
      </c>
      <c r="O771" s="7">
        <f t="shared" si="51"/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">
        <v>2033</v>
      </c>
      <c r="T772" t="s">
        <v>2042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">
        <v>2033</v>
      </c>
      <c r="T773" t="s">
        <v>2042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">
        <v>2031</v>
      </c>
      <c r="T774" t="s">
        <v>2038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">
        <v>2033</v>
      </c>
      <c r="T775" t="s">
        <v>2042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">
        <v>2032</v>
      </c>
      <c r="T776" t="s">
        <v>2041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">
        <v>2031</v>
      </c>
      <c r="T777" t="s">
        <v>2040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">
        <v>2033</v>
      </c>
      <c r="T778" t="s">
        <v>2042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">
        <v>2033</v>
      </c>
      <c r="T779" t="s">
        <v>2042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">
        <v>2043</v>
      </c>
      <c r="T780" t="s">
        <v>2048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">
        <v>2033</v>
      </c>
      <c r="T781" t="s">
        <v>2042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">
        <v>2043</v>
      </c>
      <c r="T782" t="s">
        <v>2045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">
        <v>2033</v>
      </c>
      <c r="T783" t="s">
        <v>2042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">
        <v>2043</v>
      </c>
      <c r="T784" t="s">
        <v>2048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">
        <v>2031</v>
      </c>
      <c r="T785" t="s">
        <v>2040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">
        <v>2032</v>
      </c>
      <c r="T786" t="s">
        <v>2041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">
        <v>2043</v>
      </c>
      <c r="T787" t="s">
        <v>2048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2031</v>
      </c>
      <c r="T788" t="s">
        <v>2057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">
        <v>2031</v>
      </c>
      <c r="T789" t="s">
        <v>2040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">
        <v>2043</v>
      </c>
      <c r="T790" t="s">
        <v>2048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">
        <v>2033</v>
      </c>
      <c r="T791" t="s">
        <v>2042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">
        <v>2033</v>
      </c>
      <c r="T792" t="s">
        <v>2042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">
        <v>2030</v>
      </c>
      <c r="T793" t="s">
        <v>2036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">
        <v>2033</v>
      </c>
      <c r="T794" t="s">
        <v>2042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">
        <v>2034</v>
      </c>
      <c r="T795" t="s">
        <v>2047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">
        <v>2031</v>
      </c>
      <c r="T796" t="s">
        <v>2040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">
        <v>2043</v>
      </c>
      <c r="T797" t="s">
        <v>2045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">
        <v>2032</v>
      </c>
      <c r="T799" t="s">
        <v>2041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">
        <v>2033</v>
      </c>
      <c r="T800" t="s">
        <v>2042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">
        <v>2033</v>
      </c>
      <c r="T801" t="s">
        <v>2042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">
        <v>2031</v>
      </c>
      <c r="T802" t="s">
        <v>2040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">
        <v>2033</v>
      </c>
      <c r="T805" t="s">
        <v>2042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">
        <v>2031</v>
      </c>
      <c r="T806" t="s">
        <v>2040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">
        <v>2043</v>
      </c>
      <c r="T807" t="s">
        <v>2044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">
        <v>2043</v>
      </c>
      <c r="T808" t="s">
        <v>2045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">
        <v>2033</v>
      </c>
      <c r="T809" t="s">
        <v>2042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">
        <v>2030</v>
      </c>
      <c r="T810" t="s">
        <v>2036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">
        <v>2043</v>
      </c>
      <c r="T811" t="s">
        <v>2044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">
        <v>2033</v>
      </c>
      <c r="T812" t="s">
        <v>2042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">
        <v>2034</v>
      </c>
      <c r="T814" t="s">
        <v>2047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">
        <v>2031</v>
      </c>
      <c r="T816" t="s">
        <v>2040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">
        <v>2031</v>
      </c>
      <c r="T817" t="s">
        <v>2040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">
        <v>2033</v>
      </c>
      <c r="T818" t="s">
        <v>2042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">
        <v>2034</v>
      </c>
      <c r="T819" t="s">
        <v>2047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">
        <v>2033</v>
      </c>
      <c r="T820" t="s">
        <v>2042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">
        <v>2031</v>
      </c>
      <c r="T822" t="s">
        <v>2040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">
        <v>2043</v>
      </c>
      <c r="T823" t="s">
        <v>2044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">
        <v>2031</v>
      </c>
      <c r="T824" t="s">
        <v>2040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">
        <v>2031</v>
      </c>
      <c r="T825" t="s">
        <v>2040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">
        <v>2034</v>
      </c>
      <c r="T826" t="s">
        <v>2047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2043</v>
      </c>
      <c r="T827" t="s">
        <v>2051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">
        <v>2033</v>
      </c>
      <c r="T828" t="s">
        <v>2042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">
        <v>2043</v>
      </c>
      <c r="T829" t="s">
        <v>2045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">
        <v>2033</v>
      </c>
      <c r="T830" t="s">
        <v>2042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">
        <v>2033</v>
      </c>
      <c r="T831" t="s">
        <v>2042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">
        <v>2033</v>
      </c>
      <c r="T832" t="s">
        <v>2042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ROUND((E834/D834)*100, 0)</f>
        <v>315</v>
      </c>
      <c r="G834" t="s">
        <v>20</v>
      </c>
      <c r="H834">
        <v>1297</v>
      </c>
      <c r="I834">
        <f t="shared" ref="I834:I897" si="53">IF(H834 = 0, 0, ROUND(E834/H834, 2))</f>
        <v>104.98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ref="N834:N897" si="54">(((L834/60)/60)/24)+DATE(1970,1,1)</f>
        <v>42299.208333333328</v>
      </c>
      <c r="O834" s="7">
        <f t="shared" ref="O834:O897" si="55">(((M834/60)/60)/24)+DATE(1970,1,1)</f>
        <v>42333.25</v>
      </c>
      <c r="P834" t="b">
        <v>1</v>
      </c>
      <c r="Q834" t="b">
        <v>0</v>
      </c>
      <c r="R834" t="s">
        <v>206</v>
      </c>
      <c r="S834" t="s">
        <v>2034</v>
      </c>
      <c r="T834" t="s">
        <v>2058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si="53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si="54"/>
        <v>40588.25</v>
      </c>
      <c r="O835" s="7">
        <f t="shared" si="55"/>
        <v>40599.25</v>
      </c>
      <c r="P835" t="b">
        <v>0</v>
      </c>
      <c r="Q835" t="b">
        <v>0</v>
      </c>
      <c r="R835" t="s">
        <v>206</v>
      </c>
      <c r="S835" t="s">
        <v>2034</v>
      </c>
      <c r="T835" t="s">
        <v>2058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">
        <v>2033</v>
      </c>
      <c r="T836" t="s">
        <v>2042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">
        <v>2032</v>
      </c>
      <c r="T837" t="s">
        <v>2041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">
        <v>2031</v>
      </c>
      <c r="T838" t="s">
        <v>2038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2031</v>
      </c>
      <c r="T839" t="s">
        <v>2057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">
        <v>2033</v>
      </c>
      <c r="T840" t="s">
        <v>2042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">
        <v>2043</v>
      </c>
      <c r="T841" t="s">
        <v>2044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">
        <v>2033</v>
      </c>
      <c r="T842" t="s">
        <v>2042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">
        <v>2032</v>
      </c>
      <c r="T843" t="s">
        <v>2041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">
        <v>2032</v>
      </c>
      <c r="T844" t="s">
        <v>2046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">
        <v>2043</v>
      </c>
      <c r="T846" t="s">
        <v>2044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">
        <v>2032</v>
      </c>
      <c r="T847" t="s">
        <v>2041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">
        <v>2032</v>
      </c>
      <c r="T848" t="s">
        <v>2041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">
        <v>2030</v>
      </c>
      <c r="T849" t="s">
        <v>2036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">
        <v>2043</v>
      </c>
      <c r="T850" t="s">
        <v>2045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">
        <v>2031</v>
      </c>
      <c r="T851" t="s">
        <v>2038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">
        <v>2031</v>
      </c>
      <c r="T852" t="s">
        <v>2040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">
        <v>2031</v>
      </c>
      <c r="T853" t="s">
        <v>2037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">
        <v>2031</v>
      </c>
      <c r="T855" t="s">
        <v>2038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">
        <v>2034</v>
      </c>
      <c r="T856" t="s">
        <v>2052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">
        <v>2033</v>
      </c>
      <c r="T857" t="s">
        <v>2042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">
        <v>2030</v>
      </c>
      <c r="T858" t="s">
        <v>2036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">
        <v>2043</v>
      </c>
      <c r="T859" t="s">
        <v>2051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">
        <v>2030</v>
      </c>
      <c r="T860" t="s">
        <v>2036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">
        <v>2033</v>
      </c>
      <c r="T861" t="s">
        <v>2042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">
        <v>2032</v>
      </c>
      <c r="T862" t="s">
        <v>2046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">
        <v>2033</v>
      </c>
      <c r="T863" t="s">
        <v>2042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">
        <v>2033</v>
      </c>
      <c r="T864" t="s">
        <v>2042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2043</v>
      </c>
      <c r="T865" t="s">
        <v>2059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2043</v>
      </c>
      <c r="T866" t="s">
        <v>2051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">
        <v>2033</v>
      </c>
      <c r="T867" t="s">
        <v>2042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">
        <v>2030</v>
      </c>
      <c r="T869" t="s">
        <v>2036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">
        <v>2033</v>
      </c>
      <c r="T870" t="s">
        <v>2042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">
        <v>2043</v>
      </c>
      <c r="T871" t="s">
        <v>2045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">
        <v>2033</v>
      </c>
      <c r="T872" t="s">
        <v>2042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">
        <v>2033</v>
      </c>
      <c r="T873" t="s">
        <v>2042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2043</v>
      </c>
      <c r="T874" t="s">
        <v>2062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">
        <v>2031</v>
      </c>
      <c r="T877" t="s">
        <v>2040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">
        <v>2030</v>
      </c>
      <c r="T879" t="s">
        <v>2036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">
        <v>2031</v>
      </c>
      <c r="T880" t="s">
        <v>2056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">
        <v>2034</v>
      </c>
      <c r="T881" t="s">
        <v>2047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">
        <v>2031</v>
      </c>
      <c r="T882" t="s">
        <v>2037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">
        <v>2033</v>
      </c>
      <c r="T883" t="s">
        <v>2042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">
        <v>2033</v>
      </c>
      <c r="T884" t="s">
        <v>2042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2043</v>
      </c>
      <c r="T885" t="s">
        <v>2051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">
        <v>2033</v>
      </c>
      <c r="T886" t="s">
        <v>2042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">
        <v>2033</v>
      </c>
      <c r="T887" t="s">
        <v>2042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">
        <v>2031</v>
      </c>
      <c r="T888" t="s">
        <v>2038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">
        <v>2033</v>
      </c>
      <c r="T889" t="s">
        <v>2042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">
        <v>2033</v>
      </c>
      <c r="T890" t="s">
        <v>2042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">
        <v>2031</v>
      </c>
      <c r="T891" t="s">
        <v>2037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">
        <v>2031</v>
      </c>
      <c r="T892" t="s">
        <v>2038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">
        <v>2043</v>
      </c>
      <c r="T893" t="s">
        <v>2044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">
        <v>2034</v>
      </c>
      <c r="T894" t="s">
        <v>2058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">
        <v>2043</v>
      </c>
      <c r="T895" t="s">
        <v>2044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2043</v>
      </c>
      <c r="T896" t="s">
        <v>2059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">
        <v>2033</v>
      </c>
      <c r="T897" t="s">
        <v>2042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ROUND((E898/D898)*100, 0)</f>
        <v>774</v>
      </c>
      <c r="G898" t="s">
        <v>20</v>
      </c>
      <c r="H898">
        <v>1460</v>
      </c>
      <c r="I898">
        <f t="shared" ref="I898:I961" si="57">IF(H898 = 0, 0, ROUND(E898/H898, 2))</f>
        <v>105.03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ref="N898:N961" si="58">(((L898/60)/60)/24)+DATE(1970,1,1)</f>
        <v>40738.208333333336</v>
      </c>
      <c r="O898" s="7">
        <f t="shared" ref="O898:O961" si="59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2030</v>
      </c>
      <c r="T898" t="s">
        <v>2036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si="57"/>
        <v>90.26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si="58"/>
        <v>43583.208333333328</v>
      </c>
      <c r="O899" s="7">
        <f t="shared" si="59"/>
        <v>43585.208333333328</v>
      </c>
      <c r="P899" t="b">
        <v>0</v>
      </c>
      <c r="Q899" t="b">
        <v>0</v>
      </c>
      <c r="R899" t="s">
        <v>33</v>
      </c>
      <c r="S899" t="s">
        <v>2033</v>
      </c>
      <c r="T899" t="s">
        <v>2042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">
        <v>2043</v>
      </c>
      <c r="T900" t="s">
        <v>2044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2031</v>
      </c>
      <c r="T901" t="s">
        <v>2057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">
        <v>2032</v>
      </c>
      <c r="T902" t="s">
        <v>2041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">
        <v>2031</v>
      </c>
      <c r="T903" t="s">
        <v>2040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">
        <v>2032</v>
      </c>
      <c r="T904" t="s">
        <v>2041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">
        <v>2034</v>
      </c>
      <c r="T905" t="s">
        <v>2047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">
        <v>2034</v>
      </c>
      <c r="T906" t="s">
        <v>2055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">
        <v>2033</v>
      </c>
      <c r="T907" t="s">
        <v>2042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">
        <v>2043</v>
      </c>
      <c r="T908" t="s">
        <v>2044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">
        <v>2033</v>
      </c>
      <c r="T909" t="s">
        <v>2042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">
        <v>2033</v>
      </c>
      <c r="T911" t="s">
        <v>2042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">
        <v>2033</v>
      </c>
      <c r="T912" t="s">
        <v>2042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">
        <v>2032</v>
      </c>
      <c r="T913" t="s">
        <v>2041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">
        <v>2043</v>
      </c>
      <c r="T914" t="s">
        <v>2045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">
        <v>2043</v>
      </c>
      <c r="T915" t="s">
        <v>2045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">
        <v>2033</v>
      </c>
      <c r="T916" t="s">
        <v>2042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2043</v>
      </c>
      <c r="T917" t="s">
        <v>2059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2043</v>
      </c>
      <c r="T919" t="s">
        <v>2051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">
        <v>2034</v>
      </c>
      <c r="T920" t="s">
        <v>2055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">
        <v>2033</v>
      </c>
      <c r="T921" t="s">
        <v>2042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">
        <v>2043</v>
      </c>
      <c r="T922" t="s">
        <v>2048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">
        <v>2032</v>
      </c>
      <c r="T923" t="s">
        <v>2041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">
        <v>2031</v>
      </c>
      <c r="T924" t="s">
        <v>2061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">
        <v>2033</v>
      </c>
      <c r="T925" t="s">
        <v>2042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">
        <v>2033</v>
      </c>
      <c r="T926" t="s">
        <v>2042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">
        <v>2033</v>
      </c>
      <c r="T927" t="s">
        <v>2042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">
        <v>2030</v>
      </c>
      <c r="T928" t="s">
        <v>2036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">
        <v>2033</v>
      </c>
      <c r="T929" t="s">
        <v>2042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">
        <v>2032</v>
      </c>
      <c r="T930" t="s">
        <v>2041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">
        <v>2033</v>
      </c>
      <c r="T931" t="s">
        <v>2042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">
        <v>2033</v>
      </c>
      <c r="T932" t="s">
        <v>2042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">
        <v>2033</v>
      </c>
      <c r="T933" t="s">
        <v>2042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">
        <v>2031</v>
      </c>
      <c r="T934" t="s">
        <v>2040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">
        <v>2033</v>
      </c>
      <c r="T935" t="s">
        <v>2042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">
        <v>2033</v>
      </c>
      <c r="T936" t="s">
        <v>2042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">
        <v>2033</v>
      </c>
      <c r="T937" t="s">
        <v>2042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">
        <v>2033</v>
      </c>
      <c r="T938" t="s">
        <v>2042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">
        <v>2043</v>
      </c>
      <c r="T939" t="s">
        <v>2044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">
        <v>2034</v>
      </c>
      <c r="T940" t="s">
        <v>2052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">
        <v>2032</v>
      </c>
      <c r="T942" t="s">
        <v>2041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">
        <v>2033</v>
      </c>
      <c r="T943" t="s">
        <v>2042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">
        <v>2033</v>
      </c>
      <c r="T944" t="s">
        <v>2042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">
        <v>2030</v>
      </c>
      <c r="T945" t="s">
        <v>2036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">
        <v>2033</v>
      </c>
      <c r="T948" t="s">
        <v>2042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">
        <v>2033</v>
      </c>
      <c r="T949" t="s">
        <v>2042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">
        <v>2043</v>
      </c>
      <c r="T950" t="s">
        <v>2044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">
        <v>2032</v>
      </c>
      <c r="T951" t="s">
        <v>2041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">
        <v>2033</v>
      </c>
      <c r="T952" t="s">
        <v>2042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">
        <v>2031</v>
      </c>
      <c r="T953" t="s">
        <v>2040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">
        <v>2043</v>
      </c>
      <c r="T954" t="s">
        <v>2044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">
        <v>2043</v>
      </c>
      <c r="T955" t="s">
        <v>2062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">
        <v>2032</v>
      </c>
      <c r="T956" t="s">
        <v>2041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">
        <v>2033</v>
      </c>
      <c r="T957" t="s">
        <v>2042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">
        <v>2043</v>
      </c>
      <c r="T958" t="s">
        <v>2062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">
        <v>2033</v>
      </c>
      <c r="T959" t="s">
        <v>2042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">
        <v>2043</v>
      </c>
      <c r="T960" t="s">
        <v>2048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">
        <v>2034</v>
      </c>
      <c r="T961" t="s">
        <v>2058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25" si="60">ROUND((E962/D962)*100, 0)</f>
        <v>85</v>
      </c>
      <c r="G962" t="s">
        <v>14</v>
      </c>
      <c r="H962">
        <v>55</v>
      </c>
      <c r="I962">
        <f t="shared" ref="I962:I1025" si="61">IF(H962 = 0, 0, ROUND(E962/H962, 2))</f>
        <v>85.05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ref="N962:N1001" si="62">(((L962/60)/60)/24)+DATE(1970,1,1)</f>
        <v>42408.25</v>
      </c>
      <c r="O962" s="7">
        <f t="shared" ref="O962:O1001" si="63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2032</v>
      </c>
      <c r="T962" t="s">
        <v>2041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si="61"/>
        <v>43.87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si="62"/>
        <v>40591.25</v>
      </c>
      <c r="O963" s="7">
        <f t="shared" si="63"/>
        <v>40595.25</v>
      </c>
      <c r="P963" t="b">
        <v>0</v>
      </c>
      <c r="Q963" t="b">
        <v>0</v>
      </c>
      <c r="R963" t="s">
        <v>206</v>
      </c>
      <c r="S963" t="s">
        <v>2034</v>
      </c>
      <c r="T963" t="s">
        <v>2058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">
        <v>2030</v>
      </c>
      <c r="T964" t="s">
        <v>2036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">
        <v>2033</v>
      </c>
      <c r="T966" t="s">
        <v>2042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">
        <v>2031</v>
      </c>
      <c r="T967" t="s">
        <v>2040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">
        <v>2033</v>
      </c>
      <c r="T968" t="s">
        <v>2042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2031</v>
      </c>
      <c r="T969" t="s">
        <v>2061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">
        <v>2030</v>
      </c>
      <c r="T970" t="s">
        <v>2036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">
        <v>2033</v>
      </c>
      <c r="T971" t="s">
        <v>2042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">
        <v>2033</v>
      </c>
      <c r="T972" t="s">
        <v>2042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2043</v>
      </c>
      <c r="T973" t="s">
        <v>2059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">
        <v>2032</v>
      </c>
      <c r="T974" t="s">
        <v>2041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">
        <v>2033</v>
      </c>
      <c r="T975" t="s">
        <v>2042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">
        <v>2031</v>
      </c>
      <c r="T976" t="s">
        <v>2038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">
        <v>2033</v>
      </c>
      <c r="T977" t="s">
        <v>2042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">
        <v>2033</v>
      </c>
      <c r="T978" t="s">
        <v>2042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">
        <v>2030</v>
      </c>
      <c r="T979" t="s">
        <v>2036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">
        <v>2033</v>
      </c>
      <c r="T981" t="s">
        <v>2042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">
        <v>2034</v>
      </c>
      <c r="T982" t="s">
        <v>2047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">
        <v>2032</v>
      </c>
      <c r="T983" t="s">
        <v>2041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">
        <v>2043</v>
      </c>
      <c r="T984" t="s">
        <v>2044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">
        <v>2043</v>
      </c>
      <c r="T985" t="s">
        <v>2044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">
        <v>2033</v>
      </c>
      <c r="T986" t="s">
        <v>2042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">
        <v>2031</v>
      </c>
      <c r="T987" t="s">
        <v>2040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">
        <v>2031</v>
      </c>
      <c r="T988" t="s">
        <v>2040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">
        <v>2043</v>
      </c>
      <c r="T989" t="s">
        <v>2044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">
        <v>2034</v>
      </c>
      <c r="T990" t="s">
        <v>2055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">
        <v>2034</v>
      </c>
      <c r="T991" t="s">
        <v>2058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">
        <v>2043</v>
      </c>
      <c r="T992" t="s">
        <v>2045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">
        <v>2031</v>
      </c>
      <c r="T993" t="s">
        <v>2040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">
        <v>2043</v>
      </c>
      <c r="T994" t="s">
        <v>2045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">
        <v>2034</v>
      </c>
      <c r="T996" t="s">
        <v>2058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">
        <v>2030</v>
      </c>
      <c r="T997" t="s">
        <v>2036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">
        <v>2033</v>
      </c>
      <c r="T998" t="s">
        <v>2042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">
        <v>2033</v>
      </c>
      <c r="T999" t="s">
        <v>2042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">
        <v>2031</v>
      </c>
      <c r="T1000" t="s">
        <v>2038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2030</v>
      </c>
      <c r="T1001" t="s">
        <v>2036</v>
      </c>
    </row>
  </sheetData>
  <autoFilter ref="A1:T1" xr:uid="{00000000-0001-0000-0000-000000000000}"/>
  <conditionalFormatting sqref="G1:G1048576">
    <cfRule type="containsText" dxfId="8" priority="2" operator="containsText" text="live">
      <formula>NOT(ISERROR(SEARCH("live",G1)))</formula>
    </cfRule>
    <cfRule type="containsText" dxfId="7" priority="3" operator="containsText" text="canceled">
      <formula>NOT(ISERROR(SEARCH("canceled",G1)))</formula>
    </cfRule>
    <cfRule type="containsText" dxfId="6" priority="4" operator="containsText" text="successful">
      <formula>NOT(ISERROR(SEARCH("successful",G1)))</formula>
    </cfRule>
    <cfRule type="containsText" dxfId="5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D60000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B578-877A-4429-827B-271F469BEABA}">
  <dimension ref="A1:H13"/>
  <sheetViews>
    <sheetView workbookViewId="0">
      <selection activeCell="I23" sqref="I23"/>
    </sheetView>
  </sheetViews>
  <sheetFormatPr defaultRowHeight="15.6" x14ac:dyDescent="0.3"/>
  <cols>
    <col min="1" max="1" width="29.09765625" customWidth="1"/>
    <col min="2" max="2" width="16.19921875" customWidth="1"/>
    <col min="3" max="3" width="14" customWidth="1"/>
    <col min="4" max="4" width="16.3984375" customWidth="1"/>
    <col min="5" max="5" width="13.796875" customWidth="1"/>
    <col min="6" max="6" width="19.59765625" customWidth="1"/>
    <col min="7" max="7" width="16.19921875" customWidth="1"/>
    <col min="8" max="8" width="18.19921875" customWidth="1"/>
  </cols>
  <sheetData>
    <row r="1" spans="1:8" x14ac:dyDescent="0.3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3">
      <c r="A2" t="s">
        <v>2094</v>
      </c>
      <c r="B2">
        <f>COUNTIFS(Crowdfunding!G:G, "successful", Crowdfunding!D:D, "&lt;1000")</f>
        <v>30</v>
      </c>
      <c r="C2">
        <f>COUNTIFS(Crowdfunding!G:G, "failed", Crowdfunding!D:D, "&lt;1000")</f>
        <v>20</v>
      </c>
      <c r="D2">
        <f>COUNTIFS(Crowdfunding!G:G, "canceled", Crowdfunding!D:D, "&lt;1000")</f>
        <v>1</v>
      </c>
      <c r="E2">
        <f>SUM(B2:D2)</f>
        <v>51</v>
      </c>
      <c r="F2" s="9">
        <f>ROUND((B2/E2),2)</f>
        <v>0.59</v>
      </c>
      <c r="G2" s="9">
        <f>ROUND((C2/E2),2)</f>
        <v>0.39</v>
      </c>
      <c r="H2" s="9">
        <f>ROUND((D2/E2),2)</f>
        <v>0.02</v>
      </c>
    </row>
    <row r="3" spans="1:8" x14ac:dyDescent="0.3">
      <c r="A3" t="s">
        <v>2095</v>
      </c>
      <c r="B3">
        <f>COUNTIFS(Crowdfunding!G:G, "successful", Crowdfunding!D:D, "&gt;=1000", Crowdfunding!D:D, "&lt;5000")</f>
        <v>191</v>
      </c>
      <c r="C3">
        <f>COUNTIFS(Crowdfunding!G:G, "failed", Crowdfunding!D:D, "&gt;=1000", Crowdfunding!D:D, "&lt;5000")</f>
        <v>38</v>
      </c>
      <c r="D3">
        <f>COUNTIFS(Crowdfunding!G:G, "canceled", Crowdfunding!D:D, "&gt;=1000", Crowdfunding!D:D, "&lt;5000")</f>
        <v>2</v>
      </c>
      <c r="E3">
        <f t="shared" ref="E3:E13" si="0">SUM(B3:D3)</f>
        <v>231</v>
      </c>
      <c r="F3" s="9">
        <f t="shared" ref="F3:F13" si="1">ROUND((B3/E3),2)</f>
        <v>0.83</v>
      </c>
      <c r="G3" s="9">
        <f t="shared" ref="G3:G13" si="2">ROUND((C3/E3),2)</f>
        <v>0.16</v>
      </c>
      <c r="H3" s="9">
        <f t="shared" ref="H3:H13" si="3">ROUND((D3/E3),2)</f>
        <v>0.01</v>
      </c>
    </row>
    <row r="4" spans="1:8" x14ac:dyDescent="0.3">
      <c r="A4" t="s">
        <v>2096</v>
      </c>
      <c r="B4">
        <f>COUNTIFS(Crowdfunding!G:G, "successful", Crowdfunding!D:D, "&gt;=5000", Crowdfunding!D:D, "&lt;10000")</f>
        <v>164</v>
      </c>
      <c r="C4">
        <f>COUNTIFS(Crowdfunding!G:G, "failed", Crowdfunding!D:D, "&gt;=5000", Crowdfunding!D:D, "&lt;10000")</f>
        <v>126</v>
      </c>
      <c r="D4">
        <f>COUNTIFS(Crowdfunding!G:G, "canceled", Crowdfunding!D:D, "&gt;=5000", Crowdfunding!D:D, "&lt;10000")</f>
        <v>25</v>
      </c>
      <c r="E4">
        <f t="shared" si="0"/>
        <v>315</v>
      </c>
      <c r="F4" s="9">
        <f t="shared" si="1"/>
        <v>0.52</v>
      </c>
      <c r="G4" s="9">
        <f t="shared" si="2"/>
        <v>0.4</v>
      </c>
      <c r="H4" s="9">
        <f t="shared" si="3"/>
        <v>0.08</v>
      </c>
    </row>
    <row r="5" spans="1:8" x14ac:dyDescent="0.3">
      <c r="A5" t="s">
        <v>2097</v>
      </c>
      <c r="B5">
        <f>COUNTIFS(Crowdfunding!G:G, "successful", Crowdfunding!D:D, "&gt;=10000", Crowdfunding!D:D, "&lt;15000")</f>
        <v>4</v>
      </c>
      <c r="C5">
        <f>COUNTIFS(Crowdfunding!G:G, "failed", Crowdfunding!D:D, "&gt;=10000", Crowdfunding!D:D, "&lt;15000")</f>
        <v>5</v>
      </c>
      <c r="D5">
        <f>COUNTIFS(Crowdfunding!G:G, "canceled", Crowdfunding!D:D, "&gt;=10000", Crowdfunding!D:D, "&lt;15000")</f>
        <v>0</v>
      </c>
      <c r="E5">
        <f t="shared" si="0"/>
        <v>9</v>
      </c>
      <c r="F5" s="9">
        <f t="shared" si="1"/>
        <v>0.44</v>
      </c>
      <c r="G5" s="9">
        <f t="shared" si="2"/>
        <v>0.56000000000000005</v>
      </c>
      <c r="H5" s="9">
        <f t="shared" si="3"/>
        <v>0</v>
      </c>
    </row>
    <row r="6" spans="1:8" x14ac:dyDescent="0.3">
      <c r="A6" t="s">
        <v>2098</v>
      </c>
      <c r="B6">
        <f>COUNTIFS(Crowdfunding!G:G, "successful", Crowdfunding!D:D, "&gt;=15000", Crowdfunding!D:D, "&lt;20000")</f>
        <v>10</v>
      </c>
      <c r="C6">
        <f>COUNTIFS(Crowdfunding!G:G, "failed", Crowdfunding!D:D, "&gt;=15000", Crowdfunding!D:D, "&lt;20000")</f>
        <v>0</v>
      </c>
      <c r="D6">
        <f>COUNTIFS(Crowdfunding!G:G, "canceled", Crowdfunding!D:D, "&gt;=15000", Crowdfunding!D:D, "&lt;20000")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3">
      <c r="A7" t="s">
        <v>2099</v>
      </c>
      <c r="B7">
        <f>COUNTIFS(Crowdfunding!G:G, "successful", Crowdfunding!D:D, "&gt;=20000", Crowdfunding!D:D, "&lt;25000")</f>
        <v>7</v>
      </c>
      <c r="C7">
        <f>COUNTIFS(Crowdfunding!G:G, "failed", Crowdfunding!D:D, "&gt;=20000", Crowdfunding!D:D, "&lt;25000")</f>
        <v>0</v>
      </c>
      <c r="D7">
        <f>COUNTIFS(Crowdfunding!G:G, "canceled", Crowdfunding!D:D, "&gt;=20000", Crowdfunding!D:D, "&lt;25000")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3">
      <c r="A8" t="s">
        <v>2100</v>
      </c>
      <c r="B8">
        <f>COUNTIFS(Crowdfunding!G:G, "successful", Crowdfunding!D:D, "&gt;=25000", Crowdfunding!D:D, "&lt;30000")</f>
        <v>11</v>
      </c>
      <c r="C8">
        <f>COUNTIFS(Crowdfunding!G:G, "failed", Crowdfunding!D:D, "&gt;=25000", Crowdfunding!D:D, "&lt;30000")</f>
        <v>3</v>
      </c>
      <c r="D8">
        <f>COUNTIFS(Crowdfunding!G:G, "canceled", Crowdfunding!D:D, "&gt;=25000", Crowdfunding!D:D, "&lt;30000")</f>
        <v>0</v>
      </c>
      <c r="E8">
        <f t="shared" si="0"/>
        <v>14</v>
      </c>
      <c r="F8" s="9">
        <f t="shared" si="1"/>
        <v>0.79</v>
      </c>
      <c r="G8" s="9">
        <f t="shared" si="2"/>
        <v>0.21</v>
      </c>
      <c r="H8" s="9">
        <f t="shared" si="3"/>
        <v>0</v>
      </c>
    </row>
    <row r="9" spans="1:8" x14ac:dyDescent="0.3">
      <c r="A9" t="s">
        <v>2101</v>
      </c>
      <c r="B9">
        <f>COUNTIFS(Crowdfunding!G:G, "successful", Crowdfunding!D:D, "&gt;=30000", Crowdfunding!D:D, "&lt;35000")</f>
        <v>7</v>
      </c>
      <c r="C9">
        <f>COUNTIFS(Crowdfunding!G:G, "failed", Crowdfunding!D:D, "&gt;=30000", Crowdfunding!D:D, "&lt;35000")</f>
        <v>0</v>
      </c>
      <c r="D9">
        <f>COUNTIFS(Crowdfunding!G:G, "canceled", Crowdfunding!D:D, "&gt;=30000", Crowdfunding!D:D, "&lt;35000")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3">
      <c r="A10" t="s">
        <v>2102</v>
      </c>
      <c r="B10">
        <f>COUNTIFS(Crowdfunding!G:G, "successful", Crowdfunding!D:D, "&gt;=35000", Crowdfunding!D:D, "&lt;40000")</f>
        <v>8</v>
      </c>
      <c r="C10">
        <f>COUNTIFS(Crowdfunding!G:G, "failed", Crowdfunding!D:D, "&gt;=35000", Crowdfunding!D:D, "&lt;40000")</f>
        <v>3</v>
      </c>
      <c r="D10">
        <f>COUNTIFS(Crowdfunding!G:G, "canceled", Crowdfunding!D:D, "&gt;=35000", Crowdfunding!D:D, "&lt;40000")</f>
        <v>1</v>
      </c>
      <c r="E10">
        <f t="shared" si="0"/>
        <v>12</v>
      </c>
      <c r="F10" s="9">
        <f t="shared" si="1"/>
        <v>0.67</v>
      </c>
      <c r="G10" s="9">
        <f t="shared" si="2"/>
        <v>0.25</v>
      </c>
      <c r="H10" s="9">
        <f t="shared" si="3"/>
        <v>0.08</v>
      </c>
    </row>
    <row r="11" spans="1:8" x14ac:dyDescent="0.3">
      <c r="A11" t="s">
        <v>2103</v>
      </c>
      <c r="B11">
        <f>COUNTIFS(Crowdfunding!G:G, "successful", Crowdfunding!D:D, "&gt;=40000", Crowdfunding!D:D, "&lt;45000")</f>
        <v>11</v>
      </c>
      <c r="C11">
        <f>COUNTIFS(Crowdfunding!G:G, "failed", Crowdfunding!D:D, "&gt;=40000", Crowdfunding!D:D, "&lt;45000")</f>
        <v>3</v>
      </c>
      <c r="D11">
        <f>COUNTIFS(Crowdfunding!G:G, "canceled", Crowdfunding!D:D, "&gt;=40000", Crowdfunding!D:D, "&lt;45000")</f>
        <v>0</v>
      </c>
      <c r="E11">
        <f t="shared" si="0"/>
        <v>14</v>
      </c>
      <c r="F11" s="9">
        <f t="shared" si="1"/>
        <v>0.79</v>
      </c>
      <c r="G11" s="9">
        <f t="shared" si="2"/>
        <v>0.21</v>
      </c>
      <c r="H11" s="9">
        <f t="shared" si="3"/>
        <v>0</v>
      </c>
    </row>
    <row r="12" spans="1:8" x14ac:dyDescent="0.3">
      <c r="A12" t="s">
        <v>2104</v>
      </c>
      <c r="B12">
        <f>COUNTIFS(Crowdfunding!G:G, "successful", Crowdfunding!D:D, "&gt;=45000", Crowdfunding!D:D, "&lt;50000")</f>
        <v>8</v>
      </c>
      <c r="C12">
        <f>COUNTIFS(Crowdfunding!G:G, "failed", Crowdfunding!D:D, "&gt;=45000", Crowdfunding!D:D, "&lt;50000")</f>
        <v>3</v>
      </c>
      <c r="D12">
        <f>COUNTIFS(Crowdfunding!G:G, "canceled", Crowdfunding!D:D, "&gt;=45000", Crowdfunding!D:D, "&lt;50000")</f>
        <v>0</v>
      </c>
      <c r="E12">
        <f t="shared" si="0"/>
        <v>11</v>
      </c>
      <c r="F12" s="9">
        <f t="shared" si="1"/>
        <v>0.73</v>
      </c>
      <c r="G12" s="9">
        <f t="shared" si="2"/>
        <v>0.27</v>
      </c>
      <c r="H12" s="9">
        <f t="shared" si="3"/>
        <v>0</v>
      </c>
    </row>
    <row r="13" spans="1:8" x14ac:dyDescent="0.3">
      <c r="A13" t="s">
        <v>2105</v>
      </c>
      <c r="B13">
        <f>COUNTIFS(Crowdfunding!G:G, "successful", Crowdfunding!D:D, "&gt;=50000")</f>
        <v>114</v>
      </c>
      <c r="C13">
        <f>COUNTIFS(Crowdfunding!G:G, "failed", Crowdfunding!D:D, "&gt;=50000")</f>
        <v>163</v>
      </c>
      <c r="D13">
        <f>COUNTIFS(Crowdfunding!G:G, "canceled", Crowdfunding!D:D, "&gt;=50000")</f>
        <v>28</v>
      </c>
      <c r="E13">
        <f t="shared" si="0"/>
        <v>305</v>
      </c>
      <c r="F13" s="9">
        <f t="shared" si="1"/>
        <v>0.37</v>
      </c>
      <c r="G13" s="9">
        <f t="shared" si="2"/>
        <v>0.53</v>
      </c>
      <c r="H13" s="9">
        <f t="shared" si="3"/>
        <v>0.09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C865-57A6-4E99-980A-BCFE04AFE147}">
  <dimension ref="A1:K566"/>
  <sheetViews>
    <sheetView tabSelected="1" zoomScaleNormal="100" workbookViewId="0">
      <selection activeCell="H20" sqref="H20"/>
    </sheetView>
  </sheetViews>
  <sheetFormatPr defaultRowHeight="15.6" x14ac:dyDescent="0.3"/>
  <cols>
    <col min="2" max="2" width="14.09765625" customWidth="1"/>
    <col min="5" max="5" width="14.8984375" customWidth="1"/>
    <col min="9" max="9" width="17.296875" customWidth="1"/>
  </cols>
  <sheetData>
    <row r="1" spans="1:11" x14ac:dyDescent="0.3">
      <c r="A1" s="6" t="s">
        <v>4</v>
      </c>
      <c r="B1" s="6" t="s">
        <v>5</v>
      </c>
      <c r="C1" s="6"/>
      <c r="D1" s="6" t="s">
        <v>4</v>
      </c>
      <c r="E1" s="6" t="s">
        <v>5</v>
      </c>
      <c r="H1" s="10"/>
      <c r="I1" s="6" t="s">
        <v>2106</v>
      </c>
      <c r="J1" s="6" t="s">
        <v>2113</v>
      </c>
      <c r="K1" s="6" t="s">
        <v>2114</v>
      </c>
    </row>
    <row r="2" spans="1:11" x14ac:dyDescent="0.3">
      <c r="A2" t="str" cm="1">
        <f t="array" ref="A2:A566">_xlfn._xlws.FILTER(Crowdfunding!G:G,Crowdfunding!G:G="successful")</f>
        <v>successful</v>
      </c>
      <c r="B2" cm="1">
        <f t="array" ref="B2:B566">_xlfn._xlws.FILTER(Crowdfunding!H:H,Crowdfunding!G:G="successful")</f>
        <v>158</v>
      </c>
      <c r="D2" t="str" cm="1">
        <f t="array" ref="D2:D365">_xlfn._xlws.FILTER(Crowdfunding!G:G,Crowdfunding!G:G="failed")</f>
        <v>failed</v>
      </c>
      <c r="E2" cm="1">
        <f t="array" ref="E2:E365">_xlfn._xlws.FILTER(Crowdfunding!H:H,Crowdfunding!G:G="failed")</f>
        <v>0</v>
      </c>
      <c r="I2" t="s">
        <v>2107</v>
      </c>
      <c r="J2">
        <f>ROUND(AVERAGE(B2:B566),2)</f>
        <v>851.15</v>
      </c>
      <c r="K2">
        <f>ROUND(AVERAGE(E2:E365),2)</f>
        <v>585.62</v>
      </c>
    </row>
    <row r="3" spans="1:11" x14ac:dyDescent="0.3">
      <c r="A3" t="str">
        <v>successful</v>
      </c>
      <c r="B3">
        <v>1425</v>
      </c>
      <c r="D3" t="str">
        <v>failed</v>
      </c>
      <c r="E3">
        <v>24</v>
      </c>
      <c r="I3" t="s">
        <v>2108</v>
      </c>
      <c r="J3">
        <f>MEDIAN(B2:B566)</f>
        <v>201</v>
      </c>
      <c r="K3">
        <f>MEDIAN(E2:E365)</f>
        <v>114.5</v>
      </c>
    </row>
    <row r="4" spans="1:11" x14ac:dyDescent="0.3">
      <c r="A4" t="str">
        <v>successful</v>
      </c>
      <c r="B4">
        <v>174</v>
      </c>
      <c r="D4" t="str">
        <v>failed</v>
      </c>
      <c r="E4">
        <v>53</v>
      </c>
      <c r="I4" t="s">
        <v>2109</v>
      </c>
      <c r="J4">
        <f>MIN(B2:B566)</f>
        <v>16</v>
      </c>
      <c r="K4">
        <f>MIN(E2:E365)</f>
        <v>0</v>
      </c>
    </row>
    <row r="5" spans="1:11" x14ac:dyDescent="0.3">
      <c r="A5" t="str">
        <v>successful</v>
      </c>
      <c r="B5">
        <v>227</v>
      </c>
      <c r="D5" t="str">
        <v>failed</v>
      </c>
      <c r="E5">
        <v>18</v>
      </c>
      <c r="I5" t="s">
        <v>2110</v>
      </c>
      <c r="J5">
        <f>MAX(B2:B566)</f>
        <v>7295</v>
      </c>
      <c r="K5">
        <f>MAX(E2:E365)</f>
        <v>6080</v>
      </c>
    </row>
    <row r="6" spans="1:11" x14ac:dyDescent="0.3">
      <c r="A6" t="str">
        <v>successful</v>
      </c>
      <c r="B6">
        <v>220</v>
      </c>
      <c r="D6" t="str">
        <v>failed</v>
      </c>
      <c r="E6">
        <v>44</v>
      </c>
      <c r="I6" t="s">
        <v>2111</v>
      </c>
      <c r="J6">
        <f>_xlfn.VAR.S(B2:B566)</f>
        <v>1606216.5936295739</v>
      </c>
      <c r="K6">
        <f>_xlfn.VAR.S(E2:E365)</f>
        <v>924113.45496927318</v>
      </c>
    </row>
    <row r="7" spans="1:11" x14ac:dyDescent="0.3">
      <c r="A7" t="str">
        <v>successful</v>
      </c>
      <c r="B7">
        <v>98</v>
      </c>
      <c r="D7" t="str">
        <v>failed</v>
      </c>
      <c r="E7">
        <v>27</v>
      </c>
      <c r="I7" t="s">
        <v>2112</v>
      </c>
      <c r="J7">
        <f>_xlfn.STDEV.S(B2:B566)</f>
        <v>1267.366006183523</v>
      </c>
      <c r="K7">
        <f>_xlfn.STDEV.S(E2:E365)</f>
        <v>961.30819978260524</v>
      </c>
    </row>
    <row r="8" spans="1:11" x14ac:dyDescent="0.3">
      <c r="A8" t="str">
        <v>successful</v>
      </c>
      <c r="B8">
        <v>100</v>
      </c>
      <c r="D8" t="str">
        <v>failed</v>
      </c>
      <c r="E8">
        <v>55</v>
      </c>
    </row>
    <row r="9" spans="1:11" x14ac:dyDescent="0.3">
      <c r="A9" t="str">
        <v>successful</v>
      </c>
      <c r="B9">
        <v>1249</v>
      </c>
      <c r="D9" t="str">
        <v>failed</v>
      </c>
      <c r="E9">
        <v>200</v>
      </c>
    </row>
    <row r="10" spans="1:11" x14ac:dyDescent="0.3">
      <c r="A10" t="str">
        <v>successful</v>
      </c>
      <c r="B10">
        <v>1396</v>
      </c>
      <c r="D10" t="str">
        <v>failed</v>
      </c>
      <c r="E10">
        <v>452</v>
      </c>
      <c r="I10" t="s">
        <v>2121</v>
      </c>
    </row>
    <row r="11" spans="1:11" x14ac:dyDescent="0.3">
      <c r="A11" t="str">
        <v>successful</v>
      </c>
      <c r="B11">
        <v>890</v>
      </c>
      <c r="D11" t="str">
        <v>failed</v>
      </c>
      <c r="E11">
        <v>674</v>
      </c>
    </row>
    <row r="12" spans="1:11" x14ac:dyDescent="0.3">
      <c r="A12" t="str">
        <v>successful</v>
      </c>
      <c r="B12">
        <v>142</v>
      </c>
      <c r="D12" t="str">
        <v>failed</v>
      </c>
      <c r="E12">
        <v>558</v>
      </c>
      <c r="I12" t="s">
        <v>2122</v>
      </c>
    </row>
    <row r="13" spans="1:11" x14ac:dyDescent="0.3">
      <c r="A13" t="str">
        <v>successful</v>
      </c>
      <c r="B13">
        <v>2673</v>
      </c>
      <c r="D13" t="str">
        <v>failed</v>
      </c>
      <c r="E13">
        <v>15</v>
      </c>
      <c r="I13" t="s">
        <v>2115</v>
      </c>
    </row>
    <row r="14" spans="1:11" x14ac:dyDescent="0.3">
      <c r="A14" t="str">
        <v>successful</v>
      </c>
      <c r="B14">
        <v>163</v>
      </c>
      <c r="D14" t="str">
        <v>failed</v>
      </c>
      <c r="E14">
        <v>2307</v>
      </c>
      <c r="I14" t="s">
        <v>2116</v>
      </c>
    </row>
    <row r="15" spans="1:11" x14ac:dyDescent="0.3">
      <c r="A15" t="str">
        <v>successful</v>
      </c>
      <c r="B15">
        <v>2220</v>
      </c>
      <c r="D15" t="str">
        <v>failed</v>
      </c>
      <c r="E15">
        <v>88</v>
      </c>
      <c r="I15" t="s">
        <v>2120</v>
      </c>
    </row>
    <row r="16" spans="1:11" x14ac:dyDescent="0.3">
      <c r="A16" t="str">
        <v>successful</v>
      </c>
      <c r="B16">
        <v>1606</v>
      </c>
      <c r="D16" t="str">
        <v>failed</v>
      </c>
      <c r="E16">
        <v>48</v>
      </c>
      <c r="I16" t="s">
        <v>2117</v>
      </c>
    </row>
    <row r="17" spans="1:9" x14ac:dyDescent="0.3">
      <c r="A17" t="str">
        <v>successful</v>
      </c>
      <c r="B17">
        <v>129</v>
      </c>
      <c r="D17" t="str">
        <v>failed</v>
      </c>
      <c r="E17">
        <v>1</v>
      </c>
      <c r="I17" t="s">
        <v>2118</v>
      </c>
    </row>
    <row r="18" spans="1:9" x14ac:dyDescent="0.3">
      <c r="A18" t="str">
        <v>successful</v>
      </c>
      <c r="B18">
        <v>226</v>
      </c>
      <c r="D18" t="str">
        <v>failed</v>
      </c>
      <c r="E18">
        <v>1467</v>
      </c>
      <c r="I18" t="s">
        <v>2119</v>
      </c>
    </row>
    <row r="19" spans="1:9" x14ac:dyDescent="0.3">
      <c r="A19" t="str">
        <v>successful</v>
      </c>
      <c r="B19">
        <v>5419</v>
      </c>
      <c r="D19" t="str">
        <v>failed</v>
      </c>
      <c r="E19">
        <v>75</v>
      </c>
    </row>
    <row r="20" spans="1:9" x14ac:dyDescent="0.3">
      <c r="A20" t="str">
        <v>successful</v>
      </c>
      <c r="B20">
        <v>165</v>
      </c>
      <c r="D20" t="str">
        <v>failed</v>
      </c>
      <c r="E20">
        <v>120</v>
      </c>
    </row>
    <row r="21" spans="1:9" x14ac:dyDescent="0.3">
      <c r="A21" t="str">
        <v>successful</v>
      </c>
      <c r="B21">
        <v>1965</v>
      </c>
      <c r="D21" t="str">
        <v>failed</v>
      </c>
      <c r="E21">
        <v>2253</v>
      </c>
    </row>
    <row r="22" spans="1:9" x14ac:dyDescent="0.3">
      <c r="A22" t="str">
        <v>successful</v>
      </c>
      <c r="B22">
        <v>16</v>
      </c>
      <c r="D22" t="str">
        <v>failed</v>
      </c>
      <c r="E22">
        <v>5</v>
      </c>
    </row>
    <row r="23" spans="1:9" x14ac:dyDescent="0.3">
      <c r="A23" t="str">
        <v>successful</v>
      </c>
      <c r="B23">
        <v>107</v>
      </c>
      <c r="D23" t="str">
        <v>failed</v>
      </c>
      <c r="E23">
        <v>38</v>
      </c>
    </row>
    <row r="24" spans="1:9" x14ac:dyDescent="0.3">
      <c r="A24" t="str">
        <v>successful</v>
      </c>
      <c r="B24">
        <v>134</v>
      </c>
      <c r="D24" t="str">
        <v>failed</v>
      </c>
      <c r="E24">
        <v>12</v>
      </c>
    </row>
    <row r="25" spans="1:9" x14ac:dyDescent="0.3">
      <c r="A25" t="str">
        <v>successful</v>
      </c>
      <c r="B25">
        <v>198</v>
      </c>
      <c r="D25" t="str">
        <v>failed</v>
      </c>
      <c r="E25">
        <v>1684</v>
      </c>
    </row>
    <row r="26" spans="1:9" x14ac:dyDescent="0.3">
      <c r="A26" t="str">
        <v>successful</v>
      </c>
      <c r="B26">
        <v>111</v>
      </c>
      <c r="D26" t="str">
        <v>failed</v>
      </c>
      <c r="E26">
        <v>56</v>
      </c>
    </row>
    <row r="27" spans="1:9" x14ac:dyDescent="0.3">
      <c r="A27" t="str">
        <v>successful</v>
      </c>
      <c r="B27">
        <v>222</v>
      </c>
      <c r="D27" t="str">
        <v>failed</v>
      </c>
      <c r="E27">
        <v>838</v>
      </c>
    </row>
    <row r="28" spans="1:9" x14ac:dyDescent="0.3">
      <c r="A28" t="str">
        <v>successful</v>
      </c>
      <c r="B28">
        <v>6212</v>
      </c>
      <c r="D28" t="str">
        <v>failed</v>
      </c>
      <c r="E28">
        <v>1000</v>
      </c>
    </row>
    <row r="29" spans="1:9" x14ac:dyDescent="0.3">
      <c r="A29" t="str">
        <v>successful</v>
      </c>
      <c r="B29">
        <v>98</v>
      </c>
      <c r="D29" t="str">
        <v>failed</v>
      </c>
      <c r="E29">
        <v>1482</v>
      </c>
    </row>
    <row r="30" spans="1:9" x14ac:dyDescent="0.3">
      <c r="A30" t="str">
        <v>successful</v>
      </c>
      <c r="B30">
        <v>92</v>
      </c>
      <c r="D30" t="str">
        <v>failed</v>
      </c>
      <c r="E30">
        <v>106</v>
      </c>
    </row>
    <row r="31" spans="1:9" x14ac:dyDescent="0.3">
      <c r="A31" t="str">
        <v>successful</v>
      </c>
      <c r="B31">
        <v>149</v>
      </c>
      <c r="D31" t="str">
        <v>failed</v>
      </c>
      <c r="E31">
        <v>679</v>
      </c>
    </row>
    <row r="32" spans="1:9" x14ac:dyDescent="0.3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">
      <c r="A33" t="str">
        <v>successful</v>
      </c>
      <c r="B33">
        <v>303</v>
      </c>
      <c r="D33" t="str">
        <v>failed</v>
      </c>
      <c r="E33">
        <v>1</v>
      </c>
    </row>
    <row r="34" spans="1:5" x14ac:dyDescent="0.3">
      <c r="A34" t="str">
        <v>successful</v>
      </c>
      <c r="B34">
        <v>209</v>
      </c>
      <c r="D34" t="str">
        <v>failed</v>
      </c>
      <c r="E34">
        <v>37</v>
      </c>
    </row>
    <row r="35" spans="1:5" x14ac:dyDescent="0.3">
      <c r="A35" t="str">
        <v>successful</v>
      </c>
      <c r="B35">
        <v>131</v>
      </c>
      <c r="D35" t="str">
        <v>failed</v>
      </c>
      <c r="E35">
        <v>60</v>
      </c>
    </row>
    <row r="36" spans="1:5" x14ac:dyDescent="0.3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">
      <c r="A38" t="str">
        <v>successful</v>
      </c>
      <c r="B38">
        <v>211</v>
      </c>
      <c r="D38" t="str">
        <v>failed</v>
      </c>
      <c r="E38">
        <v>73</v>
      </c>
    </row>
    <row r="39" spans="1:5" x14ac:dyDescent="0.3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">
      <c r="A46" t="str">
        <v>successful</v>
      </c>
      <c r="B46">
        <v>76</v>
      </c>
      <c r="D46" t="str">
        <v>failed</v>
      </c>
      <c r="E46">
        <v>326</v>
      </c>
    </row>
    <row r="47" spans="1:5" x14ac:dyDescent="0.3">
      <c r="A47" t="str">
        <v>successful</v>
      </c>
      <c r="B47">
        <v>54</v>
      </c>
      <c r="D47" t="str">
        <v>failed</v>
      </c>
      <c r="E47">
        <v>1</v>
      </c>
    </row>
    <row r="48" spans="1:5" x14ac:dyDescent="0.3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">
      <c r="A52" t="str">
        <v>successful</v>
      </c>
      <c r="B52">
        <v>127</v>
      </c>
      <c r="D52" t="str">
        <v>failed</v>
      </c>
      <c r="E52">
        <v>30</v>
      </c>
    </row>
    <row r="53" spans="1:5" x14ac:dyDescent="0.3">
      <c r="A53" t="str">
        <v>successful</v>
      </c>
      <c r="B53">
        <v>411</v>
      </c>
      <c r="D53" t="str">
        <v>failed</v>
      </c>
      <c r="E53">
        <v>75</v>
      </c>
    </row>
    <row r="54" spans="1:5" x14ac:dyDescent="0.3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">
      <c r="A55" t="str">
        <v>successful</v>
      </c>
      <c r="B55">
        <v>374</v>
      </c>
      <c r="D55" t="str">
        <v>failed</v>
      </c>
      <c r="E55">
        <v>67</v>
      </c>
    </row>
    <row r="56" spans="1:5" x14ac:dyDescent="0.3">
      <c r="A56" t="str">
        <v>successful</v>
      </c>
      <c r="B56">
        <v>71</v>
      </c>
      <c r="D56" t="str">
        <v>failed</v>
      </c>
      <c r="E56">
        <v>5</v>
      </c>
    </row>
    <row r="57" spans="1:5" x14ac:dyDescent="0.3">
      <c r="A57" t="str">
        <v>successful</v>
      </c>
      <c r="B57">
        <v>203</v>
      </c>
      <c r="D57" t="str">
        <v>failed</v>
      </c>
      <c r="E57">
        <v>26</v>
      </c>
    </row>
    <row r="58" spans="1:5" x14ac:dyDescent="0.3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">
      <c r="A59" t="str">
        <v>successful</v>
      </c>
      <c r="B59">
        <v>96</v>
      </c>
      <c r="D59" t="str">
        <v>failed</v>
      </c>
      <c r="E59">
        <v>782</v>
      </c>
    </row>
    <row r="60" spans="1:5" x14ac:dyDescent="0.3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">
      <c r="A62" t="str">
        <v>successful</v>
      </c>
      <c r="B62">
        <v>27</v>
      </c>
      <c r="D62" t="str">
        <v>failed</v>
      </c>
      <c r="E62">
        <v>86</v>
      </c>
    </row>
    <row r="63" spans="1:5" x14ac:dyDescent="0.3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">
      <c r="A65" t="str">
        <v>successful</v>
      </c>
      <c r="B65">
        <v>164</v>
      </c>
      <c r="D65" t="str">
        <v>failed</v>
      </c>
      <c r="E65">
        <v>35</v>
      </c>
    </row>
    <row r="66" spans="1:5" x14ac:dyDescent="0.3">
      <c r="A66" t="str">
        <v>successful</v>
      </c>
      <c r="B66">
        <v>164</v>
      </c>
      <c r="D66" t="str">
        <v>failed</v>
      </c>
      <c r="E66">
        <v>24</v>
      </c>
    </row>
    <row r="67" spans="1:5" x14ac:dyDescent="0.3">
      <c r="A67" t="str">
        <v>successful</v>
      </c>
      <c r="B67">
        <v>336</v>
      </c>
      <c r="D67" t="str">
        <v>failed</v>
      </c>
      <c r="E67">
        <v>86</v>
      </c>
    </row>
    <row r="68" spans="1:5" x14ac:dyDescent="0.3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">
      <c r="A69" t="str">
        <v>successful</v>
      </c>
      <c r="B69">
        <v>95</v>
      </c>
      <c r="D69" t="str">
        <v>failed</v>
      </c>
      <c r="E69">
        <v>65</v>
      </c>
    </row>
    <row r="70" spans="1:5" x14ac:dyDescent="0.3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">
      <c r="A71" t="str">
        <v>successful</v>
      </c>
      <c r="B71">
        <v>86</v>
      </c>
      <c r="D71" t="str">
        <v>failed</v>
      </c>
      <c r="E71">
        <v>168</v>
      </c>
    </row>
    <row r="72" spans="1:5" x14ac:dyDescent="0.3">
      <c r="A72" t="str">
        <v>successful</v>
      </c>
      <c r="B72">
        <v>83</v>
      </c>
      <c r="D72" t="str">
        <v>failed</v>
      </c>
      <c r="E72">
        <v>13</v>
      </c>
    </row>
    <row r="73" spans="1:5" x14ac:dyDescent="0.3">
      <c r="A73" t="str">
        <v>successful</v>
      </c>
      <c r="B73">
        <v>676</v>
      </c>
      <c r="D73" t="str">
        <v>failed</v>
      </c>
      <c r="E73">
        <v>1</v>
      </c>
    </row>
    <row r="74" spans="1:5" x14ac:dyDescent="0.3">
      <c r="A74" t="str">
        <v>successful</v>
      </c>
      <c r="B74">
        <v>361</v>
      </c>
      <c r="D74" t="str">
        <v>failed</v>
      </c>
      <c r="E74">
        <v>40</v>
      </c>
    </row>
    <row r="75" spans="1:5" x14ac:dyDescent="0.3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">
      <c r="A78" t="str">
        <v>successful</v>
      </c>
      <c r="B78">
        <v>67</v>
      </c>
      <c r="D78" t="str">
        <v>failed</v>
      </c>
      <c r="E78">
        <v>934</v>
      </c>
    </row>
    <row r="79" spans="1:5" x14ac:dyDescent="0.3">
      <c r="A79" t="str">
        <v>successful</v>
      </c>
      <c r="B79">
        <v>154</v>
      </c>
      <c r="D79" t="str">
        <v>failed</v>
      </c>
      <c r="E79">
        <v>17</v>
      </c>
    </row>
    <row r="80" spans="1:5" x14ac:dyDescent="0.3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">
      <c r="A82" t="str">
        <v>successful</v>
      </c>
      <c r="B82">
        <v>94</v>
      </c>
      <c r="D82" t="str">
        <v>failed</v>
      </c>
      <c r="E82">
        <v>92</v>
      </c>
    </row>
    <row r="83" spans="1:5" x14ac:dyDescent="0.3">
      <c r="A83" t="str">
        <v>successful</v>
      </c>
      <c r="B83">
        <v>180</v>
      </c>
      <c r="D83" t="str">
        <v>failed</v>
      </c>
      <c r="E83">
        <v>57</v>
      </c>
    </row>
    <row r="84" spans="1:5" x14ac:dyDescent="0.3">
      <c r="A84" t="str">
        <v>successful</v>
      </c>
      <c r="B84">
        <v>533</v>
      </c>
      <c r="D84" t="str">
        <v>failed</v>
      </c>
      <c r="E84">
        <v>41</v>
      </c>
    </row>
    <row r="85" spans="1:5" x14ac:dyDescent="0.3">
      <c r="A85" t="str">
        <v>successful</v>
      </c>
      <c r="B85">
        <v>2443</v>
      </c>
      <c r="D85" t="str">
        <v>failed</v>
      </c>
      <c r="E85">
        <v>1</v>
      </c>
    </row>
    <row r="86" spans="1:5" x14ac:dyDescent="0.3">
      <c r="A86" t="str">
        <v>successful</v>
      </c>
      <c r="B86">
        <v>89</v>
      </c>
      <c r="D86" t="str">
        <v>failed</v>
      </c>
      <c r="E86">
        <v>101</v>
      </c>
    </row>
    <row r="87" spans="1:5" x14ac:dyDescent="0.3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">
      <c r="A88" t="str">
        <v>successful</v>
      </c>
      <c r="B88">
        <v>50</v>
      </c>
      <c r="D88" t="str">
        <v>failed</v>
      </c>
      <c r="E88">
        <v>15</v>
      </c>
    </row>
    <row r="89" spans="1:5" x14ac:dyDescent="0.3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">
      <c r="A91" t="str">
        <v>successful</v>
      </c>
      <c r="B91">
        <v>117</v>
      </c>
      <c r="D91" t="str">
        <v>failed</v>
      </c>
      <c r="E91">
        <v>15</v>
      </c>
    </row>
    <row r="92" spans="1:5" x14ac:dyDescent="0.3">
      <c r="A92" t="str">
        <v>successful</v>
      </c>
      <c r="B92">
        <v>70</v>
      </c>
      <c r="D92" t="str">
        <v>failed</v>
      </c>
      <c r="E92">
        <v>133</v>
      </c>
    </row>
    <row r="93" spans="1:5" x14ac:dyDescent="0.3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">
      <c r="A94" t="str">
        <v>successful</v>
      </c>
      <c r="B94">
        <v>768</v>
      </c>
      <c r="D94" t="str">
        <v>failed</v>
      </c>
      <c r="E94">
        <v>29</v>
      </c>
    </row>
    <row r="95" spans="1:5" x14ac:dyDescent="0.3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">
      <c r="A366" t="str">
        <v>successful</v>
      </c>
      <c r="B366">
        <v>3016</v>
      </c>
    </row>
    <row r="367" spans="1:5" x14ac:dyDescent="0.3">
      <c r="A367" t="str">
        <v>successful</v>
      </c>
      <c r="B367">
        <v>264</v>
      </c>
    </row>
    <row r="368" spans="1:5" x14ac:dyDescent="0.3">
      <c r="A368" t="str">
        <v>successful</v>
      </c>
      <c r="B368">
        <v>272</v>
      </c>
    </row>
    <row r="369" spans="1:2" x14ac:dyDescent="0.3">
      <c r="A369" t="str">
        <v>successful</v>
      </c>
      <c r="B369">
        <v>419</v>
      </c>
    </row>
    <row r="370" spans="1:2" x14ac:dyDescent="0.3">
      <c r="A370" t="str">
        <v>successful</v>
      </c>
      <c r="B370">
        <v>1621</v>
      </c>
    </row>
    <row r="371" spans="1:2" x14ac:dyDescent="0.3">
      <c r="A371" t="str">
        <v>successful</v>
      </c>
      <c r="B371">
        <v>1101</v>
      </c>
    </row>
    <row r="372" spans="1:2" x14ac:dyDescent="0.3">
      <c r="A372" t="str">
        <v>successful</v>
      </c>
      <c r="B372">
        <v>1073</v>
      </c>
    </row>
    <row r="373" spans="1:2" x14ac:dyDescent="0.3">
      <c r="A373" t="str">
        <v>successful</v>
      </c>
      <c r="B373">
        <v>331</v>
      </c>
    </row>
    <row r="374" spans="1:2" x14ac:dyDescent="0.3">
      <c r="A374" t="str">
        <v>successful</v>
      </c>
      <c r="B374">
        <v>1170</v>
      </c>
    </row>
    <row r="375" spans="1:2" x14ac:dyDescent="0.3">
      <c r="A375" t="str">
        <v>successful</v>
      </c>
      <c r="B375">
        <v>363</v>
      </c>
    </row>
    <row r="376" spans="1:2" x14ac:dyDescent="0.3">
      <c r="A376" t="str">
        <v>successful</v>
      </c>
      <c r="B376">
        <v>103</v>
      </c>
    </row>
    <row r="377" spans="1:2" x14ac:dyDescent="0.3">
      <c r="A377" t="str">
        <v>successful</v>
      </c>
      <c r="B377">
        <v>147</v>
      </c>
    </row>
    <row r="378" spans="1:2" x14ac:dyDescent="0.3">
      <c r="A378" t="str">
        <v>successful</v>
      </c>
      <c r="B378">
        <v>110</v>
      </c>
    </row>
    <row r="379" spans="1:2" x14ac:dyDescent="0.3">
      <c r="A379" t="str">
        <v>successful</v>
      </c>
      <c r="B379">
        <v>134</v>
      </c>
    </row>
    <row r="380" spans="1:2" x14ac:dyDescent="0.3">
      <c r="A380" t="str">
        <v>successful</v>
      </c>
      <c r="B380">
        <v>269</v>
      </c>
    </row>
    <row r="381" spans="1:2" x14ac:dyDescent="0.3">
      <c r="A381" t="str">
        <v>successful</v>
      </c>
      <c r="B381">
        <v>175</v>
      </c>
    </row>
    <row r="382" spans="1:2" x14ac:dyDescent="0.3">
      <c r="A382" t="str">
        <v>successful</v>
      </c>
      <c r="B382">
        <v>69</v>
      </c>
    </row>
    <row r="383" spans="1:2" x14ac:dyDescent="0.3">
      <c r="A383" t="str">
        <v>successful</v>
      </c>
      <c r="B383">
        <v>190</v>
      </c>
    </row>
    <row r="384" spans="1:2" x14ac:dyDescent="0.3">
      <c r="A384" t="str">
        <v>successful</v>
      </c>
      <c r="B384">
        <v>237</v>
      </c>
    </row>
    <row r="385" spans="1:2" x14ac:dyDescent="0.3">
      <c r="A385" t="str">
        <v>successful</v>
      </c>
      <c r="B385">
        <v>196</v>
      </c>
    </row>
    <row r="386" spans="1:2" x14ac:dyDescent="0.3">
      <c r="A386" t="str">
        <v>successful</v>
      </c>
      <c r="B386">
        <v>7295</v>
      </c>
    </row>
    <row r="387" spans="1:2" x14ac:dyDescent="0.3">
      <c r="A387" t="str">
        <v>successful</v>
      </c>
      <c r="B387">
        <v>2893</v>
      </c>
    </row>
    <row r="388" spans="1:2" x14ac:dyDescent="0.3">
      <c r="A388" t="str">
        <v>successful</v>
      </c>
      <c r="B388">
        <v>820</v>
      </c>
    </row>
    <row r="389" spans="1:2" x14ac:dyDescent="0.3">
      <c r="A389" t="str">
        <v>successful</v>
      </c>
      <c r="B389">
        <v>2038</v>
      </c>
    </row>
    <row r="390" spans="1:2" x14ac:dyDescent="0.3">
      <c r="A390" t="str">
        <v>successful</v>
      </c>
      <c r="B390">
        <v>116</v>
      </c>
    </row>
    <row r="391" spans="1:2" x14ac:dyDescent="0.3">
      <c r="A391" t="str">
        <v>successful</v>
      </c>
      <c r="B391">
        <v>1345</v>
      </c>
    </row>
    <row r="392" spans="1:2" x14ac:dyDescent="0.3">
      <c r="A392" t="str">
        <v>successful</v>
      </c>
      <c r="B392">
        <v>168</v>
      </c>
    </row>
    <row r="393" spans="1:2" x14ac:dyDescent="0.3">
      <c r="A393" t="str">
        <v>successful</v>
      </c>
      <c r="B393">
        <v>137</v>
      </c>
    </row>
    <row r="394" spans="1:2" x14ac:dyDescent="0.3">
      <c r="A394" t="str">
        <v>successful</v>
      </c>
      <c r="B394">
        <v>186</v>
      </c>
    </row>
    <row r="395" spans="1:2" x14ac:dyDescent="0.3">
      <c r="A395" t="str">
        <v>successful</v>
      </c>
      <c r="B395">
        <v>125</v>
      </c>
    </row>
    <row r="396" spans="1:2" x14ac:dyDescent="0.3">
      <c r="A396" t="str">
        <v>successful</v>
      </c>
      <c r="B396">
        <v>202</v>
      </c>
    </row>
    <row r="397" spans="1:2" x14ac:dyDescent="0.3">
      <c r="A397" t="str">
        <v>successful</v>
      </c>
      <c r="B397">
        <v>103</v>
      </c>
    </row>
    <row r="398" spans="1:2" x14ac:dyDescent="0.3">
      <c r="A398" t="str">
        <v>successful</v>
      </c>
      <c r="B398">
        <v>1785</v>
      </c>
    </row>
    <row r="399" spans="1:2" x14ac:dyDescent="0.3">
      <c r="A399" t="str">
        <v>successful</v>
      </c>
      <c r="B399">
        <v>157</v>
      </c>
    </row>
    <row r="400" spans="1:2" x14ac:dyDescent="0.3">
      <c r="A400" t="str">
        <v>successful</v>
      </c>
      <c r="B400">
        <v>555</v>
      </c>
    </row>
    <row r="401" spans="1:2" x14ac:dyDescent="0.3">
      <c r="A401" t="str">
        <v>successful</v>
      </c>
      <c r="B401">
        <v>297</v>
      </c>
    </row>
    <row r="402" spans="1:2" x14ac:dyDescent="0.3">
      <c r="A402" t="str">
        <v>successful</v>
      </c>
      <c r="B402">
        <v>123</v>
      </c>
    </row>
    <row r="403" spans="1:2" x14ac:dyDescent="0.3">
      <c r="A403" t="str">
        <v>successful</v>
      </c>
      <c r="B403">
        <v>3036</v>
      </c>
    </row>
    <row r="404" spans="1:2" x14ac:dyDescent="0.3">
      <c r="A404" t="str">
        <v>successful</v>
      </c>
      <c r="B404">
        <v>144</v>
      </c>
    </row>
    <row r="405" spans="1:2" x14ac:dyDescent="0.3">
      <c r="A405" t="str">
        <v>successful</v>
      </c>
      <c r="B405">
        <v>121</v>
      </c>
    </row>
    <row r="406" spans="1:2" x14ac:dyDescent="0.3">
      <c r="A406" t="str">
        <v>successful</v>
      </c>
      <c r="B406">
        <v>181</v>
      </c>
    </row>
    <row r="407" spans="1:2" x14ac:dyDescent="0.3">
      <c r="A407" t="str">
        <v>successful</v>
      </c>
      <c r="B407">
        <v>122</v>
      </c>
    </row>
    <row r="408" spans="1:2" x14ac:dyDescent="0.3">
      <c r="A408" t="str">
        <v>successful</v>
      </c>
      <c r="B408">
        <v>1071</v>
      </c>
    </row>
    <row r="409" spans="1:2" x14ac:dyDescent="0.3">
      <c r="A409" t="str">
        <v>successful</v>
      </c>
      <c r="B409">
        <v>980</v>
      </c>
    </row>
    <row r="410" spans="1:2" x14ac:dyDescent="0.3">
      <c r="A410" t="str">
        <v>successful</v>
      </c>
      <c r="B410">
        <v>536</v>
      </c>
    </row>
    <row r="411" spans="1:2" x14ac:dyDescent="0.3">
      <c r="A411" t="str">
        <v>successful</v>
      </c>
      <c r="B411">
        <v>1991</v>
      </c>
    </row>
    <row r="412" spans="1:2" x14ac:dyDescent="0.3">
      <c r="A412" t="str">
        <v>successful</v>
      </c>
      <c r="B412">
        <v>180</v>
      </c>
    </row>
    <row r="413" spans="1:2" x14ac:dyDescent="0.3">
      <c r="A413" t="str">
        <v>successful</v>
      </c>
      <c r="B413">
        <v>130</v>
      </c>
    </row>
    <row r="414" spans="1:2" x14ac:dyDescent="0.3">
      <c r="A414" t="str">
        <v>successful</v>
      </c>
      <c r="B414">
        <v>122</v>
      </c>
    </row>
    <row r="415" spans="1:2" x14ac:dyDescent="0.3">
      <c r="A415" t="str">
        <v>successful</v>
      </c>
      <c r="B415">
        <v>140</v>
      </c>
    </row>
    <row r="416" spans="1:2" x14ac:dyDescent="0.3">
      <c r="A416" t="str">
        <v>successful</v>
      </c>
      <c r="B416">
        <v>3388</v>
      </c>
    </row>
    <row r="417" spans="1:2" x14ac:dyDescent="0.3">
      <c r="A417" t="str">
        <v>successful</v>
      </c>
      <c r="B417">
        <v>280</v>
      </c>
    </row>
    <row r="418" spans="1:2" x14ac:dyDescent="0.3">
      <c r="A418" t="str">
        <v>successful</v>
      </c>
      <c r="B418">
        <v>366</v>
      </c>
    </row>
    <row r="419" spans="1:2" x14ac:dyDescent="0.3">
      <c r="A419" t="str">
        <v>successful</v>
      </c>
      <c r="B419">
        <v>270</v>
      </c>
    </row>
    <row r="420" spans="1:2" x14ac:dyDescent="0.3">
      <c r="A420" t="str">
        <v>successful</v>
      </c>
      <c r="B420">
        <v>137</v>
      </c>
    </row>
    <row r="421" spans="1:2" x14ac:dyDescent="0.3">
      <c r="A421" t="str">
        <v>successful</v>
      </c>
      <c r="B421">
        <v>3205</v>
      </c>
    </row>
    <row r="422" spans="1:2" x14ac:dyDescent="0.3">
      <c r="A422" t="str">
        <v>successful</v>
      </c>
      <c r="B422">
        <v>288</v>
      </c>
    </row>
    <row r="423" spans="1:2" x14ac:dyDescent="0.3">
      <c r="A423" t="str">
        <v>successful</v>
      </c>
      <c r="B423">
        <v>148</v>
      </c>
    </row>
    <row r="424" spans="1:2" x14ac:dyDescent="0.3">
      <c r="A424" t="str">
        <v>successful</v>
      </c>
      <c r="B424">
        <v>114</v>
      </c>
    </row>
    <row r="425" spans="1:2" x14ac:dyDescent="0.3">
      <c r="A425" t="str">
        <v>successful</v>
      </c>
      <c r="B425">
        <v>1518</v>
      </c>
    </row>
    <row r="426" spans="1:2" x14ac:dyDescent="0.3">
      <c r="A426" t="str">
        <v>successful</v>
      </c>
      <c r="B426">
        <v>166</v>
      </c>
    </row>
    <row r="427" spans="1:2" x14ac:dyDescent="0.3">
      <c r="A427" t="str">
        <v>successful</v>
      </c>
      <c r="B427">
        <v>100</v>
      </c>
    </row>
    <row r="428" spans="1:2" x14ac:dyDescent="0.3">
      <c r="A428" t="str">
        <v>successful</v>
      </c>
      <c r="B428">
        <v>235</v>
      </c>
    </row>
    <row r="429" spans="1:2" x14ac:dyDescent="0.3">
      <c r="A429" t="str">
        <v>successful</v>
      </c>
      <c r="B429">
        <v>148</v>
      </c>
    </row>
    <row r="430" spans="1:2" x14ac:dyDescent="0.3">
      <c r="A430" t="str">
        <v>successful</v>
      </c>
      <c r="B430">
        <v>198</v>
      </c>
    </row>
    <row r="431" spans="1:2" x14ac:dyDescent="0.3">
      <c r="A431" t="str">
        <v>successful</v>
      </c>
      <c r="B431">
        <v>150</v>
      </c>
    </row>
    <row r="432" spans="1:2" x14ac:dyDescent="0.3">
      <c r="A432" t="str">
        <v>successful</v>
      </c>
      <c r="B432">
        <v>216</v>
      </c>
    </row>
    <row r="433" spans="1:2" x14ac:dyDescent="0.3">
      <c r="A433" t="str">
        <v>successful</v>
      </c>
      <c r="B433">
        <v>5139</v>
      </c>
    </row>
    <row r="434" spans="1:2" x14ac:dyDescent="0.3">
      <c r="A434" t="str">
        <v>successful</v>
      </c>
      <c r="B434">
        <v>2353</v>
      </c>
    </row>
    <row r="435" spans="1:2" x14ac:dyDescent="0.3">
      <c r="A435" t="str">
        <v>successful</v>
      </c>
      <c r="B435">
        <v>78</v>
      </c>
    </row>
    <row r="436" spans="1:2" x14ac:dyDescent="0.3">
      <c r="A436" t="str">
        <v>successful</v>
      </c>
      <c r="B436">
        <v>174</v>
      </c>
    </row>
    <row r="437" spans="1:2" x14ac:dyDescent="0.3">
      <c r="A437" t="str">
        <v>successful</v>
      </c>
      <c r="B437">
        <v>164</v>
      </c>
    </row>
    <row r="438" spans="1:2" x14ac:dyDescent="0.3">
      <c r="A438" t="str">
        <v>successful</v>
      </c>
      <c r="B438">
        <v>161</v>
      </c>
    </row>
    <row r="439" spans="1:2" x14ac:dyDescent="0.3">
      <c r="A439" t="str">
        <v>successful</v>
      </c>
      <c r="B439">
        <v>138</v>
      </c>
    </row>
    <row r="440" spans="1:2" x14ac:dyDescent="0.3">
      <c r="A440" t="str">
        <v>successful</v>
      </c>
      <c r="B440">
        <v>3308</v>
      </c>
    </row>
    <row r="441" spans="1:2" x14ac:dyDescent="0.3">
      <c r="A441" t="str">
        <v>successful</v>
      </c>
      <c r="B441">
        <v>127</v>
      </c>
    </row>
    <row r="442" spans="1:2" x14ac:dyDescent="0.3">
      <c r="A442" t="str">
        <v>successful</v>
      </c>
      <c r="B442">
        <v>207</v>
      </c>
    </row>
    <row r="443" spans="1:2" x14ac:dyDescent="0.3">
      <c r="A443" t="str">
        <v>successful</v>
      </c>
      <c r="B443">
        <v>181</v>
      </c>
    </row>
    <row r="444" spans="1:2" x14ac:dyDescent="0.3">
      <c r="A444" t="str">
        <v>successful</v>
      </c>
      <c r="B444">
        <v>110</v>
      </c>
    </row>
    <row r="445" spans="1:2" x14ac:dyDescent="0.3">
      <c r="A445" t="str">
        <v>successful</v>
      </c>
      <c r="B445">
        <v>185</v>
      </c>
    </row>
    <row r="446" spans="1:2" x14ac:dyDescent="0.3">
      <c r="A446" t="str">
        <v>successful</v>
      </c>
      <c r="B446">
        <v>121</v>
      </c>
    </row>
    <row r="447" spans="1:2" x14ac:dyDescent="0.3">
      <c r="A447" t="str">
        <v>successful</v>
      </c>
      <c r="B447">
        <v>106</v>
      </c>
    </row>
    <row r="448" spans="1:2" x14ac:dyDescent="0.3">
      <c r="A448" t="str">
        <v>successful</v>
      </c>
      <c r="B448">
        <v>142</v>
      </c>
    </row>
    <row r="449" spans="1:2" x14ac:dyDescent="0.3">
      <c r="A449" t="str">
        <v>successful</v>
      </c>
      <c r="B449">
        <v>233</v>
      </c>
    </row>
    <row r="450" spans="1:2" x14ac:dyDescent="0.3">
      <c r="A450" t="str">
        <v>successful</v>
      </c>
      <c r="B450">
        <v>218</v>
      </c>
    </row>
    <row r="451" spans="1:2" x14ac:dyDescent="0.3">
      <c r="A451" t="str">
        <v>successful</v>
      </c>
      <c r="B451">
        <v>76</v>
      </c>
    </row>
    <row r="452" spans="1:2" x14ac:dyDescent="0.3">
      <c r="A452" t="str">
        <v>successful</v>
      </c>
      <c r="B452">
        <v>43</v>
      </c>
    </row>
    <row r="453" spans="1:2" x14ac:dyDescent="0.3">
      <c r="A453" t="str">
        <v>successful</v>
      </c>
      <c r="B453">
        <v>221</v>
      </c>
    </row>
    <row r="454" spans="1:2" x14ac:dyDescent="0.3">
      <c r="A454" t="str">
        <v>successful</v>
      </c>
      <c r="B454">
        <v>2805</v>
      </c>
    </row>
    <row r="455" spans="1:2" x14ac:dyDescent="0.3">
      <c r="A455" t="str">
        <v>successful</v>
      </c>
      <c r="B455">
        <v>68</v>
      </c>
    </row>
    <row r="456" spans="1:2" x14ac:dyDescent="0.3">
      <c r="A456" t="str">
        <v>successful</v>
      </c>
      <c r="B456">
        <v>183</v>
      </c>
    </row>
    <row r="457" spans="1:2" x14ac:dyDescent="0.3">
      <c r="A457" t="str">
        <v>successful</v>
      </c>
      <c r="B457">
        <v>133</v>
      </c>
    </row>
    <row r="458" spans="1:2" x14ac:dyDescent="0.3">
      <c r="A458" t="str">
        <v>successful</v>
      </c>
      <c r="B458">
        <v>2489</v>
      </c>
    </row>
    <row r="459" spans="1:2" x14ac:dyDescent="0.3">
      <c r="A459" t="str">
        <v>successful</v>
      </c>
      <c r="B459">
        <v>69</v>
      </c>
    </row>
    <row r="460" spans="1:2" x14ac:dyDescent="0.3">
      <c r="A460" t="str">
        <v>successful</v>
      </c>
      <c r="B460">
        <v>279</v>
      </c>
    </row>
    <row r="461" spans="1:2" x14ac:dyDescent="0.3">
      <c r="A461" t="str">
        <v>successful</v>
      </c>
      <c r="B461">
        <v>210</v>
      </c>
    </row>
    <row r="462" spans="1:2" x14ac:dyDescent="0.3">
      <c r="A462" t="str">
        <v>successful</v>
      </c>
      <c r="B462">
        <v>2100</v>
      </c>
    </row>
    <row r="463" spans="1:2" x14ac:dyDescent="0.3">
      <c r="A463" t="str">
        <v>successful</v>
      </c>
      <c r="B463">
        <v>252</v>
      </c>
    </row>
    <row r="464" spans="1:2" x14ac:dyDescent="0.3">
      <c r="A464" t="str">
        <v>successful</v>
      </c>
      <c r="B464">
        <v>1280</v>
      </c>
    </row>
    <row r="465" spans="1:2" x14ac:dyDescent="0.3">
      <c r="A465" t="str">
        <v>successful</v>
      </c>
      <c r="B465">
        <v>157</v>
      </c>
    </row>
    <row r="466" spans="1:2" x14ac:dyDescent="0.3">
      <c r="A466" t="str">
        <v>successful</v>
      </c>
      <c r="B466">
        <v>194</v>
      </c>
    </row>
    <row r="467" spans="1:2" x14ac:dyDescent="0.3">
      <c r="A467" t="str">
        <v>successful</v>
      </c>
      <c r="B467">
        <v>82</v>
      </c>
    </row>
    <row r="468" spans="1:2" x14ac:dyDescent="0.3">
      <c r="A468" t="str">
        <v>successful</v>
      </c>
      <c r="B468">
        <v>4233</v>
      </c>
    </row>
    <row r="469" spans="1:2" x14ac:dyDescent="0.3">
      <c r="A469" t="str">
        <v>successful</v>
      </c>
      <c r="B469">
        <v>1297</v>
      </c>
    </row>
    <row r="470" spans="1:2" x14ac:dyDescent="0.3">
      <c r="A470" t="str">
        <v>successful</v>
      </c>
      <c r="B470">
        <v>165</v>
      </c>
    </row>
    <row r="471" spans="1:2" x14ac:dyDescent="0.3">
      <c r="A471" t="str">
        <v>successful</v>
      </c>
      <c r="B471">
        <v>119</v>
      </c>
    </row>
    <row r="472" spans="1:2" x14ac:dyDescent="0.3">
      <c r="A472" t="str">
        <v>successful</v>
      </c>
      <c r="B472">
        <v>1797</v>
      </c>
    </row>
    <row r="473" spans="1:2" x14ac:dyDescent="0.3">
      <c r="A473" t="str">
        <v>successful</v>
      </c>
      <c r="B473">
        <v>261</v>
      </c>
    </row>
    <row r="474" spans="1:2" x14ac:dyDescent="0.3">
      <c r="A474" t="str">
        <v>successful</v>
      </c>
      <c r="B474">
        <v>157</v>
      </c>
    </row>
    <row r="475" spans="1:2" x14ac:dyDescent="0.3">
      <c r="A475" t="str">
        <v>successful</v>
      </c>
      <c r="B475">
        <v>3533</v>
      </c>
    </row>
    <row r="476" spans="1:2" x14ac:dyDescent="0.3">
      <c r="A476" t="str">
        <v>successful</v>
      </c>
      <c r="B476">
        <v>155</v>
      </c>
    </row>
    <row r="477" spans="1:2" x14ac:dyDescent="0.3">
      <c r="A477" t="str">
        <v>successful</v>
      </c>
      <c r="B477">
        <v>132</v>
      </c>
    </row>
    <row r="478" spans="1:2" x14ac:dyDescent="0.3">
      <c r="A478" t="str">
        <v>successful</v>
      </c>
      <c r="B478">
        <v>1354</v>
      </c>
    </row>
    <row r="479" spans="1:2" x14ac:dyDescent="0.3">
      <c r="A479" t="str">
        <v>successful</v>
      </c>
      <c r="B479">
        <v>48</v>
      </c>
    </row>
    <row r="480" spans="1:2" x14ac:dyDescent="0.3">
      <c r="A480" t="str">
        <v>successful</v>
      </c>
      <c r="B480">
        <v>110</v>
      </c>
    </row>
    <row r="481" spans="1:2" x14ac:dyDescent="0.3">
      <c r="A481" t="str">
        <v>successful</v>
      </c>
      <c r="B481">
        <v>172</v>
      </c>
    </row>
    <row r="482" spans="1:2" x14ac:dyDescent="0.3">
      <c r="A482" t="str">
        <v>successful</v>
      </c>
      <c r="B482">
        <v>307</v>
      </c>
    </row>
    <row r="483" spans="1:2" x14ac:dyDescent="0.3">
      <c r="A483" t="str">
        <v>successful</v>
      </c>
      <c r="B483">
        <v>160</v>
      </c>
    </row>
    <row r="484" spans="1:2" x14ac:dyDescent="0.3">
      <c r="A484" t="str">
        <v>successful</v>
      </c>
      <c r="B484">
        <v>1467</v>
      </c>
    </row>
    <row r="485" spans="1:2" x14ac:dyDescent="0.3">
      <c r="A485" t="str">
        <v>successful</v>
      </c>
      <c r="B485">
        <v>2662</v>
      </c>
    </row>
    <row r="486" spans="1:2" x14ac:dyDescent="0.3">
      <c r="A486" t="str">
        <v>successful</v>
      </c>
      <c r="B486">
        <v>452</v>
      </c>
    </row>
    <row r="487" spans="1:2" x14ac:dyDescent="0.3">
      <c r="A487" t="str">
        <v>successful</v>
      </c>
      <c r="B487">
        <v>158</v>
      </c>
    </row>
    <row r="488" spans="1:2" x14ac:dyDescent="0.3">
      <c r="A488" t="str">
        <v>successful</v>
      </c>
      <c r="B488">
        <v>225</v>
      </c>
    </row>
    <row r="489" spans="1:2" x14ac:dyDescent="0.3">
      <c r="A489" t="str">
        <v>successful</v>
      </c>
      <c r="B489">
        <v>65</v>
      </c>
    </row>
    <row r="490" spans="1:2" x14ac:dyDescent="0.3">
      <c r="A490" t="str">
        <v>successful</v>
      </c>
      <c r="B490">
        <v>163</v>
      </c>
    </row>
    <row r="491" spans="1:2" x14ac:dyDescent="0.3">
      <c r="A491" t="str">
        <v>successful</v>
      </c>
      <c r="B491">
        <v>85</v>
      </c>
    </row>
    <row r="492" spans="1:2" x14ac:dyDescent="0.3">
      <c r="A492" t="str">
        <v>successful</v>
      </c>
      <c r="B492">
        <v>217</v>
      </c>
    </row>
    <row r="493" spans="1:2" x14ac:dyDescent="0.3">
      <c r="A493" t="str">
        <v>successful</v>
      </c>
      <c r="B493">
        <v>150</v>
      </c>
    </row>
    <row r="494" spans="1:2" x14ac:dyDescent="0.3">
      <c r="A494" t="str">
        <v>successful</v>
      </c>
      <c r="B494">
        <v>3272</v>
      </c>
    </row>
    <row r="495" spans="1:2" x14ac:dyDescent="0.3">
      <c r="A495" t="str">
        <v>successful</v>
      </c>
      <c r="B495">
        <v>300</v>
      </c>
    </row>
    <row r="496" spans="1:2" x14ac:dyDescent="0.3">
      <c r="A496" t="str">
        <v>successful</v>
      </c>
      <c r="B496">
        <v>126</v>
      </c>
    </row>
    <row r="497" spans="1:2" x14ac:dyDescent="0.3">
      <c r="A497" t="str">
        <v>successful</v>
      </c>
      <c r="B497">
        <v>2320</v>
      </c>
    </row>
    <row r="498" spans="1:2" x14ac:dyDescent="0.3">
      <c r="A498" t="str">
        <v>successful</v>
      </c>
      <c r="B498">
        <v>81</v>
      </c>
    </row>
    <row r="499" spans="1:2" x14ac:dyDescent="0.3">
      <c r="A499" t="str">
        <v>successful</v>
      </c>
      <c r="B499">
        <v>1887</v>
      </c>
    </row>
    <row r="500" spans="1:2" x14ac:dyDescent="0.3">
      <c r="A500" t="str">
        <v>successful</v>
      </c>
      <c r="B500">
        <v>4358</v>
      </c>
    </row>
    <row r="501" spans="1:2" x14ac:dyDescent="0.3">
      <c r="A501" t="str">
        <v>successful</v>
      </c>
      <c r="B501">
        <v>53</v>
      </c>
    </row>
    <row r="502" spans="1:2" x14ac:dyDescent="0.3">
      <c r="A502" t="str">
        <v>successful</v>
      </c>
      <c r="B502">
        <v>2414</v>
      </c>
    </row>
    <row r="503" spans="1:2" x14ac:dyDescent="0.3">
      <c r="A503" t="str">
        <v>successful</v>
      </c>
      <c r="B503">
        <v>80</v>
      </c>
    </row>
    <row r="504" spans="1:2" x14ac:dyDescent="0.3">
      <c r="A504" t="str">
        <v>successful</v>
      </c>
      <c r="B504">
        <v>193</v>
      </c>
    </row>
    <row r="505" spans="1:2" x14ac:dyDescent="0.3">
      <c r="A505" t="str">
        <v>successful</v>
      </c>
      <c r="B505">
        <v>52</v>
      </c>
    </row>
    <row r="506" spans="1:2" x14ac:dyDescent="0.3">
      <c r="A506" t="str">
        <v>successful</v>
      </c>
      <c r="B506">
        <v>290</v>
      </c>
    </row>
    <row r="507" spans="1:2" x14ac:dyDescent="0.3">
      <c r="A507" t="str">
        <v>successful</v>
      </c>
      <c r="B507">
        <v>122</v>
      </c>
    </row>
    <row r="508" spans="1:2" x14ac:dyDescent="0.3">
      <c r="A508" t="str">
        <v>successful</v>
      </c>
      <c r="B508">
        <v>1470</v>
      </c>
    </row>
    <row r="509" spans="1:2" x14ac:dyDescent="0.3">
      <c r="A509" t="str">
        <v>successful</v>
      </c>
      <c r="B509">
        <v>165</v>
      </c>
    </row>
    <row r="510" spans="1:2" x14ac:dyDescent="0.3">
      <c r="A510" t="str">
        <v>successful</v>
      </c>
      <c r="B510">
        <v>182</v>
      </c>
    </row>
    <row r="511" spans="1:2" x14ac:dyDescent="0.3">
      <c r="A511" t="str">
        <v>successful</v>
      </c>
      <c r="B511">
        <v>199</v>
      </c>
    </row>
    <row r="512" spans="1:2" x14ac:dyDescent="0.3">
      <c r="A512" t="str">
        <v>successful</v>
      </c>
      <c r="B512">
        <v>56</v>
      </c>
    </row>
    <row r="513" spans="1:2" x14ac:dyDescent="0.3">
      <c r="A513" t="str">
        <v>successful</v>
      </c>
      <c r="B513">
        <v>1460</v>
      </c>
    </row>
    <row r="514" spans="1:2" x14ac:dyDescent="0.3">
      <c r="A514" t="str">
        <v>successful</v>
      </c>
      <c r="B514">
        <v>123</v>
      </c>
    </row>
    <row r="515" spans="1:2" x14ac:dyDescent="0.3">
      <c r="A515" t="str">
        <v>successful</v>
      </c>
      <c r="B515">
        <v>159</v>
      </c>
    </row>
    <row r="516" spans="1:2" x14ac:dyDescent="0.3">
      <c r="A516" t="str">
        <v>successful</v>
      </c>
      <c r="B516">
        <v>110</v>
      </c>
    </row>
    <row r="517" spans="1:2" x14ac:dyDescent="0.3">
      <c r="A517" t="str">
        <v>successful</v>
      </c>
      <c r="B517">
        <v>236</v>
      </c>
    </row>
    <row r="518" spans="1:2" x14ac:dyDescent="0.3">
      <c r="A518" t="str">
        <v>successful</v>
      </c>
      <c r="B518">
        <v>191</v>
      </c>
    </row>
    <row r="519" spans="1:2" x14ac:dyDescent="0.3">
      <c r="A519" t="str">
        <v>successful</v>
      </c>
      <c r="B519">
        <v>3934</v>
      </c>
    </row>
    <row r="520" spans="1:2" x14ac:dyDescent="0.3">
      <c r="A520" t="str">
        <v>successful</v>
      </c>
      <c r="B520">
        <v>80</v>
      </c>
    </row>
    <row r="521" spans="1:2" x14ac:dyDescent="0.3">
      <c r="A521" t="str">
        <v>successful</v>
      </c>
      <c r="B521">
        <v>462</v>
      </c>
    </row>
    <row r="522" spans="1:2" x14ac:dyDescent="0.3">
      <c r="A522" t="str">
        <v>successful</v>
      </c>
      <c r="B522">
        <v>179</v>
      </c>
    </row>
    <row r="523" spans="1:2" x14ac:dyDescent="0.3">
      <c r="A523" t="str">
        <v>successful</v>
      </c>
      <c r="B523">
        <v>1866</v>
      </c>
    </row>
    <row r="524" spans="1:2" x14ac:dyDescent="0.3">
      <c r="A524" t="str">
        <v>successful</v>
      </c>
      <c r="B524">
        <v>156</v>
      </c>
    </row>
    <row r="525" spans="1:2" x14ac:dyDescent="0.3">
      <c r="A525" t="str">
        <v>successful</v>
      </c>
      <c r="B525">
        <v>255</v>
      </c>
    </row>
    <row r="526" spans="1:2" x14ac:dyDescent="0.3">
      <c r="A526" t="str">
        <v>successful</v>
      </c>
      <c r="B526">
        <v>2261</v>
      </c>
    </row>
    <row r="527" spans="1:2" x14ac:dyDescent="0.3">
      <c r="A527" t="str">
        <v>successful</v>
      </c>
      <c r="B527">
        <v>40</v>
      </c>
    </row>
    <row r="528" spans="1:2" x14ac:dyDescent="0.3">
      <c r="A528" t="str">
        <v>successful</v>
      </c>
      <c r="B528">
        <v>2289</v>
      </c>
    </row>
    <row r="529" spans="1:2" x14ac:dyDescent="0.3">
      <c r="A529" t="str">
        <v>successful</v>
      </c>
      <c r="B529">
        <v>65</v>
      </c>
    </row>
    <row r="530" spans="1:2" x14ac:dyDescent="0.3">
      <c r="A530" t="str">
        <v>successful</v>
      </c>
      <c r="B530">
        <v>3777</v>
      </c>
    </row>
    <row r="531" spans="1:2" x14ac:dyDescent="0.3">
      <c r="A531" t="str">
        <v>successful</v>
      </c>
      <c r="B531">
        <v>184</v>
      </c>
    </row>
    <row r="532" spans="1:2" x14ac:dyDescent="0.3">
      <c r="A532" t="str">
        <v>successful</v>
      </c>
      <c r="B532">
        <v>85</v>
      </c>
    </row>
    <row r="533" spans="1:2" x14ac:dyDescent="0.3">
      <c r="A533" t="str">
        <v>successful</v>
      </c>
      <c r="B533">
        <v>144</v>
      </c>
    </row>
    <row r="534" spans="1:2" x14ac:dyDescent="0.3">
      <c r="A534" t="str">
        <v>successful</v>
      </c>
      <c r="B534">
        <v>1902</v>
      </c>
    </row>
    <row r="535" spans="1:2" x14ac:dyDescent="0.3">
      <c r="A535" t="str">
        <v>successful</v>
      </c>
      <c r="B535">
        <v>105</v>
      </c>
    </row>
    <row r="536" spans="1:2" x14ac:dyDescent="0.3">
      <c r="A536" t="str">
        <v>successful</v>
      </c>
      <c r="B536">
        <v>132</v>
      </c>
    </row>
    <row r="537" spans="1:2" x14ac:dyDescent="0.3">
      <c r="A537" t="str">
        <v>successful</v>
      </c>
      <c r="B537">
        <v>96</v>
      </c>
    </row>
    <row r="538" spans="1:2" x14ac:dyDescent="0.3">
      <c r="A538" t="str">
        <v>successful</v>
      </c>
      <c r="B538">
        <v>114</v>
      </c>
    </row>
    <row r="539" spans="1:2" x14ac:dyDescent="0.3">
      <c r="A539" t="str">
        <v>successful</v>
      </c>
      <c r="B539">
        <v>203</v>
      </c>
    </row>
    <row r="540" spans="1:2" x14ac:dyDescent="0.3">
      <c r="A540" t="str">
        <v>successful</v>
      </c>
      <c r="B540">
        <v>1559</v>
      </c>
    </row>
    <row r="541" spans="1:2" x14ac:dyDescent="0.3">
      <c r="A541" t="str">
        <v>successful</v>
      </c>
      <c r="B541">
        <v>1548</v>
      </c>
    </row>
    <row r="542" spans="1:2" x14ac:dyDescent="0.3">
      <c r="A542" t="str">
        <v>successful</v>
      </c>
      <c r="B542">
        <v>80</v>
      </c>
    </row>
    <row r="543" spans="1:2" x14ac:dyDescent="0.3">
      <c r="A543" t="str">
        <v>successful</v>
      </c>
      <c r="B543">
        <v>131</v>
      </c>
    </row>
    <row r="544" spans="1:2" x14ac:dyDescent="0.3">
      <c r="A544" t="str">
        <v>successful</v>
      </c>
      <c r="B544">
        <v>112</v>
      </c>
    </row>
    <row r="545" spans="1:2" x14ac:dyDescent="0.3">
      <c r="A545" t="str">
        <v>successful</v>
      </c>
      <c r="B545">
        <v>155</v>
      </c>
    </row>
    <row r="546" spans="1:2" x14ac:dyDescent="0.3">
      <c r="A546" t="str">
        <v>successful</v>
      </c>
      <c r="B546">
        <v>266</v>
      </c>
    </row>
    <row r="547" spans="1:2" x14ac:dyDescent="0.3">
      <c r="A547" t="str">
        <v>successful</v>
      </c>
      <c r="B547">
        <v>155</v>
      </c>
    </row>
    <row r="548" spans="1:2" x14ac:dyDescent="0.3">
      <c r="A548" t="str">
        <v>successful</v>
      </c>
      <c r="B548">
        <v>207</v>
      </c>
    </row>
    <row r="549" spans="1:2" x14ac:dyDescent="0.3">
      <c r="A549" t="str">
        <v>successful</v>
      </c>
      <c r="B549">
        <v>245</v>
      </c>
    </row>
    <row r="550" spans="1:2" x14ac:dyDescent="0.3">
      <c r="A550" t="str">
        <v>successful</v>
      </c>
      <c r="B550">
        <v>1573</v>
      </c>
    </row>
    <row r="551" spans="1:2" x14ac:dyDescent="0.3">
      <c r="A551" t="str">
        <v>successful</v>
      </c>
      <c r="B551">
        <v>114</v>
      </c>
    </row>
    <row r="552" spans="1:2" x14ac:dyDescent="0.3">
      <c r="A552" t="str">
        <v>successful</v>
      </c>
      <c r="B552">
        <v>93</v>
      </c>
    </row>
    <row r="553" spans="1:2" x14ac:dyDescent="0.3">
      <c r="A553" t="str">
        <v>successful</v>
      </c>
      <c r="B553">
        <v>1681</v>
      </c>
    </row>
    <row r="554" spans="1:2" x14ac:dyDescent="0.3">
      <c r="A554" t="str">
        <v>successful</v>
      </c>
      <c r="B554">
        <v>32</v>
      </c>
    </row>
    <row r="555" spans="1:2" x14ac:dyDescent="0.3">
      <c r="A555" t="str">
        <v>successful</v>
      </c>
      <c r="B555">
        <v>135</v>
      </c>
    </row>
    <row r="556" spans="1:2" x14ac:dyDescent="0.3">
      <c r="A556" t="str">
        <v>successful</v>
      </c>
      <c r="B556">
        <v>140</v>
      </c>
    </row>
    <row r="557" spans="1:2" x14ac:dyDescent="0.3">
      <c r="A557" t="str">
        <v>successful</v>
      </c>
      <c r="B557">
        <v>92</v>
      </c>
    </row>
    <row r="558" spans="1:2" x14ac:dyDescent="0.3">
      <c r="A558" t="str">
        <v>successful</v>
      </c>
      <c r="B558">
        <v>1015</v>
      </c>
    </row>
    <row r="559" spans="1:2" x14ac:dyDescent="0.3">
      <c r="A559" t="str">
        <v>successful</v>
      </c>
      <c r="B559">
        <v>323</v>
      </c>
    </row>
    <row r="560" spans="1:2" x14ac:dyDescent="0.3">
      <c r="A560" t="str">
        <v>successful</v>
      </c>
      <c r="B560">
        <v>2326</v>
      </c>
    </row>
    <row r="561" spans="1:2" x14ac:dyDescent="0.3">
      <c r="A561" t="str">
        <v>successful</v>
      </c>
      <c r="B561">
        <v>381</v>
      </c>
    </row>
    <row r="562" spans="1:2" x14ac:dyDescent="0.3">
      <c r="A562" t="str">
        <v>successful</v>
      </c>
      <c r="B562">
        <v>480</v>
      </c>
    </row>
    <row r="563" spans="1:2" x14ac:dyDescent="0.3">
      <c r="A563" t="str">
        <v>successful</v>
      </c>
      <c r="B563">
        <v>226</v>
      </c>
    </row>
    <row r="564" spans="1:2" x14ac:dyDescent="0.3">
      <c r="A564" t="str">
        <v>successful</v>
      </c>
      <c r="B564">
        <v>241</v>
      </c>
    </row>
    <row r="565" spans="1:2" x14ac:dyDescent="0.3">
      <c r="A565" t="str">
        <v>successful</v>
      </c>
      <c r="B565">
        <v>132</v>
      </c>
    </row>
    <row r="566" spans="1:2" x14ac:dyDescent="0.3">
      <c r="A566" t="str">
        <v>successful</v>
      </c>
      <c r="B566">
        <v>2043</v>
      </c>
    </row>
  </sheetData>
  <conditionalFormatting sqref="A1:A1048576">
    <cfRule type="cellIs" dxfId="3" priority="2" operator="equal">
      <formula>"successful"</formula>
    </cfRule>
  </conditionalFormatting>
  <conditionalFormatting sqref="D1:D1048576">
    <cfRule type="cellIs" dxfId="2" priority="1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 vs outcome</vt:lpstr>
      <vt:lpstr>Subcategory vs outcome</vt:lpstr>
      <vt:lpstr>Launch Date vs Outcome</vt:lpstr>
      <vt:lpstr>Crowdfunding</vt:lpstr>
      <vt:lpstr>Outcomes vs Goal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Andrea Monnerie</cp:lastModifiedBy>
  <dcterms:created xsi:type="dcterms:W3CDTF">2021-09-29T18:52:28Z</dcterms:created>
  <dcterms:modified xsi:type="dcterms:W3CDTF">2023-04-01T00:09:06Z</dcterms:modified>
</cp:coreProperties>
</file>