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ya\OneDrive\Рабочий стол\BSUIR-CMSaN\third year\6 sem\SA\lab4\"/>
    </mc:Choice>
  </mc:AlternateContent>
  <xr:revisionPtr revIDLastSave="0" documentId="13_ncr:1_{E967681D-908C-4088-B468-ACA52C2063B2}" xr6:coauthVersionLast="47" xr6:coauthVersionMax="47" xr10:uidLastSave="{00000000-0000-0000-0000-000000000000}"/>
  <bookViews>
    <workbookView xWindow="-108" yWindow="-108" windowWidth="23256" windowHeight="12576" xr2:uid="{F8238EF4-71C0-4888-A1CE-04334535B28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" i="1" l="1"/>
  <c r="O48" i="1"/>
  <c r="O47" i="1"/>
  <c r="L49" i="1"/>
  <c r="L48" i="1"/>
  <c r="L47" i="1"/>
  <c r="P66" i="1"/>
  <c r="P65" i="1"/>
  <c r="J71" i="1"/>
  <c r="J73" i="1"/>
  <c r="J74" i="1"/>
  <c r="I78" i="1"/>
  <c r="K78" i="1"/>
  <c r="K77" i="1"/>
  <c r="I79" i="1"/>
  <c r="N79" i="1" s="1"/>
  <c r="J79" i="1"/>
  <c r="B53" i="1"/>
  <c r="P7" i="1"/>
  <c r="L32" i="1"/>
  <c r="O32" i="1" s="1"/>
  <c r="L33" i="1"/>
  <c r="O33" i="1" s="1"/>
  <c r="L31" i="1"/>
  <c r="O31" i="1" s="1"/>
  <c r="C53" i="1" l="1"/>
  <c r="D53" i="1" s="1"/>
  <c r="O34" i="1"/>
  <c r="R31" i="1" s="1"/>
  <c r="R13" i="1"/>
  <c r="M12" i="1"/>
  <c r="K12" i="1"/>
  <c r="M11" i="1"/>
  <c r="E38" i="1" l="1"/>
  <c r="D38" i="1"/>
  <c r="C38" i="1"/>
  <c r="B38" i="1"/>
  <c r="R32" i="1"/>
  <c r="R33" i="1"/>
  <c r="Q7" i="1"/>
  <c r="R7" i="1"/>
  <c r="C44" i="1" l="1"/>
  <c r="C39" i="1"/>
  <c r="B39" i="1"/>
  <c r="B44" i="1" s="1"/>
  <c r="E39" i="1"/>
  <c r="E44" i="1" s="1"/>
  <c r="D39" i="1"/>
  <c r="E40" i="1"/>
  <c r="D40" i="1"/>
  <c r="C40" i="1"/>
  <c r="B40" i="1"/>
  <c r="S7" i="1"/>
  <c r="D44" i="1" l="1"/>
  <c r="Q9" i="1"/>
  <c r="R9" i="1"/>
  <c r="P9" i="1"/>
  <c r="J64" i="1" s="1"/>
  <c r="I83" i="1" l="1"/>
  <c r="M83" i="1" s="1"/>
  <c r="J82" i="1"/>
  <c r="M82" i="1" s="1"/>
  <c r="K74" i="1"/>
  <c r="I73" i="1"/>
  <c r="I74" i="1"/>
  <c r="J77" i="1"/>
  <c r="L73" i="1"/>
  <c r="K71" i="1"/>
  <c r="K72" i="1"/>
  <c r="L72" i="1"/>
  <c r="I72" i="1"/>
  <c r="L71" i="1"/>
  <c r="L68" i="1"/>
  <c r="M67" i="1"/>
  <c r="M66" i="1"/>
  <c r="M65" i="1"/>
  <c r="J68" i="1"/>
  <c r="J67" i="1"/>
  <c r="K65" i="1"/>
  <c r="L64" i="1"/>
  <c r="I67" i="1"/>
  <c r="I65" i="1"/>
  <c r="K68" i="1"/>
  <c r="K67" i="1"/>
  <c r="L66" i="1"/>
  <c r="L65" i="1"/>
  <c r="K64" i="1"/>
  <c r="J66" i="1"/>
  <c r="I68" i="1"/>
  <c r="I66" i="1"/>
  <c r="M64" i="1"/>
  <c r="O73" i="1" l="1"/>
  <c r="N78" i="1"/>
  <c r="O74" i="1"/>
  <c r="N77" i="1"/>
  <c r="P68" i="1"/>
  <c r="P67" i="1"/>
  <c r="O71" i="1"/>
  <c r="O72" i="1"/>
  <c r="P64" i="1"/>
</calcChain>
</file>

<file path=xl/sharedStrings.xml><?xml version="1.0" encoding="utf-8"?>
<sst xmlns="http://schemas.openxmlformats.org/spreadsheetml/2006/main" count="318" uniqueCount="110">
  <si>
    <t>Площадка</t>
  </si>
  <si>
    <t>Пл1</t>
  </si>
  <si>
    <t>Пл2</t>
  </si>
  <si>
    <t>Пл3</t>
  </si>
  <si>
    <t>Пл4</t>
  </si>
  <si>
    <t>Пл5</t>
  </si>
  <si>
    <t>Пл6</t>
  </si>
  <si>
    <t>хорошие</t>
  </si>
  <si>
    <t>отличные</t>
  </si>
  <si>
    <t>средние</t>
  </si>
  <si>
    <t>хорошие (немного хуже, чем для Пл1)</t>
  </si>
  <si>
    <t>очень хорошие</t>
  </si>
  <si>
    <t>загрязнение возможно</t>
  </si>
  <si>
    <t>высокая опасность</t>
  </si>
  <si>
    <t>опасности нет</t>
  </si>
  <si>
    <t>K1</t>
  </si>
  <si>
    <t>K2</t>
  </si>
  <si>
    <t>K3</t>
  </si>
  <si>
    <t>Опасность загрязнения грунтовых вод в случае аварии</t>
  </si>
  <si>
    <t>Условия для доставки сырья</t>
  </si>
  <si>
    <t>По мнению первого эксперта, наиболее важный критерий - опасность загрязнения, немного менее важный - затраты на подготовку к строительству, еще немного менее важный - условия для доставки сырья.
По мнению второго эксперта, наиболее важный критерий - затраты на подготовку к строительству, примерно такой же по важности (немного менее важный) - опасность загрязнения, менее важный - условия для доставки сырья.</t>
  </si>
  <si>
    <t>Затраты на подготовку к строительству, млн ден.ед.</t>
  </si>
  <si>
    <t>А1</t>
  </si>
  <si>
    <t>А2</t>
  </si>
  <si>
    <t>А3</t>
  </si>
  <si>
    <t>С1</t>
  </si>
  <si>
    <t>С2</t>
  </si>
  <si>
    <t>С</t>
  </si>
  <si>
    <t>С3</t>
  </si>
  <si>
    <t>V1</t>
  </si>
  <si>
    <t>V2</t>
  </si>
  <si>
    <t>V3</t>
  </si>
  <si>
    <t>К1</t>
  </si>
  <si>
    <t>К2</t>
  </si>
  <si>
    <t>К3</t>
  </si>
  <si>
    <t>Затраты на подготовку к строительству</t>
  </si>
  <si>
    <t>-</t>
  </si>
  <si>
    <t>Р1</t>
  </si>
  <si>
    <t>Р2</t>
  </si>
  <si>
    <t>Р3</t>
  </si>
  <si>
    <t>Р4</t>
  </si>
  <si>
    <t>Р6</t>
  </si>
  <si>
    <t>Несогласия</t>
  </si>
  <si>
    <t>минимизация</t>
  </si>
  <si>
    <t>шкала Харрингтона</t>
  </si>
  <si>
    <t>(мин/критерий)</t>
  </si>
  <si>
    <t>отличные (0,8-1)</t>
  </si>
  <si>
    <t>хорошие (0,63-0,8)</t>
  </si>
  <si>
    <t>средние (0,37-0,63)</t>
  </si>
  <si>
    <t>Минимальные оценки альтернатив</t>
  </si>
  <si>
    <t>Альтернатива</t>
  </si>
  <si>
    <t>Pj</t>
  </si>
  <si>
    <t>P0</t>
  </si>
  <si>
    <t>Метод экспресс-анализа (для отбора перпспективных (не имеет существенных недост ни по одному критерию) альтерантив)</t>
  </si>
  <si>
    <t>Метод скаляризации векторных оценок (для выбора рац альт из мн-ва альт, оцен по неск крит, требует мин кол-во инф)</t>
  </si>
  <si>
    <t>P1</t>
  </si>
  <si>
    <t>P2</t>
  </si>
  <si>
    <t>P3</t>
  </si>
  <si>
    <t>Средняя оц по крит</t>
  </si>
  <si>
    <t>R1</t>
  </si>
  <si>
    <t>R2</t>
  </si>
  <si>
    <t>R3</t>
  </si>
  <si>
    <t>Велич разброса по крит</t>
  </si>
  <si>
    <t>R</t>
  </si>
  <si>
    <t>W1</t>
  </si>
  <si>
    <t>W2</t>
  </si>
  <si>
    <t>W3</t>
  </si>
  <si>
    <t>Веса критериев (наск больше различие в оц альт)</t>
  </si>
  <si>
    <t>Взвешенные безразмерные оценки альтернатив</t>
  </si>
  <si>
    <t>чем меньше E, тем лучше альт</t>
  </si>
  <si>
    <t>E1</t>
  </si>
  <si>
    <t>E3</t>
  </si>
  <si>
    <t>E4</t>
  </si>
  <si>
    <t>Компл оц альт (чем меньше Е, тем лучше алт)</t>
  </si>
  <si>
    <t>E6</t>
  </si>
  <si>
    <t>Ранги по важности</t>
  </si>
  <si>
    <t>S1</t>
  </si>
  <si>
    <t>S2</t>
  </si>
  <si>
    <t>S3</t>
  </si>
  <si>
    <t>Степень доминир (большее/меньшее)</t>
  </si>
  <si>
    <t>C1</t>
  </si>
  <si>
    <t>C2</t>
  </si>
  <si>
    <t>C3</t>
  </si>
  <si>
    <t>Важность крит</t>
  </si>
  <si>
    <t>D1</t>
  </si>
  <si>
    <t>D2</t>
  </si>
  <si>
    <t>Оценка доминирования</t>
  </si>
  <si>
    <t>D</t>
  </si>
  <si>
    <t>Матрица ранжирований</t>
  </si>
  <si>
    <t>Алг Кемени-Снелла</t>
  </si>
  <si>
    <t>чем больше Rjk, тем больше отставание j альт от k</t>
  </si>
  <si>
    <t>Ранжирование альт</t>
  </si>
  <si>
    <t>Метод ЭЛЕКТРА</t>
  </si>
  <si>
    <t>Безразмерные оц альт</t>
  </si>
  <si>
    <t>D3</t>
  </si>
  <si>
    <t>Предельное знач инд нес</t>
  </si>
  <si>
    <t>C*</t>
  </si>
  <si>
    <t>D*</t>
  </si>
  <si>
    <t>Ядро альт (пороговые знач инд с и нес)</t>
  </si>
  <si>
    <t>Cj&gt;C*</t>
  </si>
  <si>
    <t>Dj&lt;D*</t>
  </si>
  <si>
    <t>Предельное знач инд с</t>
  </si>
  <si>
    <t>пороговое</t>
  </si>
  <si>
    <t>Сравн оц 2 альт по ст домин</t>
  </si>
  <si>
    <t>Вес крит (max R + 1 - Ri)</t>
  </si>
  <si>
    <t>max/min</t>
  </si>
  <si>
    <t>S^V</t>
  </si>
  <si>
    <t>метод предпочт</t>
  </si>
  <si>
    <t>Метод предпочтений (матр эксп оц )</t>
  </si>
  <si>
    <t>Согласия (по весу)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</si>
</sst>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/>
    <xf numFmtId="0" fontId="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1" xfId="0" applyFont="1" applyBorder="1"/>
    <xf numFmtId="0" fontId="1" fillId="0" borderId="14" xfId="0" applyFont="1" applyBorder="1"/>
    <xf numFmtId="12" fontId="1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12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Border="1"/>
    <xf numFmtId="164" fontId="1" fillId="0" borderId="11" xfId="0" applyNumberFormat="1" applyFont="1" applyBorder="1"/>
    <xf numFmtId="2" fontId="1" fillId="0" borderId="10" xfId="0" applyNumberFormat="1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8B34-5122-48CA-BD10-890A0F5CA6D5}">
  <dimension ref="A1:AA92"/>
  <sheetViews>
    <sheetView tabSelected="1" topLeftCell="A52" zoomScale="63" zoomScaleNormal="85" workbookViewId="0">
      <selection activeCell="I23" sqref="I23"/>
    </sheetView>
  </sheetViews>
  <sheetFormatPr defaultColWidth="8.88671875" defaultRowHeight="18" x14ac:dyDescent="0.35"/>
  <cols>
    <col min="1" max="1" width="31.33203125" style="4" customWidth="1"/>
    <col min="2" max="2" width="14.5546875" style="4" customWidth="1"/>
    <col min="3" max="3" width="14" style="4" customWidth="1"/>
    <col min="4" max="4" width="15.33203125" style="4" customWidth="1"/>
    <col min="5" max="5" width="17.88671875" style="4" customWidth="1"/>
    <col min="6" max="6" width="13.5546875" style="4" customWidth="1"/>
    <col min="7" max="7" width="15.5546875" style="4" customWidth="1"/>
    <col min="8" max="12" width="8.88671875" style="4"/>
    <col min="13" max="13" width="9.88671875" style="4" bestFit="1" customWidth="1"/>
    <col min="14" max="18" width="8.88671875" style="4"/>
    <col min="19" max="19" width="13" style="4" customWidth="1"/>
    <col min="20" max="20" width="14.44140625" style="4" customWidth="1"/>
    <col min="21" max="16384" width="8.88671875" style="4"/>
  </cols>
  <sheetData>
    <row r="1" spans="1:27" ht="19.2" thickTop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J1" s="53" t="s">
        <v>108</v>
      </c>
      <c r="K1" s="53"/>
      <c r="L1" s="53"/>
      <c r="M1" s="53"/>
    </row>
    <row r="2" spans="1:27" ht="54.6" thickBot="1" x14ac:dyDescent="0.4">
      <c r="A2" s="5" t="s">
        <v>19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9</v>
      </c>
      <c r="G2" s="7" t="s">
        <v>11</v>
      </c>
      <c r="H2" s="8" t="s">
        <v>15</v>
      </c>
      <c r="J2" s="16"/>
      <c r="K2" s="16" t="s">
        <v>22</v>
      </c>
      <c r="L2" s="16" t="s">
        <v>23</v>
      </c>
      <c r="M2" s="16" t="s">
        <v>24</v>
      </c>
      <c r="O2" s="16"/>
      <c r="P2" s="16" t="s">
        <v>22</v>
      </c>
      <c r="Q2" s="16" t="s">
        <v>23</v>
      </c>
      <c r="R2" s="16" t="s">
        <v>24</v>
      </c>
    </row>
    <row r="3" spans="1:27" ht="36.6" thickBot="1" x14ac:dyDescent="0.4">
      <c r="A3" s="5" t="s">
        <v>21</v>
      </c>
      <c r="B3" s="9">
        <v>3.5</v>
      </c>
      <c r="C3" s="9">
        <v>1.8</v>
      </c>
      <c r="D3" s="9">
        <v>4</v>
      </c>
      <c r="E3" s="9">
        <v>3</v>
      </c>
      <c r="F3" s="9">
        <v>3.5</v>
      </c>
      <c r="G3" s="10">
        <v>4</v>
      </c>
      <c r="H3" s="4" t="s">
        <v>16</v>
      </c>
      <c r="J3" s="16">
        <v>1</v>
      </c>
      <c r="K3" s="16">
        <v>3</v>
      </c>
      <c r="L3" s="16">
        <v>2</v>
      </c>
      <c r="M3" s="16">
        <v>1</v>
      </c>
      <c r="O3" s="16">
        <v>1</v>
      </c>
      <c r="P3" s="16">
        <v>0</v>
      </c>
      <c r="Q3" s="16">
        <v>1</v>
      </c>
      <c r="R3" s="16">
        <v>2</v>
      </c>
    </row>
    <row r="4" spans="1:27" ht="54.6" thickBot="1" x14ac:dyDescent="0.4">
      <c r="A4" s="11" t="s">
        <v>18</v>
      </c>
      <c r="B4" s="12" t="s">
        <v>12</v>
      </c>
      <c r="C4" s="12" t="s">
        <v>13</v>
      </c>
      <c r="D4" s="12" t="s">
        <v>14</v>
      </c>
      <c r="E4" s="12" t="s">
        <v>12</v>
      </c>
      <c r="F4" s="12" t="s">
        <v>14</v>
      </c>
      <c r="G4" s="13" t="s">
        <v>14</v>
      </c>
      <c r="H4" s="8" t="s">
        <v>17</v>
      </c>
      <c r="J4" s="16">
        <v>2</v>
      </c>
      <c r="K4" s="16">
        <v>2</v>
      </c>
      <c r="L4" s="16">
        <v>1</v>
      </c>
      <c r="M4" s="16">
        <v>2</v>
      </c>
      <c r="O4" s="17">
        <v>2</v>
      </c>
      <c r="P4" s="17">
        <v>1</v>
      </c>
      <c r="Q4" s="16">
        <v>2</v>
      </c>
      <c r="R4" s="16">
        <v>1</v>
      </c>
    </row>
    <row r="5" spans="1:27" ht="18.600000000000001" thickTop="1" x14ac:dyDescent="0.35">
      <c r="O5" s="18"/>
      <c r="P5" s="18"/>
    </row>
    <row r="6" spans="1:27" ht="18" customHeight="1" x14ac:dyDescent="0.35">
      <c r="A6" s="71" t="s">
        <v>20</v>
      </c>
      <c r="B6" s="71"/>
      <c r="C6" s="71"/>
      <c r="D6" s="71"/>
      <c r="E6" s="71"/>
      <c r="F6" s="71"/>
      <c r="G6" s="71"/>
      <c r="K6" s="15" t="s">
        <v>24</v>
      </c>
      <c r="L6" s="15" t="s">
        <v>23</v>
      </c>
      <c r="M6" s="15" t="s">
        <v>22</v>
      </c>
      <c r="P6" s="14" t="s">
        <v>25</v>
      </c>
      <c r="Q6" s="14" t="s">
        <v>26</v>
      </c>
      <c r="R6" s="14" t="s">
        <v>28</v>
      </c>
      <c r="S6" s="14" t="s">
        <v>27</v>
      </c>
    </row>
    <row r="7" spans="1:27" ht="29.4" customHeight="1" x14ac:dyDescent="0.35">
      <c r="A7" s="71"/>
      <c r="B7" s="71"/>
      <c r="C7" s="71"/>
      <c r="D7" s="71"/>
      <c r="E7" s="71"/>
      <c r="F7" s="71"/>
      <c r="G7" s="71"/>
      <c r="K7" s="15" t="s">
        <v>23</v>
      </c>
      <c r="L7" s="15" t="s">
        <v>24</v>
      </c>
      <c r="M7" s="15" t="s">
        <v>22</v>
      </c>
      <c r="P7" s="14">
        <f>SUM(P3:P4)</f>
        <v>1</v>
      </c>
      <c r="Q7" s="14">
        <f t="shared" ref="Q7:R7" si="0">SUM(Q3:Q4)</f>
        <v>3</v>
      </c>
      <c r="R7" s="14">
        <f t="shared" si="0"/>
        <v>3</v>
      </c>
      <c r="S7" s="14">
        <f>SUM(P7:R7)</f>
        <v>7</v>
      </c>
    </row>
    <row r="8" spans="1:27" ht="60.6" customHeight="1" x14ac:dyDescent="0.35">
      <c r="A8" s="71"/>
      <c r="B8" s="71"/>
      <c r="C8" s="71"/>
      <c r="D8" s="71"/>
      <c r="E8" s="71"/>
      <c r="F8" s="71"/>
      <c r="G8" s="71"/>
      <c r="P8" s="14" t="s">
        <v>29</v>
      </c>
      <c r="Q8" s="14" t="s">
        <v>30</v>
      </c>
      <c r="R8" s="19" t="s">
        <v>31</v>
      </c>
      <c r="S8" s="20"/>
    </row>
    <row r="9" spans="1:27" x14ac:dyDescent="0.35">
      <c r="I9" s="15"/>
      <c r="J9" s="63" t="s">
        <v>109</v>
      </c>
      <c r="K9" s="64"/>
      <c r="L9" s="64"/>
      <c r="M9" s="65"/>
      <c r="P9" s="33">
        <f>P7/$S7</f>
        <v>0.14285714285714285</v>
      </c>
      <c r="Q9" s="33">
        <f>Q7/$S7</f>
        <v>0.42857142857142855</v>
      </c>
      <c r="R9" s="34">
        <f>R7/$S7</f>
        <v>0.42857142857142855</v>
      </c>
      <c r="S9" s="20"/>
    </row>
    <row r="10" spans="1:27" ht="18.600000000000001" thickBot="1" x14ac:dyDescent="0.4">
      <c r="A10" s="69"/>
      <c r="B10" s="69"/>
      <c r="C10" s="69"/>
      <c r="D10" s="69"/>
      <c r="E10" s="69"/>
      <c r="F10" s="69"/>
      <c r="G10" s="15"/>
      <c r="H10" s="15"/>
      <c r="I10" s="8"/>
      <c r="J10" s="39"/>
      <c r="K10" s="37" t="s">
        <v>1</v>
      </c>
      <c r="L10" s="37" t="s">
        <v>2</v>
      </c>
      <c r="M10" s="37" t="s">
        <v>3</v>
      </c>
    </row>
    <row r="11" spans="1:27" ht="19.2" thickTop="1" thickBot="1" x14ac:dyDescent="0.4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5" t="s">
        <v>6</v>
      </c>
      <c r="G11" s="27"/>
      <c r="H11" s="21"/>
      <c r="I11" s="8"/>
      <c r="J11" s="39" t="s">
        <v>1</v>
      </c>
      <c r="K11" s="38" t="s">
        <v>36</v>
      </c>
      <c r="L11" s="36">
        <v>0.42899999999999999</v>
      </c>
      <c r="M11" s="36">
        <f>0.143+0.429</f>
        <v>0.57199999999999995</v>
      </c>
      <c r="P11" s="63" t="s">
        <v>42</v>
      </c>
      <c r="Q11" s="64"/>
      <c r="R11" s="64"/>
      <c r="S11" s="65"/>
      <c r="U11" s="54" t="s">
        <v>95</v>
      </c>
      <c r="V11" s="54"/>
      <c r="X11" s="54" t="s">
        <v>98</v>
      </c>
      <c r="Y11" s="54"/>
    </row>
    <row r="12" spans="1:27" ht="54.6" customHeight="1" thickBot="1" x14ac:dyDescent="0.4">
      <c r="A12" s="5" t="s">
        <v>19</v>
      </c>
      <c r="B12" s="9" t="s">
        <v>47</v>
      </c>
      <c r="C12" s="9" t="s">
        <v>46</v>
      </c>
      <c r="D12" s="9" t="s">
        <v>48</v>
      </c>
      <c r="E12" s="9" t="s">
        <v>10</v>
      </c>
      <c r="F12" s="26" t="s">
        <v>11</v>
      </c>
      <c r="G12" s="28"/>
      <c r="H12" s="22"/>
      <c r="I12" s="8"/>
      <c r="J12" s="39" t="s">
        <v>2</v>
      </c>
      <c r="K12" s="39">
        <f>0.143+0.429</f>
        <v>0.57199999999999995</v>
      </c>
      <c r="L12" s="37" t="s">
        <v>36</v>
      </c>
      <c r="M12" s="37">
        <f>0.143+0.429</f>
        <v>0.57199999999999995</v>
      </c>
      <c r="P12" s="39"/>
      <c r="Q12" s="37" t="s">
        <v>1</v>
      </c>
      <c r="R12" s="37" t="s">
        <v>2</v>
      </c>
      <c r="S12" s="37" t="s">
        <v>3</v>
      </c>
      <c r="U12" s="54"/>
      <c r="V12" s="54"/>
      <c r="X12" s="54"/>
      <c r="Y12" s="54"/>
    </row>
    <row r="13" spans="1:27" ht="36.6" thickBot="1" x14ac:dyDescent="0.4">
      <c r="A13" s="5" t="s">
        <v>21</v>
      </c>
      <c r="B13" s="9">
        <v>3.5</v>
      </c>
      <c r="C13" s="9">
        <v>1.8</v>
      </c>
      <c r="D13" s="9">
        <v>4</v>
      </c>
      <c r="E13" s="9">
        <v>3</v>
      </c>
      <c r="F13" s="26">
        <v>4</v>
      </c>
      <c r="G13" s="27"/>
      <c r="H13" s="21"/>
      <c r="I13" s="22"/>
      <c r="J13" s="39" t="s">
        <v>3</v>
      </c>
      <c r="K13" s="40">
        <v>0.42899999999999999</v>
      </c>
      <c r="L13" s="41">
        <v>0.42899999999999999</v>
      </c>
      <c r="M13" s="41" t="s">
        <v>36</v>
      </c>
      <c r="P13" s="39" t="s">
        <v>1</v>
      </c>
      <c r="Q13" s="38" t="s">
        <v>36</v>
      </c>
      <c r="R13" s="36">
        <f>1-0.51</f>
        <v>0.49</v>
      </c>
      <c r="S13" s="36">
        <v>0.5</v>
      </c>
      <c r="U13" s="29" t="s">
        <v>84</v>
      </c>
      <c r="V13" s="29">
        <v>0.5</v>
      </c>
      <c r="X13" s="29" t="s">
        <v>96</v>
      </c>
      <c r="Y13" s="29">
        <v>0.5</v>
      </c>
      <c r="AA13" s="4" t="s">
        <v>99</v>
      </c>
    </row>
    <row r="14" spans="1:27" ht="54.6" thickBot="1" x14ac:dyDescent="0.4">
      <c r="A14" s="11" t="s">
        <v>18</v>
      </c>
      <c r="B14" s="42" t="s">
        <v>12</v>
      </c>
      <c r="C14" s="42" t="s">
        <v>13</v>
      </c>
      <c r="D14" s="42" t="s">
        <v>14</v>
      </c>
      <c r="E14" s="42" t="s">
        <v>12</v>
      </c>
      <c r="F14" s="43" t="s">
        <v>14</v>
      </c>
      <c r="G14" s="28"/>
      <c r="P14" s="39" t="s">
        <v>2</v>
      </c>
      <c r="Q14" s="39">
        <v>0.4</v>
      </c>
      <c r="R14" s="37" t="s">
        <v>36</v>
      </c>
      <c r="S14" s="37">
        <v>0.9</v>
      </c>
      <c r="U14" s="29" t="s">
        <v>85</v>
      </c>
      <c r="V14" s="29">
        <v>0.9</v>
      </c>
      <c r="X14" s="29" t="s">
        <v>97</v>
      </c>
      <c r="Y14" s="29">
        <v>0.95</v>
      </c>
      <c r="AA14" s="4" t="s">
        <v>100</v>
      </c>
    </row>
    <row r="15" spans="1:27" ht="19.2" thickTop="1" thickBot="1" x14ac:dyDescent="0.4">
      <c r="B15" s="24"/>
      <c r="C15" s="24"/>
      <c r="D15" s="24"/>
      <c r="G15" s="24"/>
      <c r="H15" s="24"/>
      <c r="I15" s="24"/>
      <c r="P15" s="39" t="s">
        <v>3</v>
      </c>
      <c r="Q15" s="40">
        <v>0.2</v>
      </c>
      <c r="R15" s="41">
        <v>0.5</v>
      </c>
      <c r="S15" s="41" t="s">
        <v>36</v>
      </c>
      <c r="U15" s="29" t="s">
        <v>94</v>
      </c>
      <c r="V15" s="29">
        <v>0.5</v>
      </c>
    </row>
    <row r="16" spans="1:27" x14ac:dyDescent="0.35">
      <c r="A16" s="66" t="s">
        <v>53</v>
      </c>
      <c r="B16" s="66"/>
      <c r="C16" s="66"/>
      <c r="D16" s="66"/>
      <c r="E16" s="66"/>
      <c r="F16" s="66"/>
    </row>
    <row r="17" spans="1:25" x14ac:dyDescent="0.35">
      <c r="A17" s="67"/>
      <c r="B17" s="67"/>
      <c r="C17" s="67"/>
      <c r="D17" s="67"/>
      <c r="E17" s="67"/>
      <c r="F17" s="67"/>
      <c r="U17" s="54" t="s">
        <v>101</v>
      </c>
      <c r="V17" s="54"/>
    </row>
    <row r="18" spans="1:25" x14ac:dyDescent="0.35">
      <c r="A18" s="44" t="s">
        <v>0</v>
      </c>
      <c r="B18" s="30" t="s">
        <v>1</v>
      </c>
      <c r="C18" s="30" t="s">
        <v>2</v>
      </c>
      <c r="D18" s="30" t="s">
        <v>3</v>
      </c>
      <c r="E18" s="30" t="s">
        <v>4</v>
      </c>
      <c r="F18" s="30" t="s">
        <v>6</v>
      </c>
      <c r="U18" s="54"/>
      <c r="V18" s="54"/>
      <c r="Y18" s="4" t="s">
        <v>2</v>
      </c>
    </row>
    <row r="19" spans="1:25" ht="36" x14ac:dyDescent="0.35">
      <c r="A19" s="44" t="s">
        <v>19</v>
      </c>
      <c r="B19" s="30">
        <v>0.7</v>
      </c>
      <c r="C19" s="30">
        <v>1</v>
      </c>
      <c r="D19" s="30">
        <v>0.5</v>
      </c>
      <c r="E19" s="30">
        <v>0.65</v>
      </c>
      <c r="F19" s="30">
        <v>0.8</v>
      </c>
      <c r="G19" s="4" t="s">
        <v>44</v>
      </c>
      <c r="U19" s="29" t="s">
        <v>80</v>
      </c>
      <c r="V19" s="29">
        <v>0.42899999999999999</v>
      </c>
    </row>
    <row r="20" spans="1:25" ht="36" x14ac:dyDescent="0.35">
      <c r="A20" s="44" t="s">
        <v>21</v>
      </c>
      <c r="B20" s="30">
        <v>0.51</v>
      </c>
      <c r="C20" s="30">
        <v>1</v>
      </c>
      <c r="D20" s="30">
        <v>0.45</v>
      </c>
      <c r="E20" s="30">
        <v>0.6</v>
      </c>
      <c r="F20" s="30">
        <v>0.45</v>
      </c>
      <c r="G20" s="4" t="s">
        <v>43</v>
      </c>
      <c r="I20" s="4" t="s">
        <v>45</v>
      </c>
      <c r="U20" s="29" t="s">
        <v>81</v>
      </c>
      <c r="V20" s="29">
        <v>0.57199999999999995</v>
      </c>
    </row>
    <row r="21" spans="1:25" ht="54" x14ac:dyDescent="0.35">
      <c r="A21" s="44" t="s">
        <v>18</v>
      </c>
      <c r="B21" s="30">
        <v>0.5</v>
      </c>
      <c r="C21" s="30">
        <v>0.1</v>
      </c>
      <c r="D21" s="30">
        <v>1</v>
      </c>
      <c r="E21" s="30">
        <v>0.5</v>
      </c>
      <c r="F21" s="30">
        <v>1</v>
      </c>
      <c r="G21" s="4" t="s">
        <v>44</v>
      </c>
      <c r="U21" s="29" t="s">
        <v>82</v>
      </c>
      <c r="V21" s="29">
        <v>0.42899999999999999</v>
      </c>
    </row>
    <row r="23" spans="1:25" x14ac:dyDescent="0.35">
      <c r="A23" s="70" t="s">
        <v>49</v>
      </c>
      <c r="B23" s="70"/>
      <c r="C23" s="70"/>
      <c r="D23" s="70"/>
      <c r="E23" s="70"/>
      <c r="F23" s="70"/>
    </row>
    <row r="24" spans="1:25" x14ac:dyDescent="0.35">
      <c r="A24" s="46" t="s">
        <v>50</v>
      </c>
      <c r="B24" s="46" t="s">
        <v>1</v>
      </c>
      <c r="C24" s="46" t="s">
        <v>2</v>
      </c>
      <c r="D24" s="46" t="s">
        <v>3</v>
      </c>
      <c r="E24" s="46" t="s">
        <v>4</v>
      </c>
      <c r="F24" s="46" t="s">
        <v>6</v>
      </c>
    </row>
    <row r="25" spans="1:25" x14ac:dyDescent="0.35">
      <c r="A25" s="47" t="s">
        <v>51</v>
      </c>
      <c r="B25" s="46">
        <v>0.5</v>
      </c>
      <c r="C25" s="72">
        <v>0.1</v>
      </c>
      <c r="D25" s="46">
        <v>0.45</v>
      </c>
      <c r="E25" s="46">
        <v>0.5</v>
      </c>
      <c r="F25" s="46">
        <v>0.45</v>
      </c>
      <c r="W25" s="24"/>
    </row>
    <row r="26" spans="1:25" x14ac:dyDescent="0.35">
      <c r="A26" s="48" t="s">
        <v>52</v>
      </c>
      <c r="B26" s="29">
        <v>0.4</v>
      </c>
      <c r="C26" s="4" t="s">
        <v>102</v>
      </c>
      <c r="W26" s="24"/>
    </row>
    <row r="27" spans="1:25" x14ac:dyDescent="0.35">
      <c r="Q27" s="56" t="s">
        <v>67</v>
      </c>
      <c r="R27" s="56"/>
      <c r="W27" s="24"/>
    </row>
    <row r="28" spans="1:25" x14ac:dyDescent="0.35">
      <c r="A28" s="68" t="s">
        <v>54</v>
      </c>
      <c r="B28" s="68"/>
      <c r="C28" s="68"/>
      <c r="D28" s="68"/>
      <c r="E28" s="68"/>
      <c r="Q28" s="56"/>
      <c r="R28" s="56"/>
      <c r="W28" s="24"/>
    </row>
    <row r="29" spans="1:25" x14ac:dyDescent="0.35">
      <c r="A29" s="68"/>
      <c r="B29" s="68"/>
      <c r="C29" s="68"/>
      <c r="D29" s="68"/>
      <c r="E29" s="68"/>
      <c r="K29" s="56" t="s">
        <v>58</v>
      </c>
      <c r="L29" s="56"/>
      <c r="N29" s="56" t="s">
        <v>62</v>
      </c>
      <c r="O29" s="56"/>
      <c r="Q29" s="56"/>
      <c r="R29" s="56"/>
      <c r="W29" s="24"/>
    </row>
    <row r="30" spans="1:25" x14ac:dyDescent="0.35">
      <c r="A30" s="45" t="s">
        <v>0</v>
      </c>
      <c r="B30" s="46" t="s">
        <v>1</v>
      </c>
      <c r="C30" s="46" t="s">
        <v>3</v>
      </c>
      <c r="D30" s="46" t="s">
        <v>4</v>
      </c>
      <c r="E30" s="46" t="s">
        <v>6</v>
      </c>
      <c r="K30" s="56"/>
      <c r="L30" s="56"/>
      <c r="N30" s="56"/>
      <c r="O30" s="56"/>
      <c r="Q30" s="56"/>
      <c r="R30" s="56"/>
      <c r="W30" s="24"/>
    </row>
    <row r="31" spans="1:25" ht="36" x14ac:dyDescent="0.35">
      <c r="A31" s="49" t="s">
        <v>19</v>
      </c>
      <c r="B31" s="46">
        <v>0.8</v>
      </c>
      <c r="C31" s="46">
        <v>0.5</v>
      </c>
      <c r="D31" s="46">
        <v>0.7</v>
      </c>
      <c r="E31" s="46">
        <v>1</v>
      </c>
      <c r="F31" s="4" t="s">
        <v>44</v>
      </c>
      <c r="K31" s="29" t="s">
        <v>55</v>
      </c>
      <c r="L31" s="29">
        <f>SUM(B31:E31)/4</f>
        <v>0.75</v>
      </c>
      <c r="N31" s="29" t="s">
        <v>59</v>
      </c>
      <c r="O31" s="32">
        <f>(ABS(B31-L31)+ABS(C31-L31)+ABS(D31-L31)+ABS(E31-L31))/(3*L31)</f>
        <v>0.26666666666666672</v>
      </c>
      <c r="Q31" s="29" t="s">
        <v>64</v>
      </c>
      <c r="R31" s="32">
        <f>O31/$O34</f>
        <v>0.35897435897435903</v>
      </c>
      <c r="S31" s="24"/>
      <c r="T31" s="24"/>
      <c r="U31" s="24"/>
      <c r="V31" s="24"/>
      <c r="W31" s="24"/>
    </row>
    <row r="32" spans="1:25" ht="36" x14ac:dyDescent="0.35">
      <c r="A32" s="49" t="s">
        <v>35</v>
      </c>
      <c r="B32" s="46">
        <v>0.86</v>
      </c>
      <c r="C32" s="46">
        <v>0.75</v>
      </c>
      <c r="D32" s="46">
        <v>1</v>
      </c>
      <c r="E32" s="46">
        <v>0.75</v>
      </c>
      <c r="F32" s="4" t="s">
        <v>43</v>
      </c>
      <c r="H32" s="4" t="s">
        <v>45</v>
      </c>
      <c r="K32" s="29" t="s">
        <v>56</v>
      </c>
      <c r="L32" s="29">
        <f t="shared" ref="L32:L33" si="1">SUM(B32:E32)/4</f>
        <v>0.84</v>
      </c>
      <c r="N32" s="29" t="s">
        <v>60</v>
      </c>
      <c r="O32" s="32">
        <f>(ABS(B32-L32)+ABS(C32-L32)+ABS(D32-L32)+ABS(E32-L32))/(3*L32)</f>
        <v>0.14285714285714285</v>
      </c>
      <c r="Q32" s="29" t="s">
        <v>65</v>
      </c>
      <c r="R32" s="32">
        <f>O32/$O34</f>
        <v>0.19230769230769229</v>
      </c>
    </row>
    <row r="33" spans="1:18" ht="54" x14ac:dyDescent="0.35">
      <c r="A33" s="49" t="s">
        <v>18</v>
      </c>
      <c r="B33" s="46">
        <v>0.6</v>
      </c>
      <c r="C33" s="46">
        <v>1</v>
      </c>
      <c r="D33" s="46">
        <v>0.6</v>
      </c>
      <c r="E33" s="46">
        <v>1</v>
      </c>
      <c r="F33" s="4" t="s">
        <v>44</v>
      </c>
      <c r="K33" s="29" t="s">
        <v>57</v>
      </c>
      <c r="L33" s="29">
        <f t="shared" si="1"/>
        <v>0.8</v>
      </c>
      <c r="N33" s="29" t="s">
        <v>61</v>
      </c>
      <c r="O33" s="32">
        <f t="shared" ref="O33" si="2">(ABS(B33-L33)+ABS(C33-L33)+ABS(D33-L33)+ABS(E33-L33))/(3*L33)</f>
        <v>0.33333333333333331</v>
      </c>
      <c r="Q33" s="29" t="s">
        <v>66</v>
      </c>
      <c r="R33" s="32">
        <f>O33/$O34</f>
        <v>0.44871794871794868</v>
      </c>
    </row>
    <row r="34" spans="1:18" x14ac:dyDescent="0.35">
      <c r="N34" s="29" t="s">
        <v>63</v>
      </c>
      <c r="O34" s="32">
        <f>SUM(O31:O33)</f>
        <v>0.74285714285714288</v>
      </c>
    </row>
    <row r="36" spans="1:18" x14ac:dyDescent="0.35">
      <c r="A36" s="62" t="s">
        <v>68</v>
      </c>
      <c r="B36" s="62"/>
      <c r="C36" s="62"/>
      <c r="D36" s="62"/>
      <c r="E36" s="62"/>
    </row>
    <row r="37" spans="1:18" x14ac:dyDescent="0.35">
      <c r="A37" s="50" t="s">
        <v>0</v>
      </c>
      <c r="B37" s="46" t="s">
        <v>1</v>
      </c>
      <c r="C37" s="46" t="s">
        <v>3</v>
      </c>
      <c r="D37" s="46" t="s">
        <v>4</v>
      </c>
      <c r="E37" s="46" t="s">
        <v>6</v>
      </c>
    </row>
    <row r="38" spans="1:18" ht="36" x14ac:dyDescent="0.35">
      <c r="A38" s="50" t="s">
        <v>19</v>
      </c>
      <c r="B38" s="51">
        <f>R31/B31</f>
        <v>0.44871794871794879</v>
      </c>
      <c r="C38" s="51">
        <f>R31/C31</f>
        <v>0.71794871794871806</v>
      </c>
      <c r="D38" s="51">
        <f>R31/D31</f>
        <v>0.51282051282051289</v>
      </c>
      <c r="E38" s="51">
        <f>R31/E31</f>
        <v>0.35897435897435903</v>
      </c>
      <c r="G38" s="4" t="s">
        <v>69</v>
      </c>
    </row>
    <row r="39" spans="1:18" ht="36" x14ac:dyDescent="0.35">
      <c r="A39" s="50" t="s">
        <v>35</v>
      </c>
      <c r="B39" s="51">
        <f>R32/B32</f>
        <v>0.22361359570661896</v>
      </c>
      <c r="C39" s="51">
        <f>R32/C32</f>
        <v>0.25641025641025639</v>
      </c>
      <c r="D39" s="51">
        <f>R32/D32</f>
        <v>0.19230769230769229</v>
      </c>
      <c r="E39" s="51">
        <f>R32/E32</f>
        <v>0.25641025641025639</v>
      </c>
    </row>
    <row r="40" spans="1:18" ht="54" x14ac:dyDescent="0.35">
      <c r="A40" s="50" t="s">
        <v>18</v>
      </c>
      <c r="B40" s="51">
        <f>R33/B33</f>
        <v>0.74786324786324787</v>
      </c>
      <c r="C40" s="51">
        <f>R33/C33</f>
        <v>0.44871794871794868</v>
      </c>
      <c r="D40" s="51">
        <f>R33/D33</f>
        <v>0.74786324786324787</v>
      </c>
      <c r="E40" s="51">
        <f>R33/E33</f>
        <v>0.44871794871794868</v>
      </c>
    </row>
    <row r="41" spans="1:18" x14ac:dyDescent="0.35">
      <c r="K41" s="57" t="s">
        <v>105</v>
      </c>
      <c r="L41" s="57"/>
    </row>
    <row r="42" spans="1:18" x14ac:dyDescent="0.35">
      <c r="B42" s="55" t="s">
        <v>73</v>
      </c>
      <c r="C42" s="55"/>
      <c r="D42" s="55"/>
      <c r="E42" s="55"/>
      <c r="K42" s="58"/>
      <c r="L42" s="58"/>
    </row>
    <row r="43" spans="1:18" x14ac:dyDescent="0.35">
      <c r="B43" s="29" t="s">
        <v>70</v>
      </c>
      <c r="C43" s="29" t="s">
        <v>71</v>
      </c>
      <c r="D43" s="29" t="s">
        <v>72</v>
      </c>
      <c r="E43" s="29" t="s">
        <v>74</v>
      </c>
      <c r="K43" s="54" t="s">
        <v>79</v>
      </c>
      <c r="L43" s="54"/>
    </row>
    <row r="44" spans="1:18" ht="18" customHeight="1" x14ac:dyDescent="0.35">
      <c r="B44" s="52">
        <f>SUM(B38:B40)</f>
        <v>1.4201947922878158</v>
      </c>
      <c r="C44" s="52">
        <f>SUM(C38:C40)</f>
        <v>1.4230769230769231</v>
      </c>
      <c r="D44" s="32">
        <f>SUM(D38:D40)</f>
        <v>1.4529914529914532</v>
      </c>
      <c r="E44" s="32">
        <f>SUM(E38:E40)</f>
        <v>1.0641025641025641</v>
      </c>
      <c r="H44" s="56" t="s">
        <v>104</v>
      </c>
      <c r="I44" s="56"/>
      <c r="K44" s="54"/>
      <c r="L44" s="54"/>
    </row>
    <row r="45" spans="1:18" ht="18.600000000000001" customHeight="1" x14ac:dyDescent="0.35">
      <c r="A45" s="55" t="s">
        <v>103</v>
      </c>
      <c r="B45" s="55"/>
      <c r="C45" s="55"/>
      <c r="H45" s="56"/>
      <c r="I45" s="56"/>
      <c r="K45" s="54"/>
      <c r="L45" s="54"/>
      <c r="N45" s="4" t="s">
        <v>106</v>
      </c>
    </row>
    <row r="46" spans="1:18" ht="18.600000000000001" thickBot="1" x14ac:dyDescent="0.4">
      <c r="A46" s="5" t="s">
        <v>0</v>
      </c>
      <c r="B46" s="9" t="s">
        <v>1</v>
      </c>
      <c r="C46" s="9" t="s">
        <v>6</v>
      </c>
      <c r="E46" s="55" t="s">
        <v>75</v>
      </c>
      <c r="F46" s="55"/>
      <c r="H46" s="56"/>
      <c r="I46" s="56"/>
      <c r="K46" s="54"/>
      <c r="L46" s="54"/>
      <c r="N46" s="55" t="s">
        <v>83</v>
      </c>
      <c r="O46" s="55"/>
    </row>
    <row r="47" spans="1:18" ht="36.6" thickBot="1" x14ac:dyDescent="0.4">
      <c r="A47" s="5" t="s">
        <v>19</v>
      </c>
      <c r="B47" s="9">
        <v>0.7</v>
      </c>
      <c r="C47" s="9">
        <v>0.9</v>
      </c>
      <c r="E47" s="29" t="s">
        <v>59</v>
      </c>
      <c r="F47" s="29">
        <v>2</v>
      </c>
      <c r="H47" s="29" t="s">
        <v>29</v>
      </c>
      <c r="I47" s="29">
        <v>2</v>
      </c>
      <c r="K47" s="29" t="s">
        <v>76</v>
      </c>
      <c r="L47" s="29">
        <f>C47/B47</f>
        <v>1.2857142857142858</v>
      </c>
      <c r="N47" s="29" t="s">
        <v>80</v>
      </c>
      <c r="O47" s="29">
        <f>POWER(L47,I47)</f>
        <v>1.6530612244897962</v>
      </c>
    </row>
    <row r="48" spans="1:18" ht="36.6" thickBot="1" x14ac:dyDescent="0.4">
      <c r="A48" s="5" t="s">
        <v>21</v>
      </c>
      <c r="B48" s="9">
        <v>3.5</v>
      </c>
      <c r="C48" s="9">
        <v>4</v>
      </c>
      <c r="E48" s="29" t="s">
        <v>60</v>
      </c>
      <c r="F48" s="29">
        <v>3</v>
      </c>
      <c r="H48" s="29" t="s">
        <v>30</v>
      </c>
      <c r="I48" s="29">
        <v>1</v>
      </c>
      <c r="K48" s="29" t="s">
        <v>77</v>
      </c>
      <c r="L48" s="29">
        <f>C48/B48</f>
        <v>1.1428571428571428</v>
      </c>
      <c r="N48" s="29" t="s">
        <v>81</v>
      </c>
      <c r="O48" s="29">
        <f>POWER(L48,I48)</f>
        <v>1.1428571428571428</v>
      </c>
    </row>
    <row r="49" spans="1:16" ht="54.6" thickBot="1" x14ac:dyDescent="0.4">
      <c r="A49" s="11" t="s">
        <v>18</v>
      </c>
      <c r="B49" s="42">
        <v>0.7</v>
      </c>
      <c r="C49" s="42">
        <v>1</v>
      </c>
      <c r="E49" s="29" t="s">
        <v>61</v>
      </c>
      <c r="F49" s="29">
        <v>1</v>
      </c>
      <c r="H49" s="29" t="s">
        <v>31</v>
      </c>
      <c r="I49" s="29">
        <v>3</v>
      </c>
      <c r="K49" s="29" t="s">
        <v>78</v>
      </c>
      <c r="L49" s="29">
        <f>C49/B49</f>
        <v>1.4285714285714286</v>
      </c>
      <c r="N49" s="29" t="s">
        <v>82</v>
      </c>
      <c r="O49" s="29">
        <f>POWER(L49,I49)</f>
        <v>2.915451895043732</v>
      </c>
    </row>
    <row r="50" spans="1:16" ht="18.600000000000001" thickTop="1" x14ac:dyDescent="0.35"/>
    <row r="51" spans="1:16" x14ac:dyDescent="0.35">
      <c r="B51" s="55" t="s">
        <v>86</v>
      </c>
      <c r="C51" s="55"/>
    </row>
    <row r="52" spans="1:16" x14ac:dyDescent="0.35">
      <c r="B52" s="29" t="s">
        <v>84</v>
      </c>
      <c r="C52" s="29" t="s">
        <v>85</v>
      </c>
      <c r="D52" s="29" t="s">
        <v>87</v>
      </c>
    </row>
    <row r="53" spans="1:16" x14ac:dyDescent="0.35">
      <c r="B53" s="32">
        <f>O48</f>
        <v>1.1428571428571428</v>
      </c>
      <c r="C53" s="32">
        <f>O47*O49</f>
        <v>4.8194204795620887</v>
      </c>
      <c r="D53" s="32">
        <f>C53/B53</f>
        <v>4.2169929196168283</v>
      </c>
    </row>
    <row r="55" spans="1:16" x14ac:dyDescent="0.35">
      <c r="A55" s="55" t="s">
        <v>89</v>
      </c>
      <c r="B55" s="55"/>
      <c r="C55" s="55"/>
      <c r="D55" s="55"/>
      <c r="E55" s="55"/>
      <c r="F55" s="55"/>
      <c r="H55" s="4" t="s">
        <v>107</v>
      </c>
    </row>
    <row r="56" spans="1:16" x14ac:dyDescent="0.35">
      <c r="A56" s="59" t="s">
        <v>88</v>
      </c>
      <c r="B56" s="60"/>
      <c r="C56" s="60"/>
      <c r="D56" s="60"/>
      <c r="E56" s="60"/>
      <c r="F56" s="61"/>
    </row>
    <row r="57" spans="1:16" x14ac:dyDescent="0.35">
      <c r="A57" s="29"/>
      <c r="B57" s="30" t="s">
        <v>1</v>
      </c>
      <c r="C57" s="30" t="s">
        <v>2</v>
      </c>
      <c r="D57" s="30" t="s">
        <v>3</v>
      </c>
      <c r="E57" s="30" t="s">
        <v>4</v>
      </c>
      <c r="F57" s="30" t="s">
        <v>6</v>
      </c>
    </row>
    <row r="58" spans="1:16" x14ac:dyDescent="0.35">
      <c r="A58" s="29" t="s">
        <v>32</v>
      </c>
      <c r="B58" s="29">
        <v>3</v>
      </c>
      <c r="C58" s="29">
        <v>1</v>
      </c>
      <c r="D58" s="29">
        <v>5</v>
      </c>
      <c r="E58" s="29">
        <v>4</v>
      </c>
      <c r="F58" s="29">
        <v>2</v>
      </c>
    </row>
    <row r="59" spans="1:16" x14ac:dyDescent="0.35">
      <c r="A59" s="29" t="s">
        <v>33</v>
      </c>
      <c r="B59" s="29">
        <v>3</v>
      </c>
      <c r="C59" s="29">
        <v>1</v>
      </c>
      <c r="D59" s="29">
        <v>4</v>
      </c>
      <c r="E59" s="29">
        <v>2</v>
      </c>
      <c r="F59" s="29">
        <v>4</v>
      </c>
    </row>
    <row r="60" spans="1:16" x14ac:dyDescent="0.35">
      <c r="A60" s="29" t="s">
        <v>34</v>
      </c>
      <c r="B60" s="29">
        <v>2</v>
      </c>
      <c r="C60" s="31">
        <v>3</v>
      </c>
      <c r="D60" s="31">
        <v>1</v>
      </c>
      <c r="E60" s="29">
        <v>2</v>
      </c>
      <c r="F60" s="29">
        <v>1</v>
      </c>
    </row>
    <row r="61" spans="1:16" x14ac:dyDescent="0.35">
      <c r="I61" s="4" t="s">
        <v>90</v>
      </c>
    </row>
    <row r="62" spans="1:16" x14ac:dyDescent="0.35">
      <c r="A62" s="59" t="s">
        <v>19</v>
      </c>
      <c r="B62" s="60"/>
      <c r="C62" s="60"/>
      <c r="D62" s="60"/>
      <c r="E62" s="60"/>
      <c r="F62" s="61"/>
      <c r="O62" s="56" t="s">
        <v>91</v>
      </c>
      <c r="P62" s="56"/>
    </row>
    <row r="63" spans="1:16" x14ac:dyDescent="0.35">
      <c r="A63" s="29"/>
      <c r="B63" s="30" t="s">
        <v>1</v>
      </c>
      <c r="C63" s="30" t="s">
        <v>2</v>
      </c>
      <c r="D63" s="30" t="s">
        <v>3</v>
      </c>
      <c r="E63" s="30" t="s">
        <v>4</v>
      </c>
      <c r="F63" s="30" t="s">
        <v>6</v>
      </c>
      <c r="H63" s="29"/>
      <c r="I63" s="30" t="s">
        <v>1</v>
      </c>
      <c r="J63" s="30" t="s">
        <v>2</v>
      </c>
      <c r="K63" s="30" t="s">
        <v>3</v>
      </c>
      <c r="L63" s="30" t="s">
        <v>4</v>
      </c>
      <c r="M63" s="30" t="s">
        <v>6</v>
      </c>
      <c r="O63" s="56"/>
      <c r="P63" s="56"/>
    </row>
    <row r="64" spans="1:16" x14ac:dyDescent="0.35">
      <c r="A64" s="29" t="s">
        <v>1</v>
      </c>
      <c r="B64" s="29" t="s">
        <v>36</v>
      </c>
      <c r="C64" s="29">
        <v>-1</v>
      </c>
      <c r="D64" s="29">
        <v>1</v>
      </c>
      <c r="E64" s="29">
        <v>1</v>
      </c>
      <c r="F64" s="29">
        <v>-1</v>
      </c>
      <c r="G64" s="23"/>
      <c r="H64" s="29" t="s">
        <v>1</v>
      </c>
      <c r="I64" s="29" t="s">
        <v>36</v>
      </c>
      <c r="J64" s="32">
        <f>$P9*ABS(C64-1)+$Q9*ABS(C72-1)+$R9*ABS(C80-1)</f>
        <v>1.1428571428571428</v>
      </c>
      <c r="K64" s="32">
        <f>$P9*ABS(D64-1)+$Q9*ABS(D72-1)+$R9*ABS(D80-1)</f>
        <v>0.8571428571428571</v>
      </c>
      <c r="L64" s="32">
        <f>$P9*ABS(E64-1)+$Q9*ABS(E72-1)+$R9*ABS(E80-1)</f>
        <v>1.2857142857142856</v>
      </c>
      <c r="M64" s="32">
        <f>$P9*ABS(F64-1)+$Q9*ABS(F72-1)+$R9*ABS(F80-1)</f>
        <v>1.1428571428571428</v>
      </c>
      <c r="O64" s="14" t="s">
        <v>37</v>
      </c>
      <c r="P64" s="35">
        <f>SUM(I64:M64)</f>
        <v>4.4285714285714288</v>
      </c>
    </row>
    <row r="65" spans="1:16" x14ac:dyDescent="0.35">
      <c r="A65" s="29" t="s">
        <v>2</v>
      </c>
      <c r="B65" s="29">
        <v>1</v>
      </c>
      <c r="C65" s="29" t="s">
        <v>36</v>
      </c>
      <c r="D65" s="29">
        <v>1</v>
      </c>
      <c r="E65" s="29">
        <v>1</v>
      </c>
      <c r="F65" s="29">
        <v>1</v>
      </c>
      <c r="G65" s="23"/>
      <c r="H65" s="29" t="s">
        <v>2</v>
      </c>
      <c r="I65" s="32">
        <f>$P9*ABS(B65-1)+$Q9*ABS(B73-1)+$R9*ABS(B81-1)</f>
        <v>0.8571428571428571</v>
      </c>
      <c r="J65" s="32" t="s">
        <v>36</v>
      </c>
      <c r="K65" s="32">
        <f>$P9*ABS(D65-1)+$Q9*ABS(D73-1)+$R9*ABS(D81-1)</f>
        <v>0.8571428571428571</v>
      </c>
      <c r="L65" s="32">
        <f>$P9*ABS(E65-1)+$Q9*ABS(E73-1)+$R9*ABS(E81-1)</f>
        <v>0.8571428571428571</v>
      </c>
      <c r="M65" s="32">
        <f>$P9*ABS(F65-1)+$Q9*ABS(F73-1)+$R9*ABS(F81-1)</f>
        <v>0.8571428571428571</v>
      </c>
      <c r="O65" s="14" t="s">
        <v>38</v>
      </c>
      <c r="P65" s="35">
        <f>SUM(I65:M65)</f>
        <v>3.4285714285714284</v>
      </c>
    </row>
    <row r="66" spans="1:16" x14ac:dyDescent="0.35">
      <c r="A66" s="29" t="s">
        <v>3</v>
      </c>
      <c r="B66" s="29">
        <v>-1</v>
      </c>
      <c r="C66" s="29">
        <v>-1</v>
      </c>
      <c r="D66" s="29" t="s">
        <v>36</v>
      </c>
      <c r="E66" s="29">
        <v>-1</v>
      </c>
      <c r="F66" s="29">
        <v>-1</v>
      </c>
      <c r="G66" s="23"/>
      <c r="H66" s="29" t="s">
        <v>3</v>
      </c>
      <c r="I66" s="32">
        <f>$P9*ABS(B66-1)+$Q9*ABS(B74-1)+$R9*ABS(B82-1)</f>
        <v>1.1428571428571428</v>
      </c>
      <c r="J66" s="32">
        <f>$P9*ABS(C66-1)+$Q9*ABS(C74-1)+$R9*ABS(C82-1)</f>
        <v>1.1428571428571428</v>
      </c>
      <c r="K66" s="32" t="s">
        <v>36</v>
      </c>
      <c r="L66" s="32">
        <f>$P9*ABS(E66-1)+$Q9*ABS(E74-1)+$R9*ABS(E82-1)</f>
        <v>1.1428571428571428</v>
      </c>
      <c r="M66" s="32">
        <f>$P9*ABS(F66-1)+$Q9*ABS(F74-1)+$R9*ABS(F82-1)</f>
        <v>1.1428571428571428</v>
      </c>
      <c r="O66" s="14" t="s">
        <v>39</v>
      </c>
      <c r="P66" s="35">
        <f>SUM(I66:M66)</f>
        <v>4.5714285714285712</v>
      </c>
    </row>
    <row r="67" spans="1:16" x14ac:dyDescent="0.35">
      <c r="A67" s="29" t="s">
        <v>4</v>
      </c>
      <c r="B67" s="31">
        <v>-1</v>
      </c>
      <c r="C67" s="31">
        <v>-1</v>
      </c>
      <c r="D67" s="31">
        <v>1</v>
      </c>
      <c r="E67" s="29" t="s">
        <v>36</v>
      </c>
      <c r="F67" s="31">
        <v>-1</v>
      </c>
      <c r="G67" s="23"/>
      <c r="H67" s="29" t="s">
        <v>4</v>
      </c>
      <c r="I67" s="32">
        <f>$P9*ABS(B67-1)+$Q9*ABS(B75-1)+$R9*ABS(B83-1)</f>
        <v>0.71428571428571419</v>
      </c>
      <c r="J67" s="32">
        <f>$P9*ABS(C67-1)+$Q9*ABS(C75-1)+$R9*ABS(C83-1)</f>
        <v>1.1428571428571428</v>
      </c>
      <c r="K67" s="32">
        <f>$P9*ABS(D67-1)+$Q9*ABS(D75-1)+$R9*ABS(D83-1)</f>
        <v>0.8571428571428571</v>
      </c>
      <c r="L67" s="32" t="s">
        <v>36</v>
      </c>
      <c r="M67" s="32">
        <f>$P9*ABS(F67-1)+$Q9*ABS(F75-1)+$R9*ABS(F83-1)</f>
        <v>1.1428571428571428</v>
      </c>
      <c r="O67" s="14" t="s">
        <v>40</v>
      </c>
      <c r="P67" s="35">
        <f>SUM(I67:M67)</f>
        <v>3.8571428571428568</v>
      </c>
    </row>
    <row r="68" spans="1:16" x14ac:dyDescent="0.35">
      <c r="A68" s="29" t="s">
        <v>6</v>
      </c>
      <c r="B68" s="31">
        <v>1</v>
      </c>
      <c r="C68" s="31">
        <v>-1</v>
      </c>
      <c r="D68" s="31">
        <v>1</v>
      </c>
      <c r="E68" s="31">
        <v>1</v>
      </c>
      <c r="F68" s="29" t="s">
        <v>36</v>
      </c>
      <c r="H68" s="29" t="s">
        <v>6</v>
      </c>
      <c r="I68" s="32">
        <f>$P9*ABS(B68-1)+$Q9*ABS(B76-1)+$R9*ABS(B84-1)</f>
        <v>0.8571428571428571</v>
      </c>
      <c r="J68" s="32">
        <f>$P9*ABS(C68-1)+$Q9*ABS(C76-1)+$R9*ABS(C84-1)</f>
        <v>1.1428571428571428</v>
      </c>
      <c r="K68" s="32">
        <f>$P9*ABS(D68-1)+$Q9*ABS(D76-1)+$R9*ABS(D84-1)</f>
        <v>1.2857142857142856</v>
      </c>
      <c r="L68" s="32">
        <f>$P9*ABS(E68-1)+$Q9*ABS(E76-1)+$R9*ABS(E84-1)</f>
        <v>0.42857142857142855</v>
      </c>
      <c r="M68" s="32" t="s">
        <v>36</v>
      </c>
      <c r="O68" s="14" t="s">
        <v>41</v>
      </c>
      <c r="P68" s="35">
        <f>SUM(I68:M68)</f>
        <v>3.714285714285714</v>
      </c>
    </row>
    <row r="70" spans="1:16" x14ac:dyDescent="0.35">
      <c r="A70" s="59" t="s">
        <v>35</v>
      </c>
      <c r="B70" s="60"/>
      <c r="C70" s="60"/>
      <c r="D70" s="60"/>
      <c r="E70" s="60"/>
      <c r="F70" s="61"/>
      <c r="G70" s="24"/>
      <c r="H70" s="29"/>
      <c r="I70" s="30" t="s">
        <v>1</v>
      </c>
      <c r="J70" s="30" t="s">
        <v>2</v>
      </c>
      <c r="K70" s="30" t="s">
        <v>4</v>
      </c>
      <c r="L70" s="30" t="s">
        <v>6</v>
      </c>
    </row>
    <row r="71" spans="1:16" x14ac:dyDescent="0.35">
      <c r="A71" s="29"/>
      <c r="B71" s="30" t="s">
        <v>1</v>
      </c>
      <c r="C71" s="30" t="s">
        <v>2</v>
      </c>
      <c r="D71" s="30" t="s">
        <v>3</v>
      </c>
      <c r="E71" s="30" t="s">
        <v>4</v>
      </c>
      <c r="F71" s="30" t="s">
        <v>6</v>
      </c>
      <c r="G71" s="24"/>
      <c r="H71" s="29" t="s">
        <v>1</v>
      </c>
      <c r="I71" s="29" t="s">
        <v>36</v>
      </c>
      <c r="J71" s="32">
        <f>$P9*ABS(C64-1)+$Q9*ABS(C72-1)+$R9*ABS(C80-1)</f>
        <v>1.1428571428571428</v>
      </c>
      <c r="K71" s="32">
        <f>$P9*ABS(E64-1)+$Q9*ABS(E72-1)+$R9*ABS(E80-1)</f>
        <v>1.2857142857142856</v>
      </c>
      <c r="L71" s="32">
        <f>$P9*ABS(F64-1)+$Q9*ABS(F72-1)+$R9*ABS(F80-1)</f>
        <v>1.1428571428571428</v>
      </c>
      <c r="N71" s="14" t="s">
        <v>37</v>
      </c>
      <c r="O71" s="35">
        <f>SUM(I71:L71)</f>
        <v>3.5714285714285712</v>
      </c>
    </row>
    <row r="72" spans="1:16" x14ac:dyDescent="0.35">
      <c r="A72" s="29" t="s">
        <v>1</v>
      </c>
      <c r="B72" s="29" t="s">
        <v>36</v>
      </c>
      <c r="C72" s="29">
        <v>-1</v>
      </c>
      <c r="D72" s="29">
        <v>1</v>
      </c>
      <c r="E72" s="29">
        <v>-1</v>
      </c>
      <c r="F72" s="29">
        <v>1</v>
      </c>
      <c r="G72" s="24"/>
      <c r="H72" s="29" t="s">
        <v>2</v>
      </c>
      <c r="I72" s="32">
        <f>$P9*ABS(B65-1)+$Q9*ABS(B73-1)+$R9*ABS(B81-1)</f>
        <v>0.8571428571428571</v>
      </c>
      <c r="J72" s="32" t="s">
        <v>36</v>
      </c>
      <c r="K72" s="32">
        <f>$P9*ABS(E65-1)+$Q9*ABS(E73-1)+$R9*ABS(E81-1)</f>
        <v>0.8571428571428571</v>
      </c>
      <c r="L72" s="32">
        <f>$P9*ABS(F65-1)+$Q9*ABS(F73-1)+$R9*ABS(F81-1)</f>
        <v>0.8571428571428571</v>
      </c>
      <c r="N72" s="14" t="s">
        <v>38</v>
      </c>
      <c r="O72" s="35">
        <f t="shared" ref="O72:O74" si="3">SUM(I72:L72)</f>
        <v>2.5714285714285712</v>
      </c>
    </row>
    <row r="73" spans="1:16" x14ac:dyDescent="0.35">
      <c r="A73" s="29" t="s">
        <v>2</v>
      </c>
      <c r="B73" s="29">
        <v>1</v>
      </c>
      <c r="C73" s="29" t="s">
        <v>36</v>
      </c>
      <c r="D73" s="29">
        <v>1</v>
      </c>
      <c r="E73" s="29">
        <v>1</v>
      </c>
      <c r="F73" s="29">
        <v>1</v>
      </c>
      <c r="G73" s="24"/>
      <c r="H73" s="29" t="s">
        <v>4</v>
      </c>
      <c r="I73" s="32">
        <f>$P9*ABS(B67-1)+$Q9*ABS(B75-1)+$R9*ABS(B83-1)</f>
        <v>0.71428571428571419</v>
      </c>
      <c r="J73" s="32">
        <f>$P9*ABS(C67-1)+$Q9*ABS(C75-1)+$R9*ABS(C83-1)</f>
        <v>1.1428571428571428</v>
      </c>
      <c r="K73" s="32" t="s">
        <v>36</v>
      </c>
      <c r="L73" s="32">
        <f>$P9*ABS(F67-1)+$Q9*ABS(F75-1)+$R9*ABS(F83-1)</f>
        <v>1.1428571428571428</v>
      </c>
      <c r="N73" s="14" t="s">
        <v>40</v>
      </c>
      <c r="O73" s="35">
        <f t="shared" si="3"/>
        <v>3</v>
      </c>
    </row>
    <row r="74" spans="1:16" x14ac:dyDescent="0.35">
      <c r="A74" s="29" t="s">
        <v>3</v>
      </c>
      <c r="B74" s="29">
        <v>-1</v>
      </c>
      <c r="C74" s="29">
        <v>-1</v>
      </c>
      <c r="D74" s="29" t="s">
        <v>36</v>
      </c>
      <c r="E74" s="29">
        <v>-1</v>
      </c>
      <c r="F74" s="29">
        <v>0</v>
      </c>
      <c r="G74" s="24"/>
      <c r="H74" s="29" t="s">
        <v>6</v>
      </c>
      <c r="I74" s="32">
        <f>$P9*ABS(B68-1)+$Q9*ABS(B76-1)+$R9*ABS(B84-1)</f>
        <v>0.8571428571428571</v>
      </c>
      <c r="J74" s="32">
        <f>$P9*ABS(C68-1)+$Q9*ABS(C76-1)+$R9*ABS(C84-1)</f>
        <v>1.1428571428571428</v>
      </c>
      <c r="K74" s="32">
        <f>$P9*ABS(E68-1)+$Q9*ABS(E76-1)+$R9*ABS(E84-1)</f>
        <v>0.42857142857142855</v>
      </c>
      <c r="L74" s="32" t="s">
        <v>36</v>
      </c>
      <c r="N74" s="14" t="s">
        <v>41</v>
      </c>
      <c r="O74" s="35">
        <f t="shared" si="3"/>
        <v>2.4285714285714284</v>
      </c>
    </row>
    <row r="75" spans="1:16" x14ac:dyDescent="0.35">
      <c r="A75" s="29" t="s">
        <v>4</v>
      </c>
      <c r="B75" s="31">
        <v>1</v>
      </c>
      <c r="C75" s="31">
        <v>-1</v>
      </c>
      <c r="D75" s="31">
        <v>1</v>
      </c>
      <c r="E75" s="29" t="s">
        <v>36</v>
      </c>
      <c r="F75" s="31">
        <v>1</v>
      </c>
      <c r="G75" s="24"/>
    </row>
    <row r="76" spans="1:16" x14ac:dyDescent="0.35">
      <c r="A76" s="29" t="s">
        <v>6</v>
      </c>
      <c r="B76" s="31">
        <v>-1</v>
      </c>
      <c r="C76" s="31">
        <v>-1</v>
      </c>
      <c r="D76" s="31">
        <v>-1</v>
      </c>
      <c r="E76" s="31">
        <v>0</v>
      </c>
      <c r="F76" s="29" t="s">
        <v>36</v>
      </c>
      <c r="G76" s="24"/>
      <c r="H76" s="29"/>
      <c r="I76" s="30" t="s">
        <v>2</v>
      </c>
      <c r="J76" s="30" t="s">
        <v>4</v>
      </c>
      <c r="K76" s="30" t="s">
        <v>6</v>
      </c>
    </row>
    <row r="77" spans="1:16" x14ac:dyDescent="0.35">
      <c r="H77" s="29" t="s">
        <v>2</v>
      </c>
      <c r="I77" s="32" t="s">
        <v>36</v>
      </c>
      <c r="J77" s="32">
        <f>$P9*ABS(E65-1)+$Q9*ABS(E73-1)+$R9*ABS(E81-1)</f>
        <v>0.8571428571428571</v>
      </c>
      <c r="K77" s="32">
        <f>$P9*ABS(F65-1)+$Q9*ABS(F73-1)+$R9*ABS(F81-1)</f>
        <v>0.8571428571428571</v>
      </c>
      <c r="M77" s="14" t="s">
        <v>38</v>
      </c>
      <c r="N77" s="35">
        <f>SUM(I77:K77)</f>
        <v>1.7142857142857142</v>
      </c>
    </row>
    <row r="78" spans="1:16" x14ac:dyDescent="0.35">
      <c r="A78" s="59" t="s">
        <v>18</v>
      </c>
      <c r="B78" s="60"/>
      <c r="C78" s="60"/>
      <c r="D78" s="60"/>
      <c r="E78" s="60"/>
      <c r="F78" s="61"/>
      <c r="H78" s="29" t="s">
        <v>4</v>
      </c>
      <c r="I78" s="32">
        <f>$P9*ABS(C67-1)+$Q9*ABS(C75-1)+$R9*ABS(C83-1)</f>
        <v>1.1428571428571428</v>
      </c>
      <c r="J78" s="32" t="s">
        <v>36</v>
      </c>
      <c r="K78" s="32">
        <f>$P9*ABS(F67-1)+$Q9*ABS(F75-1)+$R9*ABS(F83-1)</f>
        <v>1.1428571428571428</v>
      </c>
      <c r="M78" s="14" t="s">
        <v>40</v>
      </c>
      <c r="N78" s="35">
        <f t="shared" ref="N78:N79" si="4">SUM(I78:K78)</f>
        <v>2.2857142857142856</v>
      </c>
      <c r="O78" s="24"/>
    </row>
    <row r="79" spans="1:16" x14ac:dyDescent="0.35">
      <c r="A79" s="29"/>
      <c r="B79" s="30" t="s">
        <v>1</v>
      </c>
      <c r="C79" s="30" t="s">
        <v>2</v>
      </c>
      <c r="D79" s="30" t="s">
        <v>3</v>
      </c>
      <c r="E79" s="30" t="s">
        <v>4</v>
      </c>
      <c r="F79" s="30" t="s">
        <v>6</v>
      </c>
      <c r="H79" s="29" t="s">
        <v>6</v>
      </c>
      <c r="I79" s="32">
        <f>$P9*ABS(C68-1)+$Q9*ABS(C76-1)+$R9*ABS(C84-1)</f>
        <v>1.1428571428571428</v>
      </c>
      <c r="J79" s="32">
        <f>$P9*ABS(E68-1)+$Q9*ABS(E76-1)+$R9*ABS(E84-1)</f>
        <v>0.42857142857142855</v>
      </c>
      <c r="K79" s="32" t="s">
        <v>36</v>
      </c>
      <c r="M79" s="14" t="s">
        <v>41</v>
      </c>
      <c r="N79" s="35">
        <f t="shared" si="4"/>
        <v>1.5714285714285714</v>
      </c>
    </row>
    <row r="80" spans="1:16" x14ac:dyDescent="0.35">
      <c r="A80" s="29" t="s">
        <v>1</v>
      </c>
      <c r="B80" s="29" t="s">
        <v>36</v>
      </c>
      <c r="C80" s="29">
        <v>1</v>
      </c>
      <c r="D80" s="29">
        <v>-1</v>
      </c>
      <c r="E80" s="29">
        <v>0</v>
      </c>
      <c r="F80" s="29">
        <v>-1</v>
      </c>
    </row>
    <row r="81" spans="1:16" x14ac:dyDescent="0.35">
      <c r="A81" s="29" t="s">
        <v>2</v>
      </c>
      <c r="B81" s="29">
        <v>-1</v>
      </c>
      <c r="C81" s="29" t="s">
        <v>36</v>
      </c>
      <c r="D81" s="29">
        <v>-1</v>
      </c>
      <c r="E81" s="29">
        <v>-1</v>
      </c>
      <c r="F81" s="29">
        <v>-1</v>
      </c>
      <c r="H81" s="29"/>
      <c r="I81" s="30" t="s">
        <v>2</v>
      </c>
      <c r="J81" s="30" t="s">
        <v>6</v>
      </c>
    </row>
    <row r="82" spans="1:16" x14ac:dyDescent="0.35">
      <c r="A82" s="29" t="s">
        <v>3</v>
      </c>
      <c r="B82" s="29">
        <v>1</v>
      </c>
      <c r="C82" s="29">
        <v>1</v>
      </c>
      <c r="D82" s="29" t="s">
        <v>36</v>
      </c>
      <c r="E82" s="29">
        <v>1</v>
      </c>
      <c r="F82" s="29">
        <v>0</v>
      </c>
      <c r="H82" s="29" t="s">
        <v>2</v>
      </c>
      <c r="I82" s="32" t="s">
        <v>36</v>
      </c>
      <c r="J82" s="32">
        <f>$P9*ABS(F65-1)+$Q9*ABS(F73-1)+$R9*ABS(F81-1)</f>
        <v>0.8571428571428571</v>
      </c>
      <c r="L82" s="14" t="s">
        <v>38</v>
      </c>
      <c r="M82" s="35">
        <f>SUM(I82:J82)</f>
        <v>0.8571428571428571</v>
      </c>
    </row>
    <row r="83" spans="1:16" x14ac:dyDescent="0.35">
      <c r="A83" s="29" t="s">
        <v>4</v>
      </c>
      <c r="B83" s="31">
        <v>0</v>
      </c>
      <c r="C83" s="31">
        <v>1</v>
      </c>
      <c r="D83" s="31">
        <v>-1</v>
      </c>
      <c r="E83" s="29" t="s">
        <v>36</v>
      </c>
      <c r="F83" s="31">
        <v>-1</v>
      </c>
      <c r="H83" s="29" t="s">
        <v>6</v>
      </c>
      <c r="I83" s="32">
        <f>$P9*ABS(C68-1)+$Q9*ABS(C76-1)+$R9*ABS(C84-1)</f>
        <v>1.1428571428571428</v>
      </c>
      <c r="J83" s="32" t="s">
        <v>36</v>
      </c>
      <c r="L83" s="14" t="s">
        <v>41</v>
      </c>
      <c r="M83" s="35">
        <f>SUM(I83:J83)</f>
        <v>1.1428571428571428</v>
      </c>
    </row>
    <row r="84" spans="1:16" x14ac:dyDescent="0.35">
      <c r="A84" s="29" t="s">
        <v>6</v>
      </c>
      <c r="B84" s="31">
        <v>1</v>
      </c>
      <c r="C84" s="31">
        <v>1</v>
      </c>
      <c r="D84" s="31">
        <v>0</v>
      </c>
      <c r="E84" s="31">
        <v>1</v>
      </c>
      <c r="F84" s="29" t="s">
        <v>36</v>
      </c>
    </row>
    <row r="86" spans="1:16" x14ac:dyDescent="0.35">
      <c r="L86" s="4">
        <v>2</v>
      </c>
      <c r="M86" s="4">
        <v>6</v>
      </c>
      <c r="N86" s="4">
        <v>4</v>
      </c>
      <c r="O86" s="4">
        <v>1</v>
      </c>
      <c r="P86" s="4">
        <v>3</v>
      </c>
    </row>
    <row r="87" spans="1:16" x14ac:dyDescent="0.35">
      <c r="A87" s="62" t="s">
        <v>92</v>
      </c>
      <c r="B87" s="62"/>
      <c r="C87" s="62"/>
      <c r="D87" s="62"/>
    </row>
    <row r="88" spans="1:16" x14ac:dyDescent="0.35">
      <c r="A88" s="62" t="s">
        <v>93</v>
      </c>
      <c r="B88" s="62"/>
      <c r="C88" s="62"/>
      <c r="D88" s="62"/>
    </row>
    <row r="89" spans="1:16" ht="18.600000000000001" thickBot="1" x14ac:dyDescent="0.4">
      <c r="A89" s="39"/>
      <c r="B89" s="37" t="s">
        <v>1</v>
      </c>
      <c r="C89" s="37" t="s">
        <v>2</v>
      </c>
      <c r="D89" s="37" t="s">
        <v>3</v>
      </c>
    </row>
    <row r="90" spans="1:16" ht="18.600000000000001" thickBot="1" x14ac:dyDescent="0.4">
      <c r="A90" s="39" t="s">
        <v>32</v>
      </c>
      <c r="B90" s="38">
        <v>0.7</v>
      </c>
      <c r="C90" s="36">
        <v>1</v>
      </c>
      <c r="D90" s="36">
        <v>0.5</v>
      </c>
    </row>
    <row r="91" spans="1:16" ht="18.600000000000001" thickBot="1" x14ac:dyDescent="0.4">
      <c r="A91" s="39" t="s">
        <v>33</v>
      </c>
      <c r="B91" s="39">
        <v>0.51</v>
      </c>
      <c r="C91" s="37">
        <v>1</v>
      </c>
      <c r="D91" s="37">
        <v>0.45</v>
      </c>
    </row>
    <row r="92" spans="1:16" ht="18.600000000000001" thickBot="1" x14ac:dyDescent="0.4">
      <c r="A92" s="39" t="s">
        <v>34</v>
      </c>
      <c r="B92" s="40">
        <v>0.5</v>
      </c>
      <c r="C92" s="41">
        <v>0.1</v>
      </c>
      <c r="D92" s="41">
        <v>1</v>
      </c>
    </row>
  </sheetData>
  <mergeCells count="30">
    <mergeCell ref="B51:C51"/>
    <mergeCell ref="A10:F10"/>
    <mergeCell ref="A23:F23"/>
    <mergeCell ref="J9:M9"/>
    <mergeCell ref="A6:G8"/>
    <mergeCell ref="K29:L30"/>
    <mergeCell ref="A78:F78"/>
    <mergeCell ref="O62:P63"/>
    <mergeCell ref="A87:D87"/>
    <mergeCell ref="A88:D88"/>
    <mergeCell ref="U11:V12"/>
    <mergeCell ref="P11:S11"/>
    <mergeCell ref="N29:O30"/>
    <mergeCell ref="Q27:R30"/>
    <mergeCell ref="K43:L46"/>
    <mergeCell ref="N46:O46"/>
    <mergeCell ref="A56:F56"/>
    <mergeCell ref="A62:F62"/>
    <mergeCell ref="A70:F70"/>
    <mergeCell ref="A16:F17"/>
    <mergeCell ref="A28:E29"/>
    <mergeCell ref="A55:F55"/>
    <mergeCell ref="X11:Y12"/>
    <mergeCell ref="U17:V18"/>
    <mergeCell ref="A45:C45"/>
    <mergeCell ref="H44:I46"/>
    <mergeCell ref="K41:L42"/>
    <mergeCell ref="A36:E36"/>
    <mergeCell ref="B42:E42"/>
    <mergeCell ref="E46:F46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Victoriya</dc:creator>
  <cp:lastModifiedBy>Евгений Лукьянов</cp:lastModifiedBy>
  <dcterms:created xsi:type="dcterms:W3CDTF">2025-01-26T16:08:25Z</dcterms:created>
  <dcterms:modified xsi:type="dcterms:W3CDTF">2025-03-03T15:34:17Z</dcterms:modified>
</cp:coreProperties>
</file>