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7b957b96d06731/Escritorio/simulacion/"/>
    </mc:Choice>
  </mc:AlternateContent>
  <xr:revisionPtr revIDLastSave="2" documentId="8_{2410EDDB-1859-5C42-93B0-919A26E5D0F3}" xr6:coauthVersionLast="47" xr6:coauthVersionMax="47" xr10:uidLastSave="{20D9756E-6341-47DA-A9EA-52A4C08BF63B}"/>
  <bookViews>
    <workbookView xWindow="-108" yWindow="-108" windowWidth="23256" windowHeight="12456" activeTab="5" xr2:uid="{56F73049-4081-404C-8D94-CEDADA510401}"/>
  </bookViews>
  <sheets>
    <sheet name="Formulas" sheetId="1" r:id="rId1"/>
    <sheet name="Funciones" sheetId="2" r:id="rId2"/>
    <sheet name="EJ 1." sheetId="3" r:id="rId3"/>
    <sheet name="EJ. 2" sheetId="4" r:id="rId4"/>
    <sheet name="EJ. 3" sheetId="6" r:id="rId5"/>
    <sheet name="Ej. 4" sheetId="7" r:id="rId6"/>
    <sheet name="EJ. 5" sheetId="8" r:id="rId7"/>
    <sheet name="EJ. 6" sheetId="9" r:id="rId8"/>
    <sheet name="EJ. 7" sheetId="10" r:id="rId9"/>
    <sheet name="EJ. 8" sheetId="11" r:id="rId10"/>
    <sheet name="EJ. 9" sheetId="12" r:id="rId11"/>
    <sheet name="EJ. 10" sheetId="13" r:id="rId12"/>
    <sheet name="EJ. 11" sheetId="14" r:id="rId13"/>
    <sheet name="EJ. 12" sheetId="15" r:id="rId14"/>
    <sheet name="EJ. 13" sheetId="16" r:id="rId1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7" i="7" l="1" a="1"/>
  <c r="G17" i="7" s="1"/>
  <c r="G6" i="7" a="1"/>
  <c r="G6" i="7" s="1"/>
  <c r="F6" i="11"/>
  <c r="J7" i="1"/>
  <c r="J5" i="1"/>
  <c r="J3" i="1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10" i="16"/>
  <c r="C11" i="16"/>
  <c r="C12" i="16"/>
  <c r="C13" i="16"/>
  <c r="C14" i="16"/>
  <c r="C15" i="16"/>
  <c r="C16" i="16"/>
  <c r="C17" i="16"/>
  <c r="C18" i="16"/>
  <c r="C19" i="16"/>
  <c r="C20" i="16"/>
  <c r="C21" i="16"/>
  <c r="C22" i="16"/>
  <c r="C23" i="16"/>
  <c r="C24" i="16"/>
  <c r="C25" i="16"/>
  <c r="C26" i="16"/>
  <c r="C27" i="16"/>
  <c r="C28" i="16"/>
  <c r="C29" i="16"/>
  <c r="C30" i="16"/>
  <c r="C31" i="16"/>
  <c r="C32" i="16"/>
  <c r="C10" i="16"/>
  <c r="D17" i="15"/>
  <c r="D18" i="15"/>
  <c r="D19" i="15"/>
  <c r="D20" i="15"/>
  <c r="D21" i="15"/>
  <c r="D22" i="15"/>
  <c r="D23" i="15"/>
  <c r="D16" i="15"/>
  <c r="C17" i="15"/>
  <c r="C18" i="15"/>
  <c r="C19" i="15"/>
  <c r="C20" i="15"/>
  <c r="C21" i="15"/>
  <c r="C22" i="15"/>
  <c r="C23" i="15"/>
  <c r="C16" i="15"/>
  <c r="E7" i="14" a="1"/>
  <c r="E7" i="14"/>
  <c r="C10" i="13"/>
  <c r="D7" i="12"/>
  <c r="D8" i="12"/>
  <c r="D9" i="12"/>
  <c r="D10" i="12"/>
  <c r="D11" i="12"/>
  <c r="D12" i="12"/>
  <c r="D13" i="12"/>
  <c r="D14" i="12"/>
  <c r="D15" i="12"/>
  <c r="D6" i="12"/>
  <c r="F11" i="11"/>
  <c r="F7" i="11"/>
  <c r="F8" i="11"/>
  <c r="F9" i="11"/>
  <c r="F14" i="11"/>
  <c r="F19" i="11"/>
  <c r="F10" i="11"/>
  <c r="F12" i="11"/>
  <c r="F17" i="11"/>
  <c r="F18" i="11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6" i="10"/>
  <c r="C22" i="8"/>
  <c r="G7" i="7" a="1"/>
  <c r="G7" i="7"/>
  <c r="G8" i="7" a="1"/>
  <c r="G8" i="7"/>
  <c r="G9" i="7" a="1"/>
  <c r="G9" i="7"/>
  <c r="G10" i="7" a="1"/>
  <c r="G10" i="7"/>
  <c r="G11" i="7" a="1"/>
  <c r="G11" i="7"/>
  <c r="G12" i="7" a="1"/>
  <c r="G12" i="7"/>
  <c r="G13" i="7" a="1"/>
  <c r="G13" i="7"/>
  <c r="G14" i="7" a="1"/>
  <c r="G14" i="7"/>
  <c r="G15" i="7" a="1"/>
  <c r="G15" i="7"/>
  <c r="G16" i="7" a="1"/>
  <c r="G16" i="7"/>
  <c r="G18" i="7" a="1"/>
  <c r="G18" i="7"/>
  <c r="G19" i="7" a="1"/>
  <c r="G19" i="7"/>
  <c r="G20" i="7" a="1"/>
  <c r="G20" i="7"/>
  <c r="C20" i="6"/>
  <c r="C20" i="4"/>
  <c r="C16" i="3"/>
  <c r="C17" i="3"/>
  <c r="C18" i="3"/>
  <c r="C7" i="3"/>
  <c r="C8" i="3"/>
  <c r="C9" i="3"/>
  <c r="C10" i="3"/>
  <c r="C11" i="3"/>
  <c r="C12" i="3"/>
  <c r="C13" i="3"/>
  <c r="C14" i="3"/>
  <c r="C15" i="3"/>
  <c r="C6" i="3"/>
  <c r="F15" i="11"/>
  <c r="F20" i="11"/>
  <c r="F13" i="11"/>
  <c r="F16" i="11"/>
  <c r="E5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<sst xmlns="http://schemas.openxmlformats.org/spreadsheetml/2006/main" count="199" uniqueCount="168">
  <si>
    <t>N</t>
  </si>
  <si>
    <t>Nombre</t>
  </si>
  <si>
    <t>Formula</t>
  </si>
  <si>
    <t>Datos requeridos</t>
  </si>
  <si>
    <t>Formula en excel</t>
  </si>
  <si>
    <t>Ejemplo</t>
  </si>
  <si>
    <t>EXPO</t>
  </si>
  <si>
    <t>Beta, Ui</t>
  </si>
  <si>
    <r>
      <rPr>
        <sz val="11"/>
        <color rgb="FF000000"/>
        <rFont val="Calibri"/>
        <scheme val="minor"/>
      </rPr>
      <t>=-</t>
    </r>
    <r>
      <rPr>
        <i/>
        <sz val="11"/>
        <color rgb="FF000000"/>
        <rFont val="Calibri"/>
        <scheme val="minor"/>
      </rPr>
      <t>$B$</t>
    </r>
    <r>
      <rPr>
        <sz val="11"/>
        <color rgb="FF000000"/>
        <rFont val="Calibri"/>
        <scheme val="minor"/>
      </rPr>
      <t>*LN(</t>
    </r>
    <r>
      <rPr>
        <i/>
        <sz val="11"/>
        <color rgb="FF000000"/>
        <rFont val="Calibri"/>
        <scheme val="minor"/>
      </rPr>
      <t>Ui</t>
    </r>
    <r>
      <rPr>
        <sz val="11"/>
        <color rgb="FF000000"/>
        <rFont val="Calibri"/>
        <scheme val="minor"/>
      </rPr>
      <t>)</t>
    </r>
  </si>
  <si>
    <t>U1</t>
  </si>
  <si>
    <t>Beta (media)</t>
  </si>
  <si>
    <t>Resultado</t>
  </si>
  <si>
    <t>UNIF</t>
  </si>
  <si>
    <t>a (inf), b (sup), Ui</t>
  </si>
  <si>
    <r>
      <rPr>
        <sz val="11"/>
        <color rgb="FF000000"/>
        <rFont val="Calibri"/>
        <scheme val="minor"/>
      </rPr>
      <t>=</t>
    </r>
    <r>
      <rPr>
        <i/>
        <sz val="11"/>
        <color rgb="FF000000"/>
        <rFont val="Calibri"/>
        <scheme val="minor"/>
      </rPr>
      <t>$a$</t>
    </r>
    <r>
      <rPr>
        <sz val="11"/>
        <color rgb="FF000000"/>
        <rFont val="Calibri"/>
        <scheme val="minor"/>
      </rPr>
      <t>+(</t>
    </r>
    <r>
      <rPr>
        <i/>
        <sz val="11"/>
        <color rgb="FF000000"/>
        <rFont val="Calibri"/>
        <scheme val="minor"/>
      </rPr>
      <t>$b$</t>
    </r>
    <r>
      <rPr>
        <sz val="11"/>
        <color rgb="FF000000"/>
        <rFont val="Calibri"/>
        <scheme val="minor"/>
      </rPr>
      <t>-</t>
    </r>
    <r>
      <rPr>
        <i/>
        <sz val="11"/>
        <color rgb="FF000000"/>
        <rFont val="Calibri"/>
        <scheme val="minor"/>
      </rPr>
      <t>$a$</t>
    </r>
    <r>
      <rPr>
        <sz val="11"/>
        <color rgb="FF000000"/>
        <rFont val="Calibri"/>
        <scheme val="minor"/>
      </rPr>
      <t>)*</t>
    </r>
    <r>
      <rPr>
        <i/>
        <sz val="11"/>
        <color rgb="FF000000"/>
        <rFont val="Calibri"/>
        <scheme val="minor"/>
      </rPr>
      <t>Ui</t>
    </r>
  </si>
  <si>
    <t>U2</t>
  </si>
  <si>
    <t>a (inf)</t>
  </si>
  <si>
    <t>b (sup)</t>
  </si>
  <si>
    <t>TRIA</t>
  </si>
  <si>
    <t>a (inf), b (sup), c (moda), x=Ui</t>
  </si>
  <si>
    <t>=SI(x&lt;(($b$-$a$)/($c$-$a$));$a$+RAIZ(x*($b$-$a$)*($c$-$a$));$c$-RAIZ((1-x)*($b$-$a$)*($c$-$a$)))</t>
  </si>
  <si>
    <t>U3</t>
  </si>
  <si>
    <t>c (moda)</t>
  </si>
  <si>
    <t>EJ. N</t>
  </si>
  <si>
    <t>FUNCIÓN</t>
  </si>
  <si>
    <t>DEFINICIÓN</t>
  </si>
  <si>
    <t>ARGUMENTO</t>
  </si>
  <si>
    <t>DESCRIPCIÓN</t>
  </si>
  <si>
    <t>SI</t>
  </si>
  <si>
    <t xml:space="preserve">Función condicional para realizar comparaciones lógicas entre un valor y un resultado </t>
  </si>
  <si>
    <t>prueba_logica</t>
  </si>
  <si>
    <t>Criterio que se debe cumplir.</t>
  </si>
  <si>
    <t>valor_si_verdadero</t>
  </si>
  <si>
    <t>Resultado al valor verdadero del criterio.</t>
  </si>
  <si>
    <t>valor_si_falso</t>
  </si>
  <si>
    <t>Resultado al valor falso del criterio.</t>
  </si>
  <si>
    <t>SUMAR.SI</t>
  </si>
  <si>
    <t>Suma valores en un rango que cumplan con los criterios especificados</t>
  </si>
  <si>
    <t>rango</t>
  </si>
  <si>
    <t>El rango de las celdas que se desea evaluar el criterio.</t>
  </si>
  <si>
    <t>criterio</t>
  </si>
  <si>
    <t>Condición que se debe cumplir para realizar la sumatoria.</t>
  </si>
  <si>
    <t>rango_suma</t>
  </si>
  <si>
    <t>Celdas reales que se sumarán. Este argumento es opcional, si se omite Excel suma las celdas especificadas en el argumento Rango.</t>
  </si>
  <si>
    <t>CONTAR.SI</t>
  </si>
  <si>
    <t>Cuenta el número de celdas que cumplen con un criterio.</t>
  </si>
  <si>
    <t>Grupo de celdas que se desea contar.</t>
  </si>
  <si>
    <t>Condición que se debe de cumplir para realizar el conteo.</t>
  </si>
  <si>
    <t>SI.CONJUNTO</t>
  </si>
  <si>
    <t>Comprueba si se cumplen una o más condiciones y devuelve el valor a la primera condicion verdadera que corresponde.</t>
  </si>
  <si>
    <t>prueba_logica_n</t>
  </si>
  <si>
    <t>N-esimo criterio que se debe cumplir.</t>
  </si>
  <si>
    <t>valor_si_verdadero_n</t>
  </si>
  <si>
    <t>N-esimo resultado al valor verdadero del criterio.</t>
  </si>
  <si>
    <t>MAX</t>
  </si>
  <si>
    <t>Devuelve el número mayor entre el rango seleccionado.</t>
  </si>
  <si>
    <t>numero_n</t>
  </si>
  <si>
    <t>N-esimo número para evaluar el máximo.</t>
  </si>
  <si>
    <t>CONTAR</t>
  </si>
  <si>
    <t>Cuenta el número de celdas con valores dentro de un rango seleccionado.</t>
  </si>
  <si>
    <t>valor_n</t>
  </si>
  <si>
    <t>N-esima celda a contar.</t>
  </si>
  <si>
    <t>REDONDEAR</t>
  </si>
  <si>
    <t>Redondea un número que contanga una fracción.</t>
  </si>
  <si>
    <t>numero</t>
  </si>
  <si>
    <t>Número que se desea redondear.</t>
  </si>
  <si>
    <t>num_decimales</t>
  </si>
  <si>
    <t>Número de decimales a aproximar.</t>
  </si>
  <si>
    <t>Y</t>
  </si>
  <si>
    <t>Criterios para determinar si todas las condiciones de una prueba son verdaderas. Normalmente esta función se usa con otras funciones.</t>
  </si>
  <si>
    <t>valor_logico_n</t>
  </si>
  <si>
    <t>N-esimo criterio que se debe cumplir junto con el resto de criterios dados.</t>
  </si>
  <si>
    <t>O</t>
  </si>
  <si>
    <t>Criterios para determinar que al menos una de las condiciones de la prueba son verdaderas. Normalmente esta función se usa con otras funciones.</t>
  </si>
  <si>
    <t>N-esimo criterio que se debe evaluar.</t>
  </si>
  <si>
    <t>CONCATENAR</t>
  </si>
  <si>
    <t xml:space="preserve">Combina textos de varios rangos o cadenas. </t>
  </si>
  <si>
    <t>texto_n</t>
  </si>
  <si>
    <t>Elemento n de texto que se va a combinar.</t>
  </si>
  <si>
    <t>ORDENAR</t>
  </si>
  <si>
    <t>Ordena el contenido de un rango o matriz.</t>
  </si>
  <si>
    <t>matriz</t>
  </si>
  <si>
    <t>El rango o matriz a ordenar.</t>
  </si>
  <si>
    <t>ordenar_indice</t>
  </si>
  <si>
    <t>El numero que indica la fila o columna a ordenar.</t>
  </si>
  <si>
    <t>criterio_ordenacion</t>
  </si>
  <si>
    <t>El numero que indica el orden deseado: 1 para orden ascendente, -1 para orden descendente.</t>
  </si>
  <si>
    <t>por_col</t>
  </si>
  <si>
    <t>Valor lógico que inidica la ordenación deseada, FALSO para ordenar por fila (método predeterminado), VERDADERO para ordenar por columna.</t>
  </si>
  <si>
    <t>BUSCARV</t>
  </si>
  <si>
    <t>Encuentra elementos de una tabla o rango por fila.</t>
  </si>
  <si>
    <t>valor_buscado</t>
  </si>
  <si>
    <t>Valor que desea buscar (debe de estar en la primera columna del rango de celdas).</t>
  </si>
  <si>
    <t>matriz_buscar_en</t>
  </si>
  <si>
    <t>Rango de celdas en las que se buscará el valor devuelto.</t>
  </si>
  <si>
    <t>indicador_columnas</t>
  </si>
  <si>
    <r>
      <rPr>
        <sz val="11"/>
        <color rgb="FF000000"/>
        <rFont val="Calibri"/>
        <scheme val="minor"/>
      </rPr>
      <t xml:space="preserve">El número de columna (a partir de 1 para la columna situada más a la izquierda de </t>
    </r>
    <r>
      <rPr>
        <i/>
        <sz val="11"/>
        <color rgb="FF000000"/>
        <rFont val="Calibri"/>
        <scheme val="minor"/>
      </rPr>
      <t>matriz_buscar_en</t>
    </r>
    <r>
      <rPr>
        <sz val="11"/>
        <color rgb="FF000000"/>
        <rFont val="Calibri"/>
        <scheme val="minor"/>
      </rPr>
      <t>) que contiene el calor devuelto.</t>
    </r>
  </si>
  <si>
    <t>ordenado</t>
  </si>
  <si>
    <t>Valor lógico que especifica si desea que se busque como coincidencia exacta o aproximada, 1 ó VERDADERO para oincidencia aproximada, 0 ó FALSO para coincidencia exacta.</t>
  </si>
  <si>
    <t>POISSON.DIST</t>
  </si>
  <si>
    <t>Devuelve la distribución de Poisson. Una aplicación común es la predicción del número de eventos en un determinado periodo de tiempo.</t>
  </si>
  <si>
    <t>x</t>
  </si>
  <si>
    <t>Número de eventos.</t>
  </si>
  <si>
    <t>media</t>
  </si>
  <si>
    <t>Media del valor numerico esperado.</t>
  </si>
  <si>
    <t>acumulado</t>
  </si>
  <si>
    <r>
      <rPr>
        <sz val="11"/>
        <color rgb="FF000000"/>
        <rFont val="Calibri"/>
        <scheme val="minor"/>
      </rPr>
      <t xml:space="preserve">Valor lógico que determina la forma de la distribución de probabilidad devuelta. Si es acumulado (VERDADERO) devuelve la probabilidad e Poisson de que un evento aleatorio ocurra un número de veces comprendido entre 0 y </t>
    </r>
    <r>
      <rPr>
        <i/>
        <sz val="11"/>
        <color rgb="FF000000"/>
        <rFont val="Calibri"/>
        <scheme val="minor"/>
      </rPr>
      <t>x</t>
    </r>
    <r>
      <rPr>
        <sz val="11"/>
        <color rgb="FF000000"/>
        <rFont val="Calibri"/>
        <scheme val="minor"/>
      </rPr>
      <t xml:space="preserve">, ambos incluidos; si no es acumulado (FALSO) la función devuelve la probabilidad de Poisson de que un evento ocurra exactamente </t>
    </r>
    <r>
      <rPr>
        <i/>
        <sz val="11"/>
        <color rgb="FF000000"/>
        <rFont val="Calibri"/>
        <scheme val="minor"/>
      </rPr>
      <t>x</t>
    </r>
    <r>
      <rPr>
        <sz val="11"/>
        <color rgb="FF000000"/>
        <rFont val="Calibri"/>
        <scheme val="minor"/>
      </rPr>
      <t xml:space="preserve"> veces.</t>
    </r>
  </si>
  <si>
    <t>1. Defina como 1 valores mayores que 0,85 y caso contrario defina con 0.</t>
  </si>
  <si>
    <t>Valor</t>
  </si>
  <si>
    <t>2. Sume los tiempos de atención del asesor 1.</t>
  </si>
  <si>
    <t>Asesor</t>
  </si>
  <si>
    <t>Tiempo de atención</t>
  </si>
  <si>
    <t>3. Diga la cantidad de personas que llegaron luego de los 12 minutos.</t>
  </si>
  <si>
    <t>ID</t>
  </si>
  <si>
    <t>Hora de llegada</t>
  </si>
  <si>
    <t>4. Asigne un asesor según el tipo de servicio que solicita el cliente, dada la siguiente forma:</t>
  </si>
  <si>
    <t>Servicio</t>
  </si>
  <si>
    <t>Cliente</t>
  </si>
  <si>
    <t>Asesor asignado</t>
  </si>
  <si>
    <t>A</t>
  </si>
  <si>
    <t>B</t>
  </si>
  <si>
    <t>C</t>
  </si>
  <si>
    <t>5. En una carrera se tiene los siguientes tiempos en horas. ¿En que tiempo llegó a la meta el ultimo corredor?</t>
  </si>
  <si>
    <t>Tiempo</t>
  </si>
  <si>
    <t>6. Cuente el número de identificaciones de la siguiente lista.</t>
  </si>
  <si>
    <t>7. Rondee los siguientes números con 3 decimales.</t>
  </si>
  <si>
    <t>Numero</t>
  </si>
  <si>
    <t>Redondeado</t>
  </si>
  <si>
    <t>8. Defina si cumple o no cumple que los números tipo A sean mayores que los tipo B.</t>
  </si>
  <si>
    <t>A1</t>
  </si>
  <si>
    <t>B1</t>
  </si>
  <si>
    <t>A2</t>
  </si>
  <si>
    <t>B2</t>
  </si>
  <si>
    <t>9. Evalue los siguientes terminos del Grupo A si son iguales o mayores que el grupo B.</t>
  </si>
  <si>
    <t>Respuesta</t>
  </si>
  <si>
    <t>10. Organice en una sola celda el siguiente texto.</t>
  </si>
  <si>
    <t>Me</t>
  </si>
  <si>
    <t>gusta</t>
  </si>
  <si>
    <t>estudiar</t>
  </si>
  <si>
    <t>simulación</t>
  </si>
  <si>
    <r>
      <rPr>
        <b/>
        <sz val="11"/>
        <color rgb="FF000000"/>
        <rFont val="Calibri"/>
      </rPr>
      <t xml:space="preserve">NOTA: </t>
    </r>
    <r>
      <rPr>
        <sz val="11"/>
        <color rgb="FF000000"/>
        <rFont val="Calibri"/>
      </rPr>
      <t>Para escribir textos y espacios en la formula, debe de ser escrito entre comillas (" ").</t>
    </r>
  </si>
  <si>
    <t>11. Ordene los siguientes valores en orden descendente.</t>
  </si>
  <si>
    <t>Número</t>
  </si>
  <si>
    <t>12. Devuelva el ID y el nombre de la persona según su posición en la lista.</t>
  </si>
  <si>
    <t>Lista</t>
  </si>
  <si>
    <t>Puesto</t>
  </si>
  <si>
    <t>Persona 1</t>
  </si>
  <si>
    <t>Ventas</t>
  </si>
  <si>
    <t>Persona 2</t>
  </si>
  <si>
    <t>Gerente</t>
  </si>
  <si>
    <t>Persona 3</t>
  </si>
  <si>
    <t>Diseño</t>
  </si>
  <si>
    <t>Persona 4</t>
  </si>
  <si>
    <t>Marketing</t>
  </si>
  <si>
    <t>Persona 5</t>
  </si>
  <si>
    <t>Operaciones</t>
  </si>
  <si>
    <t>Persona 6</t>
  </si>
  <si>
    <t>Calidad</t>
  </si>
  <si>
    <t>Persona 7</t>
  </si>
  <si>
    <t>Empaque</t>
  </si>
  <si>
    <t>Persona 8</t>
  </si>
  <si>
    <t>RH</t>
  </si>
  <si>
    <t>13. Devuelva una tabla de probabilidad según la distribución Poisson con media 3 para un evento que ocurra hasta 23 veces (de manera acumulada y no acumulada).</t>
  </si>
  <si>
    <t>POIS</t>
  </si>
  <si>
    <t>(media)</t>
  </si>
  <si>
    <t>Acumulado</t>
  </si>
  <si>
    <t>No Acumulado</t>
  </si>
  <si>
    <t>p(x)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</si>
</sst>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0000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rgb="FF000000"/>
      <name val="Roboto"/>
    </font>
    <font>
      <sz val="11"/>
      <color rgb="FF000000"/>
      <name val="Calibri"/>
      <scheme val="minor"/>
    </font>
    <font>
      <b/>
      <sz val="11"/>
      <color rgb="FF000000"/>
      <name val="Calibri"/>
    </font>
    <font>
      <sz val="11"/>
      <color rgb="FF000000"/>
      <name val="Calibri"/>
    </font>
    <font>
      <i/>
      <sz val="11"/>
      <color rgb="FF000000"/>
      <name val="Calibri"/>
      <scheme val="minor"/>
    </font>
    <font>
      <b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6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wrapText="1"/>
    </xf>
    <xf numFmtId="0" fontId="1" fillId="0" borderId="7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1" fillId="0" borderId="7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7" xfId="0" applyFill="1" applyBorder="1"/>
    <xf numFmtId="0" fontId="0" fillId="2" borderId="7" xfId="0" applyFill="1" applyBorder="1" applyAlignment="1">
      <alignment horizontal="center"/>
    </xf>
    <xf numFmtId="0" fontId="0" fillId="2" borderId="7" xfId="0" quotePrefix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164" fontId="0" fillId="2" borderId="7" xfId="0" applyNumberFormat="1" applyFill="1" applyBorder="1" applyAlignment="1">
      <alignment horizontal="center"/>
    </xf>
    <xf numFmtId="0" fontId="1" fillId="0" borderId="9" xfId="0" applyFont="1" applyBorder="1"/>
    <xf numFmtId="0" fontId="0" fillId="0" borderId="8" xfId="0" applyBorder="1"/>
    <xf numFmtId="0" fontId="6" fillId="0" borderId="0" xfId="0" applyFont="1"/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wrapText="1"/>
    </xf>
    <xf numFmtId="0" fontId="1" fillId="0" borderId="8" xfId="0" applyFont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14" xfId="0" applyBorder="1" applyAlignment="1">
      <alignment horizontal="center"/>
    </xf>
    <xf numFmtId="0" fontId="0" fillId="0" borderId="23" xfId="0" applyBorder="1" applyAlignment="1">
      <alignment horizontal="center"/>
    </xf>
    <xf numFmtId="165" fontId="0" fillId="2" borderId="8" xfId="0" applyNumberFormat="1" applyFill="1" applyBorder="1" applyAlignment="1">
      <alignment horizontal="center"/>
    </xf>
    <xf numFmtId="165" fontId="0" fillId="2" borderId="14" xfId="0" applyNumberFormat="1" applyFill="1" applyBorder="1" applyAlignment="1">
      <alignment horizontal="center"/>
    </xf>
    <xf numFmtId="165" fontId="0" fillId="2" borderId="24" xfId="0" applyNumberFormat="1" applyFill="1" applyBorder="1" applyAlignment="1">
      <alignment horizontal="center"/>
    </xf>
    <xf numFmtId="0" fontId="1" fillId="0" borderId="8" xfId="0" applyFont="1" applyBorder="1"/>
    <xf numFmtId="0" fontId="9" fillId="0" borderId="0" xfId="0" applyFont="1"/>
    <xf numFmtId="0" fontId="0" fillId="0" borderId="2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3" borderId="33" xfId="0" applyFill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9" fillId="0" borderId="39" xfId="0" applyFont="1" applyBorder="1" applyAlignment="1">
      <alignment horizontal="left" wrapText="1" indent="1"/>
    </xf>
    <xf numFmtId="0" fontId="9" fillId="0" borderId="40" xfId="0" applyFont="1" applyBorder="1" applyAlignment="1">
      <alignment horizontal="left" wrapText="1" indent="1"/>
    </xf>
    <xf numFmtId="0" fontId="9" fillId="0" borderId="38" xfId="0" applyFont="1" applyBorder="1" applyAlignment="1">
      <alignment horizontal="center" indent="1"/>
    </xf>
    <xf numFmtId="0" fontId="0" fillId="0" borderId="45" xfId="0" applyBorder="1" applyAlignment="1">
      <alignment horizontal="left" vertical="center" wrapText="1" indent="1"/>
    </xf>
    <xf numFmtId="0" fontId="4" fillId="0" borderId="48" xfId="0" applyFont="1" applyBorder="1" applyAlignment="1">
      <alignment horizontal="left" vertical="center" wrapText="1" indent="1"/>
    </xf>
    <xf numFmtId="0" fontId="4" fillId="0" borderId="45" xfId="0" applyFont="1" applyBorder="1" applyAlignment="1">
      <alignment horizontal="left" vertical="center" wrapText="1" indent="1"/>
    </xf>
    <xf numFmtId="0" fontId="0" fillId="0" borderId="48" xfId="0" applyBorder="1" applyAlignment="1">
      <alignment horizontal="left" vertical="center" wrapText="1" indent="1"/>
    </xf>
    <xf numFmtId="0" fontId="0" fillId="0" borderId="53" xfId="0" applyBorder="1" applyAlignment="1">
      <alignment horizontal="left" vertical="center" wrapText="1" indent="1"/>
    </xf>
    <xf numFmtId="0" fontId="0" fillId="0" borderId="58" xfId="0" applyBorder="1" applyAlignment="1">
      <alignment horizontal="left" vertical="center" wrapText="1" indent="1"/>
    </xf>
    <xf numFmtId="0" fontId="0" fillId="0" borderId="59" xfId="0" applyBorder="1" applyAlignment="1">
      <alignment horizontal="left" vertical="center" wrapText="1" indent="1"/>
    </xf>
    <xf numFmtId="0" fontId="10" fillId="0" borderId="7" xfId="0" applyFont="1" applyBorder="1" applyAlignment="1">
      <alignment horizontal="left" vertical="center" indent="1"/>
    </xf>
    <xf numFmtId="0" fontId="10" fillId="0" borderId="51" xfId="0" applyFont="1" applyBorder="1" applyAlignment="1">
      <alignment horizontal="left" vertical="center" indent="1"/>
    </xf>
    <xf numFmtId="0" fontId="10" fillId="0" borderId="11" xfId="0" applyFont="1" applyBorder="1" applyAlignment="1">
      <alignment horizontal="left" vertical="center" indent="1"/>
    </xf>
    <xf numFmtId="0" fontId="10" fillId="0" borderId="58" xfId="0" applyFont="1" applyBorder="1" applyAlignment="1">
      <alignment horizontal="left" vertical="center" wrapText="1" indent="1"/>
    </xf>
    <xf numFmtId="0" fontId="10" fillId="0" borderId="11" xfId="0" applyFont="1" applyBorder="1" applyAlignment="1">
      <alignment horizontal="left" vertical="center" wrapText="1" indent="1"/>
    </xf>
    <xf numFmtId="0" fontId="10" fillId="0" borderId="51" xfId="0" applyFont="1" applyBorder="1" applyAlignment="1">
      <alignment horizontal="left" vertical="center" wrapText="1" indent="1"/>
    </xf>
    <xf numFmtId="0" fontId="10" fillId="0" borderId="7" xfId="0" applyFont="1" applyBorder="1" applyAlignment="1">
      <alignment horizontal="left" vertical="center" wrapText="1" indent="1"/>
    </xf>
    <xf numFmtId="0" fontId="10" fillId="0" borderId="12" xfId="0" applyFont="1" applyBorder="1" applyAlignment="1">
      <alignment horizontal="left" vertical="center" indent="1"/>
    </xf>
    <xf numFmtId="0" fontId="10" fillId="0" borderId="13" xfId="0" applyFont="1" applyBorder="1" applyAlignment="1">
      <alignment horizontal="left" vertical="center" indent="1"/>
    </xf>
    <xf numFmtId="0" fontId="10" fillId="0" borderId="47" xfId="0" applyFont="1" applyBorder="1" applyAlignment="1">
      <alignment horizontal="left" vertical="center" indent="1"/>
    </xf>
    <xf numFmtId="0" fontId="8" fillId="0" borderId="58" xfId="0" applyFont="1" applyBorder="1" applyAlignment="1">
      <alignment horizontal="center" vertical="center" wrapText="1"/>
    </xf>
    <xf numFmtId="0" fontId="8" fillId="0" borderId="57" xfId="0" applyFont="1" applyBorder="1" applyAlignment="1">
      <alignment horizontal="center" vertical="center" wrapText="1"/>
    </xf>
    <xf numFmtId="0" fontId="2" fillId="0" borderId="54" xfId="0" applyFont="1" applyBorder="1" applyAlignment="1">
      <alignment horizontal="center"/>
    </xf>
    <xf numFmtId="0" fontId="2" fillId="0" borderId="55" xfId="0" applyFont="1" applyBorder="1" applyAlignment="1">
      <alignment horizontal="center"/>
    </xf>
    <xf numFmtId="0" fontId="2" fillId="0" borderId="56" xfId="0" applyFont="1" applyBorder="1" applyAlignment="1">
      <alignment horizontal="center"/>
    </xf>
    <xf numFmtId="0" fontId="0" fillId="0" borderId="26" xfId="0" applyBorder="1" applyAlignment="1">
      <alignment horizontal="left" vertical="center" wrapText="1" indent="1"/>
    </xf>
    <xf numFmtId="0" fontId="0" fillId="0" borderId="29" xfId="0" applyBorder="1" applyAlignment="1">
      <alignment horizontal="left" vertical="center" wrapText="1" indent="1"/>
    </xf>
    <xf numFmtId="0" fontId="4" fillId="0" borderId="34" xfId="0" quotePrefix="1" applyFont="1" applyBorder="1" applyAlignment="1">
      <alignment horizontal="left" vertical="center" wrapText="1" indent="1"/>
    </xf>
    <xf numFmtId="0" fontId="0" fillId="0" borderId="37" xfId="0" quotePrefix="1" applyBorder="1" applyAlignment="1">
      <alignment horizontal="left" vertical="center" wrapText="1" indent="1"/>
    </xf>
    <xf numFmtId="0" fontId="9" fillId="0" borderId="41" xfId="0" applyFont="1" applyBorder="1" applyAlignment="1">
      <alignment horizontal="left" indent="1"/>
    </xf>
    <xf numFmtId="0" fontId="9" fillId="0" borderId="39" xfId="0" applyFont="1" applyBorder="1" applyAlignment="1">
      <alignment horizontal="left" indent="1"/>
    </xf>
    <xf numFmtId="0" fontId="9" fillId="0" borderId="40" xfId="0" applyFont="1" applyBorder="1" applyAlignment="1">
      <alignment horizontal="left" indent="1"/>
    </xf>
    <xf numFmtId="0" fontId="10" fillId="0" borderId="42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0" fillId="0" borderId="31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0" fillId="0" borderId="31" xfId="0" applyBorder="1" applyAlignment="1">
      <alignment horizontal="left" vertical="center" wrapText="1" indent="1"/>
    </xf>
    <xf numFmtId="0" fontId="0" fillId="0" borderId="14" xfId="0" applyBorder="1" applyAlignment="1">
      <alignment horizontal="left" vertical="center" wrapText="1" indent="1"/>
    </xf>
    <xf numFmtId="0" fontId="4" fillId="0" borderId="43" xfId="0" quotePrefix="1" applyFont="1" applyBorder="1" applyAlignment="1">
      <alignment horizontal="left" vertical="center" wrapText="1" indent="1"/>
    </xf>
    <xf numFmtId="0" fontId="0" fillId="0" borderId="35" xfId="0" quotePrefix="1" applyBorder="1" applyAlignment="1">
      <alignment horizontal="left" vertical="center" wrapText="1" indent="1"/>
    </xf>
    <xf numFmtId="0" fontId="8" fillId="0" borderId="42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0" fillId="0" borderId="29" xfId="0" applyBorder="1" applyAlignment="1">
      <alignment horizontal="center"/>
    </xf>
    <xf numFmtId="0" fontId="8" fillId="0" borderId="31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0" fillId="0" borderId="31" xfId="0" applyBorder="1" applyAlignment="1">
      <alignment horizontal="center"/>
    </xf>
    <xf numFmtId="0" fontId="0" fillId="0" borderId="14" xfId="0" applyBorder="1" applyAlignment="1">
      <alignment horizontal="center"/>
    </xf>
    <xf numFmtId="0" fontId="8" fillId="0" borderId="52" xfId="0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8" fillId="0" borderId="46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 wrapText="1" indent="1"/>
    </xf>
    <xf numFmtId="0" fontId="0" fillId="0" borderId="11" xfId="0" applyBorder="1" applyAlignment="1">
      <alignment horizontal="left" vertical="center" wrapText="1" indent="1"/>
    </xf>
    <xf numFmtId="0" fontId="0" fillId="0" borderId="7" xfId="0" applyBorder="1" applyAlignment="1">
      <alignment horizontal="left" vertical="center" wrapText="1" indent="1"/>
    </xf>
    <xf numFmtId="0" fontId="0" fillId="0" borderId="51" xfId="0" applyBorder="1" applyAlignment="1">
      <alignment horizontal="left" vertical="center" wrapText="1" indent="1"/>
    </xf>
    <xf numFmtId="0" fontId="8" fillId="0" borderId="61" xfId="0" applyFont="1" applyBorder="1" applyAlignment="1">
      <alignment horizontal="center" vertical="center"/>
    </xf>
    <xf numFmtId="0" fontId="8" fillId="0" borderId="62" xfId="0" applyFont="1" applyBorder="1" applyAlignment="1">
      <alignment horizontal="center" vertical="center"/>
    </xf>
    <xf numFmtId="0" fontId="8" fillId="0" borderId="6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51" xfId="0" applyFont="1" applyBorder="1" applyAlignment="1">
      <alignment horizontal="center" vertical="center"/>
    </xf>
    <xf numFmtId="0" fontId="8" fillId="0" borderId="61" xfId="0" applyFont="1" applyBorder="1" applyAlignment="1">
      <alignment horizontal="center" vertical="center" wrapText="1"/>
    </xf>
    <xf numFmtId="0" fontId="8" fillId="0" borderId="6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51" xfId="0" applyFont="1" applyBorder="1" applyAlignment="1">
      <alignment horizontal="center" vertical="center" wrapText="1"/>
    </xf>
    <xf numFmtId="0" fontId="8" fillId="0" borderId="42" xfId="0" applyFont="1" applyBorder="1" applyAlignment="1">
      <alignment horizontal="center" vertical="center" wrapText="1"/>
    </xf>
    <xf numFmtId="0" fontId="8" fillId="0" borderId="49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 indent="1"/>
    </xf>
    <xf numFmtId="0" fontId="0" fillId="0" borderId="50" xfId="0" applyBorder="1" applyAlignment="1">
      <alignment horizontal="left" vertical="center" wrapText="1" inden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2" borderId="8" xfId="0" applyFill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5</xdr:row>
      <xdr:rowOff>152400</xdr:rowOff>
    </xdr:from>
    <xdr:to>
      <xdr:col>2</xdr:col>
      <xdr:colOff>2105025</xdr:colOff>
      <xdr:row>6</xdr:row>
      <xdr:rowOff>1295400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31A0AE8-92D7-3B15-740D-0FEEF8F97A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0675" y="2438400"/>
          <a:ext cx="2038350" cy="1466850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3</xdr:row>
      <xdr:rowOff>247650</xdr:rowOff>
    </xdr:from>
    <xdr:to>
      <xdr:col>2</xdr:col>
      <xdr:colOff>2143125</xdr:colOff>
      <xdr:row>4</xdr:row>
      <xdr:rowOff>438150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A703613-A11B-795C-2757-D249F4F151B2}"/>
            </a:ext>
            <a:ext uri="{147F2762-F138-4A5C-976F-8EAC2B608ADB}">
              <a16:predDERef xmlns:a16="http://schemas.microsoft.com/office/drawing/2014/main" pred="{A31A0AE8-92D7-3B15-740D-0FEEF8F97A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62100" y="1543050"/>
          <a:ext cx="2105025" cy="523875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1</xdr:row>
      <xdr:rowOff>190500</xdr:rowOff>
    </xdr:from>
    <xdr:to>
      <xdr:col>2</xdr:col>
      <xdr:colOff>1895475</xdr:colOff>
      <xdr:row>2</xdr:row>
      <xdr:rowOff>495300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35DC5AF-D3DC-3A1A-0F7C-D2467E6B1725}"/>
            </a:ext>
            <a:ext uri="{147F2762-F138-4A5C-976F-8EAC2B608ADB}">
              <a16:predDERef xmlns:a16="http://schemas.microsoft.com/office/drawing/2014/main" pred="{2A703613-A11B-795C-2757-D249F4F151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76400" y="400050"/>
          <a:ext cx="1743075" cy="619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A9C3A-925A-41FD-903A-B30B64BD4326}">
  <dimension ref="A1:J7"/>
  <sheetViews>
    <sheetView topLeftCell="G1" workbookViewId="0">
      <selection activeCell="J7" sqref="J7"/>
    </sheetView>
  </sheetViews>
  <sheetFormatPr baseColWidth="10" defaultColWidth="11.44140625" defaultRowHeight="15" customHeight="1" x14ac:dyDescent="0.3"/>
  <cols>
    <col min="3" max="3" width="33" customWidth="1"/>
    <col min="4" max="4" width="24.77734375" customWidth="1"/>
    <col min="5" max="5" width="46.5546875" customWidth="1"/>
    <col min="6" max="6" width="12.88671875" customWidth="1"/>
    <col min="7" max="7" width="10.77734375" customWidth="1"/>
    <col min="12" max="12" width="13.33203125" customWidth="1"/>
  </cols>
  <sheetData>
    <row r="1" spans="1:10" s="35" customFormat="1" ht="15.6" x14ac:dyDescent="0.3">
      <c r="A1" s="48" t="s">
        <v>0</v>
      </c>
      <c r="B1" s="46" t="s">
        <v>1</v>
      </c>
      <c r="C1" s="46" t="s">
        <v>2</v>
      </c>
      <c r="D1" s="46" t="s">
        <v>3</v>
      </c>
      <c r="E1" s="47" t="s">
        <v>4</v>
      </c>
      <c r="F1" s="75" t="s">
        <v>5</v>
      </c>
      <c r="G1" s="76"/>
      <c r="H1" s="76"/>
      <c r="I1" s="76"/>
      <c r="J1" s="77"/>
    </row>
    <row r="2" spans="1:10" ht="24.75" customHeight="1" x14ac:dyDescent="0.3">
      <c r="A2" s="89">
        <v>1</v>
      </c>
      <c r="B2" s="97" t="s">
        <v>6</v>
      </c>
      <c r="C2" s="99"/>
      <c r="D2" s="85" t="s">
        <v>7</v>
      </c>
      <c r="E2" s="87" t="s">
        <v>8</v>
      </c>
      <c r="F2" s="78" t="s">
        <v>9</v>
      </c>
      <c r="G2" s="79"/>
      <c r="H2" s="82" t="s">
        <v>10</v>
      </c>
      <c r="I2" s="82"/>
      <c r="J2" s="45" t="s">
        <v>11</v>
      </c>
    </row>
    <row r="3" spans="1:10" ht="60.75" customHeight="1" x14ac:dyDescent="0.3">
      <c r="A3" s="90"/>
      <c r="B3" s="98"/>
      <c r="C3" s="100"/>
      <c r="D3" s="86"/>
      <c r="E3" s="88"/>
      <c r="F3" s="80">
        <v>0.52368277554356568</v>
      </c>
      <c r="G3" s="81"/>
      <c r="H3" s="81">
        <v>5</v>
      </c>
      <c r="I3" s="81"/>
      <c r="J3" s="44">
        <f>+-$H$3*LN(F3)</f>
        <v>3.2343458408387944</v>
      </c>
    </row>
    <row r="4" spans="1:10" ht="26.25" customHeight="1" x14ac:dyDescent="0.3">
      <c r="A4" s="91">
        <v>2</v>
      </c>
      <c r="B4" s="93" t="s">
        <v>12</v>
      </c>
      <c r="C4" s="95"/>
      <c r="D4" s="71" t="s">
        <v>13</v>
      </c>
      <c r="E4" s="73" t="s">
        <v>14</v>
      </c>
      <c r="F4" s="83" t="s">
        <v>15</v>
      </c>
      <c r="G4" s="84"/>
      <c r="H4" s="40" t="s">
        <v>16</v>
      </c>
      <c r="I4" s="41" t="s">
        <v>17</v>
      </c>
      <c r="J4" s="42" t="s">
        <v>11</v>
      </c>
    </row>
    <row r="5" spans="1:10" ht="51.75" customHeight="1" x14ac:dyDescent="0.3">
      <c r="A5" s="90"/>
      <c r="B5" s="98"/>
      <c r="C5" s="100"/>
      <c r="D5" s="86"/>
      <c r="E5" s="88"/>
      <c r="F5" s="80">
        <v>0.6177130999087862</v>
      </c>
      <c r="G5" s="81"/>
      <c r="H5" s="37">
        <v>2</v>
      </c>
      <c r="I5" s="37">
        <v>7</v>
      </c>
      <c r="J5" s="44">
        <f>+$H$5+($I$5-$H$5)*F5</f>
        <v>5.0885654995439307</v>
      </c>
    </row>
    <row r="6" spans="1:10" ht="25.5" customHeight="1" x14ac:dyDescent="0.3">
      <c r="A6" s="91">
        <v>3</v>
      </c>
      <c r="B6" s="93" t="s">
        <v>18</v>
      </c>
      <c r="C6" s="95"/>
      <c r="D6" s="71" t="s">
        <v>19</v>
      </c>
      <c r="E6" s="73" t="s">
        <v>20</v>
      </c>
      <c r="F6" s="39" t="s">
        <v>21</v>
      </c>
      <c r="G6" s="40" t="s">
        <v>16</v>
      </c>
      <c r="H6" s="41" t="s">
        <v>22</v>
      </c>
      <c r="I6" s="41" t="s">
        <v>17</v>
      </c>
      <c r="J6" s="42" t="s">
        <v>11</v>
      </c>
    </row>
    <row r="7" spans="1:10" ht="116.25" customHeight="1" x14ac:dyDescent="0.3">
      <c r="A7" s="92"/>
      <c r="B7" s="94"/>
      <c r="C7" s="96"/>
      <c r="D7" s="72"/>
      <c r="E7" s="74"/>
      <c r="F7" s="38">
        <v>0.2377094452191848</v>
      </c>
      <c r="G7" s="36">
        <v>4</v>
      </c>
      <c r="H7" s="36">
        <v>6</v>
      </c>
      <c r="I7" s="36">
        <v>9</v>
      </c>
      <c r="J7" s="43">
        <f>IF(F7&lt;(($I$7-$G$7)/($H$7-$G$7)),$G$7+SQRT(F7*($I$7-$G$7)*($H$7-$G$7)),$H$7-SQRT((1-F7)*($I$7-$G$7)*($H$7-$G$7)))</f>
        <v>5.5417828810153029</v>
      </c>
    </row>
  </sheetData>
  <mergeCells count="22">
    <mergeCell ref="A2:A3"/>
    <mergeCell ref="A4:A5"/>
    <mergeCell ref="A6:A7"/>
    <mergeCell ref="B6:B7"/>
    <mergeCell ref="C6:C7"/>
    <mergeCell ref="B2:B3"/>
    <mergeCell ref="C2:C3"/>
    <mergeCell ref="B4:B5"/>
    <mergeCell ref="C4:C5"/>
    <mergeCell ref="D6:D7"/>
    <mergeCell ref="E6:E7"/>
    <mergeCell ref="F1:J1"/>
    <mergeCell ref="F2:G2"/>
    <mergeCell ref="F3:G3"/>
    <mergeCell ref="H2:I2"/>
    <mergeCell ref="H3:I3"/>
    <mergeCell ref="F4:G4"/>
    <mergeCell ref="F5:G5"/>
    <mergeCell ref="D2:D3"/>
    <mergeCell ref="E2:E3"/>
    <mergeCell ref="D4:D5"/>
    <mergeCell ref="E4:E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B5B1C-3361-4B56-9E61-F01D64F4F353}">
  <dimension ref="A2:E30"/>
  <sheetViews>
    <sheetView topLeftCell="A7" workbookViewId="0">
      <selection activeCell="C19" sqref="C19"/>
    </sheetView>
  </sheetViews>
  <sheetFormatPr baseColWidth="10" defaultColWidth="11.44140625" defaultRowHeight="14.4" x14ac:dyDescent="0.3"/>
  <cols>
    <col min="1" max="1" width="6.5546875" customWidth="1"/>
    <col min="2" max="2" width="18.6640625" customWidth="1"/>
    <col min="3" max="3" width="34" customWidth="1"/>
    <col min="4" max="4" width="21.77734375" customWidth="1"/>
    <col min="5" max="5" width="49.21875" customWidth="1"/>
  </cols>
  <sheetData>
    <row r="2" spans="1:5" x14ac:dyDescent="0.3">
      <c r="A2" s="68" t="s">
        <v>23</v>
      </c>
      <c r="B2" s="69" t="s">
        <v>24</v>
      </c>
      <c r="C2" s="69" t="s">
        <v>25</v>
      </c>
      <c r="D2" s="69" t="s">
        <v>26</v>
      </c>
      <c r="E2" s="70" t="s">
        <v>27</v>
      </c>
    </row>
    <row r="3" spans="1:5" ht="22.2" customHeight="1" x14ac:dyDescent="0.3">
      <c r="A3" s="111">
        <v>1</v>
      </c>
      <c r="B3" s="114" t="s">
        <v>28</v>
      </c>
      <c r="C3" s="108" t="s">
        <v>29</v>
      </c>
      <c r="D3" s="58" t="s">
        <v>30</v>
      </c>
      <c r="E3" s="53" t="s">
        <v>31</v>
      </c>
    </row>
    <row r="4" spans="1:5" ht="27.75" customHeight="1" x14ac:dyDescent="0.3">
      <c r="A4" s="112"/>
      <c r="B4" s="115"/>
      <c r="C4" s="109"/>
      <c r="D4" s="56" t="s">
        <v>32</v>
      </c>
      <c r="E4" s="49" t="s">
        <v>33</v>
      </c>
    </row>
    <row r="5" spans="1:5" ht="27.75" customHeight="1" x14ac:dyDescent="0.3">
      <c r="A5" s="113"/>
      <c r="B5" s="116"/>
      <c r="C5" s="110"/>
      <c r="D5" s="57" t="s">
        <v>34</v>
      </c>
      <c r="E5" s="52" t="s">
        <v>35</v>
      </c>
    </row>
    <row r="6" spans="1:5" ht="28.5" customHeight="1" x14ac:dyDescent="0.3">
      <c r="A6" s="111">
        <v>2</v>
      </c>
      <c r="B6" s="114" t="s">
        <v>36</v>
      </c>
      <c r="C6" s="108" t="s">
        <v>37</v>
      </c>
      <c r="D6" s="58" t="s">
        <v>38</v>
      </c>
      <c r="E6" s="53" t="s">
        <v>39</v>
      </c>
    </row>
    <row r="7" spans="1:5" ht="39.75" customHeight="1" x14ac:dyDescent="0.3">
      <c r="A7" s="112"/>
      <c r="B7" s="115"/>
      <c r="C7" s="109"/>
      <c r="D7" s="56" t="s">
        <v>40</v>
      </c>
      <c r="E7" s="49" t="s">
        <v>41</v>
      </c>
    </row>
    <row r="8" spans="1:5" ht="55.5" customHeight="1" x14ac:dyDescent="0.3">
      <c r="A8" s="113"/>
      <c r="B8" s="116"/>
      <c r="C8" s="110"/>
      <c r="D8" s="57" t="s">
        <v>42</v>
      </c>
      <c r="E8" s="52" t="s">
        <v>43</v>
      </c>
    </row>
    <row r="9" spans="1:5" ht="27.75" customHeight="1" x14ac:dyDescent="0.3">
      <c r="A9" s="117">
        <v>3</v>
      </c>
      <c r="B9" s="119" t="s">
        <v>44</v>
      </c>
      <c r="C9" s="108" t="s">
        <v>45</v>
      </c>
      <c r="D9" s="58" t="s">
        <v>38</v>
      </c>
      <c r="E9" s="53" t="s">
        <v>46</v>
      </c>
    </row>
    <row r="10" spans="1:5" ht="39.75" customHeight="1" x14ac:dyDescent="0.3">
      <c r="A10" s="118"/>
      <c r="B10" s="120"/>
      <c r="C10" s="110"/>
      <c r="D10" s="57" t="s">
        <v>40</v>
      </c>
      <c r="E10" s="52" t="s">
        <v>47</v>
      </c>
    </row>
    <row r="11" spans="1:5" ht="34.200000000000003" customHeight="1" x14ac:dyDescent="0.3">
      <c r="A11" s="117">
        <v>4</v>
      </c>
      <c r="B11" s="119" t="s">
        <v>48</v>
      </c>
      <c r="C11" s="108" t="s">
        <v>49</v>
      </c>
      <c r="D11" s="58" t="s">
        <v>50</v>
      </c>
      <c r="E11" s="53" t="s">
        <v>51</v>
      </c>
    </row>
    <row r="12" spans="1:5" ht="34.950000000000003" customHeight="1" x14ac:dyDescent="0.3">
      <c r="A12" s="118"/>
      <c r="B12" s="120"/>
      <c r="C12" s="110"/>
      <c r="D12" s="57" t="s">
        <v>52</v>
      </c>
      <c r="E12" s="52" t="s">
        <v>53</v>
      </c>
    </row>
    <row r="13" spans="1:5" ht="33.6" customHeight="1" x14ac:dyDescent="0.3">
      <c r="A13" s="67">
        <v>5</v>
      </c>
      <c r="B13" s="66" t="s">
        <v>54</v>
      </c>
      <c r="C13" s="54" t="s">
        <v>55</v>
      </c>
      <c r="D13" s="59" t="s">
        <v>56</v>
      </c>
      <c r="E13" s="55" t="s">
        <v>57</v>
      </c>
    </row>
    <row r="14" spans="1:5" ht="48.6" customHeight="1" x14ac:dyDescent="0.3">
      <c r="A14" s="67">
        <v>6</v>
      </c>
      <c r="B14" s="66" t="s">
        <v>58</v>
      </c>
      <c r="C14" s="54" t="s">
        <v>59</v>
      </c>
      <c r="D14" s="59" t="s">
        <v>60</v>
      </c>
      <c r="E14" s="55" t="s">
        <v>61</v>
      </c>
    </row>
    <row r="15" spans="1:5" ht="24" customHeight="1" x14ac:dyDescent="0.3">
      <c r="A15" s="117">
        <v>7</v>
      </c>
      <c r="B15" s="119" t="s">
        <v>62</v>
      </c>
      <c r="C15" s="108" t="s">
        <v>63</v>
      </c>
      <c r="D15" s="60" t="s">
        <v>64</v>
      </c>
      <c r="E15" s="53" t="s">
        <v>65</v>
      </c>
    </row>
    <row r="16" spans="1:5" ht="23.25" customHeight="1" x14ac:dyDescent="0.3">
      <c r="A16" s="118"/>
      <c r="B16" s="120"/>
      <c r="C16" s="110"/>
      <c r="D16" s="61" t="s">
        <v>66</v>
      </c>
      <c r="E16" s="52" t="s">
        <v>67</v>
      </c>
    </row>
    <row r="17" spans="1:5" ht="71.25" customHeight="1" x14ac:dyDescent="0.3">
      <c r="A17" s="67">
        <v>8</v>
      </c>
      <c r="B17" s="66" t="s">
        <v>68</v>
      </c>
      <c r="C17" s="54" t="s">
        <v>69</v>
      </c>
      <c r="D17" s="59" t="s">
        <v>70</v>
      </c>
      <c r="E17" s="55" t="s">
        <v>71</v>
      </c>
    </row>
    <row r="18" spans="1:5" ht="79.5" customHeight="1" x14ac:dyDescent="0.3">
      <c r="A18" s="67">
        <v>9</v>
      </c>
      <c r="B18" s="66" t="s">
        <v>72</v>
      </c>
      <c r="C18" s="54" t="s">
        <v>73</v>
      </c>
      <c r="D18" s="59" t="s">
        <v>70</v>
      </c>
      <c r="E18" s="55" t="s">
        <v>74</v>
      </c>
    </row>
    <row r="19" spans="1:5" ht="36" customHeight="1" x14ac:dyDescent="0.3">
      <c r="A19" s="67">
        <v>10</v>
      </c>
      <c r="B19" s="66" t="s">
        <v>75</v>
      </c>
      <c r="C19" s="54" t="s">
        <v>76</v>
      </c>
      <c r="D19" s="59" t="s">
        <v>77</v>
      </c>
      <c r="E19" s="55" t="s">
        <v>78</v>
      </c>
    </row>
    <row r="20" spans="1:5" ht="20.25" customHeight="1" x14ac:dyDescent="0.3">
      <c r="A20" s="121">
        <v>11</v>
      </c>
      <c r="B20" s="104" t="s">
        <v>79</v>
      </c>
      <c r="C20" s="124" t="s">
        <v>80</v>
      </c>
      <c r="D20" s="60" t="s">
        <v>81</v>
      </c>
      <c r="E20" s="53" t="s">
        <v>82</v>
      </c>
    </row>
    <row r="21" spans="1:5" ht="25.5" customHeight="1" x14ac:dyDescent="0.3">
      <c r="A21" s="122"/>
      <c r="B21" s="105"/>
      <c r="C21" s="124"/>
      <c r="D21" s="62" t="s">
        <v>83</v>
      </c>
      <c r="E21" s="49" t="s">
        <v>84</v>
      </c>
    </row>
    <row r="22" spans="1:5" ht="43.5" customHeight="1" x14ac:dyDescent="0.3">
      <c r="A22" s="122"/>
      <c r="B22" s="105"/>
      <c r="C22" s="124"/>
      <c r="D22" s="62" t="s">
        <v>85</v>
      </c>
      <c r="E22" s="49" t="s">
        <v>86</v>
      </c>
    </row>
    <row r="23" spans="1:5" ht="58.5" customHeight="1" x14ac:dyDescent="0.3">
      <c r="A23" s="123"/>
      <c r="B23" s="106"/>
      <c r="C23" s="125"/>
      <c r="D23" s="61" t="s">
        <v>87</v>
      </c>
      <c r="E23" s="52" t="s">
        <v>88</v>
      </c>
    </row>
    <row r="24" spans="1:5" ht="36.75" customHeight="1" x14ac:dyDescent="0.3">
      <c r="A24" s="121">
        <v>12</v>
      </c>
      <c r="B24" s="104" t="s">
        <v>89</v>
      </c>
      <c r="C24" s="124" t="s">
        <v>90</v>
      </c>
      <c r="D24" s="60" t="s">
        <v>91</v>
      </c>
      <c r="E24" s="53" t="s">
        <v>92</v>
      </c>
    </row>
    <row r="25" spans="1:5" ht="33.75" customHeight="1" x14ac:dyDescent="0.3">
      <c r="A25" s="122"/>
      <c r="B25" s="105"/>
      <c r="C25" s="124"/>
      <c r="D25" s="62" t="s">
        <v>93</v>
      </c>
      <c r="E25" s="49" t="s">
        <v>94</v>
      </c>
    </row>
    <row r="26" spans="1:5" ht="52.5" customHeight="1" x14ac:dyDescent="0.3">
      <c r="A26" s="122"/>
      <c r="B26" s="105"/>
      <c r="C26" s="124"/>
      <c r="D26" s="62" t="s">
        <v>95</v>
      </c>
      <c r="E26" s="51" t="s">
        <v>96</v>
      </c>
    </row>
    <row r="27" spans="1:5" ht="69" customHeight="1" x14ac:dyDescent="0.3">
      <c r="A27" s="123"/>
      <c r="B27" s="106"/>
      <c r="C27" s="125"/>
      <c r="D27" s="61" t="s">
        <v>97</v>
      </c>
      <c r="E27" s="52" t="s">
        <v>98</v>
      </c>
    </row>
    <row r="28" spans="1:5" ht="18.75" customHeight="1" x14ac:dyDescent="0.3">
      <c r="A28" s="101">
        <v>13</v>
      </c>
      <c r="B28" s="104" t="s">
        <v>99</v>
      </c>
      <c r="C28" s="85" t="s">
        <v>100</v>
      </c>
      <c r="D28" s="63" t="s">
        <v>101</v>
      </c>
      <c r="E28" s="53" t="s">
        <v>102</v>
      </c>
    </row>
    <row r="29" spans="1:5" ht="24.75" customHeight="1" x14ac:dyDescent="0.3">
      <c r="A29" s="102"/>
      <c r="B29" s="105"/>
      <c r="C29" s="107"/>
      <c r="D29" s="64" t="s">
        <v>103</v>
      </c>
      <c r="E29" s="49" t="s">
        <v>104</v>
      </c>
    </row>
    <row r="30" spans="1:5" ht="128.25" customHeight="1" x14ac:dyDescent="0.3">
      <c r="A30" s="103"/>
      <c r="B30" s="106"/>
      <c r="C30" s="72"/>
      <c r="D30" s="65" t="s">
        <v>105</v>
      </c>
      <c r="E30" s="50" t="s">
        <v>106</v>
      </c>
    </row>
  </sheetData>
  <mergeCells count="24">
    <mergeCell ref="A24:A27"/>
    <mergeCell ref="B24:B27"/>
    <mergeCell ref="C24:C27"/>
    <mergeCell ref="B11:B12"/>
    <mergeCell ref="C11:C12"/>
    <mergeCell ref="B20:B23"/>
    <mergeCell ref="A20:A23"/>
    <mergeCell ref="C20:C23"/>
    <mergeCell ref="A28:A30"/>
    <mergeCell ref="B28:B30"/>
    <mergeCell ref="C28:C30"/>
    <mergeCell ref="C3:C5"/>
    <mergeCell ref="A3:A5"/>
    <mergeCell ref="B3:B5"/>
    <mergeCell ref="C6:C8"/>
    <mergeCell ref="B6:B8"/>
    <mergeCell ref="A6:A8"/>
    <mergeCell ref="A15:A16"/>
    <mergeCell ref="B15:B16"/>
    <mergeCell ref="C15:C16"/>
    <mergeCell ref="C9:C10"/>
    <mergeCell ref="B9:B10"/>
    <mergeCell ref="A9:A10"/>
    <mergeCell ref="A11:A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BB1EA-80D7-4125-ACC2-FE79821981EE}">
  <dimension ref="B1:E18"/>
  <sheetViews>
    <sheetView workbookViewId="0">
      <selection activeCell="C9" sqref="C9"/>
    </sheetView>
  </sheetViews>
  <sheetFormatPr baseColWidth="10" defaultColWidth="11.44140625" defaultRowHeight="14.4" x14ac:dyDescent="0.3"/>
  <sheetData>
    <row r="1" spans="2:5" ht="15" thickBot="1" x14ac:dyDescent="0.35"/>
    <row r="2" spans="2:5" ht="14.4" customHeight="1" x14ac:dyDescent="0.3">
      <c r="B2" s="126" t="s">
        <v>107</v>
      </c>
      <c r="C2" s="127"/>
      <c r="D2" s="127"/>
      <c r="E2" s="128"/>
    </row>
    <row r="3" spans="2:5" ht="15" thickBot="1" x14ac:dyDescent="0.35">
      <c r="B3" s="129"/>
      <c r="C3" s="130"/>
      <c r="D3" s="130"/>
      <c r="E3" s="131"/>
    </row>
    <row r="4" spans="2:5" x14ac:dyDescent="0.3">
      <c r="B4" s="4"/>
      <c r="C4" s="4"/>
      <c r="D4" s="4"/>
      <c r="E4" s="4"/>
    </row>
    <row r="5" spans="2:5" x14ac:dyDescent="0.3">
      <c r="B5" s="5" t="s">
        <v>108</v>
      </c>
      <c r="C5" s="6" t="s">
        <v>11</v>
      </c>
    </row>
    <row r="6" spans="2:5" x14ac:dyDescent="0.3">
      <c r="B6" s="2">
        <v>0.93947698574565985</v>
      </c>
      <c r="C6" s="12">
        <f>+IF(B6&gt;0.85,1,0)</f>
        <v>1</v>
      </c>
    </row>
    <row r="7" spans="2:5" x14ac:dyDescent="0.3">
      <c r="B7" s="2">
        <v>0.37366130694857691</v>
      </c>
      <c r="C7" s="12">
        <f t="shared" ref="C7:C18" si="0">+IF(B7&gt;0.85,1,0)</f>
        <v>0</v>
      </c>
    </row>
    <row r="8" spans="2:5" x14ac:dyDescent="0.3">
      <c r="B8" s="2">
        <v>0.93032639044815957</v>
      </c>
      <c r="C8" s="12">
        <f t="shared" si="0"/>
        <v>1</v>
      </c>
    </row>
    <row r="9" spans="2:5" x14ac:dyDescent="0.3">
      <c r="B9" s="2">
        <v>0.17589758198098082</v>
      </c>
      <c r="C9" s="12">
        <f t="shared" si="0"/>
        <v>0</v>
      </c>
    </row>
    <row r="10" spans="2:5" x14ac:dyDescent="0.3">
      <c r="B10" s="2">
        <v>0.92415120873524459</v>
      </c>
      <c r="C10" s="12">
        <f t="shared" si="0"/>
        <v>1</v>
      </c>
    </row>
    <row r="11" spans="2:5" x14ac:dyDescent="0.3">
      <c r="B11" s="2">
        <v>0.91498316748696207</v>
      </c>
      <c r="C11" s="12">
        <f t="shared" si="0"/>
        <v>1</v>
      </c>
    </row>
    <row r="12" spans="2:5" x14ac:dyDescent="0.3">
      <c r="B12" s="2">
        <v>0.89560489368501806</v>
      </c>
      <c r="C12" s="12">
        <f t="shared" si="0"/>
        <v>1</v>
      </c>
    </row>
    <row r="13" spans="2:5" x14ac:dyDescent="0.3">
      <c r="B13" s="2">
        <v>0.88108355424381746</v>
      </c>
      <c r="C13" s="12">
        <f t="shared" si="0"/>
        <v>1</v>
      </c>
    </row>
    <row r="14" spans="2:5" x14ac:dyDescent="0.3">
      <c r="B14" s="2">
        <v>0.27644856353632707</v>
      </c>
      <c r="C14" s="12">
        <f t="shared" si="0"/>
        <v>0</v>
      </c>
    </row>
    <row r="15" spans="2:5" x14ac:dyDescent="0.3">
      <c r="B15" s="2">
        <v>0.69679183434580605</v>
      </c>
      <c r="C15" s="12">
        <f t="shared" si="0"/>
        <v>0</v>
      </c>
    </row>
    <row r="16" spans="2:5" x14ac:dyDescent="0.3">
      <c r="B16" s="2">
        <v>0.21386741523495467</v>
      </c>
      <c r="C16" s="12">
        <f t="shared" si="0"/>
        <v>0</v>
      </c>
    </row>
    <row r="17" spans="2:3" x14ac:dyDescent="0.3">
      <c r="B17" s="2">
        <v>0.12085602115706051</v>
      </c>
      <c r="C17" s="12">
        <f t="shared" si="0"/>
        <v>0</v>
      </c>
    </row>
    <row r="18" spans="2:3" x14ac:dyDescent="0.3">
      <c r="B18" s="2">
        <v>0.63007610451233276</v>
      </c>
      <c r="C18" s="12">
        <f t="shared" si="0"/>
        <v>0</v>
      </c>
    </row>
  </sheetData>
  <mergeCells count="1">
    <mergeCell ref="B2:E3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70CED-2C3A-4D34-B4F4-A5D26022C134}">
  <dimension ref="B1:E20"/>
  <sheetViews>
    <sheetView workbookViewId="0">
      <selection activeCell="C20" sqref="C20"/>
    </sheetView>
  </sheetViews>
  <sheetFormatPr baseColWidth="10" defaultColWidth="11.44140625" defaultRowHeight="14.4" x14ac:dyDescent="0.3"/>
  <cols>
    <col min="3" max="3" width="13.33203125" customWidth="1"/>
  </cols>
  <sheetData>
    <row r="1" spans="2:5" ht="15" thickBot="1" x14ac:dyDescent="0.35"/>
    <row r="2" spans="2:5" x14ac:dyDescent="0.3">
      <c r="B2" s="132" t="s">
        <v>109</v>
      </c>
      <c r="C2" s="133"/>
      <c r="D2" s="133"/>
      <c r="E2" s="134"/>
    </row>
    <row r="3" spans="2:5" ht="15" thickBot="1" x14ac:dyDescent="0.35">
      <c r="B3" s="135"/>
      <c r="C3" s="136"/>
      <c r="D3" s="136"/>
      <c r="E3" s="137"/>
    </row>
    <row r="4" spans="2:5" x14ac:dyDescent="0.3">
      <c r="B4" s="4"/>
      <c r="C4" s="4"/>
      <c r="D4" s="4"/>
      <c r="E4" s="4"/>
    </row>
    <row r="5" spans="2:5" ht="28.8" x14ac:dyDescent="0.3">
      <c r="B5" s="6" t="s">
        <v>110</v>
      </c>
      <c r="C5" s="7" t="s">
        <v>111</v>
      </c>
    </row>
    <row r="6" spans="2:5" x14ac:dyDescent="0.3">
      <c r="B6" s="1">
        <v>1</v>
      </c>
      <c r="C6" s="1">
        <v>0.93947698574565985</v>
      </c>
    </row>
    <row r="7" spans="2:5" x14ac:dyDescent="0.3">
      <c r="B7" s="1">
        <v>2</v>
      </c>
      <c r="C7" s="1">
        <v>0.37366130694857691</v>
      </c>
    </row>
    <row r="8" spans="2:5" x14ac:dyDescent="0.3">
      <c r="B8" s="1">
        <v>1</v>
      </c>
      <c r="C8" s="1">
        <v>0.93032639044815957</v>
      </c>
    </row>
    <row r="9" spans="2:5" x14ac:dyDescent="0.3">
      <c r="B9" s="1">
        <v>2</v>
      </c>
      <c r="C9" s="1">
        <v>0.17589758198098082</v>
      </c>
    </row>
    <row r="10" spans="2:5" x14ac:dyDescent="0.3">
      <c r="B10" s="1">
        <v>1</v>
      </c>
      <c r="C10" s="1">
        <v>0.92415120873524459</v>
      </c>
    </row>
    <row r="11" spans="2:5" x14ac:dyDescent="0.3">
      <c r="B11" s="1">
        <v>1</v>
      </c>
      <c r="C11" s="1">
        <v>0.91498316748696207</v>
      </c>
    </row>
    <row r="12" spans="2:5" x14ac:dyDescent="0.3">
      <c r="B12" s="1">
        <v>1</v>
      </c>
      <c r="C12" s="1">
        <v>0.89560489368501806</v>
      </c>
    </row>
    <row r="13" spans="2:5" x14ac:dyDescent="0.3">
      <c r="B13" s="1">
        <v>1</v>
      </c>
      <c r="C13" s="1">
        <v>0.88108355424381746</v>
      </c>
    </row>
    <row r="14" spans="2:5" x14ac:dyDescent="0.3">
      <c r="B14" s="1">
        <v>2</v>
      </c>
      <c r="C14" s="1">
        <v>0.27644856353632707</v>
      </c>
    </row>
    <row r="15" spans="2:5" x14ac:dyDescent="0.3">
      <c r="B15" s="1">
        <v>2</v>
      </c>
      <c r="C15" s="1">
        <v>0.69679183434580605</v>
      </c>
    </row>
    <row r="16" spans="2:5" x14ac:dyDescent="0.3">
      <c r="B16" s="1">
        <v>1</v>
      </c>
      <c r="C16" s="1">
        <v>0.21386741523495467</v>
      </c>
    </row>
    <row r="17" spans="2:3" x14ac:dyDescent="0.3">
      <c r="B17" s="1">
        <v>2</v>
      </c>
      <c r="C17" s="1">
        <v>0.12085602115706051</v>
      </c>
    </row>
    <row r="18" spans="2:3" x14ac:dyDescent="0.3">
      <c r="B18" s="1">
        <v>1</v>
      </c>
      <c r="C18" s="1">
        <v>0.63007610451233276</v>
      </c>
    </row>
    <row r="20" spans="2:3" x14ac:dyDescent="0.3">
      <c r="B20" s="8" t="s">
        <v>11</v>
      </c>
      <c r="C20" s="13">
        <f>+SUMIF(B6:B18,"=1",C6:C18)</f>
        <v>6.3295697200921479</v>
      </c>
    </row>
  </sheetData>
  <mergeCells count="1">
    <mergeCell ref="B2:E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9A737-47C2-4879-BC91-70D4AEE055D1}">
  <dimension ref="B1:E20"/>
  <sheetViews>
    <sheetView workbookViewId="0">
      <selection activeCell="C20" sqref="C20"/>
    </sheetView>
  </sheetViews>
  <sheetFormatPr baseColWidth="10" defaultColWidth="11.44140625" defaultRowHeight="14.4" x14ac:dyDescent="0.3"/>
  <cols>
    <col min="3" max="3" width="13.33203125" customWidth="1"/>
  </cols>
  <sheetData>
    <row r="1" spans="2:5" ht="15" thickBot="1" x14ac:dyDescent="0.35"/>
    <row r="2" spans="2:5" x14ac:dyDescent="0.3">
      <c r="B2" s="132" t="s">
        <v>112</v>
      </c>
      <c r="C2" s="133"/>
      <c r="D2" s="133"/>
      <c r="E2" s="134"/>
    </row>
    <row r="3" spans="2:5" ht="15" thickBot="1" x14ac:dyDescent="0.35">
      <c r="B3" s="135"/>
      <c r="C3" s="136"/>
      <c r="D3" s="136"/>
      <c r="E3" s="137"/>
    </row>
    <row r="4" spans="2:5" x14ac:dyDescent="0.3">
      <c r="B4" s="4"/>
      <c r="C4" s="4"/>
      <c r="D4" s="4"/>
      <c r="E4" s="4"/>
    </row>
    <row r="5" spans="2:5" ht="28.8" x14ac:dyDescent="0.3">
      <c r="B5" s="6" t="s">
        <v>113</v>
      </c>
      <c r="C5" s="7" t="s">
        <v>114</v>
      </c>
    </row>
    <row r="6" spans="2:5" x14ac:dyDescent="0.3">
      <c r="B6" s="1">
        <v>1</v>
      </c>
      <c r="C6" s="1">
        <v>2</v>
      </c>
    </row>
    <row r="7" spans="2:5" x14ac:dyDescent="0.3">
      <c r="B7" s="1">
        <v>2</v>
      </c>
      <c r="C7" s="1">
        <v>3</v>
      </c>
    </row>
    <row r="8" spans="2:5" x14ac:dyDescent="0.3">
      <c r="B8" s="1">
        <v>3</v>
      </c>
      <c r="C8" s="1">
        <v>8</v>
      </c>
    </row>
    <row r="9" spans="2:5" x14ac:dyDescent="0.3">
      <c r="B9" s="1">
        <v>4</v>
      </c>
      <c r="C9" s="1">
        <v>4</v>
      </c>
    </row>
    <row r="10" spans="2:5" x14ac:dyDescent="0.3">
      <c r="B10" s="1">
        <v>5</v>
      </c>
      <c r="C10" s="1">
        <v>3</v>
      </c>
    </row>
    <row r="11" spans="2:5" x14ac:dyDescent="0.3">
      <c r="B11" s="1">
        <v>6</v>
      </c>
      <c r="C11" s="1">
        <v>16</v>
      </c>
    </row>
    <row r="12" spans="2:5" x14ac:dyDescent="0.3">
      <c r="B12" s="1">
        <v>7</v>
      </c>
      <c r="C12" s="1">
        <v>6</v>
      </c>
    </row>
    <row r="13" spans="2:5" x14ac:dyDescent="0.3">
      <c r="B13" s="1">
        <v>8</v>
      </c>
      <c r="C13" s="1">
        <v>15</v>
      </c>
    </row>
    <row r="14" spans="2:5" x14ac:dyDescent="0.3">
      <c r="B14" s="1">
        <v>9</v>
      </c>
      <c r="C14" s="1">
        <v>8</v>
      </c>
    </row>
    <row r="15" spans="2:5" x14ac:dyDescent="0.3">
      <c r="B15" s="1">
        <v>10</v>
      </c>
      <c r="C15" s="1">
        <v>11</v>
      </c>
    </row>
    <row r="16" spans="2:5" x14ac:dyDescent="0.3">
      <c r="B16" s="1">
        <v>11</v>
      </c>
      <c r="C16" s="1">
        <v>18</v>
      </c>
    </row>
    <row r="17" spans="2:3" x14ac:dyDescent="0.3">
      <c r="B17" s="1">
        <v>12</v>
      </c>
      <c r="C17" s="1">
        <v>2</v>
      </c>
    </row>
    <row r="18" spans="2:3" x14ac:dyDescent="0.3">
      <c r="B18" s="1">
        <v>13</v>
      </c>
      <c r="C18" s="1">
        <v>8</v>
      </c>
    </row>
    <row r="20" spans="2:3" x14ac:dyDescent="0.3">
      <c r="B20" s="8" t="s">
        <v>11</v>
      </c>
      <c r="C20" s="14">
        <f>+COUNTIF(C6:C18,"&gt;12")</f>
        <v>3</v>
      </c>
    </row>
  </sheetData>
  <mergeCells count="1">
    <mergeCell ref="B2:E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E1439-3A07-47DB-A7CE-A5EBC523330F}">
  <dimension ref="B1:G20"/>
  <sheetViews>
    <sheetView tabSelected="1" workbookViewId="0">
      <selection activeCell="G20" sqref="G20"/>
    </sheetView>
  </sheetViews>
  <sheetFormatPr baseColWidth="10" defaultColWidth="11.44140625" defaultRowHeight="14.4" x14ac:dyDescent="0.3"/>
  <cols>
    <col min="4" max="4" width="9.6640625" customWidth="1"/>
    <col min="5" max="5" width="8.33203125" customWidth="1"/>
    <col min="7" max="7" width="9.33203125" customWidth="1"/>
  </cols>
  <sheetData>
    <row r="1" spans="2:7" ht="15" thickBot="1" x14ac:dyDescent="0.35"/>
    <row r="2" spans="2:7" x14ac:dyDescent="0.3">
      <c r="B2" s="132" t="s">
        <v>115</v>
      </c>
      <c r="C2" s="133"/>
      <c r="D2" s="133"/>
      <c r="E2" s="134"/>
    </row>
    <row r="3" spans="2:7" ht="15" thickBot="1" x14ac:dyDescent="0.35">
      <c r="B3" s="135"/>
      <c r="C3" s="136"/>
      <c r="D3" s="136"/>
      <c r="E3" s="137"/>
    </row>
    <row r="4" spans="2:7" x14ac:dyDescent="0.3">
      <c r="B4" s="4"/>
      <c r="C4" s="4"/>
      <c r="D4" s="4"/>
      <c r="E4" s="4"/>
    </row>
    <row r="5" spans="2:7" ht="28.8" x14ac:dyDescent="0.3">
      <c r="B5" s="6" t="s">
        <v>116</v>
      </c>
      <c r="C5" s="11" t="s">
        <v>110</v>
      </c>
      <c r="E5" s="6" t="s">
        <v>117</v>
      </c>
      <c r="F5" s="6" t="s">
        <v>116</v>
      </c>
      <c r="G5" s="11" t="s">
        <v>118</v>
      </c>
    </row>
    <row r="6" spans="2:7" x14ac:dyDescent="0.3">
      <c r="B6" s="3">
        <v>1</v>
      </c>
      <c r="C6" s="138" t="s">
        <v>119</v>
      </c>
      <c r="E6" s="3">
        <v>1</v>
      </c>
      <c r="F6" s="3">
        <v>8</v>
      </c>
      <c r="G6" s="15" t="str" cm="1">
        <f t="array" ref="G6">+_xlfn.IFS(F6&lt;=3,"A",F6&lt;=6,"B",F6&gt;=7,"C")</f>
        <v>C</v>
      </c>
    </row>
    <row r="7" spans="2:7" x14ac:dyDescent="0.3">
      <c r="B7" s="3">
        <v>2</v>
      </c>
      <c r="C7" s="138"/>
      <c r="E7" s="3">
        <v>2</v>
      </c>
      <c r="F7" s="3">
        <v>1</v>
      </c>
      <c r="G7" s="15" t="str" cm="1">
        <f t="array" ref="G7">+_xlfn.IFS(F7&lt;=3,"A",F7&lt;=6,"B",F7&gt;=7,"C")</f>
        <v>A</v>
      </c>
    </row>
    <row r="8" spans="2:7" x14ac:dyDescent="0.3">
      <c r="B8" s="3">
        <v>3</v>
      </c>
      <c r="C8" s="138"/>
      <c r="E8" s="3">
        <v>3</v>
      </c>
      <c r="F8" s="3">
        <v>2</v>
      </c>
      <c r="G8" s="15" t="str" cm="1">
        <f t="array" ref="G8">+_xlfn.IFS(F8&lt;=3,"A",F8&lt;=6,"B",F8&gt;=7,"C")</f>
        <v>A</v>
      </c>
    </row>
    <row r="9" spans="2:7" x14ac:dyDescent="0.3">
      <c r="B9" s="3">
        <v>4</v>
      </c>
      <c r="C9" s="138" t="s">
        <v>120</v>
      </c>
      <c r="E9" s="3">
        <v>4</v>
      </c>
      <c r="F9" s="3">
        <v>2</v>
      </c>
      <c r="G9" s="15" t="str" cm="1">
        <f t="array" ref="G9">+_xlfn.IFS(F9&lt;=3,"A",F9&lt;=6,"B",F9&gt;=7,"C")</f>
        <v>A</v>
      </c>
    </row>
    <row r="10" spans="2:7" x14ac:dyDescent="0.3">
      <c r="B10" s="3">
        <v>5</v>
      </c>
      <c r="C10" s="138"/>
      <c r="E10" s="3">
        <v>5</v>
      </c>
      <c r="F10" s="3">
        <v>2</v>
      </c>
      <c r="G10" s="15" t="str" cm="1">
        <f t="array" ref="G10">+_xlfn.IFS(F10&lt;=3,"A",F10&lt;=6,"B",F10&gt;=7,"C")</f>
        <v>A</v>
      </c>
    </row>
    <row r="11" spans="2:7" x14ac:dyDescent="0.3">
      <c r="B11" s="3">
        <v>6</v>
      </c>
      <c r="C11" s="138"/>
      <c r="E11" s="3">
        <v>6</v>
      </c>
      <c r="F11" s="3">
        <v>1</v>
      </c>
      <c r="G11" s="15" t="str" cm="1">
        <f t="array" ref="G11">+_xlfn.IFS(F11&lt;=3,"A",F11&lt;=6,"B",F11&gt;=7,"C")</f>
        <v>A</v>
      </c>
    </row>
    <row r="12" spans="2:7" x14ac:dyDescent="0.3">
      <c r="B12" s="3">
        <v>7</v>
      </c>
      <c r="C12" s="138" t="s">
        <v>121</v>
      </c>
      <c r="E12" s="3">
        <v>7</v>
      </c>
      <c r="F12" s="3">
        <v>5</v>
      </c>
      <c r="G12" s="15" t="str" cm="1">
        <f t="array" ref="G12">+_xlfn.IFS(F12&lt;=3,"A",F12&lt;=6,"B",F12&gt;=7,"C")</f>
        <v>B</v>
      </c>
    </row>
    <row r="13" spans="2:7" x14ac:dyDescent="0.3">
      <c r="B13" s="3">
        <v>8</v>
      </c>
      <c r="C13" s="138"/>
      <c r="E13" s="3">
        <v>8</v>
      </c>
      <c r="F13" s="3">
        <v>9</v>
      </c>
      <c r="G13" s="15" t="str" cm="1">
        <f t="array" ref="G13">+_xlfn.IFS(F13&lt;=3,"A",F13&lt;=6,"B",F13&gt;=7,"C")</f>
        <v>C</v>
      </c>
    </row>
    <row r="14" spans="2:7" x14ac:dyDescent="0.3">
      <c r="B14" s="3">
        <v>9</v>
      </c>
      <c r="C14" s="138"/>
      <c r="E14" s="3">
        <v>9</v>
      </c>
      <c r="F14" s="3">
        <v>5</v>
      </c>
      <c r="G14" s="15" t="str" cm="1">
        <f t="array" ref="G14">+_xlfn.IFS(F14&lt;=3,"A",F14&lt;=6,"B",F14&gt;=7,"C")</f>
        <v>B</v>
      </c>
    </row>
    <row r="15" spans="2:7" x14ac:dyDescent="0.3">
      <c r="B15" s="9"/>
      <c r="C15" s="9"/>
      <c r="E15" s="3">
        <v>10</v>
      </c>
      <c r="F15" s="3">
        <v>3</v>
      </c>
      <c r="G15" s="15" t="str" cm="1">
        <f t="array" ref="G15">+_xlfn.IFS(F15&lt;=3,"A",F15&lt;=6,"B",F15&gt;=7,"C")</f>
        <v>A</v>
      </c>
    </row>
    <row r="16" spans="2:7" x14ac:dyDescent="0.3">
      <c r="B16" s="9"/>
      <c r="C16" s="9"/>
      <c r="E16" s="3">
        <v>11</v>
      </c>
      <c r="F16" s="3">
        <v>8</v>
      </c>
      <c r="G16" s="15" t="str" cm="1">
        <f t="array" ref="G16">+_xlfn.IFS(F16&lt;=3,"A",F16&lt;=6,"B",F16&gt;=7,"C")</f>
        <v>C</v>
      </c>
    </row>
    <row r="17" spans="2:7" x14ac:dyDescent="0.3">
      <c r="B17" s="9"/>
      <c r="C17" s="9"/>
      <c r="E17" s="3">
        <v>12</v>
      </c>
      <c r="F17" s="3">
        <v>3</v>
      </c>
      <c r="G17" s="15" t="str" cm="1">
        <f t="array" ref="G17">+_xlfn.IFS(F17&lt;=3,"A",F17&lt;=6,"B",F17&gt;=7,"C")</f>
        <v>A</v>
      </c>
    </row>
    <row r="18" spans="2:7" x14ac:dyDescent="0.3">
      <c r="B18" s="9"/>
      <c r="C18" s="9"/>
      <c r="E18" s="3">
        <v>13</v>
      </c>
      <c r="F18" s="3">
        <v>4</v>
      </c>
      <c r="G18" s="15" t="str" cm="1">
        <f t="array" ref="G18">+_xlfn.IFS(F18&lt;=3,"A",F18&lt;=6,"B",F18&gt;=7,"C")</f>
        <v>B</v>
      </c>
    </row>
    <row r="19" spans="2:7" x14ac:dyDescent="0.3">
      <c r="E19" s="3">
        <v>14</v>
      </c>
      <c r="F19" s="3">
        <v>3</v>
      </c>
      <c r="G19" s="15" t="str" cm="1">
        <f t="array" ref="G19">+_xlfn.IFS(F19&lt;=3,"A",F19&lt;=6,"B",F19&gt;=7,"C")</f>
        <v>A</v>
      </c>
    </row>
    <row r="20" spans="2:7" x14ac:dyDescent="0.3">
      <c r="B20" s="10"/>
      <c r="C20" s="9"/>
      <c r="E20" s="3">
        <v>15</v>
      </c>
      <c r="F20" s="3">
        <v>4</v>
      </c>
      <c r="G20" s="15" t="str" cm="1">
        <f t="array" ref="G20">+_xlfn.IFS(F20&lt;=3,"A",F20&lt;=6,"B",F20&gt;=7,"C")</f>
        <v>B</v>
      </c>
    </row>
  </sheetData>
  <mergeCells count="4">
    <mergeCell ref="B2:E3"/>
    <mergeCell ref="C6:C8"/>
    <mergeCell ref="C9:C11"/>
    <mergeCell ref="C12:C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DD5D4-A098-40A3-810E-4BEBB12C096B}">
  <dimension ref="B1:E22"/>
  <sheetViews>
    <sheetView workbookViewId="0">
      <selection activeCell="B5" sqref="B5"/>
    </sheetView>
  </sheetViews>
  <sheetFormatPr baseColWidth="10" defaultColWidth="11.44140625" defaultRowHeight="14.4" x14ac:dyDescent="0.3"/>
  <cols>
    <col min="4" max="4" width="14.109375" customWidth="1"/>
    <col min="5" max="5" width="14.88671875" customWidth="1"/>
  </cols>
  <sheetData>
    <row r="1" spans="2:5" ht="15" thickBot="1" x14ac:dyDescent="0.35"/>
    <row r="2" spans="2:5" x14ac:dyDescent="0.3">
      <c r="B2" s="132" t="s">
        <v>122</v>
      </c>
      <c r="C2" s="133"/>
      <c r="D2" s="133"/>
      <c r="E2" s="134"/>
    </row>
    <row r="3" spans="2:5" ht="15" thickBot="1" x14ac:dyDescent="0.35">
      <c r="B3" s="135"/>
      <c r="C3" s="136"/>
      <c r="D3" s="136"/>
      <c r="E3" s="137"/>
    </row>
    <row r="4" spans="2:5" x14ac:dyDescent="0.3">
      <c r="B4" s="4"/>
      <c r="C4" s="4"/>
      <c r="D4" s="4"/>
      <c r="E4" s="4"/>
    </row>
    <row r="5" spans="2:5" x14ac:dyDescent="0.3">
      <c r="B5" s="6" t="s">
        <v>113</v>
      </c>
      <c r="C5" s="7" t="s">
        <v>123</v>
      </c>
    </row>
    <row r="6" spans="2:5" x14ac:dyDescent="0.3">
      <c r="B6" s="1">
        <v>1</v>
      </c>
      <c r="C6" s="1">
        <v>0.69338750428279938</v>
      </c>
    </row>
    <row r="7" spans="2:5" x14ac:dyDescent="0.3">
      <c r="B7" s="1">
        <v>2</v>
      </c>
      <c r="C7" s="1">
        <v>0.8157783778765253</v>
      </c>
    </row>
    <row r="8" spans="2:5" x14ac:dyDescent="0.3">
      <c r="B8" s="1">
        <v>3</v>
      </c>
      <c r="C8" s="1">
        <v>0.48758656381204846</v>
      </c>
    </row>
    <row r="9" spans="2:5" x14ac:dyDescent="0.3">
      <c r="B9" s="1">
        <v>4</v>
      </c>
      <c r="C9" s="1">
        <v>0.86164447055723914</v>
      </c>
    </row>
    <row r="10" spans="2:5" x14ac:dyDescent="0.3">
      <c r="B10" s="1">
        <v>5</v>
      </c>
      <c r="C10" s="1">
        <v>0.92366170562216232</v>
      </c>
    </row>
    <row r="11" spans="2:5" x14ac:dyDescent="0.3">
      <c r="B11" s="1">
        <v>6</v>
      </c>
      <c r="C11" s="1">
        <v>0.80234212181134412</v>
      </c>
    </row>
    <row r="12" spans="2:5" x14ac:dyDescent="0.3">
      <c r="B12" s="1">
        <v>7</v>
      </c>
      <c r="C12" s="1">
        <v>0.61754616376061833</v>
      </c>
    </row>
    <row r="13" spans="2:5" x14ac:dyDescent="0.3">
      <c r="B13" s="1">
        <v>8</v>
      </c>
      <c r="C13" s="1">
        <v>0.2111362712150574</v>
      </c>
    </row>
    <row r="14" spans="2:5" x14ac:dyDescent="0.3">
      <c r="B14" s="1">
        <v>9</v>
      </c>
      <c r="C14" s="1">
        <v>0.94773026886076894</v>
      </c>
    </row>
    <row r="15" spans="2:5" x14ac:dyDescent="0.3">
      <c r="B15" s="1">
        <v>10</v>
      </c>
      <c r="C15" s="1">
        <v>0.38026382520186208</v>
      </c>
    </row>
    <row r="16" spans="2:5" x14ac:dyDescent="0.3">
      <c r="B16" s="1">
        <v>11</v>
      </c>
      <c r="C16" s="1">
        <v>0.78990028328664241</v>
      </c>
    </row>
    <row r="17" spans="2:3" x14ac:dyDescent="0.3">
      <c r="B17" s="1">
        <v>12</v>
      </c>
      <c r="C17" s="1">
        <v>0.6487159863242542</v>
      </c>
    </row>
    <row r="18" spans="2:3" x14ac:dyDescent="0.3">
      <c r="B18" s="1">
        <v>13</v>
      </c>
      <c r="C18" s="1">
        <v>0.99200122657340895</v>
      </c>
    </row>
    <row r="19" spans="2:3" x14ac:dyDescent="0.3">
      <c r="B19" s="1">
        <v>14</v>
      </c>
      <c r="C19" s="1">
        <v>0.48612728002107453</v>
      </c>
    </row>
    <row r="20" spans="2:3" x14ac:dyDescent="0.3">
      <c r="B20" s="1">
        <v>15</v>
      </c>
      <c r="C20" s="1">
        <v>0.41955770413598714</v>
      </c>
    </row>
    <row r="22" spans="2:3" x14ac:dyDescent="0.3">
      <c r="B22" s="8" t="s">
        <v>11</v>
      </c>
      <c r="C22" s="14">
        <f>+MAX(C6:C20)</f>
        <v>0.99200122657340895</v>
      </c>
    </row>
  </sheetData>
  <mergeCells count="1">
    <mergeCell ref="B2:E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407CF-A2EC-4BA7-B7E5-1525AF3157AE}">
  <dimension ref="B1:E21"/>
  <sheetViews>
    <sheetView workbookViewId="0">
      <selection activeCell="D5" sqref="D5:E5"/>
    </sheetView>
  </sheetViews>
  <sheetFormatPr baseColWidth="10" defaultColWidth="11.44140625" defaultRowHeight="14.4" x14ac:dyDescent="0.3"/>
  <cols>
    <col min="3" max="3" width="5.6640625" customWidth="1"/>
  </cols>
  <sheetData>
    <row r="1" spans="2:5" ht="15" thickBot="1" x14ac:dyDescent="0.35"/>
    <row r="2" spans="2:5" x14ac:dyDescent="0.3">
      <c r="B2" s="132" t="s">
        <v>124</v>
      </c>
      <c r="C2" s="133"/>
      <c r="D2" s="133"/>
      <c r="E2" s="134"/>
    </row>
    <row r="3" spans="2:5" ht="15" thickBot="1" x14ac:dyDescent="0.35">
      <c r="B3" s="135"/>
      <c r="C3" s="136"/>
      <c r="D3" s="136"/>
      <c r="E3" s="137"/>
    </row>
    <row r="5" spans="2:5" x14ac:dyDescent="0.3">
      <c r="B5" s="16">
        <v>133004</v>
      </c>
      <c r="D5" s="8" t="s">
        <v>11</v>
      </c>
      <c r="E5" s="14">
        <f>+COUNT(B5:B21)</f>
        <v>17</v>
      </c>
    </row>
    <row r="6" spans="2:5" x14ac:dyDescent="0.3">
      <c r="B6" s="16">
        <v>155200</v>
      </c>
    </row>
    <row r="7" spans="2:5" x14ac:dyDescent="0.3">
      <c r="B7" s="16">
        <v>116981</v>
      </c>
    </row>
    <row r="8" spans="2:5" x14ac:dyDescent="0.3">
      <c r="B8" s="16">
        <v>235793</v>
      </c>
    </row>
    <row r="9" spans="2:5" x14ac:dyDescent="0.3">
      <c r="B9" s="16">
        <v>291932</v>
      </c>
    </row>
    <row r="10" spans="2:5" x14ac:dyDescent="0.3">
      <c r="B10" s="16">
        <v>210712</v>
      </c>
    </row>
    <row r="11" spans="2:5" x14ac:dyDescent="0.3">
      <c r="B11" s="16">
        <v>158895</v>
      </c>
    </row>
    <row r="12" spans="2:5" x14ac:dyDescent="0.3">
      <c r="B12" s="16">
        <v>169385</v>
      </c>
    </row>
    <row r="13" spans="2:5" x14ac:dyDescent="0.3">
      <c r="B13" s="16">
        <v>295109</v>
      </c>
    </row>
    <row r="14" spans="2:5" x14ac:dyDescent="0.3">
      <c r="B14" s="16">
        <v>135643</v>
      </c>
    </row>
    <row r="15" spans="2:5" x14ac:dyDescent="0.3">
      <c r="B15" s="16">
        <v>154725</v>
      </c>
    </row>
    <row r="16" spans="2:5" x14ac:dyDescent="0.3">
      <c r="B16" s="16">
        <v>123597</v>
      </c>
    </row>
    <row r="17" spans="2:2" x14ac:dyDescent="0.3">
      <c r="B17" s="16">
        <v>263742</v>
      </c>
    </row>
    <row r="18" spans="2:2" x14ac:dyDescent="0.3">
      <c r="B18" s="16">
        <v>258557</v>
      </c>
    </row>
    <row r="19" spans="2:2" x14ac:dyDescent="0.3">
      <c r="B19" s="16">
        <v>116144</v>
      </c>
    </row>
    <row r="20" spans="2:2" x14ac:dyDescent="0.3">
      <c r="B20" s="16">
        <v>207852</v>
      </c>
    </row>
    <row r="21" spans="2:2" x14ac:dyDescent="0.3">
      <c r="B21" s="16">
        <v>173086</v>
      </c>
    </row>
  </sheetData>
  <mergeCells count="1">
    <mergeCell ref="B2:E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7811F-A571-4E06-BA15-4E160EDA6821}">
  <dimension ref="B1:E22"/>
  <sheetViews>
    <sheetView workbookViewId="0">
      <selection activeCell="B2" sqref="B2:E3"/>
    </sheetView>
  </sheetViews>
  <sheetFormatPr baseColWidth="10" defaultColWidth="11.44140625" defaultRowHeight="14.4" x14ac:dyDescent="0.3"/>
  <cols>
    <col min="2" max="2" width="12.33203125" bestFit="1" customWidth="1"/>
  </cols>
  <sheetData>
    <row r="1" spans="2:5" ht="15" thickBot="1" x14ac:dyDescent="0.35"/>
    <row r="2" spans="2:5" x14ac:dyDescent="0.3">
      <c r="B2" s="132" t="s">
        <v>125</v>
      </c>
      <c r="C2" s="133"/>
      <c r="D2" s="133"/>
      <c r="E2" s="134"/>
    </row>
    <row r="3" spans="2:5" ht="15" thickBot="1" x14ac:dyDescent="0.35">
      <c r="B3" s="135"/>
      <c r="C3" s="136"/>
      <c r="D3" s="136"/>
      <c r="E3" s="137"/>
    </row>
    <row r="5" spans="2:5" x14ac:dyDescent="0.3">
      <c r="B5" s="5" t="s">
        <v>126</v>
      </c>
      <c r="C5" s="5" t="s">
        <v>127</v>
      </c>
    </row>
    <row r="6" spans="2:5" x14ac:dyDescent="0.3">
      <c r="B6" s="16">
        <v>0.15952687533877141</v>
      </c>
      <c r="C6" s="17">
        <f>+ROUND(B6,3)</f>
        <v>0.16</v>
      </c>
    </row>
    <row r="7" spans="2:5" x14ac:dyDescent="0.3">
      <c r="B7" s="16">
        <v>0.75605583516786146</v>
      </c>
      <c r="C7" s="17">
        <f t="shared" ref="C7:C22" si="0">+ROUND(B7,3)</f>
        <v>0.75600000000000001</v>
      </c>
    </row>
    <row r="8" spans="2:5" x14ac:dyDescent="0.3">
      <c r="B8" s="16">
        <v>0.17163627375679513</v>
      </c>
      <c r="C8" s="17">
        <f t="shared" si="0"/>
        <v>0.17199999999999999</v>
      </c>
    </row>
    <row r="9" spans="2:5" x14ac:dyDescent="0.3">
      <c r="B9" s="16">
        <v>0.40698964146269012</v>
      </c>
      <c r="C9" s="17">
        <f t="shared" si="0"/>
        <v>0.40699999999999997</v>
      </c>
    </row>
    <row r="10" spans="2:5" x14ac:dyDescent="0.3">
      <c r="B10" s="16">
        <v>0.28450847858847461</v>
      </c>
      <c r="C10" s="17">
        <f t="shared" si="0"/>
        <v>0.28499999999999998</v>
      </c>
    </row>
    <row r="11" spans="2:5" x14ac:dyDescent="0.3">
      <c r="B11" s="16">
        <v>0.85681251895752275</v>
      </c>
      <c r="C11" s="17">
        <f t="shared" si="0"/>
        <v>0.85699999999999998</v>
      </c>
    </row>
    <row r="12" spans="2:5" x14ac:dyDescent="0.3">
      <c r="B12" s="16">
        <v>0.60840636810883542</v>
      </c>
      <c r="C12" s="17">
        <f t="shared" si="0"/>
        <v>0.60799999999999998</v>
      </c>
    </row>
    <row r="13" spans="2:5" x14ac:dyDescent="0.3">
      <c r="B13" s="16">
        <v>0.22974430947075453</v>
      </c>
      <c r="C13" s="17">
        <f t="shared" si="0"/>
        <v>0.23</v>
      </c>
    </row>
    <row r="14" spans="2:5" x14ac:dyDescent="0.3">
      <c r="B14" s="16">
        <v>0.22340291078625352</v>
      </c>
      <c r="C14" s="17">
        <f t="shared" si="0"/>
        <v>0.223</v>
      </c>
    </row>
    <row r="15" spans="2:5" x14ac:dyDescent="0.3">
      <c r="B15" s="16">
        <v>5.9336700116967567E-3</v>
      </c>
      <c r="C15" s="17">
        <f t="shared" si="0"/>
        <v>6.0000000000000001E-3</v>
      </c>
    </row>
    <row r="16" spans="2:5" x14ac:dyDescent="0.3">
      <c r="B16" s="16">
        <v>0.1113860182632711</v>
      </c>
      <c r="C16" s="17">
        <f t="shared" si="0"/>
        <v>0.111</v>
      </c>
    </row>
    <row r="17" spans="2:3" x14ac:dyDescent="0.3">
      <c r="B17" s="16">
        <v>0.4054004643454735</v>
      </c>
      <c r="C17" s="17">
        <f t="shared" si="0"/>
        <v>0.40500000000000003</v>
      </c>
    </row>
    <row r="18" spans="2:3" x14ac:dyDescent="0.3">
      <c r="B18" s="16">
        <v>0.42445770263895721</v>
      </c>
      <c r="C18" s="17">
        <f t="shared" si="0"/>
        <v>0.42399999999999999</v>
      </c>
    </row>
    <row r="19" spans="2:3" x14ac:dyDescent="0.3">
      <c r="B19" s="16">
        <v>0.15451836514075923</v>
      </c>
      <c r="C19" s="17">
        <f t="shared" si="0"/>
        <v>0.155</v>
      </c>
    </row>
    <row r="20" spans="2:3" x14ac:dyDescent="0.3">
      <c r="B20" s="16">
        <v>0.93907632985759437</v>
      </c>
      <c r="C20" s="17">
        <f t="shared" si="0"/>
        <v>0.93899999999999995</v>
      </c>
    </row>
    <row r="21" spans="2:3" x14ac:dyDescent="0.3">
      <c r="B21" s="16">
        <v>0.18233453673779043</v>
      </c>
      <c r="C21" s="17">
        <f t="shared" si="0"/>
        <v>0.182</v>
      </c>
    </row>
    <row r="22" spans="2:3" x14ac:dyDescent="0.3">
      <c r="B22" s="16">
        <v>0.2090178925698033</v>
      </c>
      <c r="C22" s="17">
        <f t="shared" si="0"/>
        <v>0.20899999999999999</v>
      </c>
    </row>
  </sheetData>
  <mergeCells count="1">
    <mergeCell ref="B2:E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1A08B-CBB7-4E47-940C-17BD6BB1B7EF}">
  <dimension ref="B1:F20"/>
  <sheetViews>
    <sheetView workbookViewId="0">
      <selection activeCell="F7" sqref="F7"/>
    </sheetView>
  </sheetViews>
  <sheetFormatPr baseColWidth="10" defaultColWidth="11.44140625" defaultRowHeight="14.4" x14ac:dyDescent="0.3"/>
  <sheetData>
    <row r="1" spans="2:6" ht="15" thickBot="1" x14ac:dyDescent="0.35"/>
    <row r="2" spans="2:6" x14ac:dyDescent="0.3">
      <c r="B2" s="132" t="s">
        <v>128</v>
      </c>
      <c r="C2" s="133"/>
      <c r="D2" s="133"/>
      <c r="E2" s="134"/>
    </row>
    <row r="3" spans="2:6" ht="15" thickBot="1" x14ac:dyDescent="0.35">
      <c r="B3" s="135"/>
      <c r="C3" s="136"/>
      <c r="D3" s="136"/>
      <c r="E3" s="137"/>
    </row>
    <row r="5" spans="2:6" x14ac:dyDescent="0.3">
      <c r="B5" s="6" t="s">
        <v>129</v>
      </c>
      <c r="C5" s="6" t="s">
        <v>130</v>
      </c>
      <c r="D5" s="6" t="s">
        <v>131</v>
      </c>
      <c r="E5" s="6" t="s">
        <v>132</v>
      </c>
      <c r="F5" s="6" t="s">
        <v>11</v>
      </c>
    </row>
    <row r="6" spans="2:6" x14ac:dyDescent="0.3">
      <c r="B6" s="3">
        <v>0.94643685431725511</v>
      </c>
      <c r="C6" s="3">
        <v>0.92587510813855955</v>
      </c>
      <c r="D6" s="3">
        <v>0.48717531332093089</v>
      </c>
      <c r="E6" s="3">
        <v>0.42755743649839462</v>
      </c>
      <c r="F6" s="12" t="str">
        <f>+IF(AND(B6&gt;C6,D6&gt;E6),"Cumple","No cumple")</f>
        <v>Cumple</v>
      </c>
    </row>
    <row r="7" spans="2:6" x14ac:dyDescent="0.3">
      <c r="B7" s="3">
        <v>0.27775158069651873</v>
      </c>
      <c r="C7" s="3">
        <v>0.66107342722229157</v>
      </c>
      <c r="D7" s="3">
        <v>0.82151973363168862</v>
      </c>
      <c r="E7" s="3">
        <v>0.10741654352903685</v>
      </c>
      <c r="F7" s="12" t="str">
        <f t="shared" ref="F7:F20" si="0">+IF(AND(B7&gt;C7,D7&gt;E7),"Cumple","No cumple")</f>
        <v>No cumple</v>
      </c>
    </row>
    <row r="8" spans="2:6" x14ac:dyDescent="0.3">
      <c r="B8" s="3">
        <v>0.53513158857932974</v>
      </c>
      <c r="C8" s="3">
        <v>0.17820294384909741</v>
      </c>
      <c r="D8" s="3">
        <v>0.6811637561171846</v>
      </c>
      <c r="E8" s="3">
        <v>0.35805796553989233</v>
      </c>
      <c r="F8" s="12" t="str">
        <f t="shared" si="0"/>
        <v>Cumple</v>
      </c>
    </row>
    <row r="9" spans="2:6" x14ac:dyDescent="0.3">
      <c r="B9" s="3">
        <v>0.6083374127197736</v>
      </c>
      <c r="C9" s="3">
        <v>0.64713927268213034</v>
      </c>
      <c r="D9" s="3">
        <v>0.22890167657126714</v>
      </c>
      <c r="E9" s="3">
        <v>1.3282647362277245E-2</v>
      </c>
      <c r="F9" s="12" t="str">
        <f t="shared" si="0"/>
        <v>No cumple</v>
      </c>
    </row>
    <row r="10" spans="2:6" x14ac:dyDescent="0.3">
      <c r="B10" s="3">
        <v>0.79580750376797749</v>
      </c>
      <c r="C10" s="3">
        <v>0.4580538457842378</v>
      </c>
      <c r="D10" s="3">
        <v>0.20260206272587811</v>
      </c>
      <c r="E10" s="3">
        <v>0.4921214271236779</v>
      </c>
      <c r="F10" s="12" t="str">
        <f t="shared" si="0"/>
        <v>No cumple</v>
      </c>
    </row>
    <row r="11" spans="2:6" x14ac:dyDescent="0.3">
      <c r="B11" s="3">
        <v>0.80953969946397264</v>
      </c>
      <c r="C11" s="3">
        <v>0.21589469063200672</v>
      </c>
      <c r="D11" s="3">
        <v>0.70356143241800251</v>
      </c>
      <c r="E11" s="3">
        <v>0.14571221482821539</v>
      </c>
      <c r="F11" s="12" t="str">
        <f t="shared" si="0"/>
        <v>Cumple</v>
      </c>
    </row>
    <row r="12" spans="2:6" x14ac:dyDescent="0.3">
      <c r="B12" s="3">
        <v>0.56158739146913494</v>
      </c>
      <c r="C12" s="3">
        <v>3.5185004330628988E-4</v>
      </c>
      <c r="D12" s="3">
        <v>0.18446572207176493</v>
      </c>
      <c r="E12" s="3">
        <v>0.88293788186879762</v>
      </c>
      <c r="F12" s="12" t="str">
        <f t="shared" si="0"/>
        <v>No cumple</v>
      </c>
    </row>
    <row r="13" spans="2:6" x14ac:dyDescent="0.3">
      <c r="B13" s="3">
        <v>0.11430919501469217</v>
      </c>
      <c r="C13" s="3">
        <v>0.1752356421217296</v>
      </c>
      <c r="D13" s="3">
        <v>8.2640088515311128E-2</v>
      </c>
      <c r="E13" s="3">
        <v>0.99879485595741735</v>
      </c>
      <c r="F13" s="12" t="str">
        <f t="shared" si="0"/>
        <v>No cumple</v>
      </c>
    </row>
    <row r="14" spans="2:6" x14ac:dyDescent="0.3">
      <c r="B14" s="3">
        <v>0.35585912034573164</v>
      </c>
      <c r="C14" s="3">
        <v>0.25901401924231959</v>
      </c>
      <c r="D14" s="3">
        <v>4.745461341516588E-2</v>
      </c>
      <c r="E14" s="3">
        <v>0.40411009513832008</v>
      </c>
      <c r="F14" s="12" t="str">
        <f t="shared" si="0"/>
        <v>No cumple</v>
      </c>
    </row>
    <row r="15" spans="2:6" x14ac:dyDescent="0.3">
      <c r="B15" s="3">
        <v>0.95631478523217317</v>
      </c>
      <c r="C15" s="3">
        <v>0.1118295381159996</v>
      </c>
      <c r="D15" s="3">
        <v>8.5069197017503706E-2</v>
      </c>
      <c r="E15" s="3">
        <v>0.16167774501908305</v>
      </c>
      <c r="F15" s="12" t="str">
        <f t="shared" si="0"/>
        <v>No cumple</v>
      </c>
    </row>
    <row r="16" spans="2:6" x14ac:dyDescent="0.3">
      <c r="B16" s="3">
        <v>0.14427530784860454</v>
      </c>
      <c r="C16" s="3">
        <v>0.79704013130127482</v>
      </c>
      <c r="D16" s="3">
        <v>0.15470658700807827</v>
      </c>
      <c r="E16" s="3">
        <v>0.38143407670138962</v>
      </c>
      <c r="F16" s="12" t="str">
        <f t="shared" si="0"/>
        <v>No cumple</v>
      </c>
    </row>
    <row r="17" spans="2:6" x14ac:dyDescent="0.3">
      <c r="B17" s="3">
        <v>0.94372195495976652</v>
      </c>
      <c r="C17" s="3">
        <v>0.72878799557482288</v>
      </c>
      <c r="D17" s="3">
        <v>3.9079452593628661E-2</v>
      </c>
      <c r="E17" s="3">
        <v>0.78442560276094853</v>
      </c>
      <c r="F17" s="12" t="str">
        <f t="shared" si="0"/>
        <v>No cumple</v>
      </c>
    </row>
    <row r="18" spans="2:6" x14ac:dyDescent="0.3">
      <c r="B18" s="3">
        <v>0.45805222991836803</v>
      </c>
      <c r="C18" s="3">
        <v>0.29350759481726074</v>
      </c>
      <c r="D18" s="3">
        <v>0.59924972544689192</v>
      </c>
      <c r="E18" s="3">
        <v>0.20844988425044286</v>
      </c>
      <c r="F18" s="12" t="str">
        <f t="shared" si="0"/>
        <v>Cumple</v>
      </c>
    </row>
    <row r="19" spans="2:6" x14ac:dyDescent="0.3">
      <c r="B19" s="3">
        <v>0.87182031297346885</v>
      </c>
      <c r="C19" s="3">
        <v>0.34919308329906174</v>
      </c>
      <c r="D19" s="3">
        <v>0.19122438255486462</v>
      </c>
      <c r="E19" s="3">
        <v>6.7483717591246606E-2</v>
      </c>
      <c r="F19" s="12" t="str">
        <f t="shared" si="0"/>
        <v>Cumple</v>
      </c>
    </row>
    <row r="20" spans="2:6" x14ac:dyDescent="0.3">
      <c r="B20" s="3">
        <v>0.17236904399317543</v>
      </c>
      <c r="C20" s="3">
        <v>0.24691661365508033</v>
      </c>
      <c r="D20" s="3">
        <v>0.92735087279269401</v>
      </c>
      <c r="E20" s="3">
        <v>0.98018765762738869</v>
      </c>
      <c r="F20" s="12" t="str">
        <f t="shared" si="0"/>
        <v>No cumple</v>
      </c>
    </row>
  </sheetData>
  <mergeCells count="1">
    <mergeCell ref="B2:E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6FB93-7E6F-43F4-984F-5EF53F20A8F9}">
  <dimension ref="B2:E15"/>
  <sheetViews>
    <sheetView workbookViewId="0">
      <selection activeCell="D6" sqref="D6"/>
    </sheetView>
  </sheetViews>
  <sheetFormatPr baseColWidth="10" defaultColWidth="8.88671875" defaultRowHeight="14.4" x14ac:dyDescent="0.3"/>
  <cols>
    <col min="4" max="4" width="11.44140625" customWidth="1"/>
    <col min="5" max="5" width="14.44140625" customWidth="1"/>
  </cols>
  <sheetData>
    <row r="2" spans="2:5" x14ac:dyDescent="0.3">
      <c r="B2" s="132" t="s">
        <v>133</v>
      </c>
      <c r="C2" s="133"/>
      <c r="D2" s="133"/>
      <c r="E2" s="134"/>
    </row>
    <row r="3" spans="2:5" x14ac:dyDescent="0.3">
      <c r="B3" s="135"/>
      <c r="C3" s="136"/>
      <c r="D3" s="136"/>
      <c r="E3" s="137"/>
    </row>
    <row r="5" spans="2:5" x14ac:dyDescent="0.3">
      <c r="B5" s="6" t="s">
        <v>119</v>
      </c>
      <c r="C5" s="6" t="s">
        <v>120</v>
      </c>
      <c r="D5" s="6" t="s">
        <v>134</v>
      </c>
    </row>
    <row r="6" spans="2:5" x14ac:dyDescent="0.3">
      <c r="B6" s="3">
        <v>1</v>
      </c>
      <c r="C6" s="3">
        <v>2</v>
      </c>
      <c r="D6" s="12" t="b">
        <f>+OR(B6&gt;C6,B6=C6)</f>
        <v>0</v>
      </c>
    </row>
    <row r="7" spans="2:5" x14ac:dyDescent="0.3">
      <c r="B7" s="3">
        <v>5</v>
      </c>
      <c r="C7" s="3">
        <v>3</v>
      </c>
      <c r="D7" s="12" t="b">
        <f t="shared" ref="D7:D15" si="0">+OR(B7&gt;C7,B7=C7)</f>
        <v>1</v>
      </c>
    </row>
    <row r="8" spans="2:5" x14ac:dyDescent="0.3">
      <c r="B8" s="3">
        <v>1</v>
      </c>
      <c r="C8" s="3">
        <v>9</v>
      </c>
      <c r="D8" s="12" t="b">
        <f t="shared" si="0"/>
        <v>0</v>
      </c>
    </row>
    <row r="9" spans="2:5" x14ac:dyDescent="0.3">
      <c r="B9" s="3">
        <v>4</v>
      </c>
      <c r="C9" s="3">
        <v>8</v>
      </c>
      <c r="D9" s="12" t="b">
        <f t="shared" si="0"/>
        <v>0</v>
      </c>
    </row>
    <row r="10" spans="2:5" x14ac:dyDescent="0.3">
      <c r="B10" s="3">
        <v>9</v>
      </c>
      <c r="C10" s="3">
        <v>6</v>
      </c>
      <c r="D10" s="12" t="b">
        <f t="shared" si="0"/>
        <v>1</v>
      </c>
    </row>
    <row r="11" spans="2:5" x14ac:dyDescent="0.3">
      <c r="B11" s="3">
        <v>3</v>
      </c>
      <c r="C11" s="3">
        <v>3</v>
      </c>
      <c r="D11" s="12" t="b">
        <f t="shared" si="0"/>
        <v>1</v>
      </c>
    </row>
    <row r="12" spans="2:5" x14ac:dyDescent="0.3">
      <c r="B12" s="3">
        <v>6</v>
      </c>
      <c r="C12" s="3">
        <v>9</v>
      </c>
      <c r="D12" s="12" t="b">
        <f t="shared" si="0"/>
        <v>0</v>
      </c>
    </row>
    <row r="13" spans="2:5" x14ac:dyDescent="0.3">
      <c r="B13" s="3">
        <v>9</v>
      </c>
      <c r="C13" s="3">
        <v>7</v>
      </c>
      <c r="D13" s="12" t="b">
        <f t="shared" si="0"/>
        <v>1</v>
      </c>
    </row>
    <row r="14" spans="2:5" x14ac:dyDescent="0.3">
      <c r="B14" s="3">
        <v>5</v>
      </c>
      <c r="C14" s="3">
        <v>7</v>
      </c>
      <c r="D14" s="12" t="b">
        <f t="shared" si="0"/>
        <v>0</v>
      </c>
    </row>
    <row r="15" spans="2:5" x14ac:dyDescent="0.3">
      <c r="B15" s="3">
        <v>3</v>
      </c>
      <c r="C15" s="3">
        <v>9</v>
      </c>
      <c r="D15" s="12" t="b">
        <f t="shared" si="0"/>
        <v>0</v>
      </c>
    </row>
  </sheetData>
  <mergeCells count="1">
    <mergeCell ref="B2:E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80481-285A-457A-B808-0B86F43BA948}">
  <dimension ref="B2:E12"/>
  <sheetViews>
    <sheetView workbookViewId="0">
      <selection activeCell="G18" sqref="G18"/>
    </sheetView>
  </sheetViews>
  <sheetFormatPr baseColWidth="10" defaultColWidth="8.88671875" defaultRowHeight="14.4" x14ac:dyDescent="0.3"/>
  <cols>
    <col min="2" max="2" width="12.33203125" customWidth="1"/>
    <col min="4" max="4" width="12.6640625" customWidth="1"/>
  </cols>
  <sheetData>
    <row r="2" spans="2:5" x14ac:dyDescent="0.3">
      <c r="B2" s="132" t="s">
        <v>135</v>
      </c>
      <c r="C2" s="133"/>
      <c r="D2" s="133"/>
      <c r="E2" s="134"/>
    </row>
    <row r="3" spans="2:5" x14ac:dyDescent="0.3">
      <c r="B3" s="135"/>
      <c r="C3" s="136"/>
      <c r="D3" s="136"/>
      <c r="E3" s="137"/>
    </row>
    <row r="5" spans="2:5" x14ac:dyDescent="0.3">
      <c r="B5" s="19" t="s">
        <v>136</v>
      </c>
    </row>
    <row r="6" spans="2:5" x14ac:dyDescent="0.3">
      <c r="B6" s="19" t="s">
        <v>137</v>
      </c>
    </row>
    <row r="7" spans="2:5" x14ac:dyDescent="0.3">
      <c r="B7" s="19" t="s">
        <v>138</v>
      </c>
    </row>
    <row r="8" spans="2:5" x14ac:dyDescent="0.3">
      <c r="B8" s="19" t="s">
        <v>139</v>
      </c>
    </row>
    <row r="10" spans="2:5" x14ac:dyDescent="0.3">
      <c r="B10" s="18" t="s">
        <v>11</v>
      </c>
      <c r="C10" s="139" t="str">
        <f>+CONCATENATE(B5," ",B6," ",B7," ",B8,".")</f>
        <v>Me gusta estudiar simulación.</v>
      </c>
      <c r="D10" s="139"/>
      <c r="E10" s="139"/>
    </row>
    <row r="12" spans="2:5" x14ac:dyDescent="0.3">
      <c r="B12" s="20" t="s">
        <v>140</v>
      </c>
    </row>
  </sheetData>
  <mergeCells count="2">
    <mergeCell ref="B2:E3"/>
    <mergeCell ref="C10:E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F23D6-9E2D-4576-AACB-BF8CEDDF00D8}">
  <dimension ref="B2:F21"/>
  <sheetViews>
    <sheetView workbookViewId="0">
      <selection activeCell="E12" sqref="E12"/>
    </sheetView>
  </sheetViews>
  <sheetFormatPr baseColWidth="10" defaultColWidth="8.88671875" defaultRowHeight="14.4" x14ac:dyDescent="0.3"/>
  <sheetData>
    <row r="2" spans="2:6" x14ac:dyDescent="0.3">
      <c r="B2" s="132" t="s">
        <v>141</v>
      </c>
      <c r="C2" s="133"/>
      <c r="D2" s="133"/>
      <c r="E2" s="134"/>
    </row>
    <row r="3" spans="2:6" x14ac:dyDescent="0.3">
      <c r="B3" s="135"/>
      <c r="C3" s="136"/>
      <c r="D3" s="136"/>
      <c r="E3" s="137"/>
    </row>
    <row r="5" spans="2:6" x14ac:dyDescent="0.3">
      <c r="E5" s="140" t="s">
        <v>11</v>
      </c>
      <c r="F5" s="140"/>
    </row>
    <row r="6" spans="2:6" x14ac:dyDescent="0.3">
      <c r="B6" s="6" t="s">
        <v>113</v>
      </c>
      <c r="C6" s="7" t="s">
        <v>142</v>
      </c>
      <c r="E6" s="21" t="s">
        <v>113</v>
      </c>
      <c r="F6" s="22" t="s">
        <v>142</v>
      </c>
    </row>
    <row r="7" spans="2:6" x14ac:dyDescent="0.3">
      <c r="B7" s="1">
        <v>1</v>
      </c>
      <c r="C7" s="1">
        <v>0.49587572923321244</v>
      </c>
      <c r="E7" s="14" cm="1">
        <f t="array" ref="E7:F21">+_xlfn._xlws.SORT(B7:C21,2,-1)</f>
        <v>3</v>
      </c>
      <c r="F7" s="14">
        <v>0.79778458158447985</v>
      </c>
    </row>
    <row r="8" spans="2:6" x14ac:dyDescent="0.3">
      <c r="B8" s="1">
        <v>2</v>
      </c>
      <c r="C8" s="1">
        <v>0.25893287649269914</v>
      </c>
      <c r="E8" s="14">
        <v>6</v>
      </c>
      <c r="F8" s="14">
        <v>0.57757328890523107</v>
      </c>
    </row>
    <row r="9" spans="2:6" x14ac:dyDescent="0.3">
      <c r="B9" s="1">
        <v>3</v>
      </c>
      <c r="C9" s="1">
        <v>0.79778458158447985</v>
      </c>
      <c r="E9" s="14">
        <v>5</v>
      </c>
      <c r="F9" s="14">
        <v>0.54773970772353475</v>
      </c>
    </row>
    <row r="10" spans="2:6" x14ac:dyDescent="0.3">
      <c r="B10" s="1">
        <v>4</v>
      </c>
      <c r="C10" s="1">
        <v>0.25452557121612285</v>
      </c>
      <c r="E10" s="14">
        <v>7</v>
      </c>
      <c r="F10" s="14">
        <v>0.53787264870548057</v>
      </c>
    </row>
    <row r="11" spans="2:6" x14ac:dyDescent="0.3">
      <c r="B11" s="1">
        <v>5</v>
      </c>
      <c r="C11" s="1">
        <v>0.54773970772353475</v>
      </c>
      <c r="E11" s="14">
        <v>14</v>
      </c>
      <c r="F11" s="14">
        <v>0.50133040315767996</v>
      </c>
    </row>
    <row r="12" spans="2:6" x14ac:dyDescent="0.3">
      <c r="B12" s="1">
        <v>6</v>
      </c>
      <c r="C12" s="1">
        <v>0.57757328890523107</v>
      </c>
      <c r="E12" s="14">
        <v>11</v>
      </c>
      <c r="F12" s="14">
        <v>0.49859736914278285</v>
      </c>
    </row>
    <row r="13" spans="2:6" x14ac:dyDescent="0.3">
      <c r="B13" s="1">
        <v>7</v>
      </c>
      <c r="C13" s="1">
        <v>0.53787264870548057</v>
      </c>
      <c r="E13" s="14">
        <v>1</v>
      </c>
      <c r="F13" s="14">
        <v>0.49587572923321244</v>
      </c>
    </row>
    <row r="14" spans="2:6" x14ac:dyDescent="0.3">
      <c r="B14" s="1">
        <v>8</v>
      </c>
      <c r="C14" s="1">
        <v>6.0815000530413998E-2</v>
      </c>
      <c r="E14" s="14">
        <v>10</v>
      </c>
      <c r="F14" s="14">
        <v>0.27474754630002729</v>
      </c>
    </row>
    <row r="15" spans="2:6" x14ac:dyDescent="0.3">
      <c r="B15" s="1">
        <v>9</v>
      </c>
      <c r="C15" s="1">
        <v>0.19042773032973714</v>
      </c>
      <c r="E15" s="14">
        <v>12</v>
      </c>
      <c r="F15" s="14">
        <v>0.25904495297755237</v>
      </c>
    </row>
    <row r="16" spans="2:6" x14ac:dyDescent="0.3">
      <c r="B16" s="1">
        <v>10</v>
      </c>
      <c r="C16" s="1">
        <v>0.27474754630002729</v>
      </c>
      <c r="E16" s="14">
        <v>2</v>
      </c>
      <c r="F16" s="14">
        <v>0.25893287649269914</v>
      </c>
    </row>
    <row r="17" spans="2:6" x14ac:dyDescent="0.3">
      <c r="B17" s="1">
        <v>11</v>
      </c>
      <c r="C17" s="1">
        <v>0.49859736914278285</v>
      </c>
      <c r="E17" s="14">
        <v>4</v>
      </c>
      <c r="F17" s="14">
        <v>0.25452557121612285</v>
      </c>
    </row>
    <row r="18" spans="2:6" x14ac:dyDescent="0.3">
      <c r="B18" s="1">
        <v>12</v>
      </c>
      <c r="C18" s="1">
        <v>0.25904495297755237</v>
      </c>
      <c r="E18" s="14">
        <v>15</v>
      </c>
      <c r="F18" s="14">
        <v>0.20576500576749623</v>
      </c>
    </row>
    <row r="19" spans="2:6" x14ac:dyDescent="0.3">
      <c r="B19" s="1">
        <v>13</v>
      </c>
      <c r="C19" s="1">
        <v>0.11911260629828679</v>
      </c>
      <c r="E19" s="14">
        <v>9</v>
      </c>
      <c r="F19" s="14">
        <v>0.19042773032973714</v>
      </c>
    </row>
    <row r="20" spans="2:6" x14ac:dyDescent="0.3">
      <c r="B20" s="1">
        <v>14</v>
      </c>
      <c r="C20" s="1">
        <v>0.50133040315767996</v>
      </c>
      <c r="E20" s="14">
        <v>13</v>
      </c>
      <c r="F20" s="14">
        <v>0.11911260629828679</v>
      </c>
    </row>
    <row r="21" spans="2:6" x14ac:dyDescent="0.3">
      <c r="B21" s="1">
        <v>15</v>
      </c>
      <c r="C21" s="1">
        <v>0.20576500576749623</v>
      </c>
      <c r="E21" s="14">
        <v>8</v>
      </c>
      <c r="F21" s="14">
        <v>6.0815000530413998E-2</v>
      </c>
    </row>
  </sheetData>
  <mergeCells count="2">
    <mergeCell ref="B2:E3"/>
    <mergeCell ref="E5:F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A5E74-10A1-4BE6-A159-EB8125B4E7FF}">
  <dimension ref="B2:E23"/>
  <sheetViews>
    <sheetView workbookViewId="0">
      <selection activeCell="D18" sqref="D18"/>
    </sheetView>
  </sheetViews>
  <sheetFormatPr baseColWidth="10" defaultColWidth="8.88671875" defaultRowHeight="14.4" x14ac:dyDescent="0.3"/>
  <cols>
    <col min="3" max="3" width="11.44140625" customWidth="1"/>
    <col min="4" max="4" width="12.33203125" customWidth="1"/>
  </cols>
  <sheetData>
    <row r="2" spans="2:5" x14ac:dyDescent="0.3">
      <c r="B2" s="132" t="s">
        <v>143</v>
      </c>
      <c r="C2" s="133"/>
      <c r="D2" s="133"/>
      <c r="E2" s="134"/>
    </row>
    <row r="3" spans="2:5" x14ac:dyDescent="0.3">
      <c r="B3" s="135"/>
      <c r="C3" s="136"/>
      <c r="D3" s="136"/>
      <c r="E3" s="137"/>
    </row>
    <row r="5" spans="2:5" x14ac:dyDescent="0.3">
      <c r="B5" s="25" t="s">
        <v>144</v>
      </c>
      <c r="C5" s="25" t="s">
        <v>1</v>
      </c>
      <c r="D5" s="25" t="s">
        <v>145</v>
      </c>
      <c r="E5" s="25" t="s">
        <v>113</v>
      </c>
    </row>
    <row r="6" spans="2:5" x14ac:dyDescent="0.3">
      <c r="B6" s="24">
        <v>1</v>
      </c>
      <c r="C6" s="24" t="s">
        <v>146</v>
      </c>
      <c r="D6" s="24" t="s">
        <v>147</v>
      </c>
      <c r="E6" s="24">
        <v>1188163</v>
      </c>
    </row>
    <row r="7" spans="2:5" x14ac:dyDescent="0.3">
      <c r="B7" s="24">
        <v>2</v>
      </c>
      <c r="C7" s="24" t="s">
        <v>148</v>
      </c>
      <c r="D7" s="24" t="s">
        <v>149</v>
      </c>
      <c r="E7" s="24">
        <v>1878433</v>
      </c>
    </row>
    <row r="8" spans="2:5" x14ac:dyDescent="0.3">
      <c r="B8" s="24">
        <v>3</v>
      </c>
      <c r="C8" s="24" t="s">
        <v>150</v>
      </c>
      <c r="D8" s="24" t="s">
        <v>151</v>
      </c>
      <c r="E8" s="24">
        <v>2996454</v>
      </c>
    </row>
    <row r="9" spans="2:5" x14ac:dyDescent="0.3">
      <c r="B9" s="24">
        <v>4</v>
      </c>
      <c r="C9" s="24" t="s">
        <v>152</v>
      </c>
      <c r="D9" s="24" t="s">
        <v>153</v>
      </c>
      <c r="E9" s="24">
        <v>2407593</v>
      </c>
    </row>
    <row r="10" spans="2:5" x14ac:dyDescent="0.3">
      <c r="B10" s="24">
        <v>5</v>
      </c>
      <c r="C10" s="24" t="s">
        <v>154</v>
      </c>
      <c r="D10" s="24" t="s">
        <v>155</v>
      </c>
      <c r="E10" s="24">
        <v>1898638</v>
      </c>
    </row>
    <row r="11" spans="2:5" x14ac:dyDescent="0.3">
      <c r="B11" s="24">
        <v>6</v>
      </c>
      <c r="C11" s="24" t="s">
        <v>156</v>
      </c>
      <c r="D11" s="24" t="s">
        <v>157</v>
      </c>
      <c r="E11" s="24">
        <v>2309403</v>
      </c>
    </row>
    <row r="12" spans="2:5" x14ac:dyDescent="0.3">
      <c r="B12" s="24">
        <v>7</v>
      </c>
      <c r="C12" s="24" t="s">
        <v>158</v>
      </c>
      <c r="D12" s="24" t="s">
        <v>159</v>
      </c>
      <c r="E12" s="24">
        <v>1546755</v>
      </c>
    </row>
    <row r="13" spans="2:5" x14ac:dyDescent="0.3">
      <c r="B13" s="24">
        <v>8</v>
      </c>
      <c r="C13" s="24" t="s">
        <v>160</v>
      </c>
      <c r="D13" s="24" t="s">
        <v>161</v>
      </c>
      <c r="E13" s="24">
        <v>1954475</v>
      </c>
    </row>
    <row r="15" spans="2:5" x14ac:dyDescent="0.3">
      <c r="B15" s="25" t="s">
        <v>144</v>
      </c>
      <c r="C15" s="25" t="s">
        <v>1</v>
      </c>
      <c r="D15" s="25" t="s">
        <v>113</v>
      </c>
    </row>
    <row r="16" spans="2:5" x14ac:dyDescent="0.3">
      <c r="B16" s="24">
        <v>3</v>
      </c>
      <c r="C16" s="26" t="str">
        <f>+VLOOKUP(B16,$B$6:$E$13,2,0)</f>
        <v>Persona 3</v>
      </c>
      <c r="D16" s="26">
        <f>+VLOOKUP(B16,$B$6:$E$13,4,0)</f>
        <v>2996454</v>
      </c>
    </row>
    <row r="17" spans="2:4" x14ac:dyDescent="0.3">
      <c r="B17" s="24">
        <v>6</v>
      </c>
      <c r="C17" s="26" t="str">
        <f t="shared" ref="C17:C23" si="0">+VLOOKUP(B17,$B$6:$E$13,2,0)</f>
        <v>Persona 6</v>
      </c>
      <c r="D17" s="26">
        <f t="shared" ref="D17:D23" si="1">+VLOOKUP(B17,$B$6:$E$13,4,0)</f>
        <v>2309403</v>
      </c>
    </row>
    <row r="18" spans="2:4" x14ac:dyDescent="0.3">
      <c r="B18" s="24">
        <v>8</v>
      </c>
      <c r="C18" s="26" t="str">
        <f t="shared" si="0"/>
        <v>Persona 8</v>
      </c>
      <c r="D18" s="26">
        <f t="shared" si="1"/>
        <v>1954475</v>
      </c>
    </row>
    <row r="19" spans="2:4" x14ac:dyDescent="0.3">
      <c r="B19" s="24">
        <v>1</v>
      </c>
      <c r="C19" s="26" t="str">
        <f t="shared" si="0"/>
        <v>Persona 1</v>
      </c>
      <c r="D19" s="26">
        <f t="shared" si="1"/>
        <v>1188163</v>
      </c>
    </row>
    <row r="20" spans="2:4" x14ac:dyDescent="0.3">
      <c r="B20" s="24">
        <v>4</v>
      </c>
      <c r="C20" s="26" t="str">
        <f t="shared" si="0"/>
        <v>Persona 4</v>
      </c>
      <c r="D20" s="26">
        <f t="shared" si="1"/>
        <v>2407593</v>
      </c>
    </row>
    <row r="21" spans="2:4" x14ac:dyDescent="0.3">
      <c r="B21" s="24">
        <v>2</v>
      </c>
      <c r="C21" s="26" t="str">
        <f t="shared" si="0"/>
        <v>Persona 2</v>
      </c>
      <c r="D21" s="26">
        <f t="shared" si="1"/>
        <v>1878433</v>
      </c>
    </row>
    <row r="22" spans="2:4" x14ac:dyDescent="0.3">
      <c r="B22" s="24">
        <v>7</v>
      </c>
      <c r="C22" s="26" t="str">
        <f t="shared" si="0"/>
        <v>Persona 7</v>
      </c>
      <c r="D22" s="26">
        <f t="shared" si="1"/>
        <v>1546755</v>
      </c>
    </row>
    <row r="23" spans="2:4" x14ac:dyDescent="0.3">
      <c r="B23" s="24">
        <v>5</v>
      </c>
      <c r="C23" s="26" t="str">
        <f t="shared" si="0"/>
        <v>Persona 5</v>
      </c>
      <c r="D23" s="26">
        <f t="shared" si="1"/>
        <v>1898638</v>
      </c>
    </row>
  </sheetData>
  <mergeCells count="1">
    <mergeCell ref="B2:E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5E75C-9B21-4E26-916C-BA82BC326CA9}">
  <dimension ref="B2:G59"/>
  <sheetViews>
    <sheetView workbookViewId="0">
      <selection activeCell="F16" sqref="F16"/>
    </sheetView>
  </sheetViews>
  <sheetFormatPr baseColWidth="10" defaultColWidth="8.88671875" defaultRowHeight="14.4" x14ac:dyDescent="0.3"/>
  <cols>
    <col min="3" max="3" width="20.33203125" customWidth="1"/>
    <col min="6" max="6" width="17" bestFit="1" customWidth="1"/>
  </cols>
  <sheetData>
    <row r="2" spans="2:7" ht="15" customHeight="1" x14ac:dyDescent="0.3">
      <c r="B2" s="141" t="s">
        <v>162</v>
      </c>
      <c r="C2" s="142"/>
      <c r="D2" s="142"/>
      <c r="E2" s="142"/>
      <c r="F2" s="142"/>
      <c r="G2" s="143"/>
    </row>
    <row r="3" spans="2:7" x14ac:dyDescent="0.3">
      <c r="B3" s="144"/>
      <c r="C3" s="145"/>
      <c r="D3" s="145"/>
      <c r="E3" s="145"/>
      <c r="F3" s="145"/>
      <c r="G3" s="146"/>
    </row>
    <row r="4" spans="2:7" x14ac:dyDescent="0.3">
      <c r="B4" s="147"/>
      <c r="C4" s="148"/>
      <c r="D4" s="148"/>
      <c r="E4" s="148"/>
      <c r="F4" s="148"/>
      <c r="G4" s="149"/>
    </row>
    <row r="6" spans="2:7" x14ac:dyDescent="0.3">
      <c r="B6" s="34" t="s">
        <v>163</v>
      </c>
      <c r="C6" s="27">
        <v>3</v>
      </c>
      <c r="D6" s="34" t="s">
        <v>164</v>
      </c>
    </row>
    <row r="8" spans="2:7" x14ac:dyDescent="0.3">
      <c r="B8" s="140" t="s">
        <v>165</v>
      </c>
      <c r="C8" s="140"/>
      <c r="E8" s="140" t="s">
        <v>166</v>
      </c>
      <c r="F8" s="140"/>
    </row>
    <row r="9" spans="2:7" x14ac:dyDescent="0.3">
      <c r="B9" s="23" t="s">
        <v>101</v>
      </c>
      <c r="C9" s="23" t="s">
        <v>167</v>
      </c>
      <c r="E9" s="23" t="s">
        <v>101</v>
      </c>
      <c r="F9" s="23" t="s">
        <v>167</v>
      </c>
    </row>
    <row r="10" spans="2:7" x14ac:dyDescent="0.3">
      <c r="B10" s="27">
        <v>1</v>
      </c>
      <c r="C10" s="31">
        <f>+_xlfn.POISSON.DIST(B10,$C$6,1)</f>
        <v>0.19914827347145578</v>
      </c>
      <c r="E10" s="27">
        <v>1</v>
      </c>
      <c r="F10" s="31">
        <f>+_xlfn.POISSON.DIST(E10,$C$6,0)</f>
        <v>0.14936120510359185</v>
      </c>
    </row>
    <row r="11" spans="2:7" x14ac:dyDescent="0.3">
      <c r="B11" s="27">
        <v>2</v>
      </c>
      <c r="C11" s="31">
        <f t="shared" ref="C11:C32" si="0">+_xlfn.POISSON.DIST(B11,$C$6,1)</f>
        <v>0.42319008112684342</v>
      </c>
      <c r="E11" s="27">
        <v>2</v>
      </c>
      <c r="F11" s="31">
        <f t="shared" ref="F11:F32" si="1">+_xlfn.POISSON.DIST(E11,$C$6,0)</f>
        <v>0.22404180765538775</v>
      </c>
    </row>
    <row r="12" spans="2:7" x14ac:dyDescent="0.3">
      <c r="B12" s="27">
        <v>3</v>
      </c>
      <c r="C12" s="31">
        <f t="shared" si="0"/>
        <v>0.64723188878223126</v>
      </c>
      <c r="E12" s="27">
        <v>3</v>
      </c>
      <c r="F12" s="31">
        <f t="shared" si="1"/>
        <v>0.22404180765538778</v>
      </c>
    </row>
    <row r="13" spans="2:7" x14ac:dyDescent="0.3">
      <c r="B13" s="27">
        <v>4</v>
      </c>
      <c r="C13" s="31">
        <f t="shared" si="0"/>
        <v>0.81526324452377208</v>
      </c>
      <c r="E13" s="27">
        <v>4</v>
      </c>
      <c r="F13" s="31">
        <f t="shared" si="1"/>
        <v>0.16803135574154085</v>
      </c>
    </row>
    <row r="14" spans="2:7" x14ac:dyDescent="0.3">
      <c r="B14" s="27">
        <v>5</v>
      </c>
      <c r="C14" s="31">
        <f t="shared" si="0"/>
        <v>0.91608205796869657</v>
      </c>
      <c r="E14" s="27">
        <v>5</v>
      </c>
      <c r="F14" s="31">
        <f t="shared" si="1"/>
        <v>0.10081881344492449</v>
      </c>
    </row>
    <row r="15" spans="2:7" x14ac:dyDescent="0.3">
      <c r="B15" s="27">
        <v>6</v>
      </c>
      <c r="C15" s="31">
        <f t="shared" si="0"/>
        <v>0.96649146469115887</v>
      </c>
      <c r="E15" s="27">
        <v>6</v>
      </c>
      <c r="F15" s="31">
        <f t="shared" si="1"/>
        <v>5.0409406722462261E-2</v>
      </c>
    </row>
    <row r="16" spans="2:7" x14ac:dyDescent="0.3">
      <c r="B16" s="27">
        <v>7</v>
      </c>
      <c r="C16" s="31">
        <f t="shared" si="0"/>
        <v>0.98809549614364256</v>
      </c>
      <c r="E16" s="27">
        <v>7</v>
      </c>
      <c r="F16" s="31">
        <f t="shared" si="1"/>
        <v>2.1604031452483807E-2</v>
      </c>
    </row>
    <row r="17" spans="2:6" x14ac:dyDescent="0.3">
      <c r="B17" s="27">
        <v>8</v>
      </c>
      <c r="C17" s="31">
        <f t="shared" si="0"/>
        <v>0.996197007938324</v>
      </c>
      <c r="E17" s="27">
        <v>8</v>
      </c>
      <c r="F17" s="31">
        <f t="shared" si="1"/>
        <v>8.1015117946814375E-3</v>
      </c>
    </row>
    <row r="18" spans="2:6" x14ac:dyDescent="0.3">
      <c r="B18" s="27">
        <v>9</v>
      </c>
      <c r="C18" s="31">
        <f t="shared" si="0"/>
        <v>0.99889751186988451</v>
      </c>
      <c r="E18" s="27">
        <v>9</v>
      </c>
      <c r="F18" s="31">
        <f t="shared" si="1"/>
        <v>2.7005039315604771E-3</v>
      </c>
    </row>
    <row r="19" spans="2:6" x14ac:dyDescent="0.3">
      <c r="B19" s="27">
        <v>10</v>
      </c>
      <c r="C19" s="31">
        <f t="shared" si="0"/>
        <v>0.99970766304935266</v>
      </c>
      <c r="E19" s="27">
        <v>10</v>
      </c>
      <c r="F19" s="31">
        <f t="shared" si="1"/>
        <v>8.1015117946814244E-4</v>
      </c>
    </row>
    <row r="20" spans="2:6" x14ac:dyDescent="0.3">
      <c r="B20" s="27">
        <v>11</v>
      </c>
      <c r="C20" s="31">
        <f t="shared" si="0"/>
        <v>0.99992861337102579</v>
      </c>
      <c r="E20" s="27">
        <v>11</v>
      </c>
      <c r="F20" s="31">
        <f t="shared" si="1"/>
        <v>2.2095032167312987E-4</v>
      </c>
    </row>
    <row r="21" spans="2:6" x14ac:dyDescent="0.3">
      <c r="B21" s="27">
        <v>12</v>
      </c>
      <c r="C21" s="31">
        <f t="shared" si="0"/>
        <v>0.99998385095144404</v>
      </c>
      <c r="E21" s="27">
        <v>12</v>
      </c>
      <c r="F21" s="31">
        <f t="shared" si="1"/>
        <v>5.5237580418282596E-5</v>
      </c>
    </row>
    <row r="22" spans="2:6" x14ac:dyDescent="0.3">
      <c r="B22" s="27">
        <v>13</v>
      </c>
      <c r="C22" s="31">
        <f t="shared" si="0"/>
        <v>0.99999659808538677</v>
      </c>
      <c r="E22" s="27">
        <v>13</v>
      </c>
      <c r="F22" s="31">
        <f t="shared" si="1"/>
        <v>1.2747133942680586E-5</v>
      </c>
    </row>
    <row r="23" spans="2:6" x14ac:dyDescent="0.3">
      <c r="B23" s="27">
        <v>14</v>
      </c>
      <c r="C23" s="31">
        <f t="shared" si="0"/>
        <v>0.99999932961408877</v>
      </c>
      <c r="E23" s="27">
        <v>14</v>
      </c>
      <c r="F23" s="31">
        <f t="shared" si="1"/>
        <v>2.7315287020029766E-6</v>
      </c>
    </row>
    <row r="24" spans="2:6" x14ac:dyDescent="0.3">
      <c r="B24" s="27">
        <v>15</v>
      </c>
      <c r="C24" s="31">
        <f t="shared" si="0"/>
        <v>0.9999998759198292</v>
      </c>
      <c r="E24" s="27">
        <v>15</v>
      </c>
      <c r="F24" s="31">
        <f t="shared" si="1"/>
        <v>5.4630574040059675E-7</v>
      </c>
    </row>
    <row r="25" spans="2:6" x14ac:dyDescent="0.3">
      <c r="B25" s="27">
        <v>16</v>
      </c>
      <c r="C25" s="31">
        <f t="shared" si="0"/>
        <v>0.99999997835215548</v>
      </c>
      <c r="E25" s="27">
        <v>16</v>
      </c>
      <c r="F25" s="31">
        <f t="shared" si="1"/>
        <v>1.0243232632511179E-7</v>
      </c>
    </row>
    <row r="26" spans="2:6" x14ac:dyDescent="0.3">
      <c r="B26" s="27">
        <v>17</v>
      </c>
      <c r="C26" s="31">
        <f t="shared" si="0"/>
        <v>0.99999999642844839</v>
      </c>
      <c r="E26" s="27">
        <v>17</v>
      </c>
      <c r="F26" s="31">
        <f t="shared" si="1"/>
        <v>1.8076292880902042E-8</v>
      </c>
    </row>
    <row r="27" spans="2:6" x14ac:dyDescent="0.3">
      <c r="B27" s="27">
        <v>18</v>
      </c>
      <c r="C27" s="31">
        <f t="shared" si="0"/>
        <v>0.99999999944116391</v>
      </c>
      <c r="E27" s="27">
        <v>18</v>
      </c>
      <c r="F27" s="31">
        <f t="shared" si="1"/>
        <v>3.0127154801503488E-9</v>
      </c>
    </row>
    <row r="28" spans="2:6" x14ac:dyDescent="0.3">
      <c r="B28" s="27">
        <v>19</v>
      </c>
      <c r="C28" s="31">
        <f t="shared" si="0"/>
        <v>0.99999999991685584</v>
      </c>
      <c r="E28" s="27">
        <v>19</v>
      </c>
      <c r="F28" s="31">
        <f t="shared" si="1"/>
        <v>4.7569191791847703E-10</v>
      </c>
    </row>
    <row r="29" spans="2:6" x14ac:dyDescent="0.3">
      <c r="B29" s="27">
        <v>20</v>
      </c>
      <c r="C29" s="31">
        <f t="shared" si="0"/>
        <v>0.99999999998820954</v>
      </c>
      <c r="E29" s="27">
        <v>20</v>
      </c>
      <c r="F29" s="31">
        <f t="shared" si="1"/>
        <v>7.1353787687771353E-11</v>
      </c>
    </row>
    <row r="30" spans="2:6" x14ac:dyDescent="0.3">
      <c r="B30" s="27">
        <v>21</v>
      </c>
      <c r="C30" s="31">
        <f t="shared" si="0"/>
        <v>0.99999999999840294</v>
      </c>
      <c r="E30" s="27">
        <v>21</v>
      </c>
      <c r="F30" s="31">
        <f t="shared" si="1"/>
        <v>1.019339824111021E-11</v>
      </c>
    </row>
    <row r="31" spans="2:6" x14ac:dyDescent="0.3">
      <c r="B31" s="27">
        <v>22</v>
      </c>
      <c r="C31" s="32">
        <f t="shared" si="0"/>
        <v>0.99999999999979294</v>
      </c>
      <c r="E31" s="29">
        <v>22</v>
      </c>
      <c r="F31" s="31">
        <f t="shared" si="1"/>
        <v>1.3900088510604827E-12</v>
      </c>
    </row>
    <row r="32" spans="2:6" x14ac:dyDescent="0.3">
      <c r="B32" s="30">
        <v>23</v>
      </c>
      <c r="C32" s="31">
        <f t="shared" si="0"/>
        <v>0.99999999999997424</v>
      </c>
      <c r="E32" s="27">
        <v>23</v>
      </c>
      <c r="F32" s="33">
        <f t="shared" si="1"/>
        <v>1.813055023122361E-13</v>
      </c>
    </row>
    <row r="33" spans="2:6" x14ac:dyDescent="0.3">
      <c r="B33" s="9"/>
      <c r="C33" s="28"/>
      <c r="E33" s="9"/>
      <c r="F33" s="9"/>
    </row>
    <row r="34" spans="2:6" x14ac:dyDescent="0.3">
      <c r="B34" s="9"/>
      <c r="C34" s="28"/>
      <c r="E34" s="9"/>
      <c r="F34" s="9"/>
    </row>
    <row r="35" spans="2:6" x14ac:dyDescent="0.3">
      <c r="B35" s="9"/>
      <c r="C35" s="28"/>
      <c r="E35" s="9"/>
      <c r="F35" s="9"/>
    </row>
    <row r="36" spans="2:6" x14ac:dyDescent="0.3">
      <c r="B36" s="9"/>
      <c r="C36" s="28"/>
      <c r="E36" s="9"/>
      <c r="F36" s="9"/>
    </row>
    <row r="37" spans="2:6" x14ac:dyDescent="0.3">
      <c r="B37" s="9"/>
      <c r="C37" s="28"/>
      <c r="E37" s="9"/>
      <c r="F37" s="9"/>
    </row>
    <row r="38" spans="2:6" x14ac:dyDescent="0.3">
      <c r="B38" s="9"/>
      <c r="C38" s="28"/>
      <c r="E38" s="9"/>
      <c r="F38" s="9"/>
    </row>
    <row r="39" spans="2:6" x14ac:dyDescent="0.3">
      <c r="B39" s="9"/>
      <c r="C39" s="28"/>
      <c r="E39" s="9"/>
      <c r="F39" s="9"/>
    </row>
    <row r="40" spans="2:6" x14ac:dyDescent="0.3">
      <c r="B40" s="9"/>
      <c r="C40" s="28"/>
      <c r="E40" s="9"/>
      <c r="F40" s="9"/>
    </row>
    <row r="41" spans="2:6" x14ac:dyDescent="0.3">
      <c r="B41" s="9"/>
      <c r="C41" s="28"/>
      <c r="E41" s="9"/>
      <c r="F41" s="9"/>
    </row>
    <row r="42" spans="2:6" x14ac:dyDescent="0.3">
      <c r="B42" s="9"/>
      <c r="C42" s="28"/>
      <c r="E42" s="9"/>
      <c r="F42" s="9"/>
    </row>
    <row r="43" spans="2:6" x14ac:dyDescent="0.3">
      <c r="B43" s="9"/>
      <c r="C43" s="28"/>
      <c r="E43" s="9"/>
      <c r="F43" s="9"/>
    </row>
    <row r="44" spans="2:6" x14ac:dyDescent="0.3">
      <c r="B44" s="9"/>
      <c r="C44" s="28"/>
      <c r="E44" s="9"/>
      <c r="F44" s="9"/>
    </row>
    <row r="45" spans="2:6" x14ac:dyDescent="0.3">
      <c r="B45" s="9"/>
      <c r="C45" s="28"/>
      <c r="E45" s="9"/>
      <c r="F45" s="9"/>
    </row>
    <row r="46" spans="2:6" x14ac:dyDescent="0.3">
      <c r="B46" s="9"/>
      <c r="C46" s="28"/>
      <c r="E46" s="9"/>
      <c r="F46" s="9"/>
    </row>
    <row r="47" spans="2:6" x14ac:dyDescent="0.3">
      <c r="B47" s="9"/>
      <c r="C47" s="28"/>
      <c r="E47" s="9"/>
      <c r="F47" s="9"/>
    </row>
    <row r="48" spans="2:6" x14ac:dyDescent="0.3">
      <c r="B48" s="9"/>
      <c r="C48" s="28"/>
      <c r="E48" s="9"/>
      <c r="F48" s="9"/>
    </row>
    <row r="49" spans="2:6" x14ac:dyDescent="0.3">
      <c r="B49" s="9"/>
      <c r="C49" s="28"/>
      <c r="E49" s="9"/>
      <c r="F49" s="9"/>
    </row>
    <row r="50" spans="2:6" x14ac:dyDescent="0.3">
      <c r="B50" s="9"/>
      <c r="C50" s="28"/>
      <c r="E50" s="9"/>
      <c r="F50" s="9"/>
    </row>
    <row r="51" spans="2:6" x14ac:dyDescent="0.3">
      <c r="B51" s="9"/>
      <c r="C51" s="28"/>
      <c r="E51" s="9"/>
      <c r="F51" s="9"/>
    </row>
    <row r="52" spans="2:6" x14ac:dyDescent="0.3">
      <c r="B52" s="9"/>
      <c r="C52" s="28"/>
      <c r="E52" s="9"/>
      <c r="F52" s="9"/>
    </row>
    <row r="53" spans="2:6" x14ac:dyDescent="0.3">
      <c r="B53" s="9"/>
      <c r="C53" s="28"/>
      <c r="E53" s="9"/>
      <c r="F53" s="9"/>
    </row>
    <row r="54" spans="2:6" x14ac:dyDescent="0.3">
      <c r="B54" s="9"/>
      <c r="C54" s="28"/>
      <c r="E54" s="9"/>
      <c r="F54" s="9"/>
    </row>
    <row r="55" spans="2:6" x14ac:dyDescent="0.3">
      <c r="B55" s="9"/>
      <c r="C55" s="28"/>
      <c r="E55" s="9"/>
      <c r="F55" s="9"/>
    </row>
    <row r="56" spans="2:6" x14ac:dyDescent="0.3">
      <c r="B56" s="9"/>
      <c r="C56" s="28"/>
      <c r="E56" s="9"/>
      <c r="F56" s="9"/>
    </row>
    <row r="57" spans="2:6" x14ac:dyDescent="0.3">
      <c r="B57" s="9"/>
      <c r="C57" s="28"/>
      <c r="E57" s="9"/>
      <c r="F57" s="9"/>
    </row>
    <row r="58" spans="2:6" x14ac:dyDescent="0.3">
      <c r="B58" s="9"/>
      <c r="C58" s="28"/>
      <c r="E58" s="9"/>
      <c r="F58" s="9"/>
    </row>
    <row r="59" spans="2:6" x14ac:dyDescent="0.3">
      <c r="B59" s="9"/>
      <c r="C59" s="28"/>
      <c r="E59" s="9"/>
      <c r="F59" s="9"/>
    </row>
  </sheetData>
  <mergeCells count="3">
    <mergeCell ref="B2:G4"/>
    <mergeCell ref="B8:C8"/>
    <mergeCell ref="E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Formulas</vt:lpstr>
      <vt:lpstr>Funciones</vt:lpstr>
      <vt:lpstr>EJ 1.</vt:lpstr>
      <vt:lpstr>EJ. 2</vt:lpstr>
      <vt:lpstr>EJ. 3</vt:lpstr>
      <vt:lpstr>Ej. 4</vt:lpstr>
      <vt:lpstr>EJ. 5</vt:lpstr>
      <vt:lpstr>EJ. 6</vt:lpstr>
      <vt:lpstr>EJ. 7</vt:lpstr>
      <vt:lpstr>EJ. 8</vt:lpstr>
      <vt:lpstr>EJ. 9</vt:lpstr>
      <vt:lpstr>EJ. 10</vt:lpstr>
      <vt:lpstr>EJ. 11</vt:lpstr>
      <vt:lpstr>EJ. 12</vt:lpstr>
      <vt:lpstr>EJ. 13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YOHANA</dc:creator>
  <cp:keywords/>
  <dc:description/>
  <cp:lastModifiedBy>andres zuñiga morelo</cp:lastModifiedBy>
  <cp:revision/>
  <dcterms:created xsi:type="dcterms:W3CDTF">2023-07-30T20:11:26Z</dcterms:created>
  <dcterms:modified xsi:type="dcterms:W3CDTF">2023-08-27T02:49:19Z</dcterms:modified>
  <cp:category/>
  <cp:contentStatus/>
</cp:coreProperties>
</file>