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9.xml.rels" ContentType="application/vnd.openxmlformats-package.relationships+xml"/>
  <Override PartName="/xl/worksheets/_rels/sheet2.xml.rels" ContentType="application/vnd.openxmlformats-package.relationships+xml"/>
  <Override PartName="/xl/worksheets/sheet7.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worksheets/sheet13.xml" ContentType="application/vnd.openxmlformats-officedocument.spreadsheetml.worksheet+xml"/>
  <Override PartName="/xl/worksheets/sheet3.xml" ContentType="application/vnd.openxmlformats-officedocument.spreadsheetml.worksheet+xml"/>
  <Override PartName="/xl/worksheets/sheet14.xml" ContentType="application/vnd.openxmlformats-officedocument.spreadsheetml.worksheet+xml"/>
  <Override PartName="/xl/worksheets/sheet4.xml" ContentType="application/vnd.openxmlformats-officedocument.spreadsheetml.worksheet+xml"/>
  <Override PartName="/xl/worksheets/sheet15.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omments2.xml" ContentType="application/vnd.openxmlformats-officedocument.spreadsheetml.comments+xml"/>
  <Override PartName="/xl/sharedStrings.xml" ContentType="application/vnd.openxmlformats-officedocument.spreadsheetml.sharedStrings+xml"/>
  <Override PartName="/xl/drawings/vmlDrawing1.vml" ContentType="application/vnd.openxmlformats-officedocument.vmlDrawing"/>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9"/>
  </bookViews>
  <sheets>
    <sheet name="Explanations and FAQ" sheetId="1" state="visible" r:id="rId2"/>
    <sheet name="Returns by year" sheetId="2" state="visible" r:id="rId3"/>
    <sheet name="S&amp;P 500 &amp; Raw Data" sheetId="3" state="visible" r:id="rId4"/>
    <sheet name="T. Bond yield &amp; return" sheetId="4" state="visible" r:id="rId5"/>
    <sheet name="T. Bill rates" sheetId="5" state="visible" r:id="rId6"/>
    <sheet name="Inflation Rate" sheetId="6" state="visible" r:id="rId7"/>
    <sheet name="Summary for ppt" sheetId="7" state="visible" r:id="rId8"/>
    <sheet name="Home Prices (Raw Data)" sheetId="8" state="visible" r:id="rId9"/>
    <sheet name="Moody's Rates" sheetId="9" state="visible" r:id="rId10"/>
    <sheet name="Data" sheetId="10" state="visible" r:id="rId11"/>
    <sheet name="Sheet12" sheetId="11" state="visible" r:id="rId12"/>
    <sheet name="Sheet13" sheetId="12" state="visible" r:id="rId13"/>
    <sheet name="Sheet14" sheetId="13" state="visible" r:id="rId14"/>
    <sheet name="Sheet15" sheetId="14" state="visible" r:id="rId15"/>
    <sheet name="Sheet16" sheetId="15" state="visible" r:id="rId16"/>
  </sheets>
  <definedNames>
    <definedName function="false" hidden="false" name="HTML1_1" vbProcedure="false">"[ReturnsHistorical]Sheet1!$A$1:$D$77"</definedName>
    <definedName function="false" hidden="false" name="HTML1_10" vbProcedure="false">""</definedName>
    <definedName function="false" hidden="false" name="HTML1_11" vbProcedure="false">1</definedName>
    <definedName function="false" hidden="false" name="HTML1_12" vbProcedure="false">"Zip 100:New_Home_Page:datafile:histret.html"</definedName>
    <definedName function="false" hidden="false" name="HTML1_2" vbProcedure="false">1</definedName>
    <definedName function="false" hidden="false" name="HTML1_3" vbProcedure="false">"ReturnsHistorical"</definedName>
    <definedName function="false" hidden="false" name="HTML1_4" vbProcedure="false">"Historical Returns on Stocks, Bonds and Bills"</definedName>
    <definedName function="false" hidden="false" name="HTML1_5" vbProcedure="false">"Ibbotson Data"</definedName>
    <definedName function="false" hidden="false" name="HTML1_6" vbProcedure="false">-4146</definedName>
    <definedName function="false" hidden="false" name="HTML1_7" vbProcedure="false">-4146</definedName>
    <definedName function="false" hidden="false" name="HTML1_8" vbProcedure="false">"3/17/97"</definedName>
    <definedName function="false" hidden="false" name="HTML1_9" vbProcedure="false">"Aswath Damodaran"</definedName>
    <definedName function="false" hidden="false" name="HTML2_1" vbProcedure="false">"[histret.xls]Sheet1!$A$1:$G$85"</definedName>
    <definedName function="false" hidden="false" name="HTML2_10" vbProcedure="false">""</definedName>
    <definedName function="false" hidden="false" name="HTML2_11" vbProcedure="false">1</definedName>
    <definedName function="false" hidden="false" name="HTML2_12" vbProcedure="false">"Macintosh HD:New_Home_Page:datafile:histret.html"</definedName>
    <definedName function="false" hidden="false" name="HTML2_2" vbProcedure="false">1</definedName>
    <definedName function="false" hidden="false" name="HTML2_3" vbProcedure="false">"Historical Returns"</definedName>
    <definedName function="false" hidden="false" name="HTML2_4" vbProcedure="false">"Historical Returns on Stocks, Bonds and Bills"</definedName>
    <definedName function="false" hidden="false" name="HTML2_5" vbProcedure="false">""</definedName>
    <definedName function="false" hidden="false" name="HTML2_6" vbProcedure="false">1</definedName>
    <definedName function="false" hidden="false" name="HTML2_7" vbProcedure="false">1</definedName>
    <definedName function="false" hidden="false" name="HTML2_8" vbProcedure="false">"2/3/98"</definedName>
    <definedName function="false" hidden="false" name="HTML2_9" vbProcedure="false">"Aswath Damodaran"</definedName>
    <definedName function="false" hidden="false" name="HTMLCount" vbProcedure="false">2</definedName>
    <definedName function="false" hidden="false" name="HTML_CodePage" vbProcedure="false">1252</definedName>
    <definedName function="false" hidden="false" name="HTML_Control" vbProcedure="false">{"'Sheet1'!$A$1:$G$85"}</definedName>
    <definedName function="false" hidden="false" name="HTML_Description" vbProcedure="false">""</definedName>
    <definedName function="false" hidden="false" name="HTML_Email" vbProcedure="false">""</definedName>
    <definedName function="false" hidden="false" name="HTML_Header" vbProcedure="false">"Sheet1"</definedName>
    <definedName function="false" hidden="false" name="HTML_LastUpdate" vbProcedure="false">"2/24/99"</definedName>
    <definedName function="false" hidden="false" name="HTML_LineAfter" vbProcedure="false">TRUE()</definedName>
    <definedName function="false" hidden="false" name="HTML_LineBefore" vbProcedure="false">TRUE()</definedName>
    <definedName function="false" hidden="false" name="HTML_Name" vbProcedure="false">"Aswath Damodaran"</definedName>
    <definedName function="false" hidden="false" name="HTML_OBDlg2" vbProcedure="false">TRUE()</definedName>
    <definedName function="false" hidden="false" name="HTML_OBDlg4" vbProcedure="false">TRUE()</definedName>
    <definedName function="false" hidden="false" name="HTML_OS" vbProcedure="false">1</definedName>
    <definedName function="false" hidden="false" name="HTML_PathFileMac" vbProcedure="false">"Macintosh HD:HomePageStuff:New_Home_Page:datafile:histret.html"</definedName>
    <definedName function="false" hidden="false" name="HTML_Title" vbProcedure="false">"Historical Returns on Stocks, Bonds and Bills"</definedName>
  </definedNames>
  <calcPr iterateCount="100" refMode="A1" iterate="false" iterateDelta="0.000999999999999944"/>
  <extLst>
    <ext xmlns:loext="http://schemas.libreoffice.org/" uri="{7626C862-2A13-11E5-B345-FEFF819CDC9F}">
      <loext:extCalcPr stringRefSyntax="CalcA1"/>
    </ext>
  </extLst>
</workbook>
</file>

<file path=xl/comments2.xml><?xml version="1.0" encoding="utf-8"?>
<comments xmlns="http://schemas.openxmlformats.org/spreadsheetml/2006/main" xmlns:xdr="http://schemas.openxmlformats.org/drawingml/2006/spreadsheetDrawing">
  <authors>
    <author> </author>
  </authors>
  <commentList>
    <comment ref="C9" authorId="0">
      <text>
        <r>
          <rPr>
            <b val="true"/>
            <sz val="9"/>
            <color rgb="FF000000"/>
            <rFont val="Geneva"/>
            <family val="2"/>
            <charset val="1"/>
          </rPr>
          <t xml:space="preserve">Aswath Damodaran:
</t>
        </r>
        <r>
          <rPr>
            <sz val="9"/>
            <color rgb="FF000000"/>
            <rFont val="Geneva"/>
            <family val="2"/>
            <charset val="1"/>
          </rPr>
          <t xml:space="preserve">ST: Short term (Treasury bill)
LT: Long term (Treasury bond)</t>
        </r>
      </text>
    </comment>
    <comment ref="C10" authorId="0">
      <text>
        <r>
          <rPr>
            <b val="true"/>
            <sz val="9"/>
            <color rgb="FF000000"/>
            <rFont val="Geneva"/>
            <family val="2"/>
            <charset val="1"/>
          </rPr>
          <t xml:space="preserve">Aswath Damodaran:
</t>
        </r>
        <r>
          <rPr>
            <sz val="9"/>
            <color rgb="FF000000"/>
            <rFont val="Geneva"/>
            <family val="2"/>
            <charset val="1"/>
          </rPr>
          <t xml:space="preserve">The risk premium will be computed from this year to the current year.</t>
        </r>
      </text>
    </comment>
  </commentList>
</comments>
</file>

<file path=xl/sharedStrings.xml><?xml version="1.0" encoding="utf-8"?>
<sst xmlns="http://schemas.openxmlformats.org/spreadsheetml/2006/main" count="199" uniqueCount="139">
  <si>
    <t xml:space="preserve">End Game</t>
  </si>
  <si>
    <t xml:space="preserve">My objective in this spreadsheet is to compute the annual returns you would have earned on major financial asset classses, on an annual basis, inclusive of both cash payout during the year and the price appreciation.</t>
  </si>
  <si>
    <t xml:space="preserve">Explanations, by asset class</t>
  </si>
  <si>
    <t xml:space="preserve">Stocks (Large Cap)</t>
  </si>
  <si>
    <t xml:space="preserve">I use the S&amp;P 500, which was created in 1957, and then back fill the data using other indices of large market cap companies that existed prior. Each year, I compute the dividend yield by dividing the dividends paid by the index at the end of the prior year and then add the price chage in the index, as a percent of the index in the prior year.</t>
  </si>
  <si>
    <t xml:space="preserve">US T.Bond</t>
  </si>
  <si>
    <t xml:space="preserve">I use the 10-year US treasury bond, since it is the only longer maturity bond with an uninterrupted history going back in time. For the data, I use the yields on a constant-maturrity 10-year bond, which can be found on FRED (the Federal Reserve website). I convert the yield into a return, by repricing the bond, issued at par at the prior year's yield, with the new yield, while keeping the maturity constant at 10 years. Thus, if the yield goes from 2.5% to 3%, I first price a 2.5%, 10 year coupon bond with a 3% interest rate, and subtract this number from the par value of the bond which is $1000. That gives me the price change. Adding the 3% coupon for the current year gives me the total return.</t>
  </si>
  <si>
    <t xml:space="preserve">US T.Bill</t>
  </si>
  <si>
    <t xml:space="preserve">I use the 3-month US treasury bill, again choosing it over the 6-month because of longevity. I get the T.Bill rate at the end of each year from FRED and use it as my erturn, since there should be no price change in this security. I use the average T.Bill rate over the course of the year.</t>
  </si>
  <si>
    <t xml:space="preserve">Aaa &amp; Baa Corporate Bond</t>
  </si>
  <si>
    <t xml:space="preserve">I obtain the yield on a Moody's Aaa and Baa corporate bond yields from FRED and then compute the return on the bond, using the same approach that I use for the US T.Bond.</t>
  </si>
  <si>
    <t xml:space="preserve">Inflation Rate</t>
  </si>
  <si>
    <t xml:space="preserve">I use the CPI for all urban consumers, reported on FRED.</t>
  </si>
  <si>
    <t xml:space="preserve">Real Returns</t>
  </si>
  <si>
    <t xml:space="preserve">For each of the data series. I computre a real return by removing the inflatin for the year from the nominal return, using (1+ Nominal Rate)/ (1+Inflation Rate) -1.</t>
  </si>
  <si>
    <t xml:space="preserve">Arithmetic Average Return</t>
  </si>
  <si>
    <t xml:space="preserve">A simple average of the annual returns over the specified period (10 yrs, 50 yrs etc.)</t>
  </si>
  <si>
    <t xml:space="preserve">Geometric Average Return</t>
  </si>
  <si>
    <t xml:space="preserve">A compounded average of the returns over the period. This is most simply computed by dividing the value you would have at the end of the period by the value at the beginning and then computing the compouded average. To compute the cumulated value on both stocks and bonds, I assume that dividends/coupons get reinvested back.</t>
  </si>
  <si>
    <t xml:space="preserve">Risk Premium</t>
  </si>
  <si>
    <t xml:space="preserve">The risk premium is the difference in the annualized return on stocks and the annualized return on T.Bonds and on T.Bills over the specified period.</t>
  </si>
  <si>
    <t xml:space="preserve">FAQ</t>
  </si>
  <si>
    <t xml:space="preserve">How precise are the annual numbers?</t>
  </si>
  <si>
    <t xml:space="preserve">Since the S&amp;P and US treasuries are liquid and the underlying data is widely dispersed, the annual numbers are reliable.</t>
  </si>
  <si>
    <t xml:space="preserve">How good as the averages as predictors?</t>
  </si>
  <si>
    <t xml:space="preserve">The returns, especially on stocks and bonds, are noisy, with up years and down years. The averages that have been computed come with error, and I have computed standard errros in each of the numbers (especially the risk premiums). Note that even with the longest data series, there is substantial standard error and it becomes explosively large for shorter periods.</t>
  </si>
  <si>
    <t xml:space="preserve">Why do you keep the maturity of the 10-year bond unchanged, when you compute the return on the bond?</t>
  </si>
  <si>
    <t xml:space="preserve">Normally, when you buy a 10-year bond and hold it for a year, you will end up with a 9-year bond. While I could compute the return using a 9-year maturity, and the answer will be fairly close to what I report, I want to keep the 10-year rmaturity going for consistency in my risk premium computation. Put simply, think of the return on the 10-year bond as the one you would have if the coupon changed, but the maturity is reset to 10 year at the end of the year.</t>
  </si>
  <si>
    <t xml:space="preserve">Date updated:</t>
  </si>
  <si>
    <t xml:space="preserve">Created by:</t>
  </si>
  <si>
    <t xml:space="preserve">Aswath Damodaran, adamodar@stern.nyu.edu</t>
  </si>
  <si>
    <t xml:space="preserve">What is this data?</t>
  </si>
  <si>
    <t xml:space="preserve">Historical returns: Stocks, Bonds &amp; T.Bills with premiums</t>
  </si>
  <si>
    <t xml:space="preserve">US companies</t>
  </si>
  <si>
    <t xml:space="preserve">Home Page:</t>
  </si>
  <si>
    <t xml:space="preserve">http://www.damodaran.com</t>
  </si>
  <si>
    <t xml:space="preserve">Data website:</t>
  </si>
  <si>
    <t xml:space="preserve">http://www.stern.nyu.edu/~adamodar/New_Home_Page/data.html</t>
  </si>
  <si>
    <t xml:space="preserve">Companies in each industry:</t>
  </si>
  <si>
    <t xml:space="preserve">http://www.stern.nyu.edu/~adamodar/pc/datasets/indname.xls</t>
  </si>
  <si>
    <t xml:space="preserve">Variable definitions:</t>
  </si>
  <si>
    <t xml:space="preserve">http://www.stern.nyu.edu/~adamodar/New_Home_Page/datafile/variable.htm</t>
  </si>
  <si>
    <t xml:space="preserve">Customized Geometric risk premium estimator</t>
  </si>
  <si>
    <t xml:space="preserve">What is your riskfree rate?</t>
  </si>
  <si>
    <t xml:space="preserve">LT</t>
  </si>
  <si>
    <t xml:space="preserve">Estimates of risk premiums from 1928, over the last 50 years and over the last 10 years</t>
  </si>
  <si>
    <t xml:space="preserve">Enter your starting year</t>
  </si>
  <si>
    <t xml:space="preserve">are provided at the bottom of this table.</t>
  </si>
  <si>
    <t xml:space="preserve">Value of stocks in starting year:</t>
  </si>
  <si>
    <t xml:space="preserve">Value of T.Bills in starting year:</t>
  </si>
  <si>
    <t xml:space="preserve">Value of T.bonds in starting year:</t>
  </si>
  <si>
    <t xml:space="preserve">Estimate of risk premium based on your inputs:</t>
  </si>
  <si>
    <t xml:space="preserve">Annual Returns on Investments in</t>
  </si>
  <si>
    <t xml:space="preserve">Value of $100 invested at start of 1928 in</t>
  </si>
  <si>
    <t xml:space="preserve">Annual Risk Premium</t>
  </si>
  <si>
    <t xml:space="preserve">Annual Real Returns on</t>
  </si>
  <si>
    <t xml:space="preserve">Year</t>
  </si>
  <si>
    <t xml:space="preserve">S&amp;P 500 (includes dividends)</t>
  </si>
  <si>
    <t xml:space="preserve">3-month T.Bill</t>
  </si>
  <si>
    <t xml:space="preserve">US T. Bond</t>
  </si>
  <si>
    <t xml:space="preserve"> Baa Corporate Bond</t>
  </si>
  <si>
    <t xml:space="preserve">S&amp;P 500 (includes dividends)3</t>
  </si>
  <si>
    <t xml:space="preserve">3-month T.Bill4</t>
  </si>
  <si>
    <t xml:space="preserve">US T. Bond5</t>
  </si>
  <si>
    <t xml:space="preserve"> Baa Corporate Bond6</t>
  </si>
  <si>
    <t xml:space="preserve">Stocks - Bills</t>
  </si>
  <si>
    <t xml:space="preserve">Stocks - Bonds</t>
  </si>
  <si>
    <t xml:space="preserve">Stocks - Baa Corp Bond</t>
  </si>
  <si>
    <t xml:space="preserve">Historical risk premium</t>
  </si>
  <si>
    <t xml:space="preserve">S&amp;P 500 (includes dividends)2</t>
  </si>
  <si>
    <t xml:space="preserve">3-month T. Bill (Real)</t>
  </si>
  <si>
    <t xml:space="preserve">!0-year T.Bonds</t>
  </si>
  <si>
    <t xml:space="preserve">Baa Corp Bonds</t>
  </si>
  <si>
    <t xml:space="preserve">Standard Error</t>
  </si>
  <si>
    <t xml:space="preserve">Arithmetic Average Historical Return</t>
  </si>
  <si>
    <t xml:space="preserve">Stocks - T.Bills</t>
  </si>
  <si>
    <t xml:space="preserve">Stocks - T.Bonds</t>
  </si>
  <si>
    <t xml:space="preserve">Arithmetic Average Annual Real Return</t>
  </si>
  <si>
    <t xml:space="preserve">1928-2020</t>
  </si>
  <si>
    <t xml:space="preserve">1971-2020</t>
  </si>
  <si>
    <t xml:space="preserve">2011-2020</t>
  </si>
  <si>
    <t xml:space="preserve">Geometric Average Historical Return</t>
  </si>
  <si>
    <t xml:space="preserve">S&amp;P 500</t>
  </si>
  <si>
    <t xml:space="preserve">Dividends</t>
  </si>
  <si>
    <t xml:space="preserve">Dividend Yield</t>
  </si>
  <si>
    <t xml:space="preserve">T.Bond rate</t>
  </si>
  <si>
    <t xml:space="preserve">Return on bond</t>
  </si>
  <si>
    <t xml:space="preserve">Aaa Bond Rate</t>
  </si>
  <si>
    <t xml:space="preserve">Return on Aaa </t>
  </si>
  <si>
    <t xml:space="preserve">Baa Bond Rate</t>
  </si>
  <si>
    <t xml:space="preserve">Return on Baa </t>
  </si>
  <si>
    <t xml:space="preserve">Returns on Real Estate</t>
  </si>
  <si>
    <t xml:space="preserve">Jan 1 notes</t>
  </si>
  <si>
    <t xml:space="preserve">Used indicated dividend</t>
  </si>
  <si>
    <t xml:space="preserve">Bond used: </t>
  </si>
  <si>
    <t xml:space="preserve">US treasury 10-year bond at end of each year</t>
  </si>
  <si>
    <t xml:space="preserve">Source:</t>
  </si>
  <si>
    <t xml:space="preserve">Federal Reserve of St. Louis (FRED)</t>
  </si>
  <si>
    <t xml:space="preserve">Computation</t>
  </si>
  <si>
    <t xml:space="preserve">To compute the return on a constant maturity bond, I add two components - the promised coupon at the start of the year and the price change due to interest rate changes.</t>
  </si>
  <si>
    <t xml:space="preserve">The return on the 10-year bond for 1928 = 3.17% (Coupon rate promised at the end of 1927) - Price change on a bond with a coupon rate of 3.17%, when the interest rate goes to 3.45%.</t>
  </si>
  <si>
    <t xml:space="preserve">FRED Graph Observations</t>
  </si>
  <si>
    <t xml:space="preserve">Federal Reserve Economic Data</t>
  </si>
  <si>
    <t xml:space="preserve">Link: https://fred.stlouisfed.org</t>
  </si>
  <si>
    <t xml:space="preserve">Help: https://fred.stlouisfed.org/help-faq</t>
  </si>
  <si>
    <t xml:space="preserve">Economic Research Division</t>
  </si>
  <si>
    <t xml:space="preserve">Federal Reserve Bank of St. Louis</t>
  </si>
  <si>
    <t xml:space="preserve">TB3MS</t>
  </si>
  <si>
    <t xml:space="preserve">3-Month Treasury Bill: Secondary Market Rate, Percent, Annual, Not Seasonally Adjusted</t>
  </si>
  <si>
    <t xml:space="preserve">Frequency: Annual</t>
  </si>
  <si>
    <t xml:space="preserve">observation_date</t>
  </si>
  <si>
    <t xml:space="preserve">CPIAUCNS</t>
  </si>
  <si>
    <t xml:space="preserve">Consumer Price Index for All Urban Consumers: All Items in U.S. City Average, Percent Change from Year Ago of (Index 1982-1984=100), Annual, Not Seasonally Adjusted</t>
  </si>
  <si>
    <t xml:space="preserve">Arithmetic Average</t>
  </si>
  <si>
    <t xml:space="preserve">Geometric Average</t>
  </si>
  <si>
    <t xml:space="preserve">Stocks - T. Bills</t>
  </si>
  <si>
    <t xml:space="preserve">Stocks - T. Bonds</t>
  </si>
  <si>
    <t xml:space="preserve">Std Error</t>
  </si>
  <si>
    <t xml:space="preserve">Home Price data from Robert Shiller's website.</t>
  </si>
  <si>
    <t xml:space="preserve">CSUSHPINSA</t>
  </si>
  <si>
    <t xml:space="preserve">S&amp;P/Case-Shiller U.S. National Home Price Index, Percent Change from Year Ago of (Index Jan 2000=100), Annual, Not Seasonally Adjusted</t>
  </si>
  <si>
    <t xml:space="preserve">Date</t>
  </si>
  <si>
    <t xml:space="preserve">From fig2.1Revised2011.xls</t>
  </si>
  <si>
    <t xml:space="preserve">Chg in House Price</t>
  </si>
  <si>
    <t xml:space="preserve">End of October 2019</t>
  </si>
  <si>
    <t xml:space="preserve">Amos:  see https://fred.stlouisfed.org/docs/api/fred/ to pull data using API</t>
  </si>
  <si>
    <t xml:space="preserve">AAA</t>
  </si>
  <si>
    <t xml:space="preserve">Moody's Seasoned Aaa Corporate Bond Yield, Percent, Annual, Not Seasonally Adjusted</t>
  </si>
  <si>
    <t xml:space="preserve">BAA</t>
  </si>
  <si>
    <t xml:space="preserve">Moody's Seasoned Baa Corporate Bond Yield, Percent, Annual, Not Seasonally Adjusted</t>
  </si>
  <si>
    <t xml:space="preserve">% Rate</t>
  </si>
  <si>
    <t xml:space="preserve">year</t>
  </si>
  <si>
    <t xml:space="preserve">BBB</t>
  </si>
  <si>
    <t xml:space="preserve">TB10Y</t>
  </si>
  <si>
    <t xml:space="preserve">SP500</t>
  </si>
  <si>
    <t xml:space="preserve">DividendYield</t>
  </si>
  <si>
    <t xml:space="preserve">ReturnsOnRealEstate</t>
  </si>
  <si>
    <t xml:space="preserve">HomePrices</t>
  </si>
  <si>
    <t xml:space="preserve">CPI</t>
  </si>
</sst>
</file>

<file path=xl/styles.xml><?xml version="1.0" encoding="utf-8"?>
<styleSheet xmlns="http://schemas.openxmlformats.org/spreadsheetml/2006/main">
  <numFmts count="10">
    <numFmt numFmtId="164" formatCode="General"/>
    <numFmt numFmtId="165" formatCode="D\-MMM\-YY"/>
    <numFmt numFmtId="166" formatCode="_(\$* #,##0.00_);_(\$* \(#,##0.00\);_(\$* \-??_);_(@_)"/>
    <numFmt numFmtId="167" formatCode="0.00%"/>
    <numFmt numFmtId="168" formatCode="0%"/>
    <numFmt numFmtId="169" formatCode="0.00"/>
    <numFmt numFmtId="170" formatCode="YYYY\-MM\-DD"/>
    <numFmt numFmtId="171" formatCode="M/D/YYYY"/>
    <numFmt numFmtId="172" formatCode="0.0"/>
    <numFmt numFmtId="173" formatCode="0.0000"/>
  </numFmts>
  <fonts count="35">
    <font>
      <sz val="10"/>
      <name val="Geneva"/>
      <family val="2"/>
      <charset val="1"/>
    </font>
    <font>
      <sz val="10"/>
      <name val="Arial"/>
      <family val="0"/>
    </font>
    <font>
      <sz val="10"/>
      <name val="Arial"/>
      <family val="0"/>
    </font>
    <font>
      <sz val="10"/>
      <name val="Arial"/>
      <family val="0"/>
    </font>
    <font>
      <b val="true"/>
      <sz val="14"/>
      <name val="Geneva"/>
      <family val="2"/>
      <charset val="1"/>
    </font>
    <font>
      <sz val="14"/>
      <name val="Geneva"/>
      <family val="2"/>
      <charset val="1"/>
    </font>
    <font>
      <sz val="12"/>
      <name val="Geneva"/>
      <family val="2"/>
      <charset val="1"/>
    </font>
    <font>
      <b val="true"/>
      <sz val="12"/>
      <name val="Geneva"/>
      <family val="2"/>
      <charset val="1"/>
    </font>
    <font>
      <sz val="12"/>
      <color rgb="FFDD0806"/>
      <name val="Geneva"/>
      <family val="2"/>
      <charset val="1"/>
    </font>
    <font>
      <b val="true"/>
      <sz val="10"/>
      <name val="Geneva"/>
      <family val="2"/>
      <charset val="1"/>
    </font>
    <font>
      <sz val="12"/>
      <name val="Times New Roman"/>
      <family val="1"/>
      <charset val="1"/>
    </font>
    <font>
      <b val="true"/>
      <sz val="12"/>
      <color rgb="FF000000"/>
      <name val="Calibri"/>
      <family val="2"/>
      <charset val="1"/>
    </font>
    <font>
      <i val="true"/>
      <sz val="12"/>
      <color rgb="FF000000"/>
      <name val="Calibri"/>
      <family val="2"/>
      <charset val="1"/>
    </font>
    <font>
      <u val="single"/>
      <sz val="10"/>
      <color rgb="FF0000D4"/>
      <name val="Geneva"/>
      <family val="2"/>
      <charset val="1"/>
    </font>
    <font>
      <sz val="12"/>
      <name val="Calibri"/>
      <family val="2"/>
      <charset val="1"/>
    </font>
    <font>
      <sz val="12"/>
      <color rgb="FF000000"/>
      <name val="Calibri"/>
      <family val="2"/>
      <charset val="1"/>
    </font>
    <font>
      <sz val="14"/>
      <color rgb="FFDD0806"/>
      <name val="Times New Roman"/>
      <family val="1"/>
      <charset val="1"/>
    </font>
    <font>
      <sz val="14"/>
      <color rgb="FFDD0806"/>
      <name val="Geneva"/>
      <family val="2"/>
      <charset val="1"/>
    </font>
    <font>
      <i val="true"/>
      <sz val="12"/>
      <name val="Times New Roman"/>
      <family val="1"/>
      <charset val="1"/>
    </font>
    <font>
      <b val="true"/>
      <sz val="12"/>
      <name val="Times New Roman"/>
      <family val="1"/>
      <charset val="1"/>
    </font>
    <font>
      <i val="true"/>
      <sz val="12"/>
      <name val="Calibri"/>
      <family val="2"/>
      <charset val="1"/>
    </font>
    <font>
      <b val="true"/>
      <i val="true"/>
      <sz val="12"/>
      <name val="Times New Roman"/>
      <family val="1"/>
      <charset val="1"/>
    </font>
    <font>
      <b val="true"/>
      <sz val="9"/>
      <color rgb="FF000000"/>
      <name val="Geneva"/>
      <family val="2"/>
      <charset val="1"/>
    </font>
    <font>
      <sz val="9"/>
      <color rgb="FF000000"/>
      <name val="Geneva"/>
      <family val="2"/>
      <charset val="1"/>
    </font>
    <font>
      <sz val="10"/>
      <name val="Times New Roman"/>
      <family val="1"/>
      <charset val="1"/>
    </font>
    <font>
      <sz val="10"/>
      <color rgb="FF006411"/>
      <name val="Geneva"/>
      <family val="2"/>
      <charset val="1"/>
    </font>
    <font>
      <sz val="12"/>
      <color rgb="FF000000"/>
      <name val="Times New Roman"/>
      <family val="1"/>
      <charset val="1"/>
    </font>
    <font>
      <sz val="10"/>
      <color rgb="FF000000"/>
      <name val="Geneva"/>
      <family val="2"/>
      <charset val="1"/>
    </font>
    <font>
      <sz val="10"/>
      <color rgb="FFDD0806"/>
      <name val="Geneva"/>
      <family val="2"/>
      <charset val="1"/>
    </font>
    <font>
      <i val="true"/>
      <sz val="12"/>
      <name val="Geneva"/>
      <family val="2"/>
      <charset val="1"/>
    </font>
    <font>
      <i val="true"/>
      <sz val="12"/>
      <color rgb="FFDD0806"/>
      <name val="Geneva"/>
      <family val="2"/>
      <charset val="1"/>
    </font>
    <font>
      <sz val="10"/>
      <name val="Arial"/>
      <family val="2"/>
      <charset val="1"/>
    </font>
    <font>
      <sz val="9"/>
      <name val="Arial"/>
      <family val="2"/>
      <charset val="1"/>
    </font>
    <font>
      <i val="true"/>
      <sz val="10"/>
      <name val="Geneva"/>
      <family val="2"/>
      <charset val="1"/>
    </font>
    <font>
      <sz val="10"/>
      <color rgb="FF0000FF"/>
      <name val="Geneva"/>
      <family val="2"/>
      <charset val="1"/>
    </font>
  </fonts>
  <fills count="6">
    <fill>
      <patternFill patternType="none"/>
    </fill>
    <fill>
      <patternFill patternType="gray125"/>
    </fill>
    <fill>
      <patternFill patternType="solid">
        <fgColor rgb="FFFFFFC0"/>
        <bgColor rgb="FFFFFF99"/>
      </patternFill>
    </fill>
    <fill>
      <patternFill patternType="solid">
        <fgColor rgb="FFFCF305"/>
        <bgColor rgb="FFFFFF00"/>
      </patternFill>
    </fill>
    <fill>
      <patternFill patternType="solid">
        <fgColor rgb="FF999933"/>
        <bgColor rgb="FF969696"/>
      </patternFill>
    </fill>
    <fill>
      <patternFill patternType="solid">
        <fgColor rgb="FFFFFFFF"/>
        <bgColor rgb="FFFFFFC0"/>
      </patternFill>
    </fill>
  </fills>
  <borders count="32">
    <border diagonalUp="false" diagonalDown="false">
      <left/>
      <right/>
      <top/>
      <bottom/>
      <diagonal/>
    </border>
    <border diagonalUp="false" diagonalDown="false">
      <left style="medium">
        <color rgb="FF4C4C4C"/>
      </left>
      <right style="medium">
        <color rgb="FF4C4C4C"/>
      </right>
      <top style="medium">
        <color rgb="FF4C4C4C"/>
      </top>
      <bottom style="medium">
        <color rgb="FF4C4C4C"/>
      </bottom>
      <diagonal/>
    </border>
    <border diagonalUp="false" diagonalDown="false">
      <left style="thin">
        <color rgb="FF4C4C4C"/>
      </left>
      <right style="thin">
        <color rgb="FF4C4C4C"/>
      </right>
      <top style="thin">
        <color rgb="FF4C4C4C"/>
      </top>
      <bottom style="thin">
        <color rgb="FF4C4C4C"/>
      </bottom>
      <diagonal/>
    </border>
    <border diagonalUp="false" diagonalDown="false">
      <left style="medium">
        <color rgb="FF4C4C4C"/>
      </left>
      <right style="thin">
        <color rgb="FF4C4C4C"/>
      </right>
      <top style="medium">
        <color rgb="FF4C4C4C"/>
      </top>
      <bottom style="thin">
        <color rgb="FF4C4C4C"/>
      </bottom>
      <diagonal/>
    </border>
    <border diagonalUp="false" diagonalDown="false">
      <left style="thin">
        <color rgb="FF4C4C4C"/>
      </left>
      <right style="medium"/>
      <top style="medium">
        <color rgb="FF4C4C4C"/>
      </top>
      <bottom style="thin">
        <color rgb="FF4C4C4C"/>
      </bottom>
      <diagonal/>
    </border>
    <border diagonalUp="false" diagonalDown="false">
      <left style="medium">
        <color rgb="FF4C4C4C"/>
      </left>
      <right style="thin">
        <color rgb="FF4C4C4C"/>
      </right>
      <top/>
      <bottom style="thin">
        <color rgb="FF4C4C4C"/>
      </bottom>
      <diagonal/>
    </border>
    <border diagonalUp="false" diagonalDown="false">
      <left style="thin">
        <color rgb="FF4C4C4C"/>
      </left>
      <right style="medium"/>
      <top style="thin">
        <color rgb="FF4C4C4C"/>
      </top>
      <bottom style="thin">
        <color rgb="FF4C4C4C"/>
      </bottom>
      <diagonal/>
    </border>
    <border diagonalUp="false" diagonalDown="false">
      <left style="medium">
        <color rgb="FF4C4C4C"/>
      </left>
      <right style="thin">
        <color rgb="FF4C4C4C"/>
      </right>
      <top/>
      <bottom style="medium">
        <color rgb="FF4C4C4C"/>
      </bottom>
      <diagonal/>
    </border>
    <border diagonalUp="false" diagonalDown="false">
      <left style="thin">
        <color rgb="FF4C4C4C"/>
      </left>
      <right style="medium"/>
      <top style="thin">
        <color rgb="FF4C4C4C"/>
      </top>
      <bottom style="medium">
        <color rgb="FF4C4C4C"/>
      </bottom>
      <diagonal/>
    </border>
    <border diagonalUp="false" diagonalDown="false">
      <left style="thin">
        <color rgb="FF4C4C4C"/>
      </left>
      <right/>
      <top style="thin">
        <color rgb="FF4C4C4C"/>
      </top>
      <bottom/>
      <diagonal/>
    </border>
    <border diagonalUp="false" diagonalDown="false">
      <left/>
      <right/>
      <top style="thin">
        <color rgb="FF4C4C4C"/>
      </top>
      <bottom/>
      <diagonal/>
    </border>
    <border diagonalUp="false" diagonalDown="false">
      <left/>
      <right style="thin">
        <color rgb="FF4C4C4C"/>
      </right>
      <top style="thin">
        <color rgb="FF4C4C4C"/>
      </top>
      <bottom/>
      <diagonal/>
    </border>
    <border diagonalUp="false" diagonalDown="false">
      <left style="thin">
        <color rgb="FF4C4C4C"/>
      </left>
      <right/>
      <top/>
      <bottom style="thin">
        <color rgb="FF4C4C4C"/>
      </bottom>
      <diagonal/>
    </border>
    <border diagonalUp="false" diagonalDown="false">
      <left/>
      <right/>
      <top/>
      <bottom style="thin">
        <color rgb="FF4C4C4C"/>
      </bottom>
      <diagonal/>
    </border>
    <border diagonalUp="false" diagonalDown="false">
      <left/>
      <right style="thin">
        <color rgb="FF4C4C4C"/>
      </right>
      <top/>
      <bottom style="thin">
        <color rgb="FF4C4C4C"/>
      </bottom>
      <diagonal/>
    </border>
    <border diagonalUp="false" diagonalDown="false">
      <left style="medium">
        <color rgb="FF4C4C4C"/>
      </left>
      <right style="medium">
        <color rgb="FF4C4C4C"/>
      </right>
      <top/>
      <bottom style="medium">
        <color rgb="FF4C4C4C"/>
      </bottom>
      <diagonal/>
    </border>
    <border diagonalUp="false" diagonalDown="false">
      <left style="medium">
        <color rgb="FF4C4C4C"/>
      </left>
      <right/>
      <top style="medium">
        <color rgb="FF4C4C4C"/>
      </top>
      <bottom style="medium">
        <color rgb="FF4C4C4C"/>
      </bottom>
      <diagonal/>
    </border>
    <border diagonalUp="false" diagonalDown="false">
      <left style="medium">
        <color rgb="FF4C4C4C"/>
      </left>
      <right/>
      <top/>
      <bottom/>
      <diagonal/>
    </border>
    <border diagonalUp="false" diagonalDown="false">
      <left style="thin">
        <color rgb="FF4C4C4C"/>
      </left>
      <right style="thin">
        <color rgb="FF4C4C4C"/>
      </right>
      <top/>
      <bottom style="thin">
        <color rgb="FF4C4C4C"/>
      </bottom>
      <diagonal/>
    </border>
    <border diagonalUp="false" diagonalDown="false">
      <left style="thin">
        <color rgb="FF4C4C4C"/>
      </left>
      <right/>
      <top style="thin">
        <color rgb="FF4C4C4C"/>
      </top>
      <bottom style="thin">
        <color rgb="FF4C4C4C"/>
      </bottom>
      <diagonal/>
    </border>
    <border diagonalUp="false" diagonalDown="false">
      <left style="thin">
        <color rgb="FF4C4C4C"/>
      </left>
      <right style="thin">
        <color rgb="FF4C4C4C"/>
      </right>
      <top style="thin">
        <color rgb="FF4C4C4C"/>
      </top>
      <bottom/>
      <diagonal/>
    </border>
    <border diagonalUp="false" diagonalDown="false">
      <left style="medium">
        <color rgb="FF4C4C4C"/>
      </left>
      <right style="thin">
        <color rgb="FF4C4C4C"/>
      </right>
      <top style="medium">
        <color rgb="FF4C4C4C"/>
      </top>
      <bottom style="medium">
        <color rgb="FF4C4C4C"/>
      </bottom>
      <diagonal/>
    </border>
    <border diagonalUp="false" diagonalDown="false">
      <left style="thin">
        <color rgb="FF4C4C4C"/>
      </left>
      <right style="medium">
        <color rgb="FF4C4C4C"/>
      </right>
      <top style="medium">
        <color rgb="FF4C4C4C"/>
      </top>
      <bottom style="medium">
        <color rgb="FF4C4C4C"/>
      </bottom>
      <diagonal/>
    </border>
    <border diagonalUp="false" diagonalDown="false">
      <left/>
      <right style="thin">
        <color rgb="FF4C4C4C"/>
      </right>
      <top/>
      <bottom/>
      <diagonal/>
    </border>
    <border diagonalUp="false" diagonalDown="false">
      <left style="thin">
        <color rgb="FF4C4C4C"/>
      </left>
      <right style="thin">
        <color rgb="FF4C4C4C"/>
      </right>
      <top/>
      <bottom/>
      <diagonal/>
    </border>
    <border diagonalUp="false" diagonalDown="false">
      <left style="thin">
        <color rgb="FF4C4C4C"/>
      </left>
      <right style="thin">
        <color rgb="FF4C4C4C"/>
      </right>
      <top style="medium">
        <color rgb="FF4C4C4C"/>
      </top>
      <bottom style="thin">
        <color rgb="FF4C4C4C"/>
      </bottom>
      <diagonal/>
    </border>
    <border diagonalUp="false" diagonalDown="false">
      <left style="thin">
        <color rgb="FF4C4C4C"/>
      </left>
      <right style="medium">
        <color rgb="FF4C4C4C"/>
      </right>
      <top style="medium">
        <color rgb="FF4C4C4C"/>
      </top>
      <bottom style="thin">
        <color rgb="FF4C4C4C"/>
      </bottom>
      <diagonal/>
    </border>
    <border diagonalUp="false" diagonalDown="false">
      <left style="medium">
        <color rgb="FF4C4C4C"/>
      </left>
      <right style="thin">
        <color rgb="FF4C4C4C"/>
      </right>
      <top style="thin">
        <color rgb="FF4C4C4C"/>
      </top>
      <bottom style="thin">
        <color rgb="FF4C4C4C"/>
      </bottom>
      <diagonal/>
    </border>
    <border diagonalUp="false" diagonalDown="false">
      <left style="thin">
        <color rgb="FF4C4C4C"/>
      </left>
      <right style="medium">
        <color rgb="FF4C4C4C"/>
      </right>
      <top style="thin">
        <color rgb="FF4C4C4C"/>
      </top>
      <bottom style="thin">
        <color rgb="FF4C4C4C"/>
      </bottom>
      <diagonal/>
    </border>
    <border diagonalUp="false" diagonalDown="false">
      <left style="medium">
        <color rgb="FF4C4C4C"/>
      </left>
      <right style="thin">
        <color rgb="FF4C4C4C"/>
      </right>
      <top style="thin">
        <color rgb="FF4C4C4C"/>
      </top>
      <bottom style="medium">
        <color rgb="FF4C4C4C"/>
      </bottom>
      <diagonal/>
    </border>
    <border diagonalUp="false" diagonalDown="false">
      <left style="thin">
        <color rgb="FF4C4C4C"/>
      </left>
      <right style="thin">
        <color rgb="FF4C4C4C"/>
      </right>
      <top style="thin">
        <color rgb="FF4C4C4C"/>
      </top>
      <bottom style="medium">
        <color rgb="FF4C4C4C"/>
      </bottom>
      <diagonal/>
    </border>
    <border diagonalUp="false" diagonalDown="false">
      <left style="thin">
        <color rgb="FF4C4C4C"/>
      </left>
      <right style="medium">
        <color rgb="FF4C4C4C"/>
      </right>
      <top style="thin">
        <color rgb="FF4C4C4C"/>
      </top>
      <bottom style="medium">
        <color rgb="FF4C4C4C"/>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cellStyleXfs>
  <cellXfs count="14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center" textRotation="0" wrapText="fals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2" xfId="0" applyFont="true" applyBorder="true" applyAlignment="true" applyProtection="false">
      <alignment horizontal="center" vertical="bottom" textRotation="0" wrapText="false" indent="0" shrinkToFit="false"/>
      <protection locked="true" hidden="false"/>
    </xf>
    <xf numFmtId="164" fontId="8" fillId="0" borderId="2" xfId="0" applyFont="true" applyBorder="true" applyAlignment="true" applyProtection="false">
      <alignment horizontal="general" vertical="center" textRotation="0" wrapText="true" indent="0" shrinkToFit="false"/>
      <protection locked="true" hidden="false"/>
    </xf>
    <xf numFmtId="164" fontId="6" fillId="0" borderId="2" xfId="0" applyFont="true" applyBorder="true" applyAlignment="true" applyProtection="false">
      <alignment horizontal="general" vertical="top" textRotation="0" wrapText="true" indent="0" shrinkToFit="false"/>
      <protection locked="true" hidden="false"/>
    </xf>
    <xf numFmtId="164" fontId="8" fillId="0" borderId="2" xfId="0" applyFont="true" applyBorder="true" applyAlignment="true" applyProtection="false">
      <alignment horizontal="general" vertical="center" textRotation="0" wrapText="false" indent="0" shrinkToFit="false"/>
      <protection locked="true" hidden="false"/>
    </xf>
    <xf numFmtId="164" fontId="6" fillId="0" borderId="2" xfId="0" applyFont="true" applyBorder="true" applyAlignment="false" applyProtection="false">
      <alignment horizontal="general" vertical="bottom" textRotation="0" wrapText="false" indent="0" shrinkToFit="false"/>
      <protection locked="true" hidden="false"/>
    </xf>
    <xf numFmtId="164" fontId="6" fillId="0" borderId="2" xfId="0" applyFont="true" applyBorder="true" applyAlignment="true" applyProtection="false">
      <alignment horizontal="general" vertical="bottom" textRotation="0" wrapText="true" indent="0" shrinkToFit="fals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4" fontId="9" fillId="0" borderId="2" xfId="0" applyFont="true" applyBorder="true" applyAlignment="true" applyProtection="false">
      <alignment horizontal="center" vertical="bottom" textRotation="0" wrapText="false" indent="0" shrinkToFit="false"/>
      <protection locked="true" hidden="false"/>
    </xf>
    <xf numFmtId="164" fontId="8" fillId="0" borderId="2" xfId="0" applyFont="true" applyBorder="true" applyAlignment="true" applyProtection="false">
      <alignment horizontal="general" vertical="bottom" textRotation="0" wrapText="true" indent="0" shrinkToFit="false"/>
      <protection locked="true" hidden="false"/>
    </xf>
    <xf numFmtId="164" fontId="8" fillId="0" borderId="2" xfId="0" applyFont="true" applyBorder="true" applyAlignment="true" applyProtection="false">
      <alignment horizontal="left" vertical="top"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4" fontId="11" fillId="2" borderId="3" xfId="0" applyFont="true" applyBorder="true" applyAlignment="false" applyProtection="false">
      <alignment horizontal="general" vertical="bottom" textRotation="0" wrapText="false" indent="0" shrinkToFit="false"/>
      <protection locked="true" hidden="false"/>
    </xf>
    <xf numFmtId="165" fontId="12" fillId="2" borderId="4" xfId="0" applyFont="true" applyBorder="true" applyAlignment="true" applyProtection="false">
      <alignment horizontal="left" vertical="bottom" textRotation="0" wrapText="false" indent="0" shrinkToFit="false"/>
      <protection locked="true" hidden="false"/>
    </xf>
    <xf numFmtId="164" fontId="11" fillId="2" borderId="5" xfId="0" applyFont="true" applyBorder="true" applyAlignment="false" applyProtection="false">
      <alignment horizontal="general" vertical="bottom" textRotation="0" wrapText="false" indent="0" shrinkToFit="false"/>
      <protection locked="true" hidden="false"/>
    </xf>
    <xf numFmtId="164" fontId="13" fillId="2" borderId="6" xfId="20" applyFont="true" applyBorder="true" applyAlignment="true" applyProtection="true">
      <alignment horizontal="left" vertical="bottom" textRotation="0" wrapText="false" indent="0" shrinkToFit="false"/>
      <protection locked="true" hidden="false"/>
    </xf>
    <xf numFmtId="164" fontId="14" fillId="2" borderId="2" xfId="0" applyFont="true" applyBorder="true" applyAlignment="true" applyProtection="false">
      <alignment horizontal="left" vertical="bottom" textRotation="0" wrapText="false" indent="0" shrinkToFit="false"/>
      <protection locked="true" hidden="false"/>
    </xf>
    <xf numFmtId="164" fontId="14" fillId="2" borderId="6" xfId="0" applyFont="true" applyBorder="true" applyAlignment="true" applyProtection="false">
      <alignment horizontal="left"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5" fontId="13" fillId="2" borderId="6" xfId="20" applyFont="true" applyBorder="true" applyAlignment="true" applyProtection="true">
      <alignment horizontal="left" vertical="bottom" textRotation="0" wrapText="false" indent="0" shrinkToFit="false"/>
      <protection locked="true" hidden="false"/>
    </xf>
    <xf numFmtId="164" fontId="13" fillId="2" borderId="6" xfId="20" applyFont="true" applyBorder="true" applyAlignment="true" applyProtection="true">
      <alignment horizontal="general" vertical="bottom" textRotation="0" wrapText="false" indent="0" shrinkToFit="false"/>
      <protection locked="true" hidden="false"/>
    </xf>
    <xf numFmtId="164" fontId="11" fillId="2" borderId="7" xfId="0" applyFont="true" applyBorder="true" applyAlignment="false" applyProtection="false">
      <alignment horizontal="general" vertical="bottom" textRotation="0" wrapText="false" indent="0" shrinkToFit="false"/>
      <protection locked="true" hidden="false"/>
    </xf>
    <xf numFmtId="164" fontId="13" fillId="2" borderId="8" xfId="20" applyFont="true" applyBorder="true" applyAlignment="true" applyProtection="true">
      <alignment horizontal="left"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center" vertical="bottom" textRotation="0" wrapText="false" indent="0" shrinkToFit="false"/>
      <protection locked="true" hidden="false"/>
    </xf>
    <xf numFmtId="164" fontId="10" fillId="3" borderId="2" xfId="0" applyFont="true" applyBorder="true" applyAlignment="true" applyProtection="false">
      <alignment horizontal="center" vertical="bottom" textRotation="0" wrapText="false" indent="0" shrinkToFit="false"/>
      <protection locked="true" hidden="false"/>
    </xf>
    <xf numFmtId="164" fontId="18" fillId="0" borderId="9" xfId="0" applyFont="true" applyBorder="true" applyAlignment="false" applyProtection="false">
      <alignment horizontal="general" vertical="bottom" textRotation="0" wrapText="false" indent="0" shrinkToFit="false"/>
      <protection locked="true" hidden="false"/>
    </xf>
    <xf numFmtId="164" fontId="10" fillId="0" borderId="10" xfId="0" applyFont="true" applyBorder="true" applyAlignment="false" applyProtection="false">
      <alignment horizontal="general" vertical="bottom" textRotation="0" wrapText="false" indent="0" shrinkToFit="false"/>
      <protection locked="true" hidden="false"/>
    </xf>
    <xf numFmtId="164" fontId="10" fillId="0" borderId="11"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true" applyAlignment="false" applyProtection="false">
      <alignment horizontal="general" vertical="bottom" textRotation="0" wrapText="false" indent="0" shrinkToFit="false"/>
      <protection locked="true" hidden="false"/>
    </xf>
    <xf numFmtId="164" fontId="18" fillId="0" borderId="12" xfId="0" applyFont="true" applyBorder="true" applyAlignment="false" applyProtection="false">
      <alignment horizontal="general" vertical="bottom" textRotation="0" wrapText="false" indent="0" shrinkToFit="false"/>
      <protection locked="true" hidden="false"/>
    </xf>
    <xf numFmtId="164" fontId="10" fillId="0" borderId="13" xfId="0" applyFont="true" applyBorder="true" applyAlignment="false" applyProtection="false">
      <alignment horizontal="general" vertical="bottom" textRotation="0" wrapText="false" indent="0" shrinkToFit="false"/>
      <protection locked="true" hidden="false"/>
    </xf>
    <xf numFmtId="164" fontId="10" fillId="0" borderId="14"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true" applyAlignment="true" applyProtection="false">
      <alignment horizontal="center" vertical="bottom" textRotation="0" wrapText="false" indent="0" shrinkToFit="false"/>
      <protection locked="true" hidden="false"/>
    </xf>
    <xf numFmtId="166" fontId="0" fillId="4" borderId="2" xfId="17" applyFont="true" applyBorder="true" applyAlignment="true" applyProtection="true">
      <alignment horizontal="center" vertical="bottom" textRotation="0" wrapText="false" indent="0" shrinkToFit="false"/>
      <protection locked="true" hidden="false"/>
    </xf>
    <xf numFmtId="167" fontId="10" fillId="4" borderId="15" xfId="0" applyFont="true" applyBorder="true" applyAlignment="true" applyProtection="false">
      <alignment horizontal="center" vertical="bottom" textRotation="0" wrapText="false" indent="0" shrinkToFit="false"/>
      <protection locked="true" hidden="false"/>
    </xf>
    <xf numFmtId="164" fontId="19" fillId="0" borderId="16" xfId="0" applyFont="true" applyBorder="true" applyAlignment="true" applyProtection="false">
      <alignment horizontal="center" vertical="bottom" textRotation="0" wrapText="false" indent="0" shrinkToFit="false"/>
      <protection locked="true" hidden="false"/>
    </xf>
    <xf numFmtId="164" fontId="19" fillId="0" borderId="1" xfId="0" applyFont="true" applyBorder="true" applyAlignment="true" applyProtection="false">
      <alignment horizontal="center" vertical="bottom" textRotation="0" wrapText="false" indent="0" shrinkToFit="false"/>
      <protection locked="true" hidden="false"/>
    </xf>
    <xf numFmtId="164" fontId="19" fillId="0" borderId="17" xfId="0" applyFont="true" applyBorder="true" applyAlignment="true" applyProtection="false">
      <alignment horizontal="general" vertical="bottom" textRotation="0" wrapText="false" indent="0" shrinkToFit="false"/>
      <protection locked="true" hidden="false"/>
    </xf>
    <xf numFmtId="164" fontId="19" fillId="0" borderId="0" xfId="0" applyFont="true" applyBorder="true" applyAlignment="true" applyProtection="false">
      <alignment horizontal="general" vertical="bottom" textRotation="0" wrapText="false" indent="0" shrinkToFit="false"/>
      <protection locked="true" hidden="false"/>
    </xf>
    <xf numFmtId="164" fontId="20" fillId="0" borderId="18" xfId="0" applyFont="true" applyBorder="true" applyAlignment="true" applyProtection="false">
      <alignment horizontal="center" vertical="bottom" textRotation="0" wrapText="true" indent="0" shrinkToFit="false"/>
      <protection locked="true" hidden="false"/>
    </xf>
    <xf numFmtId="164" fontId="14" fillId="0" borderId="18" xfId="0" applyFont="true" applyBorder="true" applyAlignment="true" applyProtection="false">
      <alignment horizontal="center" vertical="bottom" textRotation="0" wrapText="true" indent="0" shrinkToFit="false"/>
      <protection locked="true" hidden="false"/>
    </xf>
    <xf numFmtId="164" fontId="14" fillId="0" borderId="12" xfId="0" applyFont="true" applyBorder="true" applyAlignment="true" applyProtection="false">
      <alignment horizontal="center"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4" fillId="0" borderId="2" xfId="0" applyFont="true" applyBorder="true" applyAlignment="true" applyProtection="false">
      <alignment horizontal="center" vertical="bottom" textRotation="0" wrapText="false" indent="0" shrinkToFit="false"/>
      <protection locked="true" hidden="false"/>
    </xf>
    <xf numFmtId="167" fontId="14" fillId="0" borderId="2" xfId="0" applyFont="true" applyBorder="true" applyAlignment="true" applyProtection="false">
      <alignment horizontal="center" vertical="bottom" textRotation="0" wrapText="false" indent="0" shrinkToFit="false"/>
      <protection locked="true" hidden="false"/>
    </xf>
    <xf numFmtId="166" fontId="14" fillId="0" borderId="2" xfId="17" applyFont="true" applyBorder="true" applyAlignment="true" applyProtection="true">
      <alignment horizontal="center" vertical="bottom" textRotation="0" wrapText="false" indent="0" shrinkToFit="false"/>
      <protection locked="true" hidden="false"/>
    </xf>
    <xf numFmtId="167" fontId="14" fillId="0" borderId="19" xfId="0" applyFont="true" applyBorder="true" applyAlignment="true" applyProtection="false">
      <alignment horizontal="center" vertical="bottom" textRotation="0" wrapText="false" indent="0" shrinkToFit="false"/>
      <protection locked="true" hidden="false"/>
    </xf>
    <xf numFmtId="164" fontId="14" fillId="0" borderId="19" xfId="0" applyFont="true" applyBorder="true" applyAlignment="true" applyProtection="false">
      <alignment horizontal="center" vertical="bottom" textRotation="0" wrapText="false" indent="0" shrinkToFit="false"/>
      <protection locked="true" hidden="false"/>
    </xf>
    <xf numFmtId="167" fontId="0" fillId="0" borderId="0" xfId="19" applyFont="true" applyBorder="true" applyAlignment="true" applyProtection="true">
      <alignment horizontal="center" vertical="bottom" textRotation="0" wrapText="false" indent="0" shrinkToFit="false"/>
      <protection locked="true" hidden="false"/>
    </xf>
    <xf numFmtId="167" fontId="10" fillId="0" borderId="2" xfId="19" applyFont="true" applyBorder="true" applyAlignment="true" applyProtection="true">
      <alignment horizontal="general" vertical="bottom" textRotation="0" wrapText="false" indent="0" shrinkToFit="false"/>
      <protection locked="true" hidden="false"/>
    </xf>
    <xf numFmtId="167" fontId="10" fillId="0" borderId="2"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true" applyAlignment="true" applyProtection="false">
      <alignment horizontal="center" vertical="bottom" textRotation="0" wrapText="false" indent="0" shrinkToFit="false"/>
      <protection locked="true" hidden="false"/>
    </xf>
    <xf numFmtId="164" fontId="14" fillId="0" borderId="20" xfId="0" applyFont="true" applyBorder="true" applyAlignment="true" applyProtection="false">
      <alignment horizontal="center" vertical="bottom" textRotation="0" wrapText="false" indent="0" shrinkToFit="false"/>
      <protection locked="true" hidden="false"/>
    </xf>
    <xf numFmtId="167" fontId="14" fillId="0" borderId="20" xfId="0" applyFont="true" applyBorder="true" applyAlignment="true" applyProtection="false">
      <alignment horizontal="center" vertical="bottom" textRotation="0" wrapText="false" indent="0" shrinkToFit="false"/>
      <protection locked="true" hidden="false"/>
    </xf>
    <xf numFmtId="167" fontId="14" fillId="0" borderId="9" xfId="0" applyFont="true" applyBorder="true" applyAlignment="true" applyProtection="false">
      <alignment horizontal="center" vertical="bottom" textRotation="0" wrapText="false" indent="0" shrinkToFit="false"/>
      <protection locked="true" hidden="false"/>
    </xf>
    <xf numFmtId="167" fontId="10" fillId="0" borderId="20" xfId="19" applyFont="true" applyBorder="true" applyAlignment="true" applyProtection="true">
      <alignment horizontal="center" vertical="bottom" textRotation="0" wrapText="false" indent="0" shrinkToFit="false"/>
      <protection locked="true" hidden="false"/>
    </xf>
    <xf numFmtId="167" fontId="10" fillId="0" borderId="20" xfId="0" applyFont="true" applyBorder="true" applyAlignment="false" applyProtection="false">
      <alignment horizontal="general" vertical="bottom" textRotation="0" wrapText="false" indent="0" shrinkToFit="false"/>
      <protection locked="true" hidden="false"/>
    </xf>
    <xf numFmtId="164" fontId="21" fillId="0" borderId="21" xfId="0" applyFont="true" applyBorder="true" applyAlignment="true" applyProtection="false">
      <alignment horizontal="center" vertical="bottom" textRotation="0" wrapText="false" indent="0" shrinkToFit="false"/>
      <protection locked="true" hidden="false"/>
    </xf>
    <xf numFmtId="164" fontId="21" fillId="0" borderId="22" xfId="0" applyFont="true" applyBorder="true" applyAlignment="true" applyProtection="false">
      <alignment horizontal="center" vertical="bottom" textRotation="0" wrapText="false" indent="0" shrinkToFit="false"/>
      <protection locked="true" hidden="false"/>
    </xf>
    <xf numFmtId="164" fontId="19" fillId="0" borderId="0" xfId="0" applyFont="true" applyBorder="true" applyAlignment="true" applyProtection="false">
      <alignment horizontal="center" vertical="bottom" textRotation="0" wrapText="false" indent="0" shrinkToFit="false"/>
      <protection locked="true" hidden="false"/>
    </xf>
    <xf numFmtId="164" fontId="10" fillId="0" borderId="18" xfId="0" applyFont="true" applyBorder="true" applyAlignment="false" applyProtection="false">
      <alignment horizontal="general" vertical="bottom" textRotation="0" wrapText="false" indent="0" shrinkToFit="false"/>
      <protection locked="true" hidden="false"/>
    </xf>
    <xf numFmtId="164" fontId="10" fillId="0" borderId="18" xfId="0" applyFont="true" applyBorder="true" applyAlignment="true" applyProtection="false">
      <alignment horizontal="center" vertical="bottom" textRotation="0" wrapText="false" indent="0" shrinkToFit="false"/>
      <protection locked="true" hidden="false"/>
    </xf>
    <xf numFmtId="167" fontId="0" fillId="0" borderId="18" xfId="0" applyFont="true" applyBorder="true" applyAlignment="true" applyProtection="false">
      <alignment horizontal="center" vertical="bottom" textRotation="0" wrapText="false" indent="0" shrinkToFit="false"/>
      <protection locked="true" hidden="false"/>
    </xf>
    <xf numFmtId="167" fontId="0" fillId="0" borderId="0" xfId="0" applyFont="true" applyBorder="true" applyAlignment="true" applyProtection="false">
      <alignment horizontal="center" vertical="bottom" textRotation="0" wrapText="false" indent="0" shrinkToFit="false"/>
      <protection locked="true" hidden="false"/>
    </xf>
    <xf numFmtId="167" fontId="0" fillId="0" borderId="2" xfId="0" applyFont="true" applyBorder="true" applyAlignment="false" applyProtection="false">
      <alignment horizontal="general" vertical="bottom" textRotation="0" wrapText="false" indent="0" shrinkToFit="false"/>
      <protection locked="true" hidden="false"/>
    </xf>
    <xf numFmtId="164" fontId="10" fillId="0" borderId="2" xfId="0" applyFont="true" applyBorder="true" applyAlignment="true" applyProtection="false">
      <alignment horizontal="center" vertical="bottom" textRotation="0" wrapText="false" indent="0" shrinkToFit="false"/>
      <protection locked="true" hidden="false"/>
    </xf>
    <xf numFmtId="167" fontId="10" fillId="0" borderId="2" xfId="0" applyFont="true" applyBorder="true" applyAlignment="true" applyProtection="false">
      <alignment horizontal="center" vertical="bottom" textRotation="0" wrapText="false" indent="0" shrinkToFit="false"/>
      <protection locked="true" hidden="false"/>
    </xf>
    <xf numFmtId="167" fontId="10" fillId="0" borderId="0" xfId="0" applyFont="true" applyBorder="true" applyAlignment="true" applyProtection="false">
      <alignment horizontal="center"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10" fillId="0" borderId="2" xfId="0" applyFont="true" applyBorder="true" applyAlignment="false" applyProtection="false">
      <alignment horizontal="general" vertical="bottom" textRotation="0" wrapText="false" indent="0" shrinkToFit="false"/>
      <protection locked="true" hidden="false"/>
    </xf>
    <xf numFmtId="167" fontId="10" fillId="0" borderId="18" xfId="19" applyFont="true" applyBorder="true" applyAlignment="true" applyProtection="true">
      <alignment horizontal="center" vertical="bottom" textRotation="0" wrapText="false" indent="0" shrinkToFit="false"/>
      <protection locked="true" hidden="false"/>
    </xf>
    <xf numFmtId="167" fontId="10" fillId="0" borderId="0" xfId="19" applyFont="true" applyBorder="true" applyAlignment="true" applyProtection="true">
      <alignment horizontal="center" vertical="bottom" textRotation="0" wrapText="false" indent="0" shrinkToFit="false"/>
      <protection locked="true" hidden="false"/>
    </xf>
    <xf numFmtId="167" fontId="10" fillId="0" borderId="2" xfId="19"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8" fillId="0" borderId="2" xfId="0" applyFont="true" applyBorder="true" applyAlignment="true" applyProtection="false">
      <alignment horizontal="center" vertical="bottom" textRotation="0" wrapText="false" indent="0" shrinkToFit="false"/>
      <protection locked="true" hidden="false"/>
    </xf>
    <xf numFmtId="164" fontId="10" fillId="0" borderId="23" xfId="0" applyFont="true" applyBorder="true" applyAlignment="true" applyProtection="false">
      <alignment horizontal="center" vertical="bottom" textRotation="0" wrapText="false" indent="0" shrinkToFit="false"/>
      <protection locked="true" hidden="false"/>
    </xf>
    <xf numFmtId="169" fontId="10" fillId="0" borderId="2" xfId="0" applyFont="true" applyBorder="true" applyAlignment="true" applyProtection="false">
      <alignment horizontal="center" vertical="bottom" textRotation="0" wrapText="false" indent="0" shrinkToFit="false"/>
      <protection locked="true" hidden="false"/>
    </xf>
    <xf numFmtId="167" fontId="0" fillId="0" borderId="0" xfId="19" applyFont="true" applyBorder="true" applyAlignment="true" applyProtection="true">
      <alignment horizontal="general" vertical="bottom" textRotation="0" wrapText="false" indent="0" shrinkToFit="false"/>
      <protection locked="true" hidden="false"/>
    </xf>
    <xf numFmtId="167" fontId="10" fillId="0" borderId="19" xfId="19" applyFont="true" applyBorder="true" applyAlignment="true" applyProtection="true">
      <alignment horizontal="center" vertical="bottom" textRotation="0" wrapText="false" indent="0" shrinkToFit="false"/>
      <protection locked="true" hidden="false"/>
    </xf>
    <xf numFmtId="167" fontId="0" fillId="0" borderId="2" xfId="19" applyFont="true" applyBorder="true" applyAlignment="true" applyProtection="true">
      <alignment horizontal="center" vertical="bottom" textRotation="0" wrapText="false" indent="0" shrinkToFit="false"/>
      <protection locked="true" hidden="false"/>
    </xf>
    <xf numFmtId="164" fontId="24" fillId="0" borderId="0" xfId="0" applyFont="true" applyBorder="false" applyAlignment="true" applyProtection="false">
      <alignment horizontal="center" vertical="bottom" textRotation="0" wrapText="false" indent="0" shrinkToFit="false"/>
      <protection locked="true" hidden="false"/>
    </xf>
    <xf numFmtId="164" fontId="0" fillId="0" borderId="2" xfId="0" applyFont="false" applyBorder="true" applyAlignment="true" applyProtection="false">
      <alignment horizontal="center" vertical="bottom" textRotation="0" wrapText="false" indent="0" shrinkToFit="false"/>
      <protection locked="true" hidden="false"/>
    </xf>
    <xf numFmtId="167" fontId="0" fillId="0" borderId="2" xfId="0" applyFont="false" applyBorder="true" applyAlignment="true" applyProtection="false">
      <alignment horizontal="center" vertical="bottom" textRotation="0" wrapText="false" indent="0" shrinkToFit="false"/>
      <protection locked="true" hidden="false"/>
    </xf>
    <xf numFmtId="164" fontId="10" fillId="5" borderId="2" xfId="0" applyFont="true" applyBorder="true" applyAlignment="true" applyProtection="false">
      <alignment horizontal="center" vertical="bottom" textRotation="0" wrapText="false" indent="0" shrinkToFit="false"/>
      <protection locked="true" hidden="false"/>
    </xf>
    <xf numFmtId="164" fontId="0" fillId="5" borderId="2" xfId="0" applyFont="true" applyBorder="true" applyAlignment="true" applyProtection="false">
      <alignment horizontal="center" vertical="bottom" textRotation="0" wrapText="false" indent="0" shrinkToFit="false"/>
      <protection locked="true" hidden="false"/>
    </xf>
    <xf numFmtId="167" fontId="25" fillId="0" borderId="2" xfId="0" applyFont="true" applyBorder="true" applyAlignment="true" applyProtection="false">
      <alignment horizontal="center" vertical="bottom" textRotation="0" wrapText="false" indent="0" shrinkToFit="false"/>
      <protection locked="true" hidden="false"/>
    </xf>
    <xf numFmtId="169" fontId="26" fillId="0" borderId="2" xfId="0" applyFont="true" applyBorder="true" applyAlignment="true" applyProtection="false">
      <alignment horizontal="center" vertical="bottom" textRotation="0" wrapText="false" indent="0" shrinkToFit="false"/>
      <protection locked="true" hidden="false"/>
    </xf>
    <xf numFmtId="167" fontId="0" fillId="0" borderId="0" xfId="0" applyFont="false" applyBorder="true" applyAlignment="true" applyProtection="false">
      <alignment horizontal="center" vertical="bottom" textRotation="0" wrapText="false" indent="0" shrinkToFit="false"/>
      <protection locked="true" hidden="false"/>
    </xf>
    <xf numFmtId="164" fontId="10" fillId="0" borderId="24" xfId="0" applyFont="true" applyBorder="true" applyAlignment="true" applyProtection="false">
      <alignment horizontal="center" vertical="bottom" textRotation="0" wrapText="false" indent="0" shrinkToFit="false"/>
      <protection locked="true" hidden="false"/>
    </xf>
    <xf numFmtId="164" fontId="27" fillId="0" borderId="0" xfId="0" applyFont="true" applyBorder="false" applyAlignment="true" applyProtection="false">
      <alignment horizontal="center" vertical="bottom" textRotation="0" wrapText="false" indent="0" shrinkToFit="false"/>
      <protection locked="true" hidden="false"/>
    </xf>
    <xf numFmtId="167" fontId="0" fillId="0" borderId="0" xfId="0" applyFont="false" applyBorder="false" applyAlignment="true" applyProtection="false">
      <alignment horizontal="center"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7" fontId="28" fillId="0" borderId="2"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19" applyFont="true" applyBorder="true" applyAlignment="tru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right"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72" fontId="0" fillId="0" borderId="0" xfId="0" applyFont="false" applyBorder="false" applyAlignment="false" applyProtection="false">
      <alignment horizontal="general" vertical="bottom" textRotation="0" wrapText="false" indent="0" shrinkToFit="false"/>
      <protection locked="true" hidden="false"/>
    </xf>
    <xf numFmtId="164" fontId="6" fillId="0" borderId="3" xfId="0" applyFont="true" applyBorder="true" applyAlignment="false" applyProtection="false">
      <alignment horizontal="general" vertical="bottom" textRotation="0" wrapText="false" indent="0" shrinkToFit="false"/>
      <protection locked="true" hidden="false"/>
    </xf>
    <xf numFmtId="164" fontId="29" fillId="0" borderId="25" xfId="0" applyFont="true" applyBorder="true" applyAlignment="true" applyProtection="false">
      <alignment horizontal="center" vertical="bottom" textRotation="0" wrapText="false" indent="0" shrinkToFit="false"/>
      <protection locked="true" hidden="false"/>
    </xf>
    <xf numFmtId="164" fontId="29" fillId="0" borderId="26" xfId="0" applyFont="true" applyBorder="true" applyAlignment="true" applyProtection="false">
      <alignment horizontal="center" vertical="bottom" textRotation="0" wrapText="false" indent="0" shrinkToFit="false"/>
      <protection locked="true" hidden="false"/>
    </xf>
    <xf numFmtId="164" fontId="6" fillId="0" borderId="27" xfId="0" applyFont="true" applyBorder="true" applyAlignment="false" applyProtection="false">
      <alignment horizontal="general" vertical="bottom" textRotation="0" wrapText="false" indent="0" shrinkToFit="false"/>
      <protection locked="true" hidden="false"/>
    </xf>
    <xf numFmtId="164" fontId="6" fillId="0" borderId="2" xfId="0" applyFont="true" applyBorder="true" applyAlignment="true" applyProtection="false">
      <alignment horizontal="center" vertical="bottom" textRotation="0" wrapText="false" indent="0" shrinkToFit="false"/>
      <protection locked="true" hidden="false"/>
    </xf>
    <xf numFmtId="164" fontId="6" fillId="0" borderId="28" xfId="0" applyFont="true" applyBorder="true" applyAlignment="true" applyProtection="false">
      <alignment horizontal="center" vertical="bottom" textRotation="0" wrapText="false" indent="0" shrinkToFit="false"/>
      <protection locked="true" hidden="false"/>
    </xf>
    <xf numFmtId="167" fontId="6" fillId="0" borderId="2" xfId="0" applyFont="true" applyBorder="true" applyAlignment="true" applyProtection="false">
      <alignment horizontal="center" vertical="bottom" textRotation="0" wrapText="false" indent="0" shrinkToFit="false"/>
      <protection locked="true" hidden="false"/>
    </xf>
    <xf numFmtId="167" fontId="6" fillId="0" borderId="28" xfId="0" applyFont="true" applyBorder="true" applyAlignment="true" applyProtection="false">
      <alignment horizontal="center" vertical="bottom" textRotation="0" wrapText="false" indent="0" shrinkToFit="false"/>
      <protection locked="true" hidden="false"/>
    </xf>
    <xf numFmtId="164" fontId="8" fillId="0" borderId="27" xfId="0" applyFont="true" applyBorder="true" applyAlignment="false" applyProtection="false">
      <alignment horizontal="general" vertical="bottom" textRotation="0" wrapText="false" indent="0" shrinkToFit="false"/>
      <protection locked="true" hidden="false"/>
    </xf>
    <xf numFmtId="167" fontId="30" fillId="0" borderId="2" xfId="0" applyFont="true" applyBorder="true" applyAlignment="true" applyProtection="false">
      <alignment horizontal="center" vertical="bottom" textRotation="0" wrapText="false" indent="0" shrinkToFit="false"/>
      <protection locked="true" hidden="false"/>
    </xf>
    <xf numFmtId="164" fontId="8" fillId="0" borderId="29" xfId="0" applyFont="true" applyBorder="true" applyAlignment="false" applyProtection="false">
      <alignment horizontal="general" vertical="bottom" textRotation="0" wrapText="false" indent="0" shrinkToFit="false"/>
      <protection locked="true" hidden="false"/>
    </xf>
    <xf numFmtId="167" fontId="30" fillId="0" borderId="30" xfId="0" applyFont="true" applyBorder="true" applyAlignment="true" applyProtection="false">
      <alignment horizontal="center" vertical="bottom" textRotation="0" wrapText="false" indent="0" shrinkToFit="false"/>
      <protection locked="true" hidden="false"/>
    </xf>
    <xf numFmtId="164" fontId="6" fillId="0" borderId="30" xfId="0" applyFont="true" applyBorder="true" applyAlignment="true" applyProtection="false">
      <alignment horizontal="center" vertical="bottom" textRotation="0" wrapText="false" indent="0" shrinkToFit="false"/>
      <protection locked="true" hidden="false"/>
    </xf>
    <xf numFmtId="164" fontId="6" fillId="0" borderId="31"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31" fillId="5" borderId="0" xfId="0" applyFont="true" applyBorder="false" applyAlignment="false" applyProtection="false">
      <alignment horizontal="general" vertical="bottom" textRotation="0" wrapText="false" indent="0" shrinkToFit="false"/>
      <protection locked="true" hidden="false"/>
    </xf>
    <xf numFmtId="164" fontId="31" fillId="0" borderId="0" xfId="0" applyFont="true" applyBorder="false" applyAlignment="false" applyProtection="false">
      <alignment horizontal="general" vertical="bottom" textRotation="0" wrapText="false" indent="0" shrinkToFit="false"/>
      <protection locked="true" hidden="false"/>
    </xf>
    <xf numFmtId="169" fontId="31" fillId="5" borderId="0" xfId="0" applyFont="true" applyBorder="false" applyAlignment="false" applyProtection="false">
      <alignment horizontal="general" vertical="bottom" textRotation="0" wrapText="false" indent="0" shrinkToFit="false"/>
      <protection locked="true" hidden="false"/>
    </xf>
    <xf numFmtId="169" fontId="32" fillId="5" borderId="0" xfId="0" applyFont="true" applyBorder="false" applyAlignment="true" applyProtection="false">
      <alignment horizontal="right" vertical="bottom" textRotation="0" wrapText="false" indent="0" shrinkToFit="false"/>
      <protection locked="true" hidden="false"/>
    </xf>
    <xf numFmtId="169" fontId="32" fillId="5" borderId="0" xfId="0" applyFont="true" applyBorder="false" applyAlignment="false" applyProtection="false">
      <alignment horizontal="general" vertical="bottom" textRotation="0" wrapText="false" indent="0" shrinkToFit="false"/>
      <protection locked="true" hidden="false"/>
    </xf>
    <xf numFmtId="164" fontId="33" fillId="0" borderId="0" xfId="0" applyFont="true" applyBorder="false" applyAlignment="false" applyProtection="false">
      <alignment horizontal="general" vertical="bottom" textRotation="0" wrapText="false" indent="0" shrinkToFit="false"/>
      <protection locked="true" hidden="false"/>
    </xf>
    <xf numFmtId="164" fontId="3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73" fontId="10" fillId="0" borderId="0" xfId="19" applyFont="true" applyBorder="true" applyAlignment="true" applyProtection="true">
      <alignment horizontal="center" vertical="bottom" textRotation="0" wrapText="false" indent="0" shrinkToFit="false"/>
      <protection locked="true" hidden="false"/>
    </xf>
    <xf numFmtId="173" fontId="10" fillId="0" borderId="0" xfId="0" applyFont="true" applyBorder="true" applyAlignment="true" applyProtection="false">
      <alignment horizontal="center" vertical="bottom" textRotation="0" wrapText="false" indent="0" shrinkToFit="false"/>
      <protection locked="true" hidden="false"/>
    </xf>
    <xf numFmtId="173" fontId="0" fillId="0" borderId="0" xfId="0" applyFont="false" applyBorder="false" applyAlignment="false" applyProtection="false">
      <alignment horizontal="general" vertical="bottom" textRotation="0" wrapText="false" indent="0" shrinkToFit="false"/>
      <protection locked="true" hidden="false"/>
    </xf>
    <xf numFmtId="173" fontId="0" fillId="0" borderId="0" xfId="19" applyFont="tru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73" fontId="0" fillId="0" borderId="0" xfId="0" applyFont="false" applyBorder="true" applyAlignment="true" applyProtection="false">
      <alignment horizontal="center" vertical="bottom" textRotation="0" wrapText="false" indent="0" shrinkToFit="false"/>
      <protection locked="true" hidden="false"/>
    </xf>
    <xf numFmtId="164" fontId="25" fillId="0" borderId="0" xfId="0" applyFont="true" applyBorder="true" applyAlignment="true" applyProtection="false">
      <alignment horizontal="center" vertical="bottom" textRotation="0" wrapText="false" indent="0" shrinkToFit="false"/>
      <protection locked="true" hidden="false"/>
    </xf>
    <xf numFmtId="164" fontId="10" fillId="5" borderId="0" xfId="0" applyFont="true" applyBorder="true" applyAlignment="true" applyProtection="false">
      <alignment horizontal="center" vertical="bottom" textRotation="0" wrapText="false" indent="0" shrinkToFit="false"/>
      <protection locked="true" hidden="false"/>
    </xf>
    <xf numFmtId="164" fontId="28" fillId="0" borderId="0" xfId="0" applyFont="true" applyBorder="true" applyAlignment="true" applyProtection="false">
      <alignment horizontal="center" vertical="bottom" textRotation="0" wrapText="false" indent="0" shrinkToFit="false"/>
      <protection locked="true" hidden="false"/>
    </xf>
    <xf numFmtId="164" fontId="0" fillId="0" borderId="0" xfId="19" applyFont="true" applyBorder="true" applyAlignment="true" applyProtection="true">
      <alignment horizontal="general" vertical="bottom" textRotation="0" wrapText="false" indent="0" shrinkToFit="false"/>
      <protection locked="true" hidden="false"/>
    </xf>
    <xf numFmtId="173" fontId="0" fillId="0" borderId="0" xfId="0" applyFont="false" applyBorder="false" applyAlignment="true" applyProtection="false">
      <alignment horizontal="center"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DD0806"/>
      <rgbColor rgb="FF00FF00"/>
      <rgbColor rgb="FF0000FF"/>
      <rgbColor rgb="FFFCF305"/>
      <rgbColor rgb="FFFF00FF"/>
      <rgbColor rgb="FF00FFFF"/>
      <rgbColor rgb="FF800000"/>
      <rgbColor rgb="FF006411"/>
      <rgbColor rgb="FF000080"/>
      <rgbColor rgb="FF999933"/>
      <rgbColor rgb="FF800080"/>
      <rgbColor rgb="FF008080"/>
      <rgbColor rgb="FFC0C0C0"/>
      <rgbColor rgb="FF808080"/>
      <rgbColor rgb="FF9999FF"/>
      <rgbColor rgb="FF993366"/>
      <rgbColor rgb="FFFFFFC0"/>
      <rgbColor rgb="FFCCFFFF"/>
      <rgbColor rgb="FF660066"/>
      <rgbColor rgb="FFFF8080"/>
      <rgbColor rgb="FF0066CC"/>
      <rgbColor rgb="FFCCCCFF"/>
      <rgbColor rgb="FF000080"/>
      <rgbColor rgb="FFFF00FF"/>
      <rgbColor rgb="FFFFFF00"/>
      <rgbColor rgb="FF00FFFF"/>
      <rgbColor rgb="FF800080"/>
      <rgbColor rgb="FF800000"/>
      <rgbColor rgb="FF008080"/>
      <rgbColor rgb="FF0000D4"/>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4C4C4C"/>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mailto:adamodar@stern.nyu.edu?subject=Data%20on%20website" TargetMode="External"/><Relationship Id="rId3" Type="http://schemas.openxmlformats.org/officeDocument/2006/relationships/hyperlink" Target="http://www.damodaran.com/" TargetMode="External"/><Relationship Id="rId4" Type="http://schemas.openxmlformats.org/officeDocument/2006/relationships/hyperlink" Target="http://www.stern.nyu.edu/~adamodar/New_Home_Page/data.html" TargetMode="External"/><Relationship Id="rId5" Type="http://schemas.openxmlformats.org/officeDocument/2006/relationships/hyperlink" Target="http://www.stern.nyu.edu/~adamodar/pc/datasets/indname.xls" TargetMode="External"/><Relationship Id="rId6" Type="http://schemas.openxmlformats.org/officeDocument/2006/relationships/hyperlink" Target="http://www.stern.nyu.edu/~adamodar/New_Home_Page/datafile/variable.htm" TargetMode="External"/><Relationship Id="rId7" Type="http://schemas.openxmlformats.org/officeDocument/2006/relationships/vmlDrawing" Target="../drawings/vmlDrawing1.vml"/>
</Relationships>
</file>

<file path=xl/worksheets/_rels/sheet9.xml.rels><?xml version="1.0" encoding="UTF-8"?>
<Relationships xmlns="http://schemas.openxmlformats.org/package/2006/relationships"><Relationship Id="rId1" Type="http://schemas.openxmlformats.org/officeDocument/2006/relationships/hyperlink" Target="https://fred.stlouisfed.org/docs/api/fred/"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18"/>
  <sheetViews>
    <sheetView showFormulas="false" showGridLines="true" showRowColHeaders="true" showZeros="true" rightToLeft="false" tabSelected="false" showOutlineSymbols="true" defaultGridColor="true" view="normal" topLeftCell="A7" colorId="64" zoomScale="125" zoomScaleNormal="125" zoomScalePageLayoutView="100" workbookViewId="0">
      <selection pane="topLeft" activeCell="B9" activeCellId="0" sqref="B9"/>
    </sheetView>
  </sheetViews>
  <sheetFormatPr defaultRowHeight="14" zeroHeight="false" outlineLevelRow="0" outlineLevelCol="0"/>
  <cols>
    <col collapsed="false" customWidth="true" hidden="false" outlineLevel="0" max="1" min="1" style="0" width="26.7"/>
    <col collapsed="false" customWidth="true" hidden="false" outlineLevel="0" max="2" min="2" style="0" width="84.85"/>
    <col collapsed="false" customWidth="true" hidden="false" outlineLevel="0" max="1025" min="3" style="0" width="11.04"/>
  </cols>
  <sheetData>
    <row r="1" customFormat="false" ht="61" hidden="false" customHeight="false" outlineLevel="0" collapsed="false">
      <c r="A1" s="1" t="s">
        <v>0</v>
      </c>
      <c r="B1" s="2" t="s">
        <v>1</v>
      </c>
    </row>
    <row r="2" customFormat="false" ht="17" hidden="false" customHeight="false" outlineLevel="0" collapsed="false">
      <c r="A2" s="3"/>
      <c r="B2" s="3"/>
    </row>
    <row r="3" customFormat="false" ht="17" hidden="false" customHeight="false" outlineLevel="0" collapsed="false">
      <c r="A3" s="4" t="s">
        <v>2</v>
      </c>
      <c r="B3" s="4"/>
    </row>
    <row r="4" customFormat="false" ht="72" hidden="false" customHeight="false" outlineLevel="0" collapsed="false">
      <c r="A4" s="5" t="s">
        <v>3</v>
      </c>
      <c r="B4" s="6" t="s">
        <v>4</v>
      </c>
    </row>
    <row r="5" customFormat="false" ht="144" hidden="false" customHeight="false" outlineLevel="0" collapsed="false">
      <c r="A5" s="7" t="s">
        <v>5</v>
      </c>
      <c r="B5" s="6" t="s">
        <v>6</v>
      </c>
    </row>
    <row r="6" customFormat="false" ht="54" hidden="false" customHeight="false" outlineLevel="0" collapsed="false">
      <c r="A6" s="7" t="s">
        <v>7</v>
      </c>
      <c r="B6" s="6" t="s">
        <v>8</v>
      </c>
    </row>
    <row r="7" customFormat="false" ht="36" hidden="false" customHeight="false" outlineLevel="0" collapsed="false">
      <c r="A7" s="5" t="s">
        <v>9</v>
      </c>
      <c r="B7" s="6" t="s">
        <v>10</v>
      </c>
    </row>
    <row r="8" customFormat="false" ht="17" hidden="false" customHeight="false" outlineLevel="0" collapsed="false">
      <c r="A8" s="7" t="s">
        <v>11</v>
      </c>
      <c r="B8" s="8" t="s">
        <v>12</v>
      </c>
    </row>
    <row r="9" customFormat="false" ht="36" hidden="false" customHeight="false" outlineLevel="0" collapsed="false">
      <c r="A9" s="7" t="s">
        <v>13</v>
      </c>
      <c r="B9" s="9" t="s">
        <v>14</v>
      </c>
    </row>
    <row r="10" customFormat="false" ht="17" hidden="false" customHeight="false" outlineLevel="0" collapsed="false">
      <c r="A10" s="7" t="s">
        <v>15</v>
      </c>
      <c r="B10" s="8" t="s">
        <v>16</v>
      </c>
    </row>
    <row r="11" customFormat="false" ht="72" hidden="false" customHeight="false" outlineLevel="0" collapsed="false">
      <c r="A11" s="10" t="s">
        <v>17</v>
      </c>
      <c r="B11" s="9" t="s">
        <v>18</v>
      </c>
    </row>
    <row r="12" customFormat="false" ht="36" hidden="false" customHeight="false" outlineLevel="0" collapsed="false">
      <c r="A12" s="7" t="s">
        <v>19</v>
      </c>
      <c r="B12" s="9" t="s">
        <v>20</v>
      </c>
    </row>
    <row r="13" customFormat="false" ht="17" hidden="false" customHeight="false" outlineLevel="0" collapsed="false">
      <c r="A13" s="3"/>
      <c r="B13" s="3"/>
    </row>
    <row r="14" customFormat="false" ht="16" hidden="false" customHeight="true" outlineLevel="0" collapsed="false">
      <c r="A14" s="11" t="s">
        <v>21</v>
      </c>
      <c r="B14" s="11"/>
    </row>
    <row r="15" customFormat="false" ht="36" hidden="false" customHeight="false" outlineLevel="0" collapsed="false">
      <c r="A15" s="12" t="s">
        <v>22</v>
      </c>
      <c r="B15" s="9" t="s">
        <v>23</v>
      </c>
    </row>
    <row r="16" customFormat="false" ht="72" hidden="false" customHeight="false" outlineLevel="0" collapsed="false">
      <c r="A16" s="5" t="s">
        <v>24</v>
      </c>
      <c r="B16" s="9" t="s">
        <v>25</v>
      </c>
    </row>
    <row r="17" customFormat="false" ht="90" hidden="false" customHeight="false" outlineLevel="0" collapsed="false">
      <c r="A17" s="13" t="s">
        <v>26</v>
      </c>
      <c r="B17" s="6" t="s">
        <v>27</v>
      </c>
    </row>
    <row r="18" customFormat="false" ht="17" hidden="false" customHeight="false" outlineLevel="0" collapsed="false"/>
    <row r="19" customFormat="false" ht="17" hidden="false" customHeight="false" outlineLevel="0" collapsed="false"/>
    <row r="20" customFormat="false" ht="17" hidden="false" customHeight="false" outlineLevel="0" collapsed="false"/>
    <row r="21" customFormat="false" ht="17" hidden="false" customHeight="false" outlineLevel="0" collapsed="false"/>
    <row r="22" customFormat="false" ht="17" hidden="false" customHeight="false" outlineLevel="0" collapsed="false"/>
    <row r="23" customFormat="false" ht="17" hidden="false" customHeight="false" outlineLevel="0" collapsed="false"/>
    <row r="24" customFormat="false" ht="17" hidden="false" customHeight="false" outlineLevel="0" collapsed="false"/>
    <row r="25" customFormat="false" ht="17" hidden="false" customHeight="false" outlineLevel="0" collapsed="false"/>
  </sheetData>
  <mergeCells count="2">
    <mergeCell ref="A3:B3"/>
    <mergeCell ref="A14:B1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J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30" activeCellId="0" sqref="A30"/>
    </sheetView>
  </sheetViews>
  <sheetFormatPr defaultRowHeight="14.65" zeroHeight="false" outlineLevelRow="0" outlineLevelCol="0"/>
  <cols>
    <col collapsed="false" customWidth="true" hidden="false" outlineLevel="0" max="1" min="1" style="0" width="6.44"/>
    <col collapsed="false" customWidth="true" hidden="false" outlineLevel="0" max="2" min="2" style="0" width="6.93"/>
    <col collapsed="false" customWidth="true" hidden="false" outlineLevel="0" max="3" min="3" style="0" width="6.32"/>
    <col collapsed="false" customWidth="true" hidden="false" outlineLevel="0" max="6" min="4" style="0" width="11.04"/>
    <col collapsed="false" customWidth="true" hidden="false" outlineLevel="0" max="7" min="7" style="0" width="13.87"/>
    <col collapsed="false" customWidth="true" hidden="false" outlineLevel="0" max="8" min="8" style="0" width="15.58"/>
    <col collapsed="false" customWidth="true" hidden="false" outlineLevel="0" max="1025" min="9" style="0" width="11.04"/>
  </cols>
  <sheetData>
    <row r="1" customFormat="false" ht="17" hidden="false" customHeight="false" outlineLevel="0" collapsed="false">
      <c r="A1" s="130" t="s">
        <v>131</v>
      </c>
      <c r="B1" s="103" t="s">
        <v>126</v>
      </c>
      <c r="C1" s="103" t="s">
        <v>132</v>
      </c>
      <c r="D1" s="130" t="s">
        <v>107</v>
      </c>
      <c r="E1" s="14" t="s">
        <v>133</v>
      </c>
      <c r="F1" s="38" t="s">
        <v>134</v>
      </c>
      <c r="G1" s="38" t="s">
        <v>135</v>
      </c>
      <c r="H1" s="38" t="s">
        <v>136</v>
      </c>
      <c r="I1" s="0" t="s">
        <v>137</v>
      </c>
      <c r="J1" s="0" t="s">
        <v>138</v>
      </c>
    </row>
    <row r="2" customFormat="false" ht="15" hidden="false" customHeight="false" outlineLevel="0" collapsed="false">
      <c r="A2" s="130" t="n">
        <v>1927</v>
      </c>
      <c r="B2" s="103" t="n">
        <v>4.46</v>
      </c>
      <c r="C2" s="103" t="n">
        <v>5.32</v>
      </c>
      <c r="E2" s="38" t="n">
        <v>0.0317</v>
      </c>
      <c r="F2" s="38" t="n">
        <v>17.66</v>
      </c>
      <c r="G2" s="131" t="n">
        <v>0.035</v>
      </c>
      <c r="H2" s="132"/>
      <c r="I2" s="125" t="n">
        <v>5.837912</v>
      </c>
      <c r="J2" s="107" t="n">
        <v>-1.93032</v>
      </c>
    </row>
    <row r="3" customFormat="false" ht="15" hidden="false" customHeight="false" outlineLevel="0" collapsed="false">
      <c r="A3" s="130" t="n">
        <v>1928</v>
      </c>
      <c r="B3" s="103" t="n">
        <v>4.61</v>
      </c>
      <c r="C3" s="103" t="n">
        <v>5.6</v>
      </c>
      <c r="D3" s="133" t="n">
        <v>3.08</v>
      </c>
      <c r="E3" s="38" t="n">
        <v>0.0345</v>
      </c>
      <c r="F3" s="38" t="n">
        <v>24.35</v>
      </c>
      <c r="G3" s="131" t="n">
        <v>0.043</v>
      </c>
      <c r="H3" s="134" t="n">
        <v>0.0149106392833602</v>
      </c>
      <c r="I3" s="125" t="n">
        <v>5.924959</v>
      </c>
      <c r="J3" s="107" t="n">
        <v>-1.15218</v>
      </c>
    </row>
    <row r="4" customFormat="false" ht="15" hidden="false" customHeight="false" outlineLevel="0" collapsed="false">
      <c r="A4" s="130" t="n">
        <v>1929</v>
      </c>
      <c r="B4" s="103" t="n">
        <v>4.67</v>
      </c>
      <c r="C4" s="103" t="n">
        <v>5.95</v>
      </c>
      <c r="D4" s="133" t="n">
        <v>3.16</v>
      </c>
      <c r="E4" s="38" t="n">
        <v>0.0336</v>
      </c>
      <c r="F4" s="38" t="n">
        <v>21.45</v>
      </c>
      <c r="G4" s="131" t="n">
        <v>0.041</v>
      </c>
      <c r="H4" s="134" t="n">
        <v>-0.0205680748170579</v>
      </c>
      <c r="I4" s="125" t="n">
        <v>5.803094</v>
      </c>
      <c r="J4" s="107" t="n">
        <v>0</v>
      </c>
    </row>
    <row r="5" customFormat="false" ht="15" hidden="false" customHeight="false" outlineLevel="0" collapsed="false">
      <c r="A5" s="130" t="n">
        <v>1930</v>
      </c>
      <c r="B5" s="103" t="n">
        <v>4.52</v>
      </c>
      <c r="C5" s="103" t="n">
        <v>6.71</v>
      </c>
      <c r="D5" s="133" t="n">
        <v>4.55</v>
      </c>
      <c r="E5" s="38" t="n">
        <v>0.0322</v>
      </c>
      <c r="F5" s="38" t="n">
        <v>15.34</v>
      </c>
      <c r="G5" s="131" t="n">
        <v>0.047</v>
      </c>
      <c r="H5" s="134" t="n">
        <v>-0.0429999927624815</v>
      </c>
      <c r="I5" s="125" t="n">
        <v>5.553561</v>
      </c>
      <c r="J5" s="107" t="n">
        <v>-2.6712</v>
      </c>
    </row>
    <row r="6" customFormat="false" ht="15" hidden="false" customHeight="false" outlineLevel="0" collapsed="false">
      <c r="A6" s="130" t="n">
        <v>1931</v>
      </c>
      <c r="B6" s="103" t="n">
        <v>5.32</v>
      </c>
      <c r="C6" s="103" t="n">
        <v>10.42</v>
      </c>
      <c r="D6" s="133" t="n">
        <v>2.31</v>
      </c>
      <c r="E6" s="38" t="n">
        <v>0.0393</v>
      </c>
      <c r="F6" s="38" t="n">
        <v>8.12</v>
      </c>
      <c r="G6" s="131" t="n">
        <v>0.061</v>
      </c>
      <c r="H6" s="134" t="n">
        <v>-0.0815048218611446</v>
      </c>
      <c r="I6" s="125" t="n">
        <v>5.100919</v>
      </c>
      <c r="J6" s="107" t="n">
        <v>-8.93214</v>
      </c>
    </row>
    <row r="7" customFormat="false" ht="15" hidden="false" customHeight="false" outlineLevel="0" collapsed="false">
      <c r="A7" s="130" t="n">
        <v>1932</v>
      </c>
      <c r="B7" s="103" t="n">
        <v>4.59</v>
      </c>
      <c r="C7" s="103" t="n">
        <v>8.42</v>
      </c>
      <c r="D7" s="133" t="n">
        <v>1.07</v>
      </c>
      <c r="E7" s="38" t="n">
        <v>0.0335</v>
      </c>
      <c r="F7" s="38" t="n">
        <v>6.92</v>
      </c>
      <c r="G7" s="131" t="n">
        <v>0.072</v>
      </c>
      <c r="H7" s="134" t="n">
        <v>-0.104664277162606</v>
      </c>
      <c r="I7" s="125" t="n">
        <v>4.567035</v>
      </c>
      <c r="J7" s="107" t="n">
        <v>-10.30137</v>
      </c>
    </row>
    <row r="8" customFormat="false" ht="15" hidden="false" customHeight="false" outlineLevel="0" collapsed="false">
      <c r="A8" s="130" t="n">
        <v>1933</v>
      </c>
      <c r="B8" s="103" t="n">
        <v>4.5</v>
      </c>
      <c r="C8" s="103" t="n">
        <v>7.75</v>
      </c>
      <c r="D8" s="133" t="n">
        <v>0.96</v>
      </c>
      <c r="E8" s="38" t="n">
        <v>0.0353</v>
      </c>
      <c r="F8" s="38" t="n">
        <v>9.97</v>
      </c>
      <c r="G8" s="131" t="n">
        <v>0.041</v>
      </c>
      <c r="H8" s="134" t="n">
        <v>-0.0381194801441198</v>
      </c>
      <c r="I8" s="125" t="n">
        <v>4.392942</v>
      </c>
      <c r="J8" s="107" t="n">
        <v>-5.19243</v>
      </c>
    </row>
    <row r="9" customFormat="false" ht="15" hidden="false" customHeight="false" outlineLevel="0" collapsed="false">
      <c r="A9" s="130" t="n">
        <v>1934</v>
      </c>
      <c r="B9" s="103" t="n">
        <v>3.81</v>
      </c>
      <c r="C9" s="103" t="n">
        <v>6.23</v>
      </c>
      <c r="D9" s="133" t="n">
        <v>0.278333333333333</v>
      </c>
      <c r="E9" s="38" t="n">
        <v>0.0301</v>
      </c>
      <c r="F9" s="38" t="n">
        <v>9.5</v>
      </c>
      <c r="G9" s="131" t="n">
        <v>0.037</v>
      </c>
      <c r="H9" s="134" t="n">
        <v>0.0290620727521556</v>
      </c>
      <c r="I9" s="125" t="n">
        <v>4.52061</v>
      </c>
      <c r="J9" s="107" t="n">
        <v>3.47938</v>
      </c>
    </row>
    <row r="10" customFormat="false" ht="15" hidden="false" customHeight="false" outlineLevel="0" collapsed="false">
      <c r="A10" s="130" t="n">
        <v>1935</v>
      </c>
      <c r="B10" s="103" t="n">
        <v>3.44</v>
      </c>
      <c r="C10" s="103" t="n">
        <v>5.3</v>
      </c>
      <c r="D10" s="133" t="n">
        <v>0.1675</v>
      </c>
      <c r="E10" s="38" t="n">
        <v>0.0284</v>
      </c>
      <c r="F10" s="38" t="n">
        <v>13.43</v>
      </c>
      <c r="G10" s="131" t="n">
        <v>0.038</v>
      </c>
      <c r="H10" s="134" t="n">
        <v>0.097658280630269</v>
      </c>
      <c r="I10" s="125" t="n">
        <v>4.962085</v>
      </c>
      <c r="J10" s="107" t="n">
        <v>2.55293</v>
      </c>
    </row>
    <row r="11" customFormat="false" ht="15" hidden="false" customHeight="false" outlineLevel="0" collapsed="false">
      <c r="A11" s="130" t="n">
        <v>1936</v>
      </c>
      <c r="B11" s="103" t="n">
        <v>3.1</v>
      </c>
      <c r="C11" s="103" t="n">
        <v>4.53</v>
      </c>
      <c r="D11" s="133" t="n">
        <v>0.1725</v>
      </c>
      <c r="E11" s="38" t="n">
        <v>0.0259</v>
      </c>
      <c r="F11" s="38" t="n">
        <v>17.18</v>
      </c>
      <c r="G11" s="131" t="n">
        <v>0.0314318975552969</v>
      </c>
      <c r="H11" s="134" t="n">
        <v>0.0321860669456488</v>
      </c>
      <c r="I11" s="125" t="n">
        <v>5.121795</v>
      </c>
      <c r="J11" s="107" t="n">
        <v>1.03218</v>
      </c>
    </row>
    <row r="12" customFormat="false" ht="15" hidden="false" customHeight="false" outlineLevel="0" collapsed="false">
      <c r="A12" s="130" t="n">
        <v>1937</v>
      </c>
      <c r="B12" s="103" t="n">
        <v>3.21</v>
      </c>
      <c r="C12" s="103" t="n">
        <v>5.73</v>
      </c>
      <c r="D12" s="133" t="n">
        <v>0.275833333333333</v>
      </c>
      <c r="E12" s="38" t="n">
        <v>0.0273</v>
      </c>
      <c r="F12" s="38" t="n">
        <v>10.55</v>
      </c>
      <c r="G12" s="131" t="n">
        <v>0.053</v>
      </c>
      <c r="H12" s="134" t="n">
        <v>0.0256339818364459</v>
      </c>
      <c r="I12" s="125" t="n">
        <v>5.253087</v>
      </c>
      <c r="J12" s="107" t="n">
        <v>3.72596</v>
      </c>
    </row>
    <row r="13" customFormat="false" ht="15" hidden="false" customHeight="false" outlineLevel="0" collapsed="false">
      <c r="A13" s="130" t="n">
        <v>1938</v>
      </c>
      <c r="B13" s="103" t="n">
        <v>3.08</v>
      </c>
      <c r="C13" s="103" t="n">
        <v>5.27</v>
      </c>
      <c r="D13" s="133" t="n">
        <v>0.065</v>
      </c>
      <c r="E13" s="38" t="n">
        <v>0.0256</v>
      </c>
      <c r="F13" s="38" t="n">
        <v>13.14</v>
      </c>
      <c r="G13" s="131" t="n">
        <v>0.038</v>
      </c>
      <c r="H13" s="134" t="n">
        <v>-0.00873695790684603</v>
      </c>
      <c r="I13" s="125" t="n">
        <v>5.207191</v>
      </c>
      <c r="J13" s="107" t="n">
        <v>-2.02781</v>
      </c>
    </row>
    <row r="14" customFormat="false" ht="15" hidden="false" customHeight="false" outlineLevel="0" collapsed="false">
      <c r="A14" s="130" t="n">
        <v>1939</v>
      </c>
      <c r="B14" s="103" t="n">
        <v>2.94</v>
      </c>
      <c r="C14" s="103" t="n">
        <v>4.92</v>
      </c>
      <c r="D14" s="133" t="n">
        <v>0.0458333333333333</v>
      </c>
      <c r="E14" s="38" t="n">
        <v>0.0235</v>
      </c>
      <c r="F14" s="38" t="n">
        <v>12.46</v>
      </c>
      <c r="G14" s="131" t="n">
        <v>0.043</v>
      </c>
      <c r="H14" s="134" t="n">
        <v>-0.0130160387817538</v>
      </c>
      <c r="I14" s="125" t="n">
        <v>5.139414</v>
      </c>
      <c r="J14" s="107" t="n">
        <v>-1.30101</v>
      </c>
    </row>
    <row r="15" customFormat="false" ht="15" hidden="false" customHeight="false" outlineLevel="0" collapsed="false">
      <c r="A15" s="130" t="n">
        <v>1940</v>
      </c>
      <c r="B15" s="103" t="n">
        <v>2.71</v>
      </c>
      <c r="C15" s="103" t="n">
        <v>4.45</v>
      </c>
      <c r="D15" s="133" t="n">
        <v>0.0358333333333333</v>
      </c>
      <c r="E15" s="38" t="n">
        <v>0.0201</v>
      </c>
      <c r="F15" s="38" t="n">
        <v>10.58</v>
      </c>
      <c r="G15" s="131" t="n">
        <v>0.052</v>
      </c>
      <c r="H15" s="134" t="n">
        <v>0.0330660265936933</v>
      </c>
      <c r="I15" s="125" t="n">
        <v>5.309354</v>
      </c>
      <c r="J15" s="107" t="n">
        <v>0.71899</v>
      </c>
    </row>
    <row r="16" customFormat="false" ht="15" hidden="false" customHeight="false" outlineLevel="0" collapsed="false">
      <c r="A16" s="130" t="n">
        <v>1941</v>
      </c>
      <c r="B16" s="103" t="n">
        <v>2.8</v>
      </c>
      <c r="C16" s="103" t="n">
        <v>4.38</v>
      </c>
      <c r="D16" s="133" t="n">
        <v>0.129166666666667</v>
      </c>
      <c r="E16" s="38" t="n">
        <v>0.0247</v>
      </c>
      <c r="F16" s="38" t="n">
        <v>8.69</v>
      </c>
      <c r="G16" s="131" t="n">
        <v>0.062</v>
      </c>
      <c r="H16" s="134" t="n">
        <v>-0.0838461703627221</v>
      </c>
      <c r="I16" s="125" t="n">
        <v>4.864185</v>
      </c>
      <c r="J16" s="107" t="n">
        <v>5.116</v>
      </c>
    </row>
    <row r="17" customFormat="false" ht="15" hidden="false" customHeight="false" outlineLevel="0" collapsed="false">
      <c r="A17" s="130" t="n">
        <v>1942</v>
      </c>
      <c r="B17" s="103" t="n">
        <v>2.81</v>
      </c>
      <c r="C17" s="103" t="n">
        <v>4.28</v>
      </c>
      <c r="D17" s="133" t="n">
        <v>0.3425</v>
      </c>
      <c r="E17" s="38" t="n">
        <v>0.0249</v>
      </c>
      <c r="F17" s="38" t="n">
        <v>9.77</v>
      </c>
      <c r="G17" s="131" t="n">
        <v>0.06</v>
      </c>
      <c r="H17" s="134" t="n">
        <v>0.0333303523611868</v>
      </c>
      <c r="I17" s="125" t="n">
        <v>5.02631</v>
      </c>
      <c r="J17" s="107" t="n">
        <v>10.92247</v>
      </c>
    </row>
    <row r="18" customFormat="false" ht="15" hidden="false" customHeight="false" outlineLevel="0" collapsed="false">
      <c r="A18" s="130" t="n">
        <v>1943</v>
      </c>
      <c r="B18" s="103" t="n">
        <v>2.74</v>
      </c>
      <c r="C18" s="103" t="n">
        <v>3.82</v>
      </c>
      <c r="D18" s="133" t="n">
        <v>0.38</v>
      </c>
      <c r="E18" s="38" t="n">
        <v>0.0249</v>
      </c>
      <c r="F18" s="38" t="n">
        <v>11.67</v>
      </c>
      <c r="G18" s="131" t="n">
        <v>0.047</v>
      </c>
      <c r="H18" s="134" t="n">
        <v>0.114462697286877</v>
      </c>
      <c r="I18" s="125" t="n">
        <v>5.601635</v>
      </c>
      <c r="J18" s="107" t="n">
        <v>5.96939</v>
      </c>
    </row>
    <row r="19" customFormat="false" ht="15" hidden="false" customHeight="false" outlineLevel="0" collapsed="false">
      <c r="A19" s="130" t="n">
        <v>1944</v>
      </c>
      <c r="B19" s="103" t="n">
        <v>2.7</v>
      </c>
      <c r="C19" s="103" t="n">
        <v>3.49</v>
      </c>
      <c r="D19" s="133" t="n">
        <v>0.38</v>
      </c>
      <c r="E19" s="38" t="n">
        <v>0.0248</v>
      </c>
      <c r="F19" s="38" t="n">
        <v>13.28</v>
      </c>
      <c r="G19" s="131" t="n">
        <v>0.046</v>
      </c>
      <c r="H19" s="134" t="n">
        <v>0.16584229425873</v>
      </c>
      <c r="I19" s="125" t="n">
        <v>6.530623</v>
      </c>
      <c r="J19" s="107" t="n">
        <v>1.63698</v>
      </c>
    </row>
    <row r="20" customFormat="false" ht="15" hidden="false" customHeight="false" outlineLevel="0" collapsed="false">
      <c r="A20" s="130" t="n">
        <v>1945</v>
      </c>
      <c r="B20" s="103" t="n">
        <v>2.61</v>
      </c>
      <c r="C20" s="103" t="n">
        <v>3.1</v>
      </c>
      <c r="D20" s="133" t="n">
        <v>0.38</v>
      </c>
      <c r="E20" s="38" t="n">
        <v>0.0233</v>
      </c>
      <c r="F20" s="38" t="n">
        <v>17.36</v>
      </c>
      <c r="G20" s="131" t="n">
        <v>0.039</v>
      </c>
      <c r="H20" s="134" t="n">
        <v>0.117773756041345</v>
      </c>
      <c r="I20" s="125" t="n">
        <v>7.299759</v>
      </c>
      <c r="J20" s="107" t="n">
        <v>2.2738</v>
      </c>
    </row>
    <row r="21" customFormat="false" ht="15" hidden="false" customHeight="false" outlineLevel="0" collapsed="false">
      <c r="A21" s="130" t="n">
        <v>1946</v>
      </c>
      <c r="B21" s="103" t="n">
        <v>2.61</v>
      </c>
      <c r="C21" s="103" t="n">
        <v>3.17</v>
      </c>
      <c r="D21" s="133" t="n">
        <v>0.38</v>
      </c>
      <c r="E21" s="38" t="n">
        <v>0.0224</v>
      </c>
      <c r="F21" s="38" t="n">
        <v>15.3</v>
      </c>
      <c r="G21" s="131" t="n">
        <v>0.039</v>
      </c>
      <c r="H21" s="134" t="n">
        <v>0.241016723976778</v>
      </c>
      <c r="I21" s="125" t="n">
        <v>9.059123</v>
      </c>
      <c r="J21" s="107" t="n">
        <v>8.47615</v>
      </c>
    </row>
    <row r="22" customFormat="false" ht="15" hidden="false" customHeight="false" outlineLevel="0" collapsed="false">
      <c r="A22" s="130" t="n">
        <v>1947</v>
      </c>
      <c r="B22" s="103" t="n">
        <v>2.86</v>
      </c>
      <c r="C22" s="103" t="n">
        <v>3.52</v>
      </c>
      <c r="D22" s="133" t="n">
        <v>0.600833333333333</v>
      </c>
      <c r="E22" s="38" t="n">
        <v>0.0239</v>
      </c>
      <c r="F22" s="38" t="n">
        <v>15.3</v>
      </c>
      <c r="G22" s="131" t="n">
        <v>0.052</v>
      </c>
      <c r="H22" s="134" t="n">
        <v>0.212638353624297</v>
      </c>
      <c r="I22" s="125" t="n">
        <v>10.98544</v>
      </c>
      <c r="J22" s="107" t="n">
        <v>14.38941</v>
      </c>
    </row>
    <row r="23" customFormat="false" ht="15" hidden="false" customHeight="false" outlineLevel="0" collapsed="false">
      <c r="A23" s="130" t="n">
        <v>1948</v>
      </c>
      <c r="B23" s="103" t="n">
        <v>2.79</v>
      </c>
      <c r="C23" s="103" t="n">
        <v>3.53</v>
      </c>
      <c r="D23" s="133" t="n">
        <v>1.045</v>
      </c>
      <c r="E23" s="38" t="n">
        <v>0.0244</v>
      </c>
      <c r="F23" s="38" t="n">
        <v>15.2</v>
      </c>
      <c r="G23" s="131" t="n">
        <v>0.064</v>
      </c>
      <c r="H23" s="134" t="n">
        <v>0.0205854294411512</v>
      </c>
      <c r="I23" s="125" t="n">
        <v>11.21158</v>
      </c>
      <c r="J23" s="107" t="n">
        <v>7.68944</v>
      </c>
    </row>
    <row r="24" customFormat="false" ht="15" hidden="false" customHeight="false" outlineLevel="0" collapsed="false">
      <c r="A24" s="130" t="n">
        <v>1949</v>
      </c>
      <c r="B24" s="103" t="n">
        <v>2.58</v>
      </c>
      <c r="C24" s="103" t="n">
        <v>3.31</v>
      </c>
      <c r="D24" s="133" t="n">
        <v>1.115</v>
      </c>
      <c r="E24" s="38" t="n">
        <v>0.0219</v>
      </c>
      <c r="F24" s="38" t="n">
        <v>16.79</v>
      </c>
      <c r="G24" s="131" t="n">
        <v>0.071</v>
      </c>
      <c r="H24" s="134" t="n">
        <v>0.000893718815724531</v>
      </c>
      <c r="I24" s="125" t="n">
        <v>11.2216</v>
      </c>
      <c r="J24" s="107" t="n">
        <v>-0.97054</v>
      </c>
    </row>
    <row r="25" customFormat="false" ht="15" hidden="false" customHeight="false" outlineLevel="0" collapsed="false">
      <c r="A25" s="130" t="n">
        <v>1950</v>
      </c>
      <c r="B25" s="103" t="n">
        <v>2.67</v>
      </c>
      <c r="C25" s="103" t="n">
        <v>3.2</v>
      </c>
      <c r="D25" s="133" t="n">
        <v>1.20333333333333</v>
      </c>
      <c r="E25" s="38" t="n">
        <v>0.0239</v>
      </c>
      <c r="F25" s="38" t="n">
        <v>20.43</v>
      </c>
      <c r="G25" s="131" t="n">
        <v>0.075</v>
      </c>
      <c r="H25" s="134" t="n">
        <v>0.0364038996221572</v>
      </c>
      <c r="I25" s="125" t="n">
        <v>11.63011</v>
      </c>
      <c r="J25" s="107" t="n">
        <v>1.08505</v>
      </c>
    </row>
    <row r="26" customFormat="false" ht="15" hidden="false" customHeight="false" outlineLevel="0" collapsed="false">
      <c r="A26" s="130" t="n">
        <v>1951</v>
      </c>
      <c r="B26" s="103" t="n">
        <v>3.01</v>
      </c>
      <c r="C26" s="103" t="n">
        <v>3.61</v>
      </c>
      <c r="D26" s="133" t="n">
        <v>1.5175</v>
      </c>
      <c r="E26" s="38" t="n">
        <v>0.027</v>
      </c>
      <c r="F26" s="38" t="n">
        <v>23.77</v>
      </c>
      <c r="G26" s="131" t="n">
        <v>0.063</v>
      </c>
      <c r="H26" s="134" t="n">
        <v>0.0604766420953886</v>
      </c>
      <c r="I26" s="125" t="n">
        <v>12.33346</v>
      </c>
      <c r="J26" s="107" t="n">
        <v>7.86011</v>
      </c>
    </row>
    <row r="27" customFormat="false" ht="15" hidden="false" customHeight="false" outlineLevel="0" collapsed="false">
      <c r="A27" s="130" t="n">
        <v>1952</v>
      </c>
      <c r="B27" s="103" t="n">
        <v>2.97</v>
      </c>
      <c r="C27" s="103" t="n">
        <v>3.51</v>
      </c>
      <c r="D27" s="133" t="n">
        <v>1.7225</v>
      </c>
      <c r="E27" s="38" t="n">
        <v>0.0275</v>
      </c>
      <c r="F27" s="38" t="n">
        <v>26.57</v>
      </c>
      <c r="G27" s="131" t="n">
        <v>0.057</v>
      </c>
      <c r="H27" s="134" t="n">
        <v>0.0440663041839029</v>
      </c>
      <c r="I27" s="125" t="n">
        <v>12.87695</v>
      </c>
      <c r="J27" s="107" t="n">
        <v>2.27929</v>
      </c>
    </row>
    <row r="28" customFormat="false" ht="15" hidden="false" customHeight="false" outlineLevel="0" collapsed="false">
      <c r="A28" s="130" t="n">
        <v>1953</v>
      </c>
      <c r="B28" s="103" t="n">
        <v>3.13</v>
      </c>
      <c r="C28" s="103" t="n">
        <v>3.74</v>
      </c>
      <c r="D28" s="133" t="n">
        <v>1.89083333333333</v>
      </c>
      <c r="E28" s="38" t="n">
        <v>0.0259</v>
      </c>
      <c r="F28" s="38" t="n">
        <v>24.81</v>
      </c>
      <c r="G28" s="131" t="n">
        <v>0.058</v>
      </c>
      <c r="H28" s="134" t="n">
        <v>0.115166246665553</v>
      </c>
      <c r="I28" s="125" t="n">
        <v>14.35994</v>
      </c>
      <c r="J28" s="107" t="n">
        <v>0.81607</v>
      </c>
    </row>
    <row r="29" customFormat="false" ht="15" hidden="false" customHeight="false" outlineLevel="0" collapsed="false">
      <c r="A29" s="130" t="n">
        <v>1954</v>
      </c>
      <c r="B29" s="103" t="n">
        <v>2.9</v>
      </c>
      <c r="C29" s="103" t="n">
        <v>3.45</v>
      </c>
      <c r="D29" s="133" t="n">
        <v>0.938333333333333</v>
      </c>
      <c r="E29" s="38" t="n">
        <v>0.0251</v>
      </c>
      <c r="F29" s="38" t="n">
        <v>35.98</v>
      </c>
      <c r="G29" s="131" t="n">
        <v>0.052</v>
      </c>
      <c r="H29" s="134" t="n">
        <v>0.0092270580517746</v>
      </c>
      <c r="I29" s="125" t="n">
        <v>14.49244</v>
      </c>
      <c r="J29" s="107" t="n">
        <v>0.31133</v>
      </c>
    </row>
    <row r="30" customFormat="false" ht="15" hidden="false" customHeight="false" outlineLevel="0" collapsed="false">
      <c r="A30" s="130" t="n">
        <v>1955</v>
      </c>
      <c r="B30" s="103" t="n">
        <v>3.15</v>
      </c>
      <c r="C30" s="103" t="n">
        <v>3.62</v>
      </c>
      <c r="D30" s="133" t="n">
        <v>1.725</v>
      </c>
      <c r="E30" s="38" t="n">
        <v>0.0296</v>
      </c>
      <c r="F30" s="38" t="n">
        <v>45.48</v>
      </c>
      <c r="G30" s="131" t="n">
        <v>0.049</v>
      </c>
      <c r="H30" s="134" t="n">
        <v>0</v>
      </c>
      <c r="I30" s="125" t="n">
        <v>14.49244</v>
      </c>
      <c r="J30" s="107" t="n">
        <v>-0.27933</v>
      </c>
    </row>
    <row r="31" customFormat="false" ht="15" hidden="false" customHeight="false" outlineLevel="0" collapsed="false">
      <c r="A31" s="130" t="n">
        <v>1956</v>
      </c>
      <c r="B31" s="103" t="n">
        <v>3.75</v>
      </c>
      <c r="C31" s="103" t="n">
        <v>4.37</v>
      </c>
      <c r="D31" s="133" t="n">
        <v>2.6275</v>
      </c>
      <c r="E31" s="38" t="n">
        <v>0.0359</v>
      </c>
      <c r="F31" s="38" t="n">
        <v>46.67</v>
      </c>
      <c r="G31" s="131" t="n">
        <v>0.047</v>
      </c>
      <c r="H31" s="134" t="n">
        <v>0.00914269784798139</v>
      </c>
      <c r="I31" s="125" t="n">
        <v>14.62494</v>
      </c>
      <c r="J31" s="107" t="n">
        <v>1.52505</v>
      </c>
    </row>
    <row r="32" customFormat="false" ht="15" hidden="false" customHeight="false" outlineLevel="0" collapsed="false">
      <c r="A32" s="130" t="n">
        <v>1957</v>
      </c>
      <c r="B32" s="103" t="n">
        <v>3.81</v>
      </c>
      <c r="C32" s="103" t="n">
        <v>5.03</v>
      </c>
      <c r="D32" s="133" t="n">
        <v>3.225</v>
      </c>
      <c r="E32" s="38" t="n">
        <v>0.0321</v>
      </c>
      <c r="F32" s="38" t="n">
        <v>39.99</v>
      </c>
      <c r="G32" s="131" t="n">
        <v>0.045</v>
      </c>
      <c r="H32" s="134" t="n">
        <v>0.0271802824490219</v>
      </c>
      <c r="I32" s="125" t="n">
        <v>15.02245</v>
      </c>
      <c r="J32" s="107" t="n">
        <v>3.34151</v>
      </c>
    </row>
    <row r="33" customFormat="false" ht="15" hidden="false" customHeight="false" outlineLevel="0" collapsed="false">
      <c r="A33" s="130" t="n">
        <v>1958</v>
      </c>
      <c r="B33" s="103" t="n">
        <v>4.08</v>
      </c>
      <c r="C33" s="103" t="n">
        <v>4.85</v>
      </c>
      <c r="D33" s="133" t="n">
        <v>1.77083333333333</v>
      </c>
      <c r="E33" s="38" t="n">
        <v>0.0386</v>
      </c>
      <c r="F33" s="38" t="n">
        <v>55.21</v>
      </c>
      <c r="G33" s="131" t="n">
        <v>0.041</v>
      </c>
      <c r="H33" s="134" t="n">
        <v>0.00661543223641958</v>
      </c>
      <c r="I33" s="125" t="n">
        <v>15.12183</v>
      </c>
      <c r="J33" s="107" t="n">
        <v>2.72916</v>
      </c>
    </row>
    <row r="34" customFormat="false" ht="15" hidden="false" customHeight="false" outlineLevel="0" collapsed="false">
      <c r="A34" s="130" t="n">
        <v>1959</v>
      </c>
      <c r="B34" s="103" t="n">
        <v>4.58</v>
      </c>
      <c r="C34" s="103" t="n">
        <v>5.28</v>
      </c>
      <c r="D34" s="133" t="n">
        <v>3.38583333333333</v>
      </c>
      <c r="E34" s="38" t="n">
        <v>0.0469</v>
      </c>
      <c r="F34" s="38" t="n">
        <v>59.89</v>
      </c>
      <c r="G34" s="131" t="n">
        <v>0.033</v>
      </c>
      <c r="H34" s="134" t="n">
        <v>0.00109510555270087</v>
      </c>
      <c r="I34" s="125" t="n">
        <v>15.13839</v>
      </c>
      <c r="J34" s="107" t="n">
        <v>1.01068</v>
      </c>
    </row>
    <row r="35" customFormat="false" ht="15" hidden="false" customHeight="false" outlineLevel="0" collapsed="false">
      <c r="A35" s="130" t="n">
        <v>1960</v>
      </c>
      <c r="B35" s="103" t="n">
        <v>4.35</v>
      </c>
      <c r="C35" s="103" t="n">
        <v>5.1</v>
      </c>
      <c r="D35" s="133" t="n">
        <v>2.88333333333333</v>
      </c>
      <c r="E35" s="38" t="n">
        <v>0.0384</v>
      </c>
      <c r="F35" s="38" t="n">
        <v>58.11</v>
      </c>
      <c r="G35" s="131" t="n">
        <v>0.0341</v>
      </c>
      <c r="H35" s="134" t="n">
        <v>0.00765867440328871</v>
      </c>
      <c r="I35" s="125" t="n">
        <v>15.25433</v>
      </c>
      <c r="J35" s="107" t="n">
        <v>1.45798</v>
      </c>
    </row>
    <row r="36" customFormat="false" ht="15" hidden="false" customHeight="false" outlineLevel="0" collapsed="false">
      <c r="A36" s="130" t="n">
        <v>1961</v>
      </c>
      <c r="B36" s="103" t="n">
        <v>4.42</v>
      </c>
      <c r="C36" s="103" t="n">
        <v>5.1</v>
      </c>
      <c r="D36" s="133" t="n">
        <v>2.35416666666667</v>
      </c>
      <c r="E36" s="38" t="n">
        <v>0.0406</v>
      </c>
      <c r="F36" s="38" t="n">
        <v>71.55</v>
      </c>
      <c r="G36" s="131" t="n">
        <v>0.0285</v>
      </c>
      <c r="H36" s="134" t="n">
        <v>0.00977165172118344</v>
      </c>
      <c r="I36" s="125" t="n">
        <v>15.40339</v>
      </c>
      <c r="J36" s="107" t="n">
        <v>1.07072</v>
      </c>
    </row>
    <row r="37" customFormat="false" ht="15" hidden="false" customHeight="false" outlineLevel="0" collapsed="false">
      <c r="A37" s="130" t="n">
        <v>1962</v>
      </c>
      <c r="B37" s="103" t="n">
        <v>4.24</v>
      </c>
      <c r="C37" s="103" t="n">
        <v>4.92</v>
      </c>
      <c r="D37" s="133" t="n">
        <v>2.77333333333333</v>
      </c>
      <c r="E37" s="38" t="n">
        <v>0.0386</v>
      </c>
      <c r="F37" s="38" t="n">
        <v>63.1</v>
      </c>
      <c r="G37" s="131" t="n">
        <v>0.034</v>
      </c>
      <c r="H37" s="134" t="n">
        <v>0.00322591325675714</v>
      </c>
      <c r="I37" s="125" t="n">
        <v>15.45308</v>
      </c>
      <c r="J37" s="107" t="n">
        <v>1.19877</v>
      </c>
    </row>
    <row r="38" customFormat="false" ht="15" hidden="false" customHeight="false" outlineLevel="0" collapsed="false">
      <c r="A38" s="130" t="n">
        <v>1963</v>
      </c>
      <c r="B38" s="103" t="n">
        <v>4.35</v>
      </c>
      <c r="C38" s="103" t="n">
        <v>4.85</v>
      </c>
      <c r="D38" s="133" t="n">
        <v>3.15916666666667</v>
      </c>
      <c r="E38" s="38" t="n">
        <v>0.0413</v>
      </c>
      <c r="F38" s="38" t="n">
        <v>75.02</v>
      </c>
      <c r="G38" s="131" t="n">
        <v>0.0313</v>
      </c>
      <c r="H38" s="134" t="n">
        <v>0.0214365032731338</v>
      </c>
      <c r="I38" s="125" t="n">
        <v>15.78434</v>
      </c>
      <c r="J38" s="107" t="n">
        <v>1.23967</v>
      </c>
    </row>
    <row r="39" customFormat="false" ht="15" hidden="false" customHeight="false" outlineLevel="0" collapsed="false">
      <c r="A39" s="130" t="n">
        <v>1964</v>
      </c>
      <c r="B39" s="103" t="n">
        <v>4.44</v>
      </c>
      <c r="C39" s="103" t="n">
        <v>4.81</v>
      </c>
      <c r="D39" s="133" t="n">
        <v>3.54666666666667</v>
      </c>
      <c r="E39" s="38" t="n">
        <v>0.0418</v>
      </c>
      <c r="F39" s="38" t="n">
        <v>84.75</v>
      </c>
      <c r="G39" s="131" t="n">
        <v>0.0305</v>
      </c>
      <c r="H39" s="134" t="n">
        <v>0.0125915939469119</v>
      </c>
      <c r="I39" s="125" t="n">
        <v>15.98309</v>
      </c>
      <c r="J39" s="107" t="n">
        <v>1.27891</v>
      </c>
    </row>
    <row r="40" customFormat="false" ht="15" hidden="false" customHeight="false" outlineLevel="0" collapsed="false">
      <c r="A40" s="130" t="n">
        <v>1965</v>
      </c>
      <c r="B40" s="103" t="n">
        <v>4.68</v>
      </c>
      <c r="C40" s="103" t="n">
        <v>5.02</v>
      </c>
      <c r="D40" s="133" t="n">
        <v>3.94916666666667</v>
      </c>
      <c r="E40" s="38" t="n">
        <v>0.0462</v>
      </c>
      <c r="F40" s="38" t="n">
        <v>92.43</v>
      </c>
      <c r="G40" s="131" t="n">
        <v>0.0306</v>
      </c>
      <c r="H40" s="134" t="n">
        <v>0.0165800230118207</v>
      </c>
      <c r="I40" s="125" t="n">
        <v>16.24809</v>
      </c>
      <c r="J40" s="107" t="n">
        <v>1.58517</v>
      </c>
    </row>
    <row r="41" customFormat="false" ht="15" hidden="false" customHeight="false" outlineLevel="0" collapsed="false">
      <c r="A41" s="130" t="n">
        <v>1966</v>
      </c>
      <c r="B41" s="103" t="n">
        <v>5.39</v>
      </c>
      <c r="C41" s="103" t="n">
        <v>6.18</v>
      </c>
      <c r="D41" s="133" t="n">
        <v>4.8625</v>
      </c>
      <c r="E41" s="38" t="n">
        <v>0.0484</v>
      </c>
      <c r="F41" s="38" t="n">
        <v>80.33</v>
      </c>
      <c r="G41" s="131" t="n">
        <v>0.0359</v>
      </c>
      <c r="H41" s="134" t="n">
        <v>0.0122328224425148</v>
      </c>
      <c r="I41" s="125" t="n">
        <v>16.44685</v>
      </c>
      <c r="J41" s="107" t="n">
        <v>3.01508</v>
      </c>
    </row>
    <row r="42" customFormat="false" ht="15" hidden="false" customHeight="false" outlineLevel="0" collapsed="false">
      <c r="A42" s="130" t="n">
        <v>1967</v>
      </c>
      <c r="B42" s="103" t="n">
        <v>6.19</v>
      </c>
      <c r="C42" s="103" t="n">
        <v>6.93</v>
      </c>
      <c r="D42" s="133" t="n">
        <v>4.30666666666667</v>
      </c>
      <c r="E42" s="38" t="n">
        <v>0.057</v>
      </c>
      <c r="F42" s="38" t="n">
        <v>96.47</v>
      </c>
      <c r="G42" s="131" t="n">
        <v>0.0309</v>
      </c>
      <c r="H42" s="134" t="n">
        <v>0.0231618820625226</v>
      </c>
      <c r="I42" s="125" t="n">
        <v>16.82779</v>
      </c>
      <c r="J42" s="107" t="n">
        <v>2.77279</v>
      </c>
    </row>
    <row r="43" customFormat="false" ht="15" hidden="false" customHeight="false" outlineLevel="0" collapsed="false">
      <c r="A43" s="130" t="n">
        <v>1968</v>
      </c>
      <c r="B43" s="103" t="n">
        <v>6.45</v>
      </c>
      <c r="C43" s="103" t="n">
        <v>7.23</v>
      </c>
      <c r="D43" s="133" t="n">
        <v>5.33833333333333</v>
      </c>
      <c r="E43" s="38" t="n">
        <v>0.0603</v>
      </c>
      <c r="F43" s="38" t="n">
        <v>103.86</v>
      </c>
      <c r="G43" s="131" t="n">
        <v>0.0293</v>
      </c>
      <c r="H43" s="134" t="n">
        <v>0.0413387616555709</v>
      </c>
      <c r="I43" s="125" t="n">
        <v>17.52343</v>
      </c>
      <c r="J43" s="107" t="n">
        <v>4.2718</v>
      </c>
    </row>
    <row r="44" customFormat="false" ht="15" hidden="false" customHeight="false" outlineLevel="0" collapsed="false">
      <c r="A44" s="130" t="n">
        <v>1969</v>
      </c>
      <c r="B44" s="103" t="n">
        <v>7.72</v>
      </c>
      <c r="C44" s="103" t="n">
        <v>8.65</v>
      </c>
      <c r="D44" s="133" t="n">
        <v>6.66666666666667</v>
      </c>
      <c r="E44" s="38" t="n">
        <v>0.0765</v>
      </c>
      <c r="F44" s="38" t="n">
        <v>92.06</v>
      </c>
      <c r="G44" s="131" t="n">
        <v>0.0352</v>
      </c>
      <c r="H44" s="134" t="n">
        <v>0.0699434985045735</v>
      </c>
      <c r="I44" s="125" t="n">
        <v>18.74908</v>
      </c>
      <c r="J44" s="107" t="n">
        <v>5.46239</v>
      </c>
    </row>
    <row r="45" customFormat="false" ht="15" hidden="false" customHeight="false" outlineLevel="0" collapsed="false">
      <c r="A45" s="130" t="n">
        <v>1970</v>
      </c>
      <c r="B45" s="103" t="n">
        <v>7.64</v>
      </c>
      <c r="C45" s="103" t="n">
        <v>9.12</v>
      </c>
      <c r="D45" s="133" t="n">
        <v>6.39166666666667</v>
      </c>
      <c r="E45" s="38" t="n">
        <v>0.0639</v>
      </c>
      <c r="F45" s="38" t="n">
        <v>92.15</v>
      </c>
      <c r="G45" s="131" t="n">
        <v>0.0346</v>
      </c>
      <c r="H45" s="134" t="n">
        <v>0.0821549644035868</v>
      </c>
      <c r="I45" s="125" t="n">
        <v>20.28941</v>
      </c>
      <c r="J45" s="107" t="n">
        <v>5.83826</v>
      </c>
    </row>
    <row r="46" customFormat="false" ht="15" hidden="false" customHeight="false" outlineLevel="0" collapsed="false">
      <c r="A46" s="130" t="n">
        <v>1971</v>
      </c>
      <c r="B46" s="103" t="n">
        <v>7.25</v>
      </c>
      <c r="C46" s="103" t="n">
        <v>8.38</v>
      </c>
      <c r="D46" s="133" t="n">
        <v>4.3325</v>
      </c>
      <c r="E46" s="38" t="n">
        <v>0.0593</v>
      </c>
      <c r="F46" s="38" t="n">
        <v>102.09</v>
      </c>
      <c r="G46" s="131" t="n">
        <v>0.031</v>
      </c>
      <c r="H46" s="134" t="n">
        <v>0.0424492382972201</v>
      </c>
      <c r="I46" s="125" t="n">
        <v>21.15068</v>
      </c>
      <c r="J46" s="107" t="n">
        <v>4.29277</v>
      </c>
    </row>
    <row r="47" customFormat="false" ht="15" hidden="false" customHeight="false" outlineLevel="0" collapsed="false">
      <c r="A47" s="130" t="n">
        <v>1972</v>
      </c>
      <c r="B47" s="103" t="n">
        <v>7.08</v>
      </c>
      <c r="C47" s="103" t="n">
        <v>7.93</v>
      </c>
      <c r="D47" s="133" t="n">
        <v>4.0725</v>
      </c>
      <c r="E47" s="38" t="n">
        <v>0.0636</v>
      </c>
      <c r="F47" s="38" t="n">
        <v>118.05</v>
      </c>
      <c r="G47" s="131" t="n">
        <v>0.027</v>
      </c>
      <c r="H47" s="134" t="n">
        <v>0.0297574356947388</v>
      </c>
      <c r="I47" s="125" t="n">
        <v>21.78007</v>
      </c>
      <c r="J47" s="107" t="n">
        <v>3.27228</v>
      </c>
    </row>
    <row r="48" customFormat="false" ht="15" hidden="false" customHeight="false" outlineLevel="0" collapsed="false">
      <c r="A48" s="130" t="n">
        <v>1973</v>
      </c>
      <c r="B48" s="103" t="n">
        <v>7.68</v>
      </c>
      <c r="C48" s="103" t="n">
        <v>8.48</v>
      </c>
      <c r="D48" s="133" t="n">
        <v>7.03166666666667</v>
      </c>
      <c r="E48" s="38" t="n">
        <v>0.0674</v>
      </c>
      <c r="F48" s="38" t="n">
        <v>97.55</v>
      </c>
      <c r="G48" s="131" t="n">
        <v>0.037</v>
      </c>
      <c r="H48" s="134" t="n">
        <v>0.0342202756924106</v>
      </c>
      <c r="I48" s="125" t="n">
        <v>22.52539</v>
      </c>
      <c r="J48" s="107" t="n">
        <v>6.17776</v>
      </c>
    </row>
    <row r="49" customFormat="false" ht="15" hidden="false" customHeight="false" outlineLevel="0" collapsed="false">
      <c r="A49" s="130" t="n">
        <v>1974</v>
      </c>
      <c r="B49" s="103" t="n">
        <v>8.89</v>
      </c>
      <c r="C49" s="103" t="n">
        <v>10.63</v>
      </c>
      <c r="D49" s="133" t="n">
        <v>7.83</v>
      </c>
      <c r="E49" s="38" t="n">
        <v>0.0743</v>
      </c>
      <c r="F49" s="38" t="n">
        <v>68.56</v>
      </c>
      <c r="G49" s="131" t="n">
        <v>0.0543</v>
      </c>
      <c r="H49" s="134" t="n">
        <v>0.100735214795393</v>
      </c>
      <c r="I49" s="125" t="n">
        <v>24.79449</v>
      </c>
      <c r="J49" s="107" t="n">
        <v>11.0548</v>
      </c>
    </row>
    <row r="50" customFormat="false" ht="15" hidden="false" customHeight="false" outlineLevel="0" collapsed="false">
      <c r="A50" s="130" t="n">
        <v>1975</v>
      </c>
      <c r="B50" s="103" t="n">
        <v>8.79</v>
      </c>
      <c r="C50" s="103" t="n">
        <v>10.56</v>
      </c>
      <c r="D50" s="133" t="n">
        <v>5.775</v>
      </c>
      <c r="E50" s="38" t="n">
        <v>0.08</v>
      </c>
      <c r="F50" s="38" t="n">
        <v>90.19</v>
      </c>
      <c r="G50" s="131" t="n">
        <v>0.0414</v>
      </c>
      <c r="H50" s="134" t="n">
        <v>0.0675759009360548</v>
      </c>
      <c r="I50" s="126" t="n">
        <v>26.47</v>
      </c>
      <c r="J50" s="107" t="n">
        <v>9.14315</v>
      </c>
    </row>
    <row r="51" customFormat="false" ht="15" hidden="false" customHeight="false" outlineLevel="0" collapsed="false">
      <c r="A51" s="130" t="n">
        <v>1976</v>
      </c>
      <c r="B51" s="103" t="n">
        <v>7.98</v>
      </c>
      <c r="C51" s="103" t="n">
        <v>9.12</v>
      </c>
      <c r="D51" s="133" t="n">
        <v>4.97416666666667</v>
      </c>
      <c r="E51" s="38" t="n">
        <v>0.0687</v>
      </c>
      <c r="F51" s="38" t="n">
        <v>107.46</v>
      </c>
      <c r="G51" s="131" t="n">
        <v>0.0393</v>
      </c>
      <c r="H51" s="134" t="n">
        <v>0.0819795995466566</v>
      </c>
      <c r="I51" s="126" t="n">
        <v>28.64</v>
      </c>
      <c r="J51" s="107" t="n">
        <v>5.74481</v>
      </c>
    </row>
    <row r="52" customFormat="false" ht="15" hidden="false" customHeight="false" outlineLevel="0" collapsed="false">
      <c r="A52" s="130" t="n">
        <v>1977</v>
      </c>
      <c r="B52" s="103" t="n">
        <v>8.19</v>
      </c>
      <c r="C52" s="103" t="n">
        <v>8.99</v>
      </c>
      <c r="D52" s="133" t="n">
        <v>5.26916666666667</v>
      </c>
      <c r="E52" s="38" t="n">
        <v>0.0769</v>
      </c>
      <c r="F52" s="38" t="n">
        <v>95.1</v>
      </c>
      <c r="G52" s="131" t="n">
        <v>0.0511</v>
      </c>
      <c r="H52" s="134" t="n">
        <v>0.146648044692738</v>
      </c>
      <c r="I52" s="126" t="n">
        <v>32.84</v>
      </c>
      <c r="J52" s="107" t="n">
        <v>6.50168</v>
      </c>
    </row>
    <row r="53" customFormat="false" ht="15" hidden="false" customHeight="false" outlineLevel="0" collapsed="false">
      <c r="A53" s="130" t="n">
        <v>1978</v>
      </c>
      <c r="B53" s="103" t="n">
        <v>9.16</v>
      </c>
      <c r="C53" s="103" t="n">
        <v>9.94</v>
      </c>
      <c r="D53" s="133" t="n">
        <v>7.18833333333333</v>
      </c>
      <c r="E53" s="38" t="n">
        <v>0.0901</v>
      </c>
      <c r="F53" s="38" t="n">
        <v>96.11</v>
      </c>
      <c r="G53" s="131" t="n">
        <v>0.0539</v>
      </c>
      <c r="H53" s="134" t="n">
        <v>0.157125456760049</v>
      </c>
      <c r="I53" s="126" t="n">
        <v>38</v>
      </c>
      <c r="J53" s="107" t="n">
        <v>7.63096</v>
      </c>
    </row>
    <row r="54" customFormat="false" ht="15" hidden="false" customHeight="false" outlineLevel="0" collapsed="false">
      <c r="A54" s="130" t="n">
        <v>1979</v>
      </c>
      <c r="B54" s="103" t="n">
        <v>10.74</v>
      </c>
      <c r="C54" s="103" t="n">
        <v>12.06</v>
      </c>
      <c r="D54" s="133" t="n">
        <v>10.0691666666667</v>
      </c>
      <c r="E54" s="38" t="n">
        <v>0.1039</v>
      </c>
      <c r="F54" s="38" t="n">
        <v>107.94</v>
      </c>
      <c r="G54" s="131" t="n">
        <v>0.0553</v>
      </c>
      <c r="H54" s="134" t="n">
        <v>0.137368421052632</v>
      </c>
      <c r="I54" s="126" t="n">
        <v>43.22</v>
      </c>
      <c r="J54" s="107" t="n">
        <v>11.25447</v>
      </c>
    </row>
    <row r="55" customFormat="false" ht="15" hidden="false" customHeight="false" outlineLevel="0" collapsed="false">
      <c r="A55" s="130" t="n">
        <v>1980</v>
      </c>
      <c r="B55" s="103" t="n">
        <v>13.21</v>
      </c>
      <c r="C55" s="103" t="n">
        <v>15.14</v>
      </c>
      <c r="D55" s="133" t="n">
        <v>11.4341666666667</v>
      </c>
      <c r="E55" s="38" t="n">
        <v>0.1284</v>
      </c>
      <c r="F55" s="38" t="n">
        <v>135.76</v>
      </c>
      <c r="G55" s="131" t="n">
        <v>0.0474</v>
      </c>
      <c r="H55" s="134" t="n">
        <v>0.0740397963905599</v>
      </c>
      <c r="I55" s="126" t="n">
        <v>46.42</v>
      </c>
      <c r="J55" s="107" t="n">
        <v>13.5492</v>
      </c>
    </row>
    <row r="56" customFormat="false" ht="15" hidden="false" customHeight="false" outlineLevel="0" collapsed="false">
      <c r="A56" s="130" t="n">
        <v>1981</v>
      </c>
      <c r="B56" s="103" t="n">
        <v>14.23</v>
      </c>
      <c r="C56" s="103" t="n">
        <v>16.55</v>
      </c>
      <c r="D56" s="133" t="n">
        <v>14.025</v>
      </c>
      <c r="E56" s="38" t="n">
        <v>0.1372</v>
      </c>
      <c r="F56" s="38" t="n">
        <v>122.55</v>
      </c>
      <c r="G56" s="131" t="n">
        <v>0.0557</v>
      </c>
      <c r="H56" s="134" t="n">
        <v>0.050840155105558</v>
      </c>
      <c r="I56" s="126" t="n">
        <v>48.78</v>
      </c>
      <c r="J56" s="107" t="n">
        <v>10.33472</v>
      </c>
    </row>
    <row r="57" customFormat="false" ht="15" hidden="false" customHeight="false" outlineLevel="0" collapsed="false">
      <c r="A57" s="130" t="n">
        <v>1982</v>
      </c>
      <c r="B57" s="103" t="n">
        <v>11.83</v>
      </c>
      <c r="C57" s="103" t="n">
        <v>14.14</v>
      </c>
      <c r="D57" s="133" t="n">
        <v>10.6141666666667</v>
      </c>
      <c r="E57" s="38" t="n">
        <v>0.1054</v>
      </c>
      <c r="F57" s="38" t="n">
        <v>140.64</v>
      </c>
      <c r="G57" s="131" t="n">
        <v>0.0493</v>
      </c>
      <c r="H57" s="134" t="n">
        <v>0.00574005740057393</v>
      </c>
      <c r="I57" s="126" t="n">
        <v>49.06</v>
      </c>
      <c r="J57" s="107" t="n">
        <v>6.13143</v>
      </c>
    </row>
    <row r="58" customFormat="false" ht="15" hidden="false" customHeight="false" outlineLevel="0" collapsed="false">
      <c r="A58" s="130" t="n">
        <v>1983</v>
      </c>
      <c r="B58" s="103" t="n">
        <v>12.57</v>
      </c>
      <c r="C58" s="103" t="n">
        <v>13.75</v>
      </c>
      <c r="D58" s="133" t="n">
        <v>8.61083333333333</v>
      </c>
      <c r="E58" s="38" t="n">
        <v>0.1183</v>
      </c>
      <c r="F58" s="38" t="n">
        <v>164.93</v>
      </c>
      <c r="G58" s="131" t="n">
        <v>0.0432</v>
      </c>
      <c r="H58" s="134" t="n">
        <v>0.0474928658785161</v>
      </c>
      <c r="I58" s="126" t="n">
        <v>51.39</v>
      </c>
      <c r="J58" s="107" t="n">
        <v>3.21244</v>
      </c>
    </row>
    <row r="59" customFormat="false" ht="15" hidden="false" customHeight="false" outlineLevel="0" collapsed="false">
      <c r="A59" s="130" t="n">
        <v>1984</v>
      </c>
      <c r="B59" s="103" t="n">
        <v>12.13</v>
      </c>
      <c r="C59" s="103" t="n">
        <v>13.4</v>
      </c>
      <c r="D59" s="133" t="n">
        <v>9.5225</v>
      </c>
      <c r="E59" s="38" t="n">
        <v>0.115</v>
      </c>
      <c r="F59" s="38" t="n">
        <v>167.24</v>
      </c>
      <c r="G59" s="131" t="n">
        <v>0.0468</v>
      </c>
      <c r="H59" s="134" t="n">
        <v>0.0467016929363688</v>
      </c>
      <c r="I59" s="126" t="n">
        <v>53.79</v>
      </c>
      <c r="J59" s="107" t="n">
        <v>4.30054</v>
      </c>
    </row>
    <row r="60" customFormat="false" ht="15" hidden="false" customHeight="false" outlineLevel="0" collapsed="false">
      <c r="A60" s="130" t="n">
        <v>1985</v>
      </c>
      <c r="B60" s="103" t="n">
        <v>10.16</v>
      </c>
      <c r="C60" s="103" t="n">
        <v>11.58</v>
      </c>
      <c r="D60" s="133" t="n">
        <v>7.47916666666667</v>
      </c>
      <c r="E60" s="38" t="n">
        <v>0.0926</v>
      </c>
      <c r="F60" s="38" t="n">
        <v>211.28</v>
      </c>
      <c r="G60" s="131" t="n">
        <v>0.0388</v>
      </c>
      <c r="H60" s="134" t="n">
        <v>0.0747350808700502</v>
      </c>
      <c r="I60" s="126" t="n">
        <v>57.81</v>
      </c>
      <c r="J60" s="107" t="n">
        <v>3.54564</v>
      </c>
    </row>
    <row r="61" customFormat="false" ht="15" hidden="false" customHeight="false" outlineLevel="0" collapsed="false">
      <c r="A61" s="130" t="n">
        <v>1986</v>
      </c>
      <c r="B61" s="103" t="n">
        <v>8.49</v>
      </c>
      <c r="C61" s="103" t="n">
        <v>9.97</v>
      </c>
      <c r="D61" s="133" t="n">
        <v>5.97833333333333</v>
      </c>
      <c r="E61" s="38" t="n">
        <v>0.0711</v>
      </c>
      <c r="F61" s="38" t="n">
        <v>242.17</v>
      </c>
      <c r="G61" s="131" t="n">
        <v>0.0338</v>
      </c>
      <c r="H61" s="134" t="n">
        <v>0.0961771319840856</v>
      </c>
      <c r="I61" s="126" t="n">
        <v>63.37</v>
      </c>
      <c r="J61" s="107" t="n">
        <v>1.89805</v>
      </c>
    </row>
    <row r="62" customFormat="false" ht="15" hidden="false" customHeight="false" outlineLevel="0" collapsed="false">
      <c r="A62" s="130" t="n">
        <v>1987</v>
      </c>
      <c r="B62" s="103" t="n">
        <v>10.11</v>
      </c>
      <c r="C62" s="103" t="n">
        <v>11.29</v>
      </c>
      <c r="D62" s="133" t="n">
        <v>5.775</v>
      </c>
      <c r="E62" s="38" t="n">
        <v>0.0899</v>
      </c>
      <c r="F62" s="38" t="n">
        <v>247.08</v>
      </c>
      <c r="G62" s="131" t="n">
        <v>0.0371</v>
      </c>
      <c r="H62" s="131" t="n">
        <v>0.0787</v>
      </c>
      <c r="I62" s="127" t="n">
        <v>68.36</v>
      </c>
      <c r="J62" s="107" t="n">
        <v>3.66456</v>
      </c>
    </row>
    <row r="63" customFormat="false" ht="15" hidden="false" customHeight="false" outlineLevel="0" collapsed="false">
      <c r="A63" s="130" t="n">
        <v>1988</v>
      </c>
      <c r="B63" s="103" t="n">
        <v>9.57</v>
      </c>
      <c r="C63" s="103" t="n">
        <v>10.65</v>
      </c>
      <c r="D63" s="133" t="n">
        <v>6.6675</v>
      </c>
      <c r="E63" s="38" t="n">
        <v>0.0911</v>
      </c>
      <c r="F63" s="38" t="n">
        <v>277.72</v>
      </c>
      <c r="G63" s="131" t="n">
        <v>0.0368</v>
      </c>
      <c r="H63" s="134" t="n">
        <v>0.0721046</v>
      </c>
      <c r="I63" s="127" t="n">
        <v>73.29</v>
      </c>
      <c r="J63" s="107" t="n">
        <v>4.07774</v>
      </c>
    </row>
    <row r="64" customFormat="false" ht="15" hidden="false" customHeight="false" outlineLevel="0" collapsed="false">
      <c r="A64" s="130" t="n">
        <v>1989</v>
      </c>
      <c r="B64" s="103" t="n">
        <v>8.86</v>
      </c>
      <c r="C64" s="103" t="n">
        <v>9.82</v>
      </c>
      <c r="D64" s="133" t="n">
        <v>8.11166666666667</v>
      </c>
      <c r="E64" s="38" t="n">
        <v>0.0784</v>
      </c>
      <c r="F64" s="38" t="n">
        <v>353.4</v>
      </c>
      <c r="G64" s="131" t="n">
        <v>0.0332</v>
      </c>
      <c r="H64" s="134" t="n">
        <v>0.0438134</v>
      </c>
      <c r="I64" s="127" t="n">
        <v>76.5</v>
      </c>
      <c r="J64" s="107" t="n">
        <v>4.827</v>
      </c>
    </row>
    <row r="65" customFormat="false" ht="15" hidden="false" customHeight="false" outlineLevel="0" collapsed="false">
      <c r="A65" s="130" t="n">
        <v>1990</v>
      </c>
      <c r="B65" s="103" t="n">
        <v>9.05</v>
      </c>
      <c r="C65" s="103" t="n">
        <v>10.43</v>
      </c>
      <c r="D65" s="133" t="n">
        <v>7.49333333333333</v>
      </c>
      <c r="E65" s="38" t="n">
        <v>0.0808</v>
      </c>
      <c r="F65" s="38" t="n">
        <v>330.22</v>
      </c>
      <c r="G65" s="131" t="n">
        <v>0.0374</v>
      </c>
      <c r="H65" s="134" t="n">
        <v>-0.0069674</v>
      </c>
      <c r="I65" s="127" t="n">
        <v>75.97</v>
      </c>
      <c r="J65" s="107" t="n">
        <v>5.39796</v>
      </c>
    </row>
    <row r="66" customFormat="false" ht="15" hidden="false" customHeight="false" outlineLevel="0" collapsed="false">
      <c r="A66" s="130" t="n">
        <v>1991</v>
      </c>
      <c r="B66" s="103" t="n">
        <v>8.31</v>
      </c>
      <c r="C66" s="103" t="n">
        <v>9.26</v>
      </c>
      <c r="D66" s="133" t="n">
        <v>5.375</v>
      </c>
      <c r="E66" s="38" t="n">
        <v>0.0709</v>
      </c>
      <c r="F66" s="38" t="n">
        <v>417.09</v>
      </c>
      <c r="G66" s="131" t="n">
        <v>0.0311</v>
      </c>
      <c r="H66" s="134" t="n">
        <v>-0.0017639</v>
      </c>
      <c r="I66" s="127" t="n">
        <v>75.83</v>
      </c>
      <c r="J66" s="107" t="n">
        <v>4.23496</v>
      </c>
    </row>
    <row r="67" customFormat="false" ht="15" hidden="false" customHeight="false" outlineLevel="0" collapsed="false">
      <c r="A67" s="130" t="n">
        <v>1992</v>
      </c>
      <c r="B67" s="103" t="n">
        <v>7.98</v>
      </c>
      <c r="C67" s="103" t="n">
        <v>8.81</v>
      </c>
      <c r="D67" s="133" t="n">
        <v>3.43166666666667</v>
      </c>
      <c r="E67" s="38" t="n">
        <v>0.0677</v>
      </c>
      <c r="F67" s="38" t="n">
        <v>435.71</v>
      </c>
      <c r="G67" s="131" t="n">
        <v>0.029</v>
      </c>
      <c r="H67" s="134" t="n">
        <v>0.0083606</v>
      </c>
      <c r="I67" s="127" t="n">
        <v>76.47</v>
      </c>
      <c r="J67" s="107" t="n">
        <v>3.02882</v>
      </c>
    </row>
    <row r="68" customFormat="false" ht="15" hidden="false" customHeight="false" outlineLevel="0" collapsed="false">
      <c r="A68" s="130" t="n">
        <v>1993</v>
      </c>
      <c r="B68" s="103" t="n">
        <v>6.93</v>
      </c>
      <c r="C68" s="103" t="n">
        <v>7.69</v>
      </c>
      <c r="D68" s="133" t="n">
        <v>2.9975</v>
      </c>
      <c r="E68" s="38" t="n">
        <v>0.0577</v>
      </c>
      <c r="F68" s="38" t="n">
        <v>466.45</v>
      </c>
      <c r="G68" s="131" t="n">
        <v>0.0272</v>
      </c>
      <c r="H68" s="134" t="n">
        <v>0.0216175</v>
      </c>
      <c r="I68" s="127" t="n">
        <v>78.12</v>
      </c>
      <c r="J68" s="107" t="n">
        <v>2.95166</v>
      </c>
    </row>
    <row r="69" customFormat="false" ht="15" hidden="false" customHeight="false" outlineLevel="0" collapsed="false">
      <c r="A69" s="130" t="n">
        <v>1994</v>
      </c>
      <c r="B69" s="103" t="n">
        <v>8.46</v>
      </c>
      <c r="C69" s="103" t="n">
        <v>9.1</v>
      </c>
      <c r="D69" s="133" t="n">
        <v>4.24666666666667</v>
      </c>
      <c r="E69" s="38" t="n">
        <v>0.0781</v>
      </c>
      <c r="F69" s="38" t="n">
        <v>459.27</v>
      </c>
      <c r="G69" s="131" t="n">
        <v>0.0291</v>
      </c>
      <c r="H69" s="134" t="n">
        <v>0.0251539</v>
      </c>
      <c r="I69" s="127" t="n">
        <v>80.08</v>
      </c>
      <c r="J69" s="107" t="n">
        <v>2.60744</v>
      </c>
    </row>
    <row r="70" customFormat="false" ht="15" hidden="false" customHeight="false" outlineLevel="0" collapsed="false">
      <c r="A70" s="130" t="n">
        <v>1995</v>
      </c>
      <c r="B70" s="103" t="n">
        <v>6.82</v>
      </c>
      <c r="C70" s="103" t="n">
        <v>7.49</v>
      </c>
      <c r="D70" s="133" t="n">
        <v>5.49</v>
      </c>
      <c r="E70" s="38" t="n">
        <v>0.0571</v>
      </c>
      <c r="F70" s="38" t="n">
        <v>615.93</v>
      </c>
      <c r="G70" s="131" t="n">
        <v>0.023</v>
      </c>
      <c r="H70" s="134" t="n">
        <v>0.018081</v>
      </c>
      <c r="I70" s="127" t="n">
        <v>81.53</v>
      </c>
      <c r="J70" s="107" t="n">
        <v>2.80542</v>
      </c>
    </row>
    <row r="71" customFormat="false" ht="15" hidden="false" customHeight="false" outlineLevel="0" collapsed="false">
      <c r="A71" s="130" t="n">
        <v>1996</v>
      </c>
      <c r="B71" s="103" t="n">
        <v>7.2</v>
      </c>
      <c r="C71" s="103" t="n">
        <v>7.89</v>
      </c>
      <c r="D71" s="133" t="n">
        <v>5.00583333333333</v>
      </c>
      <c r="E71" s="38" t="n">
        <v>0.063</v>
      </c>
      <c r="F71" s="38" t="n">
        <v>740.74</v>
      </c>
      <c r="G71" s="131" t="n">
        <v>0.0201</v>
      </c>
      <c r="H71" s="134" t="n">
        <v>0.0243095</v>
      </c>
      <c r="I71" s="127" t="n">
        <v>83.51</v>
      </c>
      <c r="J71" s="107" t="n">
        <v>2.9312</v>
      </c>
    </row>
    <row r="72" customFormat="false" ht="15" hidden="false" customHeight="false" outlineLevel="0" collapsed="false">
      <c r="A72" s="130" t="n">
        <v>1997</v>
      </c>
      <c r="B72" s="103" t="n">
        <v>6.76</v>
      </c>
      <c r="C72" s="103" t="n">
        <v>7.32</v>
      </c>
      <c r="D72" s="133" t="n">
        <v>5.06083333333333</v>
      </c>
      <c r="E72" s="38" t="n">
        <v>0.0581</v>
      </c>
      <c r="F72" s="38" t="n">
        <v>970.43</v>
      </c>
      <c r="G72" s="131" t="n">
        <v>0.0159949713013819</v>
      </c>
      <c r="H72" s="134" t="n">
        <v>0.0402567</v>
      </c>
      <c r="I72" s="127" t="n">
        <v>86.88</v>
      </c>
      <c r="J72" s="107" t="n">
        <v>2.33769</v>
      </c>
    </row>
    <row r="73" customFormat="false" ht="15" hidden="false" customHeight="false" outlineLevel="0" collapsed="false">
      <c r="A73" s="130" t="n">
        <v>1998</v>
      </c>
      <c r="B73" s="103" t="n">
        <v>6.22</v>
      </c>
      <c r="C73" s="103" t="n">
        <v>7.23</v>
      </c>
      <c r="D73" s="133" t="n">
        <v>4.77666666666667</v>
      </c>
      <c r="E73" s="38" t="n">
        <v>0.0465</v>
      </c>
      <c r="F73" s="38" t="n">
        <v>1229.23</v>
      </c>
      <c r="G73" s="131" t="n">
        <v>0.0131789819643191</v>
      </c>
      <c r="H73" s="134" t="n">
        <v>0.0643791</v>
      </c>
      <c r="I73" s="127" t="n">
        <v>92.47</v>
      </c>
      <c r="J73" s="107" t="n">
        <v>1.55228</v>
      </c>
    </row>
    <row r="74" customFormat="false" ht="15" hidden="false" customHeight="false" outlineLevel="0" collapsed="false">
      <c r="A74" s="130" t="n">
        <v>1999</v>
      </c>
      <c r="B74" s="103" t="n">
        <v>7.55</v>
      </c>
      <c r="C74" s="103" t="n">
        <v>8.19</v>
      </c>
      <c r="D74" s="133" t="n">
        <v>4.63833333333333</v>
      </c>
      <c r="E74" s="38" t="n">
        <v>0.0644</v>
      </c>
      <c r="F74" s="38" t="n">
        <v>1469.25</v>
      </c>
      <c r="G74" s="131" t="n">
        <v>0.0113724689467415</v>
      </c>
      <c r="H74" s="134" t="n">
        <v>0.076869</v>
      </c>
      <c r="I74" s="127" t="n">
        <v>99.58</v>
      </c>
      <c r="J74" s="107" t="n">
        <v>2.18803</v>
      </c>
    </row>
    <row r="75" customFormat="false" ht="15" hidden="false" customHeight="false" outlineLevel="0" collapsed="false">
      <c r="A75" s="130" t="n">
        <v>2000</v>
      </c>
      <c r="B75" s="103" t="n">
        <v>7.21</v>
      </c>
      <c r="C75" s="103" t="n">
        <v>8.02</v>
      </c>
      <c r="D75" s="133" t="n">
        <v>5.81666666666667</v>
      </c>
      <c r="E75" s="38" t="n">
        <v>0.0511</v>
      </c>
      <c r="F75" s="38" t="n">
        <v>1320.28</v>
      </c>
      <c r="G75" s="132" t="n">
        <v>0.0123231435756052</v>
      </c>
      <c r="H75" s="134" t="n">
        <v>0.0925415</v>
      </c>
      <c r="I75" s="127" t="n">
        <v>108.79</v>
      </c>
      <c r="J75" s="107" t="n">
        <v>3.37686</v>
      </c>
    </row>
    <row r="76" customFormat="false" ht="15" hidden="false" customHeight="false" outlineLevel="0" collapsed="false">
      <c r="A76" s="130" t="n">
        <v>2001</v>
      </c>
      <c r="B76" s="103" t="n">
        <v>6.77</v>
      </c>
      <c r="C76" s="103" t="n">
        <v>8.05</v>
      </c>
      <c r="D76" s="133" t="n">
        <v>3.38833333333333</v>
      </c>
      <c r="E76" s="38" t="n">
        <v>0.0505</v>
      </c>
      <c r="F76" s="38" t="n">
        <v>1148.09</v>
      </c>
      <c r="G76" s="132" t="n">
        <v>0.0137097265893789</v>
      </c>
      <c r="H76" s="134" t="n">
        <v>0.0667696</v>
      </c>
      <c r="I76" s="127" t="n">
        <v>116.06</v>
      </c>
      <c r="J76" s="107" t="n">
        <v>2.82617</v>
      </c>
    </row>
    <row r="77" customFormat="false" ht="15" hidden="false" customHeight="false" outlineLevel="0" collapsed="false">
      <c r="A77" s="130" t="n">
        <v>2002</v>
      </c>
      <c r="B77" s="103" t="n">
        <v>6.21</v>
      </c>
      <c r="C77" s="103" t="n">
        <v>7.45</v>
      </c>
      <c r="D77" s="133" t="n">
        <v>1.6025</v>
      </c>
      <c r="E77" s="38" t="n">
        <v>0.0382</v>
      </c>
      <c r="F77" s="38" t="n">
        <v>879.82</v>
      </c>
      <c r="G77" s="132" t="n">
        <v>0.0182764656406992</v>
      </c>
      <c r="H77" s="134" t="n">
        <v>0.0955918</v>
      </c>
      <c r="I77" s="127" t="n">
        <v>127.15</v>
      </c>
      <c r="J77" s="107" t="n">
        <v>1.58603</v>
      </c>
    </row>
    <row r="78" customFormat="false" ht="15" hidden="false" customHeight="false" outlineLevel="0" collapsed="false">
      <c r="A78" s="130" t="n">
        <v>2003</v>
      </c>
      <c r="B78" s="103" t="n">
        <v>5.62</v>
      </c>
      <c r="C78" s="103" t="n">
        <v>6.6</v>
      </c>
      <c r="D78" s="133" t="n">
        <v>1.01083333333333</v>
      </c>
      <c r="E78" s="38" t="n">
        <v>0.0425</v>
      </c>
      <c r="F78" s="38" t="n">
        <v>1111.91</v>
      </c>
      <c r="G78" s="132" t="n">
        <v>0.0156397550161434</v>
      </c>
      <c r="H78" s="134" t="n">
        <v>0.0981675</v>
      </c>
      <c r="I78" s="127" t="n">
        <v>139.63</v>
      </c>
      <c r="J78" s="107" t="n">
        <v>2.27009</v>
      </c>
    </row>
    <row r="79" customFormat="false" ht="15" hidden="false" customHeight="false" outlineLevel="0" collapsed="false">
      <c r="A79" s="130" t="n">
        <v>2004</v>
      </c>
      <c r="B79" s="103" t="n">
        <v>5.47</v>
      </c>
      <c r="C79" s="103" t="n">
        <v>6.15</v>
      </c>
      <c r="D79" s="133" t="n">
        <v>1.37166666666667</v>
      </c>
      <c r="E79" s="38" t="n">
        <v>0.0422</v>
      </c>
      <c r="F79" s="38" t="n">
        <v>1211.92</v>
      </c>
      <c r="G79" s="132" t="n">
        <v>0.0160406627500165</v>
      </c>
      <c r="H79" s="134" t="n">
        <v>0.1363799</v>
      </c>
      <c r="I79" s="127" t="n">
        <v>158.68</v>
      </c>
      <c r="J79" s="107" t="n">
        <v>2.67724</v>
      </c>
    </row>
    <row r="80" customFormat="false" ht="15" hidden="false" customHeight="false" outlineLevel="0" collapsed="false">
      <c r="A80" s="130" t="n">
        <v>2005</v>
      </c>
      <c r="B80" s="103" t="n">
        <v>5.37</v>
      </c>
      <c r="C80" s="103" t="n">
        <v>6.32</v>
      </c>
      <c r="D80" s="133" t="n">
        <v>3.14666666666667</v>
      </c>
      <c r="E80" s="38" t="n">
        <v>0.0439</v>
      </c>
      <c r="F80" s="38" t="n">
        <v>1248.29</v>
      </c>
      <c r="G80" s="132" t="n">
        <v>0.0178003508800038</v>
      </c>
      <c r="H80" s="134" t="n">
        <v>0.1351063</v>
      </c>
      <c r="I80" s="127" t="n">
        <v>180.11</v>
      </c>
      <c r="J80" s="107" t="n">
        <v>3.39275</v>
      </c>
    </row>
    <row r="81" customFormat="false" ht="15" hidden="false" customHeight="false" outlineLevel="0" collapsed="false">
      <c r="A81" s="130" t="n">
        <v>2006</v>
      </c>
      <c r="B81" s="103" t="n">
        <v>5.32</v>
      </c>
      <c r="C81" s="103" t="n">
        <v>6.22</v>
      </c>
      <c r="D81" s="133" t="n">
        <v>4.72666666666667</v>
      </c>
      <c r="E81" s="38" t="n">
        <v>0.047</v>
      </c>
      <c r="F81" s="38" t="n">
        <v>1418.3</v>
      </c>
      <c r="G81" s="132" t="n">
        <v>0.0175421278995981</v>
      </c>
      <c r="H81" s="134" t="n">
        <v>0.0173391</v>
      </c>
      <c r="I81" s="127" t="n">
        <v>183.24</v>
      </c>
      <c r="J81" s="107" t="n">
        <v>3.22594</v>
      </c>
    </row>
    <row r="82" customFormat="false" ht="12.8" hidden="false" customHeight="false" outlineLevel="0" collapsed="false">
      <c r="A82" s="130" t="n">
        <v>2007</v>
      </c>
      <c r="B82" s="103" t="n">
        <v>5.49</v>
      </c>
      <c r="C82" s="103" t="n">
        <v>6.65</v>
      </c>
      <c r="D82" s="133" t="n">
        <v>4.35333333333333</v>
      </c>
      <c r="E82" s="135" t="n">
        <v>0.0402</v>
      </c>
      <c r="F82" s="135" t="n">
        <v>1468.36</v>
      </c>
      <c r="G82" s="136" t="n">
        <v>0.0188850145740827</v>
      </c>
      <c r="H82" s="134" t="n">
        <v>-0.0539741</v>
      </c>
      <c r="I82" s="127" t="n">
        <v>173.35</v>
      </c>
      <c r="J82" s="107" t="n">
        <v>2.85267</v>
      </c>
    </row>
    <row r="83" customFormat="false" ht="15" hidden="false" customHeight="false" outlineLevel="0" collapsed="false">
      <c r="A83" s="130" t="n">
        <v>2008</v>
      </c>
      <c r="B83" s="103" t="n">
        <v>5.05</v>
      </c>
      <c r="C83" s="103" t="n">
        <v>8.43</v>
      </c>
      <c r="D83" s="133" t="n">
        <v>1.365</v>
      </c>
      <c r="E83" s="135" t="n">
        <v>0.0221</v>
      </c>
      <c r="F83" s="38" t="n">
        <v>903.25</v>
      </c>
      <c r="G83" s="132" t="n">
        <v>0.031430943814005</v>
      </c>
      <c r="H83" s="134" t="n">
        <v>-0.1199508</v>
      </c>
      <c r="I83" s="127" t="n">
        <v>152.55</v>
      </c>
      <c r="J83" s="107" t="n">
        <v>3.8391</v>
      </c>
    </row>
    <row r="84" customFormat="false" ht="15" hidden="false" customHeight="false" outlineLevel="0" collapsed="false">
      <c r="A84" s="130" t="n">
        <v>2009</v>
      </c>
      <c r="B84" s="103" t="n">
        <v>5.26</v>
      </c>
      <c r="C84" s="103" t="n">
        <v>6.37</v>
      </c>
      <c r="D84" s="133" t="n">
        <v>0.15</v>
      </c>
      <c r="E84" s="135" t="n">
        <v>0.0384</v>
      </c>
      <c r="F84" s="38" t="n">
        <v>1115.1</v>
      </c>
      <c r="G84" s="132" t="n">
        <v>0.0200968523002421</v>
      </c>
      <c r="H84" s="134" t="n">
        <v>-0.0385374</v>
      </c>
      <c r="I84" s="127" t="n">
        <v>146.67</v>
      </c>
      <c r="J84" s="107" t="n">
        <v>-0.35555</v>
      </c>
    </row>
    <row r="85" customFormat="false" ht="15" hidden="false" customHeight="false" outlineLevel="0" collapsed="false">
      <c r="A85" s="130" t="n">
        <v>2010</v>
      </c>
      <c r="B85" s="103" t="n">
        <v>5.02</v>
      </c>
      <c r="C85" s="103" t="n">
        <v>6.1</v>
      </c>
      <c r="D85" s="133" t="n">
        <v>0.136666666666667</v>
      </c>
      <c r="E85" s="135" t="n">
        <v>0.0329</v>
      </c>
      <c r="F85" s="38" t="n">
        <v>1257.64</v>
      </c>
      <c r="G85" s="132" t="n">
        <v>0.0180735345567889</v>
      </c>
      <c r="H85" s="134" t="n">
        <v>-0.0411661</v>
      </c>
      <c r="I85" s="127" t="n">
        <v>140.64</v>
      </c>
      <c r="J85" s="107" t="n">
        <v>1.64004</v>
      </c>
    </row>
    <row r="86" customFormat="false" ht="15" hidden="false" customHeight="false" outlineLevel="0" collapsed="false">
      <c r="A86" s="130" t="n">
        <v>2011</v>
      </c>
      <c r="B86" s="103" t="n">
        <v>3.93</v>
      </c>
      <c r="C86" s="103" t="n">
        <v>5.25</v>
      </c>
      <c r="D86" s="133" t="n">
        <v>0.0525</v>
      </c>
      <c r="E86" s="135" t="n">
        <v>0.0188</v>
      </c>
      <c r="F86" s="38" t="n">
        <v>1257.6</v>
      </c>
      <c r="G86" s="132" t="n">
        <v>0.0210162213740458</v>
      </c>
      <c r="H86" s="134" t="n">
        <v>-0.0389587</v>
      </c>
      <c r="I86" s="127" t="n">
        <v>135.16</v>
      </c>
      <c r="J86" s="107" t="n">
        <v>3.15684</v>
      </c>
    </row>
    <row r="87" customFormat="false" ht="15" hidden="false" customHeight="false" outlineLevel="0" collapsed="false">
      <c r="A87" s="130" t="n">
        <v>2012</v>
      </c>
      <c r="B87" s="103" t="n">
        <v>3.65</v>
      </c>
      <c r="C87" s="103" t="n">
        <v>4.63</v>
      </c>
      <c r="D87" s="133" t="n">
        <v>0.0858333333333333</v>
      </c>
      <c r="E87" s="135" t="n">
        <v>0.0176</v>
      </c>
      <c r="F87" s="38" t="n">
        <v>1426.19</v>
      </c>
      <c r="G87" s="132" t="n">
        <v>0.0219115265147</v>
      </c>
      <c r="H87" s="134" t="n">
        <v>0.0645028</v>
      </c>
      <c r="I87" s="127" t="n">
        <v>143.88</v>
      </c>
      <c r="J87" s="107" t="n">
        <v>2.06934</v>
      </c>
    </row>
    <row r="88" customFormat="false" ht="15" hidden="false" customHeight="false" outlineLevel="0" collapsed="false">
      <c r="A88" s="130" t="n">
        <v>2013</v>
      </c>
      <c r="B88" s="103" t="n">
        <v>4.62</v>
      </c>
      <c r="C88" s="103" t="n">
        <v>5.38</v>
      </c>
      <c r="D88" s="133" t="n">
        <v>0.0583333333333333</v>
      </c>
      <c r="E88" s="135" t="n">
        <v>0.03036</v>
      </c>
      <c r="F88" s="38" t="n">
        <v>1848.36</v>
      </c>
      <c r="G88" s="132" t="n">
        <v>0.0196282109545759</v>
      </c>
      <c r="H88" s="134" t="n">
        <v>0.1071347</v>
      </c>
      <c r="I88" s="127" t="n">
        <v>159.29</v>
      </c>
      <c r="J88" s="107" t="n">
        <v>1.46483</v>
      </c>
    </row>
    <row r="89" customFormat="false" ht="15" hidden="false" customHeight="false" outlineLevel="0" collapsed="false">
      <c r="A89" s="130" t="n">
        <v>2014</v>
      </c>
      <c r="B89" s="103" t="n">
        <v>3.79</v>
      </c>
      <c r="C89" s="103" t="n">
        <v>4.74</v>
      </c>
      <c r="D89" s="133" t="n">
        <v>0.0325</v>
      </c>
      <c r="E89" s="137" t="n">
        <v>0.0217</v>
      </c>
      <c r="F89" s="138" t="n">
        <v>2058.9</v>
      </c>
      <c r="G89" s="132" t="n">
        <v>0.0191558599252028</v>
      </c>
      <c r="H89" s="134" t="n">
        <v>0.0452071</v>
      </c>
      <c r="I89" s="127" t="n">
        <v>166.49</v>
      </c>
      <c r="J89" s="107" t="n">
        <v>1.62222</v>
      </c>
    </row>
    <row r="90" customFormat="false" ht="15" hidden="false" customHeight="false" outlineLevel="0" collapsed="false">
      <c r="A90" s="130" t="n">
        <v>2015</v>
      </c>
      <c r="B90" s="103" t="n">
        <v>3.97</v>
      </c>
      <c r="C90" s="103" t="n">
        <v>5.46</v>
      </c>
      <c r="D90" s="133" t="n">
        <v>0.0525</v>
      </c>
      <c r="E90" s="135" t="n">
        <v>0.0227</v>
      </c>
      <c r="F90" s="38" t="n">
        <v>2043.9</v>
      </c>
      <c r="G90" s="132" t="n">
        <v>0.0212290229463281</v>
      </c>
      <c r="H90" s="134" t="n">
        <v>0.0521893</v>
      </c>
      <c r="I90" s="127" t="n">
        <v>175.18</v>
      </c>
      <c r="J90" s="107" t="n">
        <v>0.11863</v>
      </c>
    </row>
    <row r="91" customFormat="false" ht="15" hidden="false" customHeight="false" outlineLevel="0" collapsed="false">
      <c r="A91" s="130" t="n">
        <v>2016</v>
      </c>
      <c r="B91" s="103" t="n">
        <v>4.06</v>
      </c>
      <c r="C91" s="103" t="n">
        <v>4.83</v>
      </c>
      <c r="D91" s="133" t="n">
        <v>0.3175</v>
      </c>
      <c r="E91" s="135" t="n">
        <v>0.0245</v>
      </c>
      <c r="F91" s="38" t="n">
        <v>2238.83</v>
      </c>
      <c r="G91" s="132" t="n">
        <v>0.0204124475730627</v>
      </c>
      <c r="H91" s="134" t="n">
        <v>0.0533055</v>
      </c>
      <c r="I91" s="127" t="n">
        <v>184.52</v>
      </c>
      <c r="J91" s="107" t="n">
        <v>1.26158</v>
      </c>
    </row>
    <row r="92" customFormat="false" ht="15" hidden="false" customHeight="false" outlineLevel="0" collapsed="false">
      <c r="A92" s="130" t="n">
        <v>2017</v>
      </c>
      <c r="B92" s="103" t="n">
        <v>3.51</v>
      </c>
      <c r="C92" s="103" t="n">
        <v>4.22</v>
      </c>
      <c r="D92" s="133" t="n">
        <v>0.930833333333333</v>
      </c>
      <c r="E92" s="135" t="n">
        <v>0.0241</v>
      </c>
      <c r="F92" s="38" t="n">
        <v>2673.61</v>
      </c>
      <c r="G92" s="132" t="n">
        <v>0.0183010985147422</v>
      </c>
      <c r="H92" s="134" t="n">
        <v>0.0623032</v>
      </c>
      <c r="I92" s="127" t="n">
        <v>196.01</v>
      </c>
      <c r="J92" s="107" t="n">
        <v>2.13011</v>
      </c>
    </row>
    <row r="93" customFormat="false" ht="15" hidden="false" customHeight="false" outlineLevel="0" collapsed="false">
      <c r="A93" s="130" t="n">
        <v>2018</v>
      </c>
      <c r="B93" s="103" t="n">
        <v>4.02</v>
      </c>
      <c r="C93" s="103" t="n">
        <v>5.13</v>
      </c>
      <c r="D93" s="133" t="n">
        <v>1.93916666666667</v>
      </c>
      <c r="E93" s="135" t="n">
        <v>0.0269</v>
      </c>
      <c r="F93" s="38" t="n">
        <v>2506.85</v>
      </c>
      <c r="G93" s="132" t="n">
        <v>0.0214412509723358</v>
      </c>
      <c r="H93" s="134" t="n">
        <v>0.0454613</v>
      </c>
      <c r="I93" s="127" t="n">
        <v>204.92</v>
      </c>
      <c r="J93" s="107" t="n">
        <v>2.44258</v>
      </c>
    </row>
    <row r="94" customFormat="false" ht="15" hidden="false" customHeight="false" outlineLevel="0" collapsed="false">
      <c r="A94" s="130" t="n">
        <v>2019</v>
      </c>
      <c r="B94" s="103" t="n">
        <v>3.01</v>
      </c>
      <c r="C94" s="103" t="n">
        <v>3.88</v>
      </c>
      <c r="D94" s="133" t="n">
        <v>1.55</v>
      </c>
      <c r="E94" s="139" t="n">
        <v>0.0192</v>
      </c>
      <c r="F94" s="38" t="n">
        <v>3230.78</v>
      </c>
      <c r="G94" s="132" t="n">
        <v>0.0181070825002012</v>
      </c>
      <c r="H94" s="134" t="n">
        <v>0.0454613</v>
      </c>
      <c r="I94" s="127" t="n">
        <v>211.96</v>
      </c>
      <c r="J94" s="140" t="n">
        <v>2.29</v>
      </c>
    </row>
    <row r="95" customFormat="false" ht="15" hidden="false" customHeight="false" outlineLevel="0" collapsed="false">
      <c r="A95" s="130" t="n">
        <v>2020</v>
      </c>
      <c r="B95" s="0" t="n">
        <v>2.23</v>
      </c>
      <c r="C95" s="0" t="n">
        <v>3.11</v>
      </c>
      <c r="D95" s="133" t="n">
        <v>0.09</v>
      </c>
      <c r="E95" s="79" t="n">
        <v>0.0093</v>
      </c>
      <c r="F95" s="38" t="n">
        <v>3756.07</v>
      </c>
      <c r="G95" s="132" t="n">
        <v>0.0150955653116156</v>
      </c>
      <c r="H95" s="141"/>
      <c r="J95" s="140" t="n">
        <v>1.2</v>
      </c>
    </row>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true" gridLinesSet="true" horizontalCentered="false" verticalCentered="false"/>
  <pageMargins left="0.75" right="0.75" top="1" bottom="1" header="0.5" footer="0.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 zeroHeight="false" outlineLevelRow="0" outlineLevelCol="0"/>
  <cols>
    <col collapsed="false" customWidth="true" hidden="false" outlineLevel="0" max="1025" min="1" style="0" width="11.04"/>
  </cols>
  <sheetData/>
  <printOptions headings="false" gridLines="true" gridLinesSet="true" horizontalCentered="false" verticalCentered="false"/>
  <pageMargins left="0.75" right="0.75" top="1" bottom="1" header="0.5" footer="0.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 zeroHeight="false" outlineLevelRow="0" outlineLevelCol="0"/>
  <cols>
    <col collapsed="false" customWidth="true" hidden="false" outlineLevel="0" max="1025" min="1" style="0" width="11.04"/>
  </cols>
  <sheetData/>
  <printOptions headings="false" gridLines="true" gridLinesSet="true" horizontalCentered="false" verticalCentered="false"/>
  <pageMargins left="0.75" right="0.75" top="1" bottom="1" header="0.5" footer="0.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 zeroHeight="false" outlineLevelRow="0" outlineLevelCol="0"/>
  <cols>
    <col collapsed="false" customWidth="true" hidden="false" outlineLevel="0" max="1025" min="1" style="0" width="11.04"/>
  </cols>
  <sheetData/>
  <printOptions headings="false" gridLines="true" gridLinesSet="true" horizontalCentered="false" verticalCentered="false"/>
  <pageMargins left="0.75" right="0.75" top="1" bottom="1" header="0.5" footer="0.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 zeroHeight="false" outlineLevelRow="0" outlineLevelCol="0"/>
  <cols>
    <col collapsed="false" customWidth="true" hidden="false" outlineLevel="0" max="1025" min="1" style="0" width="11.04"/>
  </cols>
  <sheetData/>
  <printOptions headings="false" gridLines="true" gridLinesSet="true" horizontalCentered="false" verticalCentered="false"/>
  <pageMargins left="0.75" right="0.75" top="1" bottom="1" header="0.5" footer="0.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3" activeCellId="0" sqref="G13"/>
    </sheetView>
  </sheetViews>
  <sheetFormatPr defaultRowHeight="14" zeroHeight="false" outlineLevelRow="0" outlineLevelCol="0"/>
  <cols>
    <col collapsed="false" customWidth="true" hidden="false" outlineLevel="0" max="1025" min="1" style="0" width="11.04"/>
  </cols>
  <sheetData>
    <row r="13" customFormat="false" ht="12.8" hidden="false" customHeight="false" outlineLevel="0" collapsed="false"/>
    <row r="14" customFormat="false" ht="12.8" hidden="false" customHeight="false" outlineLevel="0" collapsed="false"/>
    <row r="15" customFormat="false" ht="23.85" hidden="false" customHeight="false" outlineLevel="0" collapsed="false"/>
    <row r="16" customFormat="false" ht="23.85" hidden="false" customHeight="false" outlineLevel="0" collapsed="false"/>
    <row r="17" customFormat="false" ht="23.85" hidden="false" customHeight="false" outlineLevel="0" collapsed="false"/>
    <row r="20" customFormat="false" ht="12.8" hidden="false" customHeight="false" outlineLevel="0" collapsed="false"/>
  </sheetData>
  <printOptions headings="false" gridLines="true" gridLinesSet="true" horizontalCentered="false" verticalCentered="false"/>
  <pageMargins left="0.75" right="0.75" top="1" bottom="1" header="0.5" footer="0.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T121"/>
  <sheetViews>
    <sheetView showFormulas="false" showGridLines="true" showRowColHeaders="true" showZeros="true" rightToLeft="false" tabSelected="false" showOutlineSymbols="true" defaultGridColor="true" view="normal" topLeftCell="A16" colorId="64" zoomScale="125" zoomScaleNormal="125" zoomScalePageLayoutView="100" workbookViewId="0">
      <pane xSplit="1" ySplit="0" topLeftCell="B16" activePane="topRight" state="frozen"/>
      <selection pane="topLeft" activeCell="A16" activeCellId="0" sqref="A16"/>
      <selection pane="topRight" activeCell="D20" activeCellId="0" sqref="D20"/>
    </sheetView>
  </sheetViews>
  <sheetFormatPr defaultRowHeight="16" zeroHeight="false" outlineLevelRow="0" outlineLevelCol="0"/>
  <cols>
    <col collapsed="false" customWidth="true" hidden="false" outlineLevel="0" max="1" min="1" style="14" width="15.55"/>
    <col collapsed="false" customWidth="true" hidden="false" outlineLevel="0" max="2" min="2" style="14" width="9.72"/>
    <col collapsed="false" customWidth="true" hidden="false" outlineLevel="0" max="3" min="3" style="14" width="12.41"/>
    <col collapsed="false" customWidth="true" hidden="false" outlineLevel="0" max="4" min="4" style="14" width="13.69"/>
    <col collapsed="false" customWidth="true" hidden="false" outlineLevel="0" max="5" min="5" style="14" width="12.83"/>
    <col collapsed="false" customWidth="true" hidden="false" outlineLevel="0" max="6" min="6" style="14" width="12.13"/>
    <col collapsed="false" customWidth="true" hidden="false" outlineLevel="0" max="7" min="7" style="14" width="12.83"/>
    <col collapsed="false" customWidth="true" hidden="false" outlineLevel="0" max="8" min="8" style="14" width="14.2"/>
    <col collapsed="false" customWidth="true" hidden="false" outlineLevel="0" max="9" min="9" style="14" width="12.41"/>
    <col collapsed="false" customWidth="true" hidden="false" outlineLevel="0" max="10" min="10" style="14" width="12.83"/>
    <col collapsed="false" customWidth="true" hidden="false" outlineLevel="0" max="11" min="11" style="14" width="13.83"/>
    <col collapsed="false" customWidth="true" hidden="false" outlineLevel="0" max="15" min="12" style="14" width="10.69"/>
    <col collapsed="false" customWidth="true" hidden="false" outlineLevel="0" max="16" min="16" style="15" width="10.69"/>
    <col collapsed="false" customWidth="true" hidden="false" outlineLevel="0" max="257" min="17" style="14" width="10.69"/>
    <col collapsed="false" customWidth="true" hidden="false" outlineLevel="0" max="1025" min="258" style="0" width="10.69"/>
  </cols>
  <sheetData>
    <row r="1" customFormat="false" ht="16" hidden="false" customHeight="true" outlineLevel="0" collapsed="false">
      <c r="A1" s="16" t="s">
        <v>28</v>
      </c>
      <c r="B1" s="17" t="n">
        <v>42735</v>
      </c>
      <c r="C1" s="17"/>
      <c r="D1" s="17"/>
      <c r="E1" s="17"/>
      <c r="F1" s="17"/>
      <c r="G1" s="17"/>
    </row>
    <row r="2" customFormat="false" ht="16" hidden="false" customHeight="false" outlineLevel="0" collapsed="false">
      <c r="A2" s="18" t="s">
        <v>29</v>
      </c>
      <c r="B2" s="19" t="s">
        <v>30</v>
      </c>
      <c r="C2" s="19"/>
      <c r="D2" s="19"/>
      <c r="E2" s="19"/>
      <c r="F2" s="19"/>
      <c r="G2" s="19"/>
    </row>
    <row r="3" customFormat="false" ht="16" hidden="false" customHeight="false" outlineLevel="0" collapsed="false">
      <c r="A3" s="18" t="s">
        <v>31</v>
      </c>
      <c r="B3" s="20" t="s">
        <v>32</v>
      </c>
      <c r="C3" s="20"/>
      <c r="D3" s="20"/>
      <c r="E3" s="20"/>
      <c r="F3" s="21" t="s">
        <v>33</v>
      </c>
      <c r="G3" s="21"/>
      <c r="H3" s="22"/>
      <c r="I3" s="22"/>
      <c r="J3" s="22"/>
    </row>
    <row r="4" customFormat="false" ht="16" hidden="false" customHeight="true" outlineLevel="0" collapsed="false">
      <c r="A4" s="18" t="s">
        <v>34</v>
      </c>
      <c r="B4" s="23" t="s">
        <v>35</v>
      </c>
      <c r="C4" s="23"/>
      <c r="D4" s="23"/>
      <c r="E4" s="23"/>
      <c r="F4" s="23"/>
      <c r="G4" s="23"/>
    </row>
    <row r="5" customFormat="false" ht="16" hidden="false" customHeight="true" outlineLevel="0" collapsed="false">
      <c r="A5" s="18" t="s">
        <v>36</v>
      </c>
      <c r="B5" s="24" t="s">
        <v>37</v>
      </c>
      <c r="C5" s="24"/>
      <c r="D5" s="24"/>
      <c r="E5" s="24"/>
      <c r="F5" s="24"/>
      <c r="G5" s="24"/>
    </row>
    <row r="6" customFormat="false" ht="16" hidden="false" customHeight="true" outlineLevel="0" collapsed="false">
      <c r="A6" s="18" t="s">
        <v>38</v>
      </c>
      <c r="B6" s="19" t="s">
        <v>39</v>
      </c>
      <c r="C6" s="19"/>
      <c r="D6" s="19"/>
      <c r="E6" s="19"/>
      <c r="F6" s="19"/>
      <c r="G6" s="19"/>
    </row>
    <row r="7" customFormat="false" ht="17" hidden="false" customHeight="true" outlineLevel="0" collapsed="false">
      <c r="A7" s="25" t="s">
        <v>40</v>
      </c>
      <c r="B7" s="26" t="s">
        <v>41</v>
      </c>
      <c r="C7" s="26"/>
      <c r="D7" s="26"/>
      <c r="E7" s="26"/>
      <c r="F7" s="26"/>
      <c r="G7" s="26"/>
    </row>
    <row r="8" s="28" customFormat="true" ht="19" hidden="false" customHeight="false" outlineLevel="0" collapsed="false">
      <c r="A8" s="27" t="s">
        <v>42</v>
      </c>
      <c r="B8" s="27"/>
      <c r="C8" s="27"/>
      <c r="D8" s="27"/>
      <c r="E8" s="27"/>
      <c r="F8" s="27"/>
      <c r="G8" s="27"/>
      <c r="P8" s="29"/>
    </row>
    <row r="9" customFormat="false" ht="16" hidden="false" customHeight="false" outlineLevel="0" collapsed="false">
      <c r="A9" s="14" t="s">
        <v>43</v>
      </c>
      <c r="C9" s="30" t="s">
        <v>44</v>
      </c>
      <c r="F9" s="31" t="s">
        <v>45</v>
      </c>
      <c r="G9" s="32"/>
      <c r="H9" s="32"/>
      <c r="I9" s="32"/>
      <c r="J9" s="32"/>
      <c r="K9" s="33"/>
      <c r="L9" s="34"/>
    </row>
    <row r="10" customFormat="false" ht="16" hidden="false" customHeight="false" outlineLevel="0" collapsed="false">
      <c r="A10" s="14" t="s">
        <v>46</v>
      </c>
      <c r="C10" s="30" t="n">
        <v>1928</v>
      </c>
      <c r="F10" s="35" t="s">
        <v>47</v>
      </c>
      <c r="G10" s="36"/>
      <c r="H10" s="36"/>
      <c r="I10" s="36"/>
      <c r="J10" s="36"/>
      <c r="K10" s="37"/>
      <c r="L10" s="34"/>
    </row>
    <row r="11" customFormat="false" ht="16" hidden="false" customHeight="false" outlineLevel="0" collapsed="false">
      <c r="E11" s="38"/>
    </row>
    <row r="12" customFormat="false" ht="16" hidden="false" customHeight="false" outlineLevel="0" collapsed="false">
      <c r="A12" s="14" t="s">
        <v>48</v>
      </c>
      <c r="E12" s="39" t="n">
        <f aca="false">IF(C10=1928,100,VLOOKUP(C10-1,A19:H110,6))</f>
        <v>100</v>
      </c>
    </row>
    <row r="13" customFormat="false" ht="16" hidden="false" customHeight="false" outlineLevel="0" collapsed="false">
      <c r="A13" s="14" t="s">
        <v>49</v>
      </c>
      <c r="E13" s="39" t="n">
        <f aca="false">IF(C10=1928,100,VLOOKUP(C10-1,A19:H110,7))</f>
        <v>100</v>
      </c>
    </row>
    <row r="14" customFormat="false" ht="16" hidden="false" customHeight="false" outlineLevel="0" collapsed="false">
      <c r="A14" s="14" t="s">
        <v>50</v>
      </c>
      <c r="E14" s="39" t="n">
        <f aca="false">IF(C10=1928,100,VLOOKUP(C10-1,A18:H110,8))</f>
        <v>100</v>
      </c>
    </row>
    <row r="15" customFormat="false" ht="17" hidden="false" customHeight="false" outlineLevel="0" collapsed="false">
      <c r="A15" s="14" t="s">
        <v>51</v>
      </c>
      <c r="E15" s="40" t="n">
        <f aca="false">IF(C9="ST",(F111/E12)^(1/(A111-C10+1))-(G111/E13)^(1/(A111-C10+1)),(F111/E12)^(1/(A111-C10+1))-(H111/E14)^(1/(A111-C10+1)))</f>
        <v>0.0484417345544719</v>
      </c>
    </row>
    <row r="16" customFormat="false" ht="17" hidden="false" customHeight="false" outlineLevel="0" collapsed="false"/>
    <row r="17" customFormat="false" ht="17" hidden="false" customHeight="true" outlineLevel="0" collapsed="false">
      <c r="B17" s="41" t="s">
        <v>52</v>
      </c>
      <c r="C17" s="41"/>
      <c r="D17" s="41"/>
      <c r="E17" s="41"/>
      <c r="F17" s="42" t="s">
        <v>53</v>
      </c>
      <c r="G17" s="42"/>
      <c r="H17" s="42"/>
      <c r="I17" s="42"/>
      <c r="J17" s="42" t="s">
        <v>54</v>
      </c>
      <c r="K17" s="42"/>
      <c r="L17" s="42"/>
      <c r="M17" s="42"/>
      <c r="N17" s="43"/>
      <c r="O17" s="42" t="s">
        <v>55</v>
      </c>
      <c r="P17" s="42"/>
      <c r="Q17" s="42"/>
      <c r="R17" s="42"/>
      <c r="S17" s="44"/>
      <c r="T17" s="44"/>
    </row>
    <row r="18" s="48" customFormat="true" ht="51" hidden="false" customHeight="false" outlineLevel="0" collapsed="false">
      <c r="A18" s="45" t="s">
        <v>56</v>
      </c>
      <c r="B18" s="45" t="s">
        <v>57</v>
      </c>
      <c r="C18" s="45" t="s">
        <v>58</v>
      </c>
      <c r="D18" s="45" t="s">
        <v>59</v>
      </c>
      <c r="E18" s="45" t="s">
        <v>60</v>
      </c>
      <c r="F18" s="45" t="s">
        <v>61</v>
      </c>
      <c r="G18" s="45" t="s">
        <v>62</v>
      </c>
      <c r="H18" s="45" t="s">
        <v>63</v>
      </c>
      <c r="I18" s="45" t="s">
        <v>64</v>
      </c>
      <c r="J18" s="46" t="s">
        <v>65</v>
      </c>
      <c r="K18" s="46" t="s">
        <v>66</v>
      </c>
      <c r="L18" s="47" t="s">
        <v>67</v>
      </c>
      <c r="M18" s="47" t="s">
        <v>68</v>
      </c>
      <c r="N18" s="46" t="s">
        <v>11</v>
      </c>
      <c r="O18" s="46" t="s">
        <v>69</v>
      </c>
      <c r="P18" s="46" t="s">
        <v>70</v>
      </c>
      <c r="Q18" s="46" t="s">
        <v>71</v>
      </c>
      <c r="R18" s="46" t="s">
        <v>72</v>
      </c>
    </row>
    <row r="19" customFormat="false" ht="16" hidden="false" customHeight="false" outlineLevel="0" collapsed="false">
      <c r="A19" s="49" t="n">
        <v>1928</v>
      </c>
      <c r="B19" s="50" t="n">
        <f aca="false">('S&amp;P 500 &amp; Raw Data'!B4-'S&amp;P 500 &amp; Raw Data'!B3+'S&amp;P 500 &amp; Raw Data'!C4)/'S&amp;P 500 &amp; Raw Data'!B3</f>
        <v>0.438111551528879</v>
      </c>
      <c r="C19" s="50" t="n">
        <v>0.0308</v>
      </c>
      <c r="D19" s="50" t="n">
        <f aca="false">'S&amp;P 500 &amp; Raw Data'!F4</f>
        <v>0.00835470858979919</v>
      </c>
      <c r="E19" s="50" t="n">
        <f aca="false">'S&amp;P 500 &amp; Raw Data'!J4</f>
        <v>0.0321955147023243</v>
      </c>
      <c r="F19" s="51" t="n">
        <f aca="false">100*(1+B19)</f>
        <v>143.811155152888</v>
      </c>
      <c r="G19" s="51" t="n">
        <f aca="false">100*(1+C19)</f>
        <v>103.08</v>
      </c>
      <c r="H19" s="51" t="n">
        <f aca="false">100*(1+D19)</f>
        <v>100.83547085898</v>
      </c>
      <c r="I19" s="51" t="n">
        <f aca="false">100*(1+E19)</f>
        <v>103.219551470232</v>
      </c>
      <c r="J19" s="50" t="n">
        <f aca="false">B19-C19</f>
        <v>0.407311551528879</v>
      </c>
      <c r="K19" s="50" t="n">
        <f aca="false">B19-D19</f>
        <v>0.42975684293908</v>
      </c>
      <c r="L19" s="52" t="n">
        <f aca="false">B19-E19</f>
        <v>0.405916036826555</v>
      </c>
      <c r="M19" s="53"/>
      <c r="N19" s="54" t="n">
        <v>-0.0115218</v>
      </c>
      <c r="O19" s="55" t="n">
        <f aca="false">(1+B19)/(1+$N19)-1</f>
        <v>0.454874322497834</v>
      </c>
      <c r="P19" s="55" t="n">
        <f aca="false">(1+C19)/(1+$N19)-1</f>
        <v>0.0428151071009961</v>
      </c>
      <c r="Q19" s="55" t="n">
        <f aca="false">(1+D19)/(1+$N19)-1</f>
        <v>0.0201081911465517</v>
      </c>
      <c r="R19" s="55" t="n">
        <f aca="false">(1+E19)/(1+$N19)-1</f>
        <v>0.0442268880611878</v>
      </c>
    </row>
    <row r="20" customFormat="false" ht="16" hidden="false" customHeight="false" outlineLevel="0" collapsed="false">
      <c r="A20" s="49" t="n">
        <v>1929</v>
      </c>
      <c r="B20" s="50" t="n">
        <f aca="false">('S&amp;P 500 &amp; Raw Data'!B5-'S&amp;P 500 &amp; Raw Data'!B4+'S&amp;P 500 &amp; Raw Data'!C5)/'S&amp;P 500 &amp; Raw Data'!B4</f>
        <v>-0.0829794661190966</v>
      </c>
      <c r="C20" s="50" t="n">
        <v>0.0316</v>
      </c>
      <c r="D20" s="50" t="n">
        <f aca="false">'S&amp;P 500 &amp; Raw Data'!F5</f>
        <v>0.0420380415632043</v>
      </c>
      <c r="E20" s="50" t="n">
        <f aca="false">'S&amp;P 500 &amp; Raw Data'!J5</f>
        <v>0.0301785623990404</v>
      </c>
      <c r="F20" s="51" t="n">
        <f aca="false">F19*(1+B20)</f>
        <v>131.877782276331</v>
      </c>
      <c r="G20" s="51" t="n">
        <f aca="false">G19*(1+C20)</f>
        <v>106.337328</v>
      </c>
      <c r="H20" s="51" t="n">
        <f aca="false">H19*(1+D20)</f>
        <v>105.074396573995</v>
      </c>
      <c r="I20" s="51" t="n">
        <f aca="false">I19*(1+E20)</f>
        <v>106.334569145078</v>
      </c>
      <c r="J20" s="50" t="n">
        <f aca="false">B20-C20</f>
        <v>-0.114579466119097</v>
      </c>
      <c r="K20" s="50" t="n">
        <f aca="false">B20-D20</f>
        <v>-0.125017507682301</v>
      </c>
      <c r="L20" s="52" t="n">
        <f aca="false">B20-E20</f>
        <v>-0.113158028518137</v>
      </c>
      <c r="M20" s="53"/>
      <c r="N20" s="54" t="n">
        <v>0</v>
      </c>
      <c r="O20" s="56" t="n">
        <f aca="false">(1+B20)/(1+$N20)-1</f>
        <v>-0.0829794661190966</v>
      </c>
      <c r="P20" s="56" t="n">
        <f aca="false">(1+C20)/(1+$N20)-1</f>
        <v>0.0316000000000001</v>
      </c>
      <c r="Q20" s="56" t="n">
        <f aca="false">(1+D20)/(1+$N20)-1</f>
        <v>0.0420380415632042</v>
      </c>
      <c r="R20" s="56" t="n">
        <f aca="false">(1+E20)/(1+$N20)-1</f>
        <v>0.0301785623990405</v>
      </c>
    </row>
    <row r="21" customFormat="false" ht="16" hidden="false" customHeight="false" outlineLevel="0" collapsed="false">
      <c r="A21" s="49" t="n">
        <v>1930</v>
      </c>
      <c r="B21" s="50" t="n">
        <f aca="false">('S&amp;P 500 &amp; Raw Data'!B6-'S&amp;P 500 &amp; Raw Data'!B5+'S&amp;P 500 &amp; Raw Data'!C6)/'S&amp;P 500 &amp; Raw Data'!B5</f>
        <v>-0.251236363636364</v>
      </c>
      <c r="C21" s="50" t="n">
        <v>0.0455</v>
      </c>
      <c r="D21" s="50" t="n">
        <f aca="false">'S&amp;P 500 &amp; Raw Data'!F6</f>
        <v>0.0454093143489704</v>
      </c>
      <c r="E21" s="50" t="n">
        <f aca="false">'S&amp;P 500 &amp; Raw Data'!J6</f>
        <v>0.00539780946482383</v>
      </c>
      <c r="F21" s="51" t="n">
        <f aca="false">F20*(1+B21)</f>
        <v>98.7452878127973</v>
      </c>
      <c r="G21" s="51" t="n">
        <f aca="false">G20*(1+C21)</f>
        <v>111.175676424</v>
      </c>
      <c r="H21" s="51" t="n">
        <f aca="false">H20*(1+D21)</f>
        <v>109.845752878052</v>
      </c>
      <c r="I21" s="51" t="n">
        <f aca="false">I20*(1+E21)</f>
        <v>106.908542888847</v>
      </c>
      <c r="J21" s="50" t="n">
        <f aca="false">B21-C21</f>
        <v>-0.296736363636364</v>
      </c>
      <c r="K21" s="50" t="n">
        <f aca="false">B21-D21</f>
        <v>-0.296645677985334</v>
      </c>
      <c r="L21" s="52" t="n">
        <f aca="false">B21-E21</f>
        <v>-0.256634173101187</v>
      </c>
      <c r="M21" s="53"/>
      <c r="N21" s="54" t="n">
        <v>-0.026712</v>
      </c>
      <c r="O21" s="56" t="n">
        <f aca="false">(1+B21)/(1+$N21)-1</f>
        <v>-0.230686460365651</v>
      </c>
      <c r="P21" s="56" t="n">
        <f aca="false">(1+C21)/(1+$N21)-1</f>
        <v>0.0741938665636481</v>
      </c>
      <c r="Q21" s="56" t="n">
        <f aca="false">(1+D21)/(1+$N21)-1</f>
        <v>0.0741006920345986</v>
      </c>
      <c r="R21" s="56" t="n">
        <f aca="false">(1+E21)/(1+$N21)-1</f>
        <v>0.0329910668423159</v>
      </c>
    </row>
    <row r="22" customFormat="false" ht="16" hidden="false" customHeight="false" outlineLevel="0" collapsed="false">
      <c r="A22" s="49" t="n">
        <v>1931</v>
      </c>
      <c r="B22" s="50" t="n">
        <f aca="false">('S&amp;P 500 &amp; Raw Data'!B7-'S&amp;P 500 &amp; Raw Data'!B6+'S&amp;P 500 &amp; Raw Data'!C7)/'S&amp;P 500 &amp; Raw Data'!B6</f>
        <v>-0.438375488917862</v>
      </c>
      <c r="C22" s="50" t="n">
        <v>0.0231</v>
      </c>
      <c r="D22" s="50" t="n">
        <f aca="false">'S&amp;P 500 &amp; Raw Data'!F7</f>
        <v>-0.0255885596194225</v>
      </c>
      <c r="E22" s="50" t="n">
        <f aca="false">'S&amp;P 500 &amp; Raw Data'!J7</f>
        <v>-0.156807750826676</v>
      </c>
      <c r="F22" s="51" t="n">
        <f aca="false">F21*(1+B22)</f>
        <v>55.4577739895273</v>
      </c>
      <c r="G22" s="51" t="n">
        <f aca="false">G21*(1+C22)</f>
        <v>113.743834549394</v>
      </c>
      <c r="H22" s="51" t="n">
        <f aca="false">H21*(1+D22)</f>
        <v>107.034958281592</v>
      </c>
      <c r="I22" s="51" t="n">
        <f aca="false">I21*(1+E22)</f>
        <v>90.1444547342897</v>
      </c>
      <c r="J22" s="50" t="n">
        <f aca="false">B22-C22</f>
        <v>-0.461475488917862</v>
      </c>
      <c r="K22" s="50" t="n">
        <f aca="false">B22-D22</f>
        <v>-0.412786929298439</v>
      </c>
      <c r="L22" s="52" t="n">
        <f aca="false">B22-E22</f>
        <v>-0.281567738091186</v>
      </c>
      <c r="M22" s="53"/>
      <c r="N22" s="54" t="n">
        <v>-0.0893214</v>
      </c>
      <c r="O22" s="56" t="n">
        <f aca="false">(1+B22)/(1+$N22)-1</f>
        <v>-0.383290096986864</v>
      </c>
      <c r="P22" s="56" t="n">
        <f aca="false">(1+C22)/(1+$N22)-1</f>
        <v>0.123447943105284</v>
      </c>
      <c r="Q22" s="56" t="n">
        <f aca="false">(1+D22)/(1+$N22)-1</f>
        <v>0.0699839003360543</v>
      </c>
      <c r="R22" s="56" t="n">
        <f aca="false">(1+E22)/(1+$N22)-1</f>
        <v>-0.0741055635069015</v>
      </c>
    </row>
    <row r="23" customFormat="false" ht="16" hidden="false" customHeight="false" outlineLevel="0" collapsed="false">
      <c r="A23" s="49" t="n">
        <v>1932</v>
      </c>
      <c r="B23" s="50" t="n">
        <f aca="false">('S&amp;P 500 &amp; Raw Data'!B8-'S&amp;P 500 &amp; Raw Data'!B7+'S&amp;P 500 &amp; Raw Data'!C8)/'S&amp;P 500 &amp; Raw Data'!B7</f>
        <v>-0.086423645320197</v>
      </c>
      <c r="C23" s="50" t="n">
        <v>0.0107</v>
      </c>
      <c r="D23" s="50" t="n">
        <f aca="false">'S&amp;P 500 &amp; Raw Data'!F8</f>
        <v>0.0879030699047733</v>
      </c>
      <c r="E23" s="50" t="n">
        <f aca="false">'S&amp;P 500 &amp; Raw Data'!J8</f>
        <v>0.235896016757402</v>
      </c>
      <c r="F23" s="51" t="n">
        <f aca="false">F22*(1+B23)</f>
        <v>50.6649110000087</v>
      </c>
      <c r="G23" s="51" t="n">
        <f aca="false">G22*(1+C23)</f>
        <v>114.960893579073</v>
      </c>
      <c r="H23" s="51" t="n">
        <f aca="false">H22*(1+D23)</f>
        <v>116.443659701673</v>
      </c>
      <c r="I23" s="51" t="n">
        <f aca="false">I22*(1+E23)</f>
        <v>111.409172538877</v>
      </c>
      <c r="J23" s="50" t="n">
        <f aca="false">B23-C23</f>
        <v>-0.097123645320197</v>
      </c>
      <c r="K23" s="50" t="n">
        <f aca="false">B23-D23</f>
        <v>-0.17432671522497</v>
      </c>
      <c r="L23" s="52" t="n">
        <f aca="false">B23-E23</f>
        <v>-0.322319662077599</v>
      </c>
      <c r="M23" s="53"/>
      <c r="N23" s="54" t="n">
        <v>-0.1030137</v>
      </c>
      <c r="O23" s="56" t="n">
        <f aca="false">(1+B23)/(1+$N23)-1</f>
        <v>0.0184953267177024</v>
      </c>
      <c r="P23" s="56" t="n">
        <f aca="false">(1+C23)/(1+$N23)-1</f>
        <v>0.126773062197271</v>
      </c>
      <c r="Q23" s="56" t="n">
        <f aca="false">(1+D23)/(1+$N23)-1</f>
        <v>0.212842459137641</v>
      </c>
      <c r="R23" s="56" t="n">
        <f aca="false">(1+E23)/(1+$N23)-1</f>
        <v>0.377831541861232</v>
      </c>
    </row>
    <row r="24" customFormat="false" ht="16" hidden="false" customHeight="false" outlineLevel="0" collapsed="false">
      <c r="A24" s="49" t="n">
        <v>1933</v>
      </c>
      <c r="B24" s="50" t="n">
        <f aca="false">('S&amp;P 500 &amp; Raw Data'!B9-'S&amp;P 500 &amp; Raw Data'!B8+'S&amp;P 500 &amp; Raw Data'!C9)/'S&amp;P 500 &amp; Raw Data'!B8</f>
        <v>0.49982225433526</v>
      </c>
      <c r="C24" s="50" t="n">
        <v>0.0096</v>
      </c>
      <c r="D24" s="50" t="n">
        <f aca="false">'S&amp;P 500 &amp; Raw Data'!F9</f>
        <v>0.0185527208918574</v>
      </c>
      <c r="E24" s="50" t="n">
        <f aca="false">'S&amp;P 500 &amp; Raw Data'!J9</f>
        <v>0.129668936975483</v>
      </c>
      <c r="F24" s="51" t="n">
        <f aca="false">F23*(1+B24)</f>
        <v>75.9883610317284</v>
      </c>
      <c r="G24" s="51" t="n">
        <f aca="false">G23*(1+C24)</f>
        <v>116.064518157432</v>
      </c>
      <c r="H24" s="51" t="n">
        <f aca="false">H23*(1+D24)</f>
        <v>118.604006419744</v>
      </c>
      <c r="I24" s="51" t="n">
        <f aca="false">I23*(1+E24)</f>
        <v>125.855481511311</v>
      </c>
      <c r="J24" s="50" t="n">
        <f aca="false">B24-C24</f>
        <v>0.49022225433526</v>
      </c>
      <c r="K24" s="50" t="n">
        <f aca="false">B24-D24</f>
        <v>0.481269533443403</v>
      </c>
      <c r="L24" s="52" t="n">
        <f aca="false">B24-E24</f>
        <v>0.370153317359778</v>
      </c>
      <c r="M24" s="53"/>
      <c r="N24" s="54" t="n">
        <v>-0.0519243</v>
      </c>
      <c r="O24" s="56" t="n">
        <f aca="false">(1+B24)/(1+$N24)-1</f>
        <v>0.581964662036228</v>
      </c>
      <c r="P24" s="56" t="n">
        <f aca="false">(1+C24)/(1+$N24)-1</f>
        <v>0.0648938687068976</v>
      </c>
      <c r="Q24" s="56" t="n">
        <f aca="false">(1+D24)/(1+$N24)-1</f>
        <v>0.0743369130670235</v>
      </c>
      <c r="R24" s="56" t="n">
        <f aca="false">(1+E24)/(1+$N24)-1</f>
        <v>0.191538752628596</v>
      </c>
    </row>
    <row r="25" customFormat="false" ht="16" hidden="false" customHeight="false" outlineLevel="0" collapsed="false">
      <c r="A25" s="49" t="n">
        <v>1934</v>
      </c>
      <c r="B25" s="50" t="n">
        <f aca="false">('S&amp;P 500 &amp; Raw Data'!B10-'S&amp;P 500 &amp; Raw Data'!B9+'S&amp;P 500 &amp; Raw Data'!C10)/'S&amp;P 500 &amp; Raw Data'!B9</f>
        <v>-0.0118856569709128</v>
      </c>
      <c r="C25" s="50" t="n">
        <f aca="false">'T. Bill rates'!C12</f>
        <v>0.00278333333333333</v>
      </c>
      <c r="D25" s="50" t="n">
        <f aca="false">'S&amp;P 500 &amp; Raw Data'!F10</f>
        <v>0.0796344261796561</v>
      </c>
      <c r="E25" s="50" t="n">
        <f aca="false">'S&amp;P 500 &amp; Raw Data'!J10</f>
        <v>0.188164292684827</v>
      </c>
      <c r="F25" s="51" t="n">
        <f aca="false">F24*(1+B25)</f>
        <v>75.0851894387234</v>
      </c>
      <c r="G25" s="51" t="n">
        <f aca="false">G24*(1+C25)</f>
        <v>116.387564399637</v>
      </c>
      <c r="H25" s="51" t="n">
        <f aca="false">H24*(1+D25)</f>
        <v>128.048968413589</v>
      </c>
      <c r="I25" s="51" t="n">
        <f aca="false">I24*(1+E25)</f>
        <v>149.536989170395</v>
      </c>
      <c r="J25" s="50" t="n">
        <f aca="false">B25-C25</f>
        <v>-0.0146689903042461</v>
      </c>
      <c r="K25" s="50" t="n">
        <f aca="false">B25-D25</f>
        <v>-0.0915200831505689</v>
      </c>
      <c r="L25" s="52" t="n">
        <f aca="false">B25-E25</f>
        <v>-0.200049949655739</v>
      </c>
      <c r="M25" s="53"/>
      <c r="N25" s="54" t="n">
        <v>0.0347938</v>
      </c>
      <c r="O25" s="56" t="n">
        <f aca="false">(1+B25)/(1+$N25)-1</f>
        <v>-0.045109911724358</v>
      </c>
      <c r="P25" s="56" t="n">
        <f aca="false">(1+C25)/(1+$N25)-1</f>
        <v>-0.0309341500371056</v>
      </c>
      <c r="Q25" s="56" t="n">
        <f aca="false">(1+D25)/(1+$N25)-1</f>
        <v>0.0433329095899646</v>
      </c>
      <c r="R25" s="56" t="n">
        <f aca="false">(1+E25)/(1+$N25)-1</f>
        <v>0.148213579057805</v>
      </c>
    </row>
    <row r="26" customFormat="false" ht="16" hidden="false" customHeight="false" outlineLevel="0" collapsed="false">
      <c r="A26" s="49" t="n">
        <v>1935</v>
      </c>
      <c r="B26" s="50" t="n">
        <f aca="false">('S&amp;P 500 &amp; Raw Data'!B11-'S&amp;P 500 &amp; Raw Data'!B10+'S&amp;P 500 &amp; Raw Data'!C11)/'S&amp;P 500 &amp; Raw Data'!B10</f>
        <v>0.467404210526316</v>
      </c>
      <c r="C26" s="50" t="n">
        <f aca="false">'T. Bill rates'!C13</f>
        <v>0.001675</v>
      </c>
      <c r="D26" s="50" t="n">
        <f aca="false">'S&amp;P 500 &amp; Raw Data'!F11</f>
        <v>0.0447204772965661</v>
      </c>
      <c r="E26" s="50" t="n">
        <f aca="false">'S&amp;P 500 &amp; Raw Data'!J11</f>
        <v>0.133077318656792</v>
      </c>
      <c r="F26" s="51" t="n">
        <f aca="false">F25*(1+B26)</f>
        <v>110.180323130549</v>
      </c>
      <c r="G26" s="51" t="n">
        <f aca="false">G25*(1+C26)</f>
        <v>116.582513570006</v>
      </c>
      <c r="H26" s="51" t="n">
        <f aca="false">H25*(1+D26)</f>
        <v>133.775379398378</v>
      </c>
      <c r="I26" s="51" t="n">
        <f aca="false">I25*(1+E26)</f>
        <v>169.436970729201</v>
      </c>
      <c r="J26" s="50" t="n">
        <f aca="false">B26-C26</f>
        <v>0.465729210526316</v>
      </c>
      <c r="K26" s="50" t="n">
        <f aca="false">B26-D26</f>
        <v>0.42268373322975</v>
      </c>
      <c r="L26" s="52" t="n">
        <f aca="false">B26-E26</f>
        <v>0.334326891869524</v>
      </c>
      <c r="M26" s="53"/>
      <c r="N26" s="54" t="n">
        <v>0.0255293</v>
      </c>
      <c r="O26" s="56" t="n">
        <f aca="false">(1+B26)/(1+$N26)-1</f>
        <v>0.430874974051269</v>
      </c>
      <c r="P26" s="56" t="n">
        <f aca="false">(1+C26)/(1+$N26)-1</f>
        <v>-0.0232604763218369</v>
      </c>
      <c r="Q26" s="56" t="n">
        <f aca="false">(1+D26)/(1+$N26)-1</f>
        <v>0.0187134363655588</v>
      </c>
      <c r="R26" s="56" t="n">
        <f aca="false">(1+E26)/(1+$N26)-1</f>
        <v>0.104870742022477</v>
      </c>
    </row>
    <row r="27" customFormat="false" ht="16" hidden="false" customHeight="false" outlineLevel="0" collapsed="false">
      <c r="A27" s="49" t="n">
        <v>1936</v>
      </c>
      <c r="B27" s="50" t="n">
        <f aca="false">('S&amp;P 500 &amp; Raw Data'!B12-'S&amp;P 500 &amp; Raw Data'!B11+'S&amp;P 500 &amp; Raw Data'!C12)/'S&amp;P 500 &amp; Raw Data'!B11</f>
        <v>0.319434102755026</v>
      </c>
      <c r="C27" s="50" t="n">
        <f aca="false">'T. Bill rates'!C14</f>
        <v>0.001725</v>
      </c>
      <c r="D27" s="50" t="n">
        <f aca="false">'S&amp;P 500 &amp; Raw Data'!F12</f>
        <v>0.0501787540454508</v>
      </c>
      <c r="E27" s="50" t="n">
        <f aca="false">'S&amp;P 500 &amp; Raw Data'!J12</f>
        <v>0.113838158719227</v>
      </c>
      <c r="F27" s="51" t="n">
        <f aca="false">F26*(1+B27)</f>
        <v>145.375675791015</v>
      </c>
      <c r="G27" s="51" t="n">
        <f aca="false">G26*(1+C27)</f>
        <v>116.783618405915</v>
      </c>
      <c r="H27" s="51" t="n">
        <f aca="false">H26*(1+D27)</f>
        <v>140.488061258546</v>
      </c>
      <c r="I27" s="51" t="n">
        <f aca="false">I26*(1+E27)</f>
        <v>188.725363495977</v>
      </c>
      <c r="J27" s="50" t="n">
        <f aca="false">B27-C27</f>
        <v>0.317709102755026</v>
      </c>
      <c r="K27" s="50" t="n">
        <f aca="false">B27-D27</f>
        <v>0.269255348709575</v>
      </c>
      <c r="L27" s="52" t="n">
        <f aca="false">B27-E27</f>
        <v>0.205595944035799</v>
      </c>
      <c r="M27" s="53"/>
      <c r="N27" s="54" t="n">
        <v>0.0103218</v>
      </c>
      <c r="O27" s="56" t="n">
        <f aca="false">(1+B27)/(1+$N27)-1</f>
        <v>0.305954303623881</v>
      </c>
      <c r="P27" s="56" t="n">
        <f aca="false">(1+C27)/(1+$N27)-1</f>
        <v>-0.0085089720918623</v>
      </c>
      <c r="Q27" s="56" t="n">
        <f aca="false">(1+D27)/(1+$N27)-1</f>
        <v>0.0394497614972287</v>
      </c>
      <c r="R27" s="56" t="n">
        <f aca="false">(1+E27)/(1+$N27)-1</f>
        <v>0.102458799482726</v>
      </c>
    </row>
    <row r="28" customFormat="false" ht="16" hidden="false" customHeight="false" outlineLevel="0" collapsed="false">
      <c r="A28" s="49" t="n">
        <v>1937</v>
      </c>
      <c r="B28" s="50" t="n">
        <f aca="false">('S&amp;P 500 &amp; Raw Data'!B13-'S&amp;P 500 &amp; Raw Data'!B12+'S&amp;P 500 &amp; Raw Data'!C13)/'S&amp;P 500 &amp; Raw Data'!B12</f>
        <v>-0.353367287543655</v>
      </c>
      <c r="C28" s="50" t="n">
        <f aca="false">'T. Bill rates'!C15</f>
        <v>0.00275833333333333</v>
      </c>
      <c r="D28" s="50" t="n">
        <f aca="false">'S&amp;P 500 &amp; Raw Data'!F13</f>
        <v>0.0137914605964605</v>
      </c>
      <c r="E28" s="50" t="n">
        <f aca="false">'S&amp;P 500 &amp; Raw Data'!J13</f>
        <v>-0.0441619168399827</v>
      </c>
      <c r="F28" s="51" t="n">
        <f aca="false">F27*(1+B28)</f>
        <v>94.0046675619179</v>
      </c>
      <c r="G28" s="51" t="n">
        <f aca="false">G27*(1+C28)</f>
        <v>117.105746553351</v>
      </c>
      <c r="H28" s="51" t="n">
        <f aca="false">H27*(1+D28)</f>
        <v>142.425596819666</v>
      </c>
      <c r="I28" s="51" t="n">
        <f aca="false">I27*(1+E28)</f>
        <v>180.390889687672</v>
      </c>
      <c r="J28" s="50" t="n">
        <f aca="false">B28-C28</f>
        <v>-0.356125620876989</v>
      </c>
      <c r="K28" s="50" t="n">
        <f aca="false">B28-D28</f>
        <v>-0.367158748140116</v>
      </c>
      <c r="L28" s="52" t="n">
        <f aca="false">B28-E28</f>
        <v>-0.309205370703672</v>
      </c>
      <c r="M28" s="53"/>
      <c r="N28" s="54" t="n">
        <v>0.0372596</v>
      </c>
      <c r="O28" s="56" t="n">
        <f aca="false">(1+B28)/(1+$N28)-1</f>
        <v>-0.376595104584865</v>
      </c>
      <c r="P28" s="56" t="n">
        <f aca="false">(1+C28)/(1+$N28)-1</f>
        <v>-0.0332619400839159</v>
      </c>
      <c r="Q28" s="56" t="n">
        <f aca="false">(1+D28)/(1+$N28)-1</f>
        <v>-0.0226251358903207</v>
      </c>
      <c r="R28" s="56" t="n">
        <f aca="false">(1+E28)/(1+$N28)-1</f>
        <v>-0.0784967589984058</v>
      </c>
    </row>
    <row r="29" customFormat="false" ht="16" hidden="false" customHeight="false" outlineLevel="0" collapsed="false">
      <c r="A29" s="49" t="n">
        <v>1938</v>
      </c>
      <c r="B29" s="50" t="n">
        <f aca="false">('S&amp;P 500 &amp; Raw Data'!B14-'S&amp;P 500 &amp; Raw Data'!B13+'S&amp;P 500 &amp; Raw Data'!C14)/'S&amp;P 500 &amp; Raw Data'!B13</f>
        <v>0.29282654028436</v>
      </c>
      <c r="C29" s="50" t="n">
        <f aca="false">'T. Bill rates'!C16</f>
        <v>0.00065</v>
      </c>
      <c r="D29" s="50" t="n">
        <f aca="false">'S&amp;P 500 &amp; Raw Data'!F14</f>
        <v>0.0421324853220461</v>
      </c>
      <c r="E29" s="50" t="n">
        <f aca="false">'S&amp;P 500 &amp; Raw Data'!J14</f>
        <v>0.092358817136874</v>
      </c>
      <c r="F29" s="51" t="n">
        <f aca="false">F28*(1+B29)</f>
        <v>121.531729134656</v>
      </c>
      <c r="G29" s="51" t="n">
        <f aca="false">G28*(1+C29)</f>
        <v>117.181865288611</v>
      </c>
      <c r="H29" s="51" t="n">
        <f aca="false">H28*(1+D29)</f>
        <v>148.426341187154</v>
      </c>
      <c r="I29" s="51" t="n">
        <f aca="false">I28*(1+E29)</f>
        <v>197.051578881494</v>
      </c>
      <c r="J29" s="50" t="n">
        <f aca="false">B29-C29</f>
        <v>0.29217654028436</v>
      </c>
      <c r="K29" s="50" t="n">
        <f aca="false">B29-D29</f>
        <v>0.250694054962314</v>
      </c>
      <c r="L29" s="52" t="n">
        <f aca="false">B29-E29</f>
        <v>0.200467723147486</v>
      </c>
      <c r="M29" s="53"/>
      <c r="N29" s="54" t="n">
        <v>-0.0202781</v>
      </c>
      <c r="O29" s="56" t="n">
        <f aca="false">(1+B29)/(1+$N29)-1</f>
        <v>0.319585221361654</v>
      </c>
      <c r="P29" s="56" t="n">
        <f aca="false">(1+C29)/(1+$N29)-1</f>
        <v>0.021361265885758</v>
      </c>
      <c r="Q29" s="56" t="n">
        <f aca="false">(1+D29)/(1+$N29)-1</f>
        <v>0.0637023479030592</v>
      </c>
      <c r="R29" s="56" t="n">
        <f aca="false">(1+E29)/(1+$N29)-1</f>
        <v>0.114968254906697</v>
      </c>
    </row>
    <row r="30" customFormat="false" ht="16" hidden="false" customHeight="false" outlineLevel="0" collapsed="false">
      <c r="A30" s="49" t="n">
        <v>1939</v>
      </c>
      <c r="B30" s="50" t="n">
        <f aca="false">('S&amp;P 500 &amp; Raw Data'!B15-'S&amp;P 500 &amp; Raw Data'!B14+'S&amp;P 500 &amp; Raw Data'!C15)/'S&amp;P 500 &amp; Raw Data'!B14</f>
        <v>-0.0109756468797564</v>
      </c>
      <c r="C30" s="50" t="n">
        <f aca="false">'T. Bill rates'!C17</f>
        <v>0.000458333333333333</v>
      </c>
      <c r="D30" s="50" t="n">
        <f aca="false">'S&amp;P 500 &amp; Raw Data'!F15</f>
        <v>0.0441226139420607</v>
      </c>
      <c r="E30" s="50" t="n">
        <f aca="false">'S&amp;P 500 &amp; Raw Data'!J15</f>
        <v>0.0798313776534612</v>
      </c>
      <c r="F30" s="51" t="n">
        <f aca="false">F29*(1+B30)</f>
        <v>120.197839790987</v>
      </c>
      <c r="G30" s="51" t="n">
        <f aca="false">G29*(1+C30)</f>
        <v>117.235573643534</v>
      </c>
      <c r="H30" s="51" t="n">
        <f aca="false">H29*(1+D30)</f>
        <v>154.975299338188</v>
      </c>
      <c r="I30" s="51" t="n">
        <f aca="false">I29*(1+E30)</f>
        <v>212.782477892393</v>
      </c>
      <c r="J30" s="50" t="n">
        <f aca="false">B30-C30</f>
        <v>-0.0114339802130898</v>
      </c>
      <c r="K30" s="50" t="n">
        <f aca="false">B30-D30</f>
        <v>-0.0550982608218171</v>
      </c>
      <c r="L30" s="52" t="n">
        <f aca="false">B30-E30</f>
        <v>-0.0908070245332176</v>
      </c>
      <c r="M30" s="53"/>
      <c r="N30" s="54" t="n">
        <v>-0.0130101</v>
      </c>
      <c r="O30" s="56" t="n">
        <f aca="false">(1+B30)/(1+$N30)-1</f>
        <v>0.00206127045499005</v>
      </c>
      <c r="P30" s="56" t="n">
        <f aca="false">(1+C30)/(1+$N30)-1</f>
        <v>0.0136459687513857</v>
      </c>
      <c r="Q30" s="56" t="n">
        <f aca="false">(1+D30)/(1+$N30)-1</f>
        <v>0.0578858141730334</v>
      </c>
      <c r="R30" s="56" t="n">
        <f aca="false">(1+E30)/(1+$N30)-1</f>
        <v>0.0940652763047132</v>
      </c>
    </row>
    <row r="31" customFormat="false" ht="16" hidden="false" customHeight="false" outlineLevel="0" collapsed="false">
      <c r="A31" s="49" t="n">
        <v>1940</v>
      </c>
      <c r="B31" s="50" t="n">
        <f aca="false">('S&amp;P 500 &amp; Raw Data'!B16-'S&amp;P 500 &amp; Raw Data'!B15+'S&amp;P 500 &amp; Raw Data'!C16)/'S&amp;P 500 &amp; Raw Data'!B15</f>
        <v>-0.106728731942215</v>
      </c>
      <c r="C31" s="50" t="n">
        <f aca="false">'T. Bill rates'!C18</f>
        <v>0.000358333333333333</v>
      </c>
      <c r="D31" s="50" t="n">
        <f aca="false">'S&amp;P 500 &amp; Raw Data'!F16</f>
        <v>0.0540248159628455</v>
      </c>
      <c r="E31" s="50" t="n">
        <f aca="false">'S&amp;P 500 &amp; Raw Data'!J16</f>
        <v>0.0864813717758298</v>
      </c>
      <c r="F31" s="51" t="n">
        <f aca="false">F30*(1+B31)</f>
        <v>107.369276767902</v>
      </c>
      <c r="G31" s="51" t="n">
        <f aca="false">G30*(1+C31)</f>
        <v>117.277583057423</v>
      </c>
      <c r="H31" s="51" t="n">
        <f aca="false">H30*(1+D31)</f>
        <v>163.34781136372</v>
      </c>
      <c r="I31" s="51" t="n">
        <f aca="false">I30*(1+E31)</f>
        <v>231.184198470388</v>
      </c>
      <c r="J31" s="50" t="n">
        <f aca="false">B31-C31</f>
        <v>-0.107087065275548</v>
      </c>
      <c r="K31" s="50" t="n">
        <f aca="false">B31-D31</f>
        <v>-0.160753547905061</v>
      </c>
      <c r="L31" s="52" t="n">
        <f aca="false">B31-E31</f>
        <v>-0.193210103718045</v>
      </c>
      <c r="M31" s="53"/>
      <c r="N31" s="54" t="n">
        <v>0.0071899</v>
      </c>
      <c r="O31" s="56" t="n">
        <f aca="false">(1+B31)/(1+$N31)-1</f>
        <v>-0.11310541531663</v>
      </c>
      <c r="P31" s="56" t="n">
        <f aca="false">(1+C31)/(1+$N31)-1</f>
        <v>-0.0067827990199929</v>
      </c>
      <c r="Q31" s="56" t="n">
        <f aca="false">(1+D31)/(1+$N31)-1</f>
        <v>0.0465005814324049</v>
      </c>
      <c r="R31" s="56" t="n">
        <f aca="false">(1+E31)/(1+$N31)-1</f>
        <v>0.0787254437081129</v>
      </c>
    </row>
    <row r="32" customFormat="false" ht="16" hidden="false" customHeight="false" outlineLevel="0" collapsed="false">
      <c r="A32" s="49" t="n">
        <v>1941</v>
      </c>
      <c r="B32" s="50" t="n">
        <f aca="false">('S&amp;P 500 &amp; Raw Data'!B17-'S&amp;P 500 &amp; Raw Data'!B16+'S&amp;P 500 &amp; Raw Data'!C17)/'S&amp;P 500 &amp; Raw Data'!B16</f>
        <v>-0.127714555765596</v>
      </c>
      <c r="C32" s="50" t="n">
        <f aca="false">'T. Bill rates'!C19</f>
        <v>0.00129166666666667</v>
      </c>
      <c r="D32" s="50" t="n">
        <f aca="false">'S&amp;P 500 &amp; Raw Data'!F17</f>
        <v>-0.0202219758485802</v>
      </c>
      <c r="E32" s="50" t="n">
        <f aca="false">'S&amp;P 500 &amp; Raw Data'!J17</f>
        <v>0.050071728572759</v>
      </c>
      <c r="F32" s="51" t="n">
        <f aca="false">F31*(1+B32)</f>
        <v>93.656657282616</v>
      </c>
      <c r="G32" s="51" t="n">
        <f aca="false">G31*(1+C32)</f>
        <v>117.429066602206</v>
      </c>
      <c r="H32" s="51" t="n">
        <f aca="false">H31*(1+D32)</f>
        <v>160.044595867405</v>
      </c>
      <c r="I32" s="51" t="n">
        <f aca="false">I31*(1+E32)</f>
        <v>242.759990906508</v>
      </c>
      <c r="J32" s="50" t="n">
        <f aca="false">B32-C32</f>
        <v>-0.129006222432262</v>
      </c>
      <c r="K32" s="50" t="n">
        <f aca="false">B32-D32</f>
        <v>-0.107492579917015</v>
      </c>
      <c r="L32" s="52" t="n">
        <f aca="false">B32-E32</f>
        <v>-0.177786284338355</v>
      </c>
      <c r="M32" s="53"/>
      <c r="N32" s="54" t="n">
        <v>0.05116</v>
      </c>
      <c r="O32" s="56" t="n">
        <f aca="false">(1+B32)/(1+$N32)-1</f>
        <v>-0.170168723853263</v>
      </c>
      <c r="P32" s="56" t="n">
        <f aca="false">(1+C32)/(1+$N32)-1</f>
        <v>-0.0474412395195151</v>
      </c>
      <c r="Q32" s="56" t="n">
        <f aca="false">(1+D32)/(1+$N32)-1</f>
        <v>-0.0679078121775756</v>
      </c>
      <c r="R32" s="56" t="n">
        <f aca="false">(1+E32)/(1+$N32)-1</f>
        <v>-0.00103530521256623</v>
      </c>
    </row>
    <row r="33" customFormat="false" ht="16" hidden="false" customHeight="false" outlineLevel="0" collapsed="false">
      <c r="A33" s="49" t="n">
        <v>1942</v>
      </c>
      <c r="B33" s="50" t="n">
        <f aca="false">('S&amp;P 500 &amp; Raw Data'!B18-'S&amp;P 500 &amp; Raw Data'!B17+'S&amp;P 500 &amp; Raw Data'!C18)/'S&amp;P 500 &amp; Raw Data'!B17</f>
        <v>0.191737629459148</v>
      </c>
      <c r="C33" s="50" t="n">
        <f aca="false">'T. Bill rates'!C20</f>
        <v>0.003425</v>
      </c>
      <c r="D33" s="50" t="n">
        <f aca="false">'S&amp;P 500 &amp; Raw Data'!F18</f>
        <v>0.0229486823744842</v>
      </c>
      <c r="E33" s="50" t="n">
        <f aca="false">'S&amp;P 500 &amp; Raw Data'!J18</f>
        <v>0.051799010426587</v>
      </c>
      <c r="F33" s="51" t="n">
        <f aca="false">F32*(1+B33)</f>
        <v>111.614162733053</v>
      </c>
      <c r="G33" s="51" t="n">
        <f aca="false">G32*(1+C33)</f>
        <v>117.831261155318</v>
      </c>
      <c r="H33" s="51" t="n">
        <f aca="false">H32*(1+D33)</f>
        <v>163.717408463718</v>
      </c>
      <c r="I33" s="51" t="n">
        <f aca="false">I32*(1+E33)</f>
        <v>255.334718206632</v>
      </c>
      <c r="J33" s="50" t="n">
        <f aca="false">B33-C33</f>
        <v>0.188312629459148</v>
      </c>
      <c r="K33" s="50" t="n">
        <f aca="false">B33-D33</f>
        <v>0.168788947084664</v>
      </c>
      <c r="L33" s="52" t="n">
        <f aca="false">B33-E33</f>
        <v>0.139938619032561</v>
      </c>
      <c r="M33" s="53"/>
      <c r="N33" s="54" t="n">
        <v>0.1092247</v>
      </c>
      <c r="O33" s="56" t="n">
        <f aca="false">(1+B33)/(1+$N33)-1</f>
        <v>0.0743879301093353</v>
      </c>
      <c r="P33" s="56" t="n">
        <f aca="false">(1+C33)/(1+$N33)-1</f>
        <v>-0.0953816661313077</v>
      </c>
      <c r="Q33" s="56" t="n">
        <f aca="false">(1+D33)/(1+$N33)-1</f>
        <v>-0.0777804692101751</v>
      </c>
      <c r="R33" s="56" t="n">
        <f aca="false">(1+E33)/(1+$N33)-1</f>
        <v>-0.0517710158937255</v>
      </c>
    </row>
    <row r="34" customFormat="false" ht="16" hidden="false" customHeight="false" outlineLevel="0" collapsed="false">
      <c r="A34" s="49" t="n">
        <v>1943</v>
      </c>
      <c r="B34" s="50" t="n">
        <f aca="false">('S&amp;P 500 &amp; Raw Data'!B19-'S&amp;P 500 &amp; Raw Data'!B18+'S&amp;P 500 &amp; Raw Data'!C19)/'S&amp;P 500 &amp; Raw Data'!B18</f>
        <v>0.250613101330604</v>
      </c>
      <c r="C34" s="50" t="n">
        <f aca="false">'T. Bill rates'!C21</f>
        <v>0.0038</v>
      </c>
      <c r="D34" s="50" t="n">
        <f aca="false">'S&amp;P 500 &amp; Raw Data'!F19</f>
        <v>0.0249</v>
      </c>
      <c r="E34" s="50" t="n">
        <f aca="false">'S&amp;P 500 &amp; Raw Data'!J19</f>
        <v>0.080446700601059</v>
      </c>
      <c r="F34" s="51" t="n">
        <f aca="false">F33*(1+B34)</f>
        <v>139.586134208002</v>
      </c>
      <c r="G34" s="51" t="n">
        <f aca="false">G33*(1+C34)</f>
        <v>118.279019947709</v>
      </c>
      <c r="H34" s="51" t="n">
        <f aca="false">H33*(1+D34)</f>
        <v>167.793971934465</v>
      </c>
      <c r="I34" s="51" t="n">
        <f aca="false">I33*(1+E34)</f>
        <v>275.875553835257</v>
      </c>
      <c r="J34" s="50" t="n">
        <f aca="false">B34-C34</f>
        <v>0.246813101330604</v>
      </c>
      <c r="K34" s="50" t="n">
        <f aca="false">B34-D34</f>
        <v>0.225713101330604</v>
      </c>
      <c r="L34" s="52" t="n">
        <f aca="false">B34-E34</f>
        <v>0.170166400729545</v>
      </c>
      <c r="M34" s="53"/>
      <c r="N34" s="54" t="n">
        <v>0.0596939</v>
      </c>
      <c r="O34" s="56" t="n">
        <f aca="false">(1+B34)/(1+$N34)-1</f>
        <v>0.180164480828477</v>
      </c>
      <c r="P34" s="56" t="n">
        <f aca="false">(1+C34)/(1+$N34)-1</f>
        <v>-0.05274532579644</v>
      </c>
      <c r="Q34" s="56" t="n">
        <f aca="false">(1+D34)/(1+$N34)-1</f>
        <v>-0.0328339155297583</v>
      </c>
      <c r="R34" s="56" t="n">
        <f aca="false">(1+E34)/(1+$N34)-1</f>
        <v>0.0195837690497784</v>
      </c>
    </row>
    <row r="35" customFormat="false" ht="16" hidden="false" customHeight="false" outlineLevel="0" collapsed="false">
      <c r="A35" s="49" t="n">
        <v>1944</v>
      </c>
      <c r="B35" s="50" t="n">
        <f aca="false">('S&amp;P 500 &amp; Raw Data'!B20-'S&amp;P 500 &amp; Raw Data'!B19+'S&amp;P 500 &amp; Raw Data'!C20)/'S&amp;P 500 &amp; Raw Data'!B19</f>
        <v>0.19030676949443</v>
      </c>
      <c r="C35" s="50" t="n">
        <f aca="false">'T. Bill rates'!C22</f>
        <v>0.0038</v>
      </c>
      <c r="D35" s="50" t="n">
        <f aca="false">'S&amp;P 500 &amp; Raw Data'!F20</f>
        <v>0.0257761115790703</v>
      </c>
      <c r="E35" s="50" t="n">
        <f aca="false">'S&amp;P 500 &amp; Raw Data'!J20</f>
        <v>0.0656586358825617</v>
      </c>
      <c r="F35" s="51" t="n">
        <f aca="false">F34*(1+B35)</f>
        <v>166.150320475342</v>
      </c>
      <c r="G35" s="51" t="n">
        <f aca="false">G34*(1+C35)</f>
        <v>118.72848022351</v>
      </c>
      <c r="H35" s="51" t="n">
        <f aca="false">H34*(1+D35)</f>
        <v>172.119048077343</v>
      </c>
      <c r="I35" s="51" t="n">
        <f aca="false">I34*(1+E35)</f>
        <v>293.989166373426</v>
      </c>
      <c r="J35" s="50" t="n">
        <f aca="false">B35-C35</f>
        <v>0.18650676949443</v>
      </c>
      <c r="K35" s="50" t="n">
        <f aca="false">B35-D35</f>
        <v>0.16453065791536</v>
      </c>
      <c r="L35" s="52" t="n">
        <f aca="false">B35-E35</f>
        <v>0.124648133611868</v>
      </c>
      <c r="M35" s="53"/>
      <c r="N35" s="54" t="n">
        <v>0.0163698</v>
      </c>
      <c r="O35" s="56" t="n">
        <f aca="false">(1+B35)/(1+$N35)-1</f>
        <v>0.171135515335491</v>
      </c>
      <c r="P35" s="56" t="n">
        <f aca="false">(1+C35)/(1+$N35)-1</f>
        <v>-0.0123673489708176</v>
      </c>
      <c r="Q35" s="56" t="n">
        <f aca="false">(1+D35)/(1+$N35)-1</f>
        <v>0.00925481215505442</v>
      </c>
      <c r="R35" s="56" t="n">
        <f aca="false">(1+E35)/(1+$N35)-1</f>
        <v>0.0484949827145214</v>
      </c>
    </row>
    <row r="36" customFormat="false" ht="16" hidden="false" customHeight="false" outlineLevel="0" collapsed="false">
      <c r="A36" s="49" t="n">
        <v>1945</v>
      </c>
      <c r="B36" s="50" t="n">
        <f aca="false">('S&amp;P 500 &amp; Raw Data'!B21-'S&amp;P 500 &amp; Raw Data'!B20+'S&amp;P 500 &amp; Raw Data'!C21)/'S&amp;P 500 &amp; Raw Data'!B20</f>
        <v>0.358210843373494</v>
      </c>
      <c r="C36" s="50" t="n">
        <f aca="false">'T. Bill rates'!C23</f>
        <v>0.0038</v>
      </c>
      <c r="D36" s="50" t="n">
        <f aca="false">'S&amp;P 500 &amp; Raw Data'!F21</f>
        <v>0.0380441734192372</v>
      </c>
      <c r="E36" s="50" t="n">
        <f aca="false">'S&amp;P 500 &amp; Raw Data'!J21</f>
        <v>0.0679986547781789</v>
      </c>
      <c r="F36" s="51" t="n">
        <f aca="false">F35*(1+B36)</f>
        <v>225.667166899591</v>
      </c>
      <c r="G36" s="51" t="n">
        <f aca="false">G35*(1+C36)</f>
        <v>119.179648448359</v>
      </c>
      <c r="H36" s="51" t="n">
        <f aca="false">H35*(1+D36)</f>
        <v>178.667174991151</v>
      </c>
      <c r="I36" s="51" t="n">
        <f aca="false">I35*(1+E36)</f>
        <v>313.980034206177</v>
      </c>
      <c r="J36" s="50" t="n">
        <f aca="false">B36-C36</f>
        <v>0.354410843373494</v>
      </c>
      <c r="K36" s="50" t="n">
        <f aca="false">B36-D36</f>
        <v>0.320166669954257</v>
      </c>
      <c r="L36" s="52" t="n">
        <f aca="false">B36-E36</f>
        <v>0.290212188595315</v>
      </c>
      <c r="M36" s="53"/>
      <c r="N36" s="54" t="n">
        <v>0.022738</v>
      </c>
      <c r="O36" s="56" t="n">
        <f aca="false">(1+B36)/(1+$N36)-1</f>
        <v>0.328014450791399</v>
      </c>
      <c r="P36" s="56" t="n">
        <f aca="false">(1+C36)/(1+$N36)-1</f>
        <v>-0.0185169613332055</v>
      </c>
      <c r="Q36" s="56" t="n">
        <f aca="false">(1+D36)/(1+$N36)-1</f>
        <v>0.0149658792566985</v>
      </c>
      <c r="R36" s="56" t="n">
        <f aca="false">(1+E36)/(1+$N36)-1</f>
        <v>0.0442543982703085</v>
      </c>
    </row>
    <row r="37" customFormat="false" ht="16" hidden="false" customHeight="false" outlineLevel="0" collapsed="false">
      <c r="A37" s="49" t="n">
        <v>1946</v>
      </c>
      <c r="B37" s="50" t="n">
        <f aca="false">('S&amp;P 500 &amp; Raw Data'!B22-'S&amp;P 500 &amp; Raw Data'!B21+'S&amp;P 500 &amp; Raw Data'!C22)/'S&amp;P 500 &amp; Raw Data'!B21</f>
        <v>-0.0842914746543778</v>
      </c>
      <c r="C37" s="50" t="n">
        <f aca="false">'T. Bill rates'!C24</f>
        <v>0.0038</v>
      </c>
      <c r="D37" s="50" t="n">
        <f aca="false">'S&amp;P 500 &amp; Raw Data'!F22</f>
        <v>0.0312837453756957</v>
      </c>
      <c r="E37" s="50" t="n">
        <f aca="false">'S&amp;P 500 &amp; Raw Data'!J22</f>
        <v>0.0250803297731959</v>
      </c>
      <c r="F37" s="51" t="n">
        <f aca="false">F36*(1+B37)</f>
        <v>206.645348620549</v>
      </c>
      <c r="G37" s="51" t="n">
        <f aca="false">G36*(1+C37)</f>
        <v>119.632531112463</v>
      </c>
      <c r="H37" s="51" t="n">
        <f aca="false">H36*(1+D37)</f>
        <v>184.25655340057</v>
      </c>
      <c r="I37" s="51" t="n">
        <f aca="false">I36*(1+E37)</f>
        <v>321.854757006267</v>
      </c>
      <c r="J37" s="50" t="n">
        <f aca="false">B37-C37</f>
        <v>-0.0880914746543778</v>
      </c>
      <c r="K37" s="50" t="n">
        <f aca="false">B37-D37</f>
        <v>-0.115575220030073</v>
      </c>
      <c r="L37" s="52" t="n">
        <f aca="false">B37-E37</f>
        <v>-0.109371804427574</v>
      </c>
      <c r="M37" s="53"/>
      <c r="N37" s="54" t="n">
        <v>0.0847615</v>
      </c>
      <c r="O37" s="56" t="n">
        <f aca="false">(1+B37)/(1+$N37)-1</f>
        <v>-0.155843450061952</v>
      </c>
      <c r="P37" s="56" t="n">
        <f aca="false">(1+C37)/(1+$N37)-1</f>
        <v>-0.0746353000175614</v>
      </c>
      <c r="Q37" s="56" t="n">
        <f aca="false">(1+D37)/(1+$N37)-1</f>
        <v>-0.0492990898223288</v>
      </c>
      <c r="R37" s="56" t="n">
        <f aca="false">(1+E37)/(1+$N37)-1</f>
        <v>-0.0550177806151897</v>
      </c>
    </row>
    <row r="38" customFormat="false" ht="16" hidden="false" customHeight="false" outlineLevel="0" collapsed="false">
      <c r="A38" s="49" t="n">
        <v>1947</v>
      </c>
      <c r="B38" s="50" t="n">
        <f aca="false">('S&amp;P 500 &amp; Raw Data'!B23-'S&amp;P 500 &amp; Raw Data'!B22+'S&amp;P 500 &amp; Raw Data'!C23)/'S&amp;P 500 &amp; Raw Data'!B22</f>
        <v>0.052</v>
      </c>
      <c r="C38" s="50" t="n">
        <f aca="false">'T. Bill rates'!C25</f>
        <v>0.00600833333333333</v>
      </c>
      <c r="D38" s="50" t="n">
        <f aca="false">'S&amp;P 500 &amp; Raw Data'!F23</f>
        <v>0.00919696806283213</v>
      </c>
      <c r="E38" s="50" t="n">
        <f aca="false">'S&amp;P 500 &amp; Raw Data'!J23</f>
        <v>0.00262120226656942</v>
      </c>
      <c r="F38" s="51" t="n">
        <f aca="false">F37*(1+B38)</f>
        <v>217.390906748818</v>
      </c>
      <c r="G38" s="51" t="n">
        <f aca="false">G37*(1+C38)</f>
        <v>120.351323236897</v>
      </c>
      <c r="H38" s="51" t="n">
        <f aca="false">H37*(1+D38)</f>
        <v>185.951155037562</v>
      </c>
      <c r="I38" s="51" t="n">
        <f aca="false">I37*(1+E38)</f>
        <v>322.698403424838</v>
      </c>
      <c r="J38" s="50" t="n">
        <f aca="false">B38-C38</f>
        <v>0.0459916666666667</v>
      </c>
      <c r="K38" s="50" t="n">
        <f aca="false">B38-D38</f>
        <v>0.0428030319371679</v>
      </c>
      <c r="L38" s="52" t="n">
        <f aca="false">B38-E38</f>
        <v>0.0493787977334306</v>
      </c>
      <c r="M38" s="53"/>
      <c r="N38" s="54" t="n">
        <v>0.1438941</v>
      </c>
      <c r="O38" s="56" t="n">
        <f aca="false">(1+B38)/(1+$N38)-1</f>
        <v>-0.0803344470436556</v>
      </c>
      <c r="P38" s="56" t="n">
        <f aca="false">(1+C38)/(1+$N38)-1</f>
        <v>-0.120540674758849</v>
      </c>
      <c r="Q38" s="56" t="n">
        <f aca="false">(1+D38)/(1+$N38)-1</f>
        <v>-0.117753148597556</v>
      </c>
      <c r="R38" s="56" t="n">
        <f aca="false">(1+E38)/(1+$N38)-1</f>
        <v>-0.123501727767833</v>
      </c>
    </row>
    <row r="39" customFormat="false" ht="16" hidden="false" customHeight="false" outlineLevel="0" collapsed="false">
      <c r="A39" s="49" t="n">
        <v>1948</v>
      </c>
      <c r="B39" s="50" t="n">
        <f aca="false">('S&amp;P 500 &amp; Raw Data'!B24-'S&amp;P 500 &amp; Raw Data'!B23+'S&amp;P 500 &amp; Raw Data'!C24)/'S&amp;P 500 &amp; Raw Data'!B23</f>
        <v>0.0570457516339868</v>
      </c>
      <c r="C39" s="50" t="n">
        <f aca="false">'T. Bill rates'!C26</f>
        <v>0.01045</v>
      </c>
      <c r="D39" s="50" t="n">
        <f aca="false">'S&amp;P 500 &amp; Raw Data'!F24</f>
        <v>0.019510369413175</v>
      </c>
      <c r="E39" s="50" t="n">
        <f aca="false">'S&amp;P 500 &amp; Raw Data'!J24</f>
        <v>0.0343695956051032</v>
      </c>
      <c r="F39" s="51" t="n">
        <f aca="false">F38*(1+B39)</f>
        <v>229.792134422698</v>
      </c>
      <c r="G39" s="51" t="n">
        <f aca="false">G38*(1+C39)</f>
        <v>121.608994564723</v>
      </c>
      <c r="H39" s="51" t="n">
        <f aca="false">H38*(1+D39)</f>
        <v>189.579130765152</v>
      </c>
      <c r="I39" s="51" t="n">
        <f aca="false">I38*(1+E39)</f>
        <v>333.789417052962</v>
      </c>
      <c r="J39" s="50" t="n">
        <f aca="false">B39-C39</f>
        <v>0.0465957516339868</v>
      </c>
      <c r="K39" s="50" t="n">
        <f aca="false">B39-D39</f>
        <v>0.0375353822208118</v>
      </c>
      <c r="L39" s="52" t="n">
        <f aca="false">B39-E39</f>
        <v>0.0226761560288836</v>
      </c>
      <c r="M39" s="53"/>
      <c r="N39" s="54" t="n">
        <v>0.0768944</v>
      </c>
      <c r="O39" s="56" t="n">
        <f aca="false">(1+B39)/(1+$N39)-1</f>
        <v>-0.0184313785697215</v>
      </c>
      <c r="P39" s="56" t="n">
        <f aca="false">(1+C39)/(1+$N39)-1</f>
        <v>-0.0617000144118123</v>
      </c>
      <c r="Q39" s="56" t="n">
        <f aca="false">(1+D39)/(1+$N39)-1</f>
        <v>-0.0532865902049681</v>
      </c>
      <c r="R39" s="56" t="n">
        <f aca="false">(1+E39)/(1+$N39)-1</f>
        <v>-0.0394883698855681</v>
      </c>
    </row>
    <row r="40" customFormat="false" ht="16" hidden="false" customHeight="false" outlineLevel="0" collapsed="false">
      <c r="A40" s="49" t="n">
        <v>1949</v>
      </c>
      <c r="B40" s="50" t="n">
        <f aca="false">('S&amp;P 500 &amp; Raw Data'!B25-'S&amp;P 500 &amp; Raw Data'!B24+'S&amp;P 500 &amp; Raw Data'!C25)/'S&amp;P 500 &amp; Raw Data'!B24</f>
        <v>0.183032236842105</v>
      </c>
      <c r="C40" s="50" t="n">
        <f aca="false">'T. Bill rates'!C27</f>
        <v>0.01115</v>
      </c>
      <c r="D40" s="50" t="n">
        <f aca="false">'S&amp;P 500 &amp; Raw Data'!F25</f>
        <v>0.0466348518279731</v>
      </c>
      <c r="E40" s="50" t="n">
        <f aca="false">'S&amp;P 500 &amp; Raw Data'!J25</f>
        <v>0.0537730111796589</v>
      </c>
      <c r="F40" s="51" t="n">
        <f aca="false">F39*(1+B40)</f>
        <v>271.851502794806</v>
      </c>
      <c r="G40" s="51" t="n">
        <f aca="false">G39*(1+C40)</f>
        <v>122.964934854119</v>
      </c>
      <c r="H40" s="51" t="n">
        <f aca="false">H39*(1+D40)</f>
        <v>198.42012543806</v>
      </c>
      <c r="I40" s="51" t="n">
        <f aca="false">I39*(1+E40)</f>
        <v>351.738279107803</v>
      </c>
      <c r="J40" s="50" t="n">
        <f aca="false">B40-C40</f>
        <v>0.171882236842105</v>
      </c>
      <c r="K40" s="50" t="n">
        <f aca="false">B40-D40</f>
        <v>0.136397385014132</v>
      </c>
      <c r="L40" s="52" t="n">
        <f aca="false">B40-E40</f>
        <v>0.129259225662446</v>
      </c>
      <c r="M40" s="53"/>
      <c r="N40" s="54" t="n">
        <v>-0.0097054</v>
      </c>
      <c r="O40" s="56" t="n">
        <f aca="false">(1+B40)/(1+$N40)-1</f>
        <v>0.194626565511016</v>
      </c>
      <c r="P40" s="56" t="n">
        <f aca="false">(1+C40)/(1+$N40)-1</f>
        <v>0.0210597937219894</v>
      </c>
      <c r="Q40" s="56" t="n">
        <f aca="false">(1+D40)/(1+$N40)-1</f>
        <v>0.0568924154771451</v>
      </c>
      <c r="R40" s="56" t="n">
        <f aca="false">(1+E40)/(1+$N40)-1</f>
        <v>0.0641005324876649</v>
      </c>
    </row>
    <row r="41" customFormat="false" ht="16" hidden="false" customHeight="false" outlineLevel="0" collapsed="false">
      <c r="A41" s="49" t="n">
        <v>1950</v>
      </c>
      <c r="B41" s="50" t="n">
        <f aca="false">('S&amp;P 500 &amp; Raw Data'!B26-'S&amp;P 500 &amp; Raw Data'!B25+'S&amp;P 500 &amp; Raw Data'!C26)/'S&amp;P 500 &amp; Raw Data'!B25</f>
        <v>0.308055390113163</v>
      </c>
      <c r="C41" s="50" t="n">
        <f aca="false">'T. Bill rates'!C28</f>
        <v>0.0120333333333333</v>
      </c>
      <c r="D41" s="50" t="n">
        <f aca="false">'S&amp;P 500 &amp; Raw Data'!F26</f>
        <v>0.00429595741710961</v>
      </c>
      <c r="E41" s="50" t="n">
        <f aca="false">'S&amp;P 500 &amp; Raw Data'!J26</f>
        <v>0.0423881730567211</v>
      </c>
      <c r="F41" s="51" t="n">
        <f aca="false">F40*(1+B41)</f>
        <v>355.596823541109</v>
      </c>
      <c r="G41" s="51" t="n">
        <f aca="false">G40*(1+C41)</f>
        <v>124.444612903531</v>
      </c>
      <c r="H41" s="51" t="n">
        <f aca="false">H40*(1+D41)</f>
        <v>199.27252984764</v>
      </c>
      <c r="I41" s="51" t="n">
        <f aca="false">I40*(1+E41)</f>
        <v>366.647822153298</v>
      </c>
      <c r="J41" s="50" t="n">
        <f aca="false">B41-C41</f>
        <v>0.296022056779829</v>
      </c>
      <c r="K41" s="50" t="n">
        <f aca="false">B41-D41</f>
        <v>0.303759432696053</v>
      </c>
      <c r="L41" s="52" t="n">
        <f aca="false">B41-E41</f>
        <v>0.265667217056441</v>
      </c>
      <c r="M41" s="53"/>
      <c r="N41" s="54" t="n">
        <v>0.0108505</v>
      </c>
      <c r="O41" s="56" t="n">
        <f aca="false">(1+B41)/(1+$N41)-1</f>
        <v>0.294014683786735</v>
      </c>
      <c r="P41" s="56" t="n">
        <f aca="false">(1+C41)/(1+$N41)-1</f>
        <v>0.0011701367643715</v>
      </c>
      <c r="Q41" s="56" t="n">
        <f aca="false">(1+D41)/(1+$N41)-1</f>
        <v>-0.00648418592352729</v>
      </c>
      <c r="R41" s="56" t="n">
        <f aca="false">(1+E41)/(1+$N41)-1</f>
        <v>0.0311991467152868</v>
      </c>
    </row>
    <row r="42" customFormat="false" ht="16" hidden="false" customHeight="false" outlineLevel="0" collapsed="false">
      <c r="A42" s="49" t="n">
        <v>1951</v>
      </c>
      <c r="B42" s="50" t="n">
        <f aca="false">('S&amp;P 500 &amp; Raw Data'!B27-'S&amp;P 500 &amp; Raw Data'!B26+'S&amp;P 500 &amp; Raw Data'!C27)/'S&amp;P 500 &amp; Raw Data'!B26</f>
        <v>0.236784630445423</v>
      </c>
      <c r="C42" s="50" t="n">
        <f aca="false">'T. Bill rates'!C29</f>
        <v>0.015175</v>
      </c>
      <c r="D42" s="50" t="n">
        <f aca="false">'S&amp;P 500 &amp; Raw Data'!F27</f>
        <v>-0.00295313922083199</v>
      </c>
      <c r="E42" s="50" t="n">
        <f aca="false">'S&amp;P 500 &amp; Raw Data'!J27</f>
        <v>-0.00190980913013697</v>
      </c>
      <c r="F42" s="51" t="n">
        <f aca="false">F41*(1+B42)</f>
        <v>439.796685990858</v>
      </c>
      <c r="G42" s="51" t="n">
        <f aca="false">G41*(1+C42)</f>
        <v>126.333059904342</v>
      </c>
      <c r="H42" s="51" t="n">
        <f aca="false">H41*(1+D42)</f>
        <v>198.684050324112</v>
      </c>
      <c r="I42" s="51" t="n">
        <f aca="false">I41*(1+E42)</f>
        <v>365.947594795005</v>
      </c>
      <c r="J42" s="50" t="n">
        <f aca="false">B42-C42</f>
        <v>0.221609630445423</v>
      </c>
      <c r="K42" s="50" t="n">
        <f aca="false">B42-D42</f>
        <v>0.239737769666255</v>
      </c>
      <c r="L42" s="52" t="n">
        <f aca="false">B42-E42</f>
        <v>0.23869443957556</v>
      </c>
      <c r="M42" s="53"/>
      <c r="N42" s="54" t="n">
        <v>0.0786011</v>
      </c>
      <c r="O42" s="56" t="n">
        <f aca="false">(1+B42)/(1+$N42)-1</f>
        <v>0.146656192400901</v>
      </c>
      <c r="P42" s="56" t="n">
        <f aca="false">(1+C42)/(1+$N42)-1</f>
        <v>-0.0588040379339498</v>
      </c>
      <c r="Q42" s="56" t="n">
        <f aca="false">(1+D42)/(1+$N42)-1</f>
        <v>-0.0756111218696439</v>
      </c>
      <c r="R42" s="56" t="n">
        <f aca="false">(1+E42)/(1+$N42)-1</f>
        <v>-0.0746438225680809</v>
      </c>
    </row>
    <row r="43" customFormat="false" ht="16" hidden="false" customHeight="false" outlineLevel="0" collapsed="false">
      <c r="A43" s="49" t="n">
        <v>1952</v>
      </c>
      <c r="B43" s="50" t="n">
        <f aca="false">('S&amp;P 500 &amp; Raw Data'!B28-'S&amp;P 500 &amp; Raw Data'!B27+'S&amp;P 500 &amp; Raw Data'!C28)/'S&amp;P 500 &amp; Raw Data'!B27</f>
        <v>0.181509886411443</v>
      </c>
      <c r="C43" s="50" t="n">
        <f aca="false">'T. Bill rates'!C30</f>
        <v>0.017225</v>
      </c>
      <c r="D43" s="50" t="n">
        <f aca="false">'S&amp;P 500 &amp; Raw Data'!F28</f>
        <v>0.0226799619183057</v>
      </c>
      <c r="E43" s="50" t="n">
        <f aca="false">'S&amp;P 500 &amp; Raw Data'!J28</f>
        <v>0.0444124150474008</v>
      </c>
      <c r="F43" s="51" t="n">
        <f aca="false">F42*(1+B43)</f>
        <v>519.624132509187</v>
      </c>
      <c r="G43" s="51" t="n">
        <f aca="false">G42*(1+C43)</f>
        <v>128.509146861194</v>
      </c>
      <c r="H43" s="51" t="n">
        <f aca="false">H42*(1+D43)</f>
        <v>203.190197019238</v>
      </c>
      <c r="I43" s="51" t="n">
        <f aca="false">I42*(1+E43)</f>
        <v>382.200211260639</v>
      </c>
      <c r="J43" s="50" t="n">
        <f aca="false">B43-C43</f>
        <v>0.164284886411443</v>
      </c>
      <c r="K43" s="50" t="n">
        <f aca="false">B43-D43</f>
        <v>0.158829924493137</v>
      </c>
      <c r="L43" s="52" t="n">
        <f aca="false">B43-E43</f>
        <v>0.137097471364042</v>
      </c>
      <c r="M43" s="53"/>
      <c r="N43" s="54" t="n">
        <v>0.0227929</v>
      </c>
      <c r="O43" s="56" t="n">
        <f aca="false">(1+B43)/(1+$N43)-1</f>
        <v>0.155179984541781</v>
      </c>
      <c r="P43" s="56" t="n">
        <f aca="false">(1+C43)/(1+$N43)-1</f>
        <v>-0.00544381956503603</v>
      </c>
      <c r="Q43" s="56" t="n">
        <f aca="false">(1+D43)/(1+$N43)-1</f>
        <v>-0.000110421260936078</v>
      </c>
      <c r="R43" s="56" t="n">
        <f aca="false">(1+E43)/(1+$N43)-1</f>
        <v>0.0211377249953542</v>
      </c>
    </row>
    <row r="44" customFormat="false" ht="16" hidden="false" customHeight="false" outlineLevel="0" collapsed="false">
      <c r="A44" s="49" t="n">
        <v>1953</v>
      </c>
      <c r="B44" s="50" t="n">
        <f aca="false">('S&amp;P 500 &amp; Raw Data'!B29-'S&amp;P 500 &amp; Raw Data'!B28+'S&amp;P 500 &amp; Raw Data'!C29)/'S&amp;P 500 &amp; Raw Data'!B28</f>
        <v>-0.0120820474219045</v>
      </c>
      <c r="C44" s="50" t="n">
        <f aca="false">'T. Bill rates'!C31</f>
        <v>0.0189083333333333</v>
      </c>
      <c r="D44" s="50" t="n">
        <f aca="false">'S&amp;P 500 &amp; Raw Data'!F29</f>
        <v>0.0414384025890885</v>
      </c>
      <c r="E44" s="50" t="n">
        <f aca="false">'S&amp;P 500 &amp; Raw Data'!J29</f>
        <v>0.0162011238184432</v>
      </c>
      <c r="F44" s="51" t="n">
        <f aca="false">F43*(1+B44)</f>
        <v>513.346009098645</v>
      </c>
      <c r="G44" s="51" t="n">
        <f aca="false">G43*(1+C44)</f>
        <v>130.939040646428</v>
      </c>
      <c r="H44" s="51" t="n">
        <f aca="false">H43*(1+D44)</f>
        <v>211.610074205477</v>
      </c>
      <c r="I44" s="51" t="n">
        <f aca="false">I43*(1+E44)</f>
        <v>388.392284206707</v>
      </c>
      <c r="J44" s="50" t="n">
        <f aca="false">B44-C44</f>
        <v>-0.0309903807552378</v>
      </c>
      <c r="K44" s="50" t="n">
        <f aca="false">B44-D44</f>
        <v>-0.053520450010993</v>
      </c>
      <c r="L44" s="52" t="n">
        <f aca="false">B44-E44</f>
        <v>-0.0282831712403476</v>
      </c>
      <c r="M44" s="53"/>
      <c r="N44" s="54" t="n">
        <v>0.0081607</v>
      </c>
      <c r="O44" s="56" t="n">
        <f aca="false">(1+B44)/(1+$N44)-1</f>
        <v>-0.0200788896273226</v>
      </c>
      <c r="P44" s="56" t="n">
        <f aca="false">(1+C44)/(1+$N44)-1</f>
        <v>0.0106606350885661</v>
      </c>
      <c r="Q44" s="56" t="n">
        <f aca="false">(1+D44)/(1+$N44)-1</f>
        <v>0.033008331498231</v>
      </c>
      <c r="R44" s="56" t="n">
        <f aca="false">(1+E44)/(1+$N44)-1</f>
        <v>0.00797533946566587</v>
      </c>
    </row>
    <row r="45" customFormat="false" ht="16" hidden="false" customHeight="false" outlineLevel="0" collapsed="false">
      <c r="A45" s="49" t="n">
        <v>1954</v>
      </c>
      <c r="B45" s="50" t="n">
        <f aca="false">('S&amp;P 500 &amp; Raw Data'!B30-'S&amp;P 500 &amp; Raw Data'!B29+'S&amp;P 500 &amp; Raw Data'!C30)/'S&amp;P 500 &amp; Raw Data'!B29</f>
        <v>0.525633212414349</v>
      </c>
      <c r="C45" s="50" t="n">
        <f aca="false">'T. Bill rates'!C32</f>
        <v>0.00938333333333333</v>
      </c>
      <c r="D45" s="50" t="n">
        <f aca="false">'S&amp;P 500 &amp; Raw Data'!F30</f>
        <v>0.0328980345580956</v>
      </c>
      <c r="E45" s="50" t="n">
        <f aca="false">'S&amp;P 500 &amp; Raw Data'!J30</f>
        <v>0.0615790518177076</v>
      </c>
      <c r="F45" s="51" t="n">
        <f aca="false">F44*(1+B45)</f>
        <v>783.177720941252</v>
      </c>
      <c r="G45" s="51" t="n">
        <f aca="false">G44*(1+C45)</f>
        <v>132.16768531116</v>
      </c>
      <c r="H45" s="51" t="n">
        <f aca="false">H44*(1+D45)</f>
        <v>218.57162973953</v>
      </c>
      <c r="I45" s="51" t="n">
        <f aca="false">I44*(1+E45)</f>
        <v>412.30911280147</v>
      </c>
      <c r="J45" s="50" t="n">
        <f aca="false">B45-C45</f>
        <v>0.516249879081016</v>
      </c>
      <c r="K45" s="50" t="n">
        <f aca="false">B45-D45</f>
        <v>0.492735177856253</v>
      </c>
      <c r="L45" s="52" t="n">
        <f aca="false">B45-E45</f>
        <v>0.464054160596641</v>
      </c>
      <c r="M45" s="53"/>
      <c r="N45" s="54" t="n">
        <v>0.0031133</v>
      </c>
      <c r="O45" s="56" t="n">
        <f aca="false">(1+B45)/(1+$N45)-1</f>
        <v>0.520898200048139</v>
      </c>
      <c r="P45" s="56" t="n">
        <f aca="false">(1+C45)/(1+$N45)-1</f>
        <v>0.0062505734230951</v>
      </c>
      <c r="Q45" s="56" t="n">
        <f aca="false">(1+D45)/(1+$N45)-1</f>
        <v>0.0296922935406154</v>
      </c>
      <c r="R45" s="56" t="n">
        <f aca="false">(1+E45)/(1+$N45)-1</f>
        <v>0.0582842953210845</v>
      </c>
    </row>
    <row r="46" customFormat="false" ht="16" hidden="false" customHeight="false" outlineLevel="0" collapsed="false">
      <c r="A46" s="49" t="n">
        <v>1955</v>
      </c>
      <c r="B46" s="50" t="n">
        <f aca="false">('S&amp;P 500 &amp; Raw Data'!B31-'S&amp;P 500 &amp; Raw Data'!B30+'S&amp;P 500 &amp; Raw Data'!C31)/'S&amp;P 500 &amp; Raw Data'!B30</f>
        <v>0.325973318510283</v>
      </c>
      <c r="C46" s="50" t="n">
        <f aca="false">'T. Bill rates'!C33</f>
        <v>0.01725</v>
      </c>
      <c r="D46" s="50" t="n">
        <f aca="false">'S&amp;P 500 &amp; Raw Data'!F31</f>
        <v>-0.0133643912886187</v>
      </c>
      <c r="E46" s="50" t="n">
        <f aca="false">'S&amp;P 500 &amp; Raw Data'!J31</f>
        <v>0.0204469000434495</v>
      </c>
      <c r="F46" s="51" t="n">
        <f aca="false">F45*(1+B46)</f>
        <v>1038.47276161979</v>
      </c>
      <c r="G46" s="51" t="n">
        <f aca="false">G45*(1+C46)</f>
        <v>134.447577882778</v>
      </c>
      <c r="H46" s="51" t="n">
        <f aca="false">H45*(1+D46)</f>
        <v>215.6505529551</v>
      </c>
      <c r="I46" s="51" t="n">
        <f aca="false">I45*(1+E46)</f>
        <v>420.739556017925</v>
      </c>
      <c r="J46" s="50" t="n">
        <f aca="false">B46-C46</f>
        <v>0.308723318510283</v>
      </c>
      <c r="K46" s="50" t="n">
        <f aca="false">B46-D46</f>
        <v>0.339337709798902</v>
      </c>
      <c r="L46" s="52" t="n">
        <f aca="false">B46-E46</f>
        <v>0.305526418466834</v>
      </c>
      <c r="M46" s="53"/>
      <c r="N46" s="54" t="n">
        <v>-0.0027933</v>
      </c>
      <c r="O46" s="56" t="n">
        <f aca="false">(1+B46)/(1+$N46)-1</f>
        <v>0.329687534700964</v>
      </c>
      <c r="P46" s="56" t="n">
        <f aca="false">(1+C46)/(1+$N46)-1</f>
        <v>0.0200994437763002</v>
      </c>
      <c r="Q46" s="56" t="n">
        <f aca="false">(1+D46)/(1+$N46)-1</f>
        <v>-0.0106007022301582</v>
      </c>
      <c r="R46" s="56" t="n">
        <f aca="false">(1+E46)/(1+$N46)-1</f>
        <v>0.0233052987344042</v>
      </c>
    </row>
    <row r="47" customFormat="false" ht="16" hidden="false" customHeight="false" outlineLevel="0" collapsed="false">
      <c r="A47" s="49" t="n">
        <v>1956</v>
      </c>
      <c r="B47" s="50" t="n">
        <f aca="false">('S&amp;P 500 &amp; Raw Data'!B32-'S&amp;P 500 &amp; Raw Data'!B31+'S&amp;P 500 &amp; Raw Data'!C32)/'S&amp;P 500 &amp; Raw Data'!B31</f>
        <v>0.0743951187335093</v>
      </c>
      <c r="C47" s="50" t="n">
        <f aca="false">'T. Bill rates'!C34</f>
        <v>0.026275</v>
      </c>
      <c r="D47" s="50" t="n">
        <f aca="false">'S&amp;P 500 &amp; Raw Data'!F32</f>
        <v>-0.0225577381731542</v>
      </c>
      <c r="E47" s="50" t="n">
        <f aca="false">'S&amp;P 500 &amp; Raw Data'!J32</f>
        <v>-0.0235265419796208</v>
      </c>
      <c r="F47" s="51" t="n">
        <f aca="false">F46*(1+B47)</f>
        <v>1115.73006602201</v>
      </c>
      <c r="G47" s="51" t="n">
        <f aca="false">G46*(1+C47)</f>
        <v>137.980187991647</v>
      </c>
      <c r="H47" s="51" t="n">
        <f aca="false">H46*(1+D47)</f>
        <v>210.785964244643</v>
      </c>
      <c r="I47" s="51" t="n">
        <f aca="false">I46*(1+E47)</f>
        <v>410.841009190782</v>
      </c>
      <c r="J47" s="50" t="n">
        <f aca="false">B47-C47</f>
        <v>0.0481201187335094</v>
      </c>
      <c r="K47" s="50" t="n">
        <f aca="false">B47-D47</f>
        <v>0.0969528569066635</v>
      </c>
      <c r="L47" s="52" t="n">
        <f aca="false">B47-E47</f>
        <v>0.0979216607131301</v>
      </c>
      <c r="M47" s="53"/>
      <c r="N47" s="54" t="n">
        <v>0.0152505</v>
      </c>
      <c r="O47" s="56" t="n">
        <f aca="false">(1+B47)/(1+$N47)-1</f>
        <v>0.0582561828174517</v>
      </c>
      <c r="P47" s="56" t="n">
        <f aca="false">(1+C47)/(1+$N47)-1</f>
        <v>0.010858896400445</v>
      </c>
      <c r="Q47" s="56" t="n">
        <f aca="false">(1+D47)/(1+$N47)-1</f>
        <v>-0.0372403049032276</v>
      </c>
      <c r="R47" s="56" t="n">
        <f aca="false">(1+E47)/(1+$N47)-1</f>
        <v>-0.0381945559047948</v>
      </c>
    </row>
    <row r="48" customFormat="false" ht="16" hidden="false" customHeight="false" outlineLevel="0" collapsed="false">
      <c r="A48" s="49" t="n">
        <v>1957</v>
      </c>
      <c r="B48" s="50" t="n">
        <f aca="false">('S&amp;P 500 &amp; Raw Data'!B33-'S&amp;P 500 &amp; Raw Data'!B32+'S&amp;P 500 &amp; Raw Data'!C33)/'S&amp;P 500 &amp; Raw Data'!B32</f>
        <v>-0.10457360188558</v>
      </c>
      <c r="C48" s="50" t="n">
        <f aca="false">'T. Bill rates'!C35</f>
        <v>0.03225</v>
      </c>
      <c r="D48" s="50" t="n">
        <f aca="false">'S&amp;P 500 &amp; Raw Data'!F33</f>
        <v>0.0679701284662501</v>
      </c>
      <c r="E48" s="50" t="n">
        <f aca="false">'S&amp;P 500 &amp; Raw Data'!J33</f>
        <v>-0.00718928440254236</v>
      </c>
      <c r="F48" s="51" t="n">
        <f aca="false">F47*(1+B48)</f>
        <v>999.054154286055</v>
      </c>
      <c r="G48" s="51" t="n">
        <f aca="false">G47*(1+C48)</f>
        <v>142.430049054378</v>
      </c>
      <c r="H48" s="51" t="n">
        <f aca="false">H47*(1+D48)</f>
        <v>225.113113313234</v>
      </c>
      <c r="I48" s="51" t="n">
        <f aca="false">I47*(1+E48)</f>
        <v>407.887356331482</v>
      </c>
      <c r="J48" s="50" t="n">
        <f aca="false">B48-C48</f>
        <v>-0.13682360188558</v>
      </c>
      <c r="K48" s="50" t="n">
        <f aca="false">B48-D48</f>
        <v>-0.17254373035183</v>
      </c>
      <c r="L48" s="52" t="n">
        <f aca="false">B48-E48</f>
        <v>-0.0973843174830372</v>
      </c>
      <c r="M48" s="53"/>
      <c r="N48" s="54" t="n">
        <v>0.0334151</v>
      </c>
      <c r="O48" s="56" t="n">
        <f aca="false">(1+B48)/(1+$N48)-1</f>
        <v>-0.133526887584263</v>
      </c>
      <c r="P48" s="56" t="n">
        <f aca="false">(1+C48)/(1+$N48)-1</f>
        <v>-0.00112742691683154</v>
      </c>
      <c r="Q48" s="56" t="n">
        <f aca="false">(1+D48)/(1+$N48)-1</f>
        <v>0.0334377042354521</v>
      </c>
      <c r="R48" s="56" t="n">
        <f aca="false">(1+E48)/(1+$N48)-1</f>
        <v>-0.0392914564559221</v>
      </c>
    </row>
    <row r="49" customFormat="false" ht="16" hidden="false" customHeight="false" outlineLevel="0" collapsed="false">
      <c r="A49" s="49" t="n">
        <v>1958</v>
      </c>
      <c r="B49" s="50" t="n">
        <f aca="false">('S&amp;P 500 &amp; Raw Data'!B34-'S&amp;P 500 &amp; Raw Data'!B33+'S&amp;P 500 &amp; Raw Data'!C34)/'S&amp;P 500 &amp; Raw Data'!B33</f>
        <v>0.437199549887472</v>
      </c>
      <c r="C49" s="50" t="n">
        <f aca="false">'T. Bill rates'!C36</f>
        <v>0.0177083333333333</v>
      </c>
      <c r="D49" s="50" t="n">
        <f aca="false">'S&amp;P 500 &amp; Raw Data'!F34</f>
        <v>-0.0209901817552747</v>
      </c>
      <c r="E49" s="50" t="n">
        <f aca="false">'S&amp;P 500 &amp; Raw Data'!J34</f>
        <v>0.0643009289733603</v>
      </c>
      <c r="F49" s="51" t="n">
        <f aca="false">F48*(1+B49)</f>
        <v>1435.84018085313</v>
      </c>
      <c r="G49" s="51" t="n">
        <f aca="false">G48*(1+C49)</f>
        <v>144.952247839716</v>
      </c>
      <c r="H49" s="51" t="n">
        <f aca="false">H48*(1+D49)</f>
        <v>220.387948149293</v>
      </c>
      <c r="I49" s="51" t="n">
        <f aca="false">I48*(1+E49)</f>
        <v>434.114892260084</v>
      </c>
      <c r="J49" s="50" t="n">
        <f aca="false">B49-C49</f>
        <v>0.419491216554138</v>
      </c>
      <c r="K49" s="50" t="n">
        <f aca="false">B49-D49</f>
        <v>0.458189731642747</v>
      </c>
      <c r="L49" s="52" t="n">
        <f aca="false">B49-E49</f>
        <v>0.372898620914112</v>
      </c>
      <c r="M49" s="53"/>
      <c r="N49" s="54" t="n">
        <v>0.0272916</v>
      </c>
      <c r="O49" s="56" t="n">
        <f aca="false">(1+B49)/(1+$N49)-1</f>
        <v>0.39901810731001</v>
      </c>
      <c r="P49" s="56" t="n">
        <f aca="false">(1+C49)/(1+$N49)-1</f>
        <v>-0.00932867227442202</v>
      </c>
      <c r="Q49" s="56" t="n">
        <f aca="false">(1+D49)/(1+$N49)-1</f>
        <v>-0.046999101088021</v>
      </c>
      <c r="R49" s="56" t="n">
        <f aca="false">(1+E49)/(1+$N49)-1</f>
        <v>0.0360261185561725</v>
      </c>
    </row>
    <row r="50" customFormat="false" ht="16" hidden="false" customHeight="false" outlineLevel="0" collapsed="false">
      <c r="A50" s="49" t="n">
        <v>1959</v>
      </c>
      <c r="B50" s="50" t="n">
        <f aca="false">('S&amp;P 500 &amp; Raw Data'!B35-'S&amp;P 500 &amp; Raw Data'!B34+'S&amp;P 500 &amp; Raw Data'!C35)/'S&amp;P 500 &amp; Raw Data'!B34</f>
        <v>0.120564571635573</v>
      </c>
      <c r="C50" s="50" t="n">
        <f aca="false">'T. Bill rates'!C37</f>
        <v>0.0338583333333333</v>
      </c>
      <c r="D50" s="50" t="n">
        <f aca="false">'S&amp;P 500 &amp; Raw Data'!F35</f>
        <v>-0.0264663125913851</v>
      </c>
      <c r="E50" s="50" t="n">
        <f aca="false">'S&amp;P 500 &amp; Raw Data'!J35</f>
        <v>0.0157434308950228</v>
      </c>
      <c r="F50" s="51" t="n">
        <f aca="false">F49*(1+B50)</f>
        <v>1608.95163719483</v>
      </c>
      <c r="G50" s="51" t="n">
        <f aca="false">G49*(1+C50)</f>
        <v>149.860089364489</v>
      </c>
      <c r="H50" s="51" t="n">
        <f aca="false">H49*(1+D50)</f>
        <v>214.5550918222</v>
      </c>
      <c r="I50" s="51" t="n">
        <f aca="false">I49*(1+E50)</f>
        <v>440.949350066881</v>
      </c>
      <c r="J50" s="50" t="n">
        <f aca="false">B50-C50</f>
        <v>0.0867062383022399</v>
      </c>
      <c r="K50" s="50" t="n">
        <f aca="false">B50-D50</f>
        <v>0.147030884226958</v>
      </c>
      <c r="L50" s="52" t="n">
        <f aca="false">B50-E50</f>
        <v>0.10482114074055</v>
      </c>
      <c r="M50" s="53"/>
      <c r="N50" s="54" t="n">
        <v>0.0101068</v>
      </c>
      <c r="O50" s="56" t="n">
        <f aca="false">(1+B50)/(1+$N50)-1</f>
        <v>0.109352567110303</v>
      </c>
      <c r="P50" s="56" t="n">
        <f aca="false">(1+C50)/(1+$N50)-1</f>
        <v>0.0235138832184214</v>
      </c>
      <c r="Q50" s="56" t="n">
        <f aca="false">(1+D50)/(1+$N50)-1</f>
        <v>-0.0362071739259503</v>
      </c>
      <c r="R50" s="56" t="n">
        <f aca="false">(1+E50)/(1+$N50)-1</f>
        <v>0.00558023260017948</v>
      </c>
    </row>
    <row r="51" customFormat="false" ht="16" hidden="false" customHeight="false" outlineLevel="0" collapsed="false">
      <c r="A51" s="49" t="n">
        <v>1960</v>
      </c>
      <c r="B51" s="50" t="n">
        <f aca="false">('S&amp;P 500 &amp; Raw Data'!B36-'S&amp;P 500 &amp; Raw Data'!B35+'S&amp;P 500 &amp; Raw Data'!C36)/'S&amp;P 500 &amp; Raw Data'!B35</f>
        <v>0.00336535314743695</v>
      </c>
      <c r="C51" s="50" t="n">
        <f aca="false">'T. Bill rates'!C38</f>
        <v>0.0288333333333333</v>
      </c>
      <c r="D51" s="50" t="n">
        <f aca="false">'S&amp;P 500 &amp; Raw Data'!F36</f>
        <v>0.116395036909634</v>
      </c>
      <c r="E51" s="50" t="n">
        <f aca="false">'S&amp;P 500 &amp; Raw Data'!J36</f>
        <v>0.0666318716330343</v>
      </c>
      <c r="F51" s="51" t="n">
        <f aca="false">F50*(1+B51)</f>
        <v>1614.36632765113</v>
      </c>
      <c r="G51" s="51" t="n">
        <f aca="false">G50*(1+C51)</f>
        <v>154.181055274499</v>
      </c>
      <c r="H51" s="51" t="n">
        <f aca="false">H50*(1+D51)</f>
        <v>239.528239653995</v>
      </c>
      <c r="I51" s="51" t="n">
        <f aca="false">I50*(1+E51)</f>
        <v>470.330630557208</v>
      </c>
      <c r="J51" s="50" t="n">
        <f aca="false">B51-C51</f>
        <v>-0.0254679801858964</v>
      </c>
      <c r="K51" s="50" t="n">
        <f aca="false">B51-D51</f>
        <v>-0.113029683762197</v>
      </c>
      <c r="L51" s="52" t="n">
        <f aca="false">B51-E51</f>
        <v>-0.0632665184855974</v>
      </c>
      <c r="M51" s="52" t="n">
        <f aca="false">((F51/100)^(1/(A51-$A$19+1)))-((H51/100)^(1/(A51-$A$19+1)))</f>
        <v>0.0611197880312173</v>
      </c>
      <c r="N51" s="54" t="n">
        <v>0.0145798</v>
      </c>
      <c r="O51" s="56" t="n">
        <f aca="false">(1+B51)/(1+$N51)-1</f>
        <v>-0.011053292064915</v>
      </c>
      <c r="P51" s="56" t="n">
        <f aca="false">(1+C51)/(1+$N51)-1</f>
        <v>0.0140487060094567</v>
      </c>
      <c r="Q51" s="56" t="n">
        <f aca="false">(1+D51)/(1+$N51)-1</f>
        <v>0.100352123026334</v>
      </c>
      <c r="R51" s="56" t="n">
        <f aca="false">(1+E51)/(1+$N51)-1</f>
        <v>0.0513040685740387</v>
      </c>
    </row>
    <row r="52" customFormat="false" ht="16" hidden="false" customHeight="false" outlineLevel="0" collapsed="false">
      <c r="A52" s="49" t="n">
        <v>1961</v>
      </c>
      <c r="B52" s="50" t="n">
        <f aca="false">('S&amp;P 500 &amp; Raw Data'!B37-'S&amp;P 500 &amp; Raw Data'!B36+'S&amp;P 500 &amp; Raw Data'!C37)/'S&amp;P 500 &amp; Raw Data'!B36</f>
        <v>0.266377129581827</v>
      </c>
      <c r="C52" s="50" t="n">
        <f aca="false">'T. Bill rates'!C39</f>
        <v>0.0235416666666667</v>
      </c>
      <c r="D52" s="50" t="n">
        <f aca="false">'S&amp;P 500 &amp; Raw Data'!F37</f>
        <v>0.0206092080763232</v>
      </c>
      <c r="E52" s="50" t="n">
        <f aca="false">'S&amp;P 500 &amp; Raw Data'!J37</f>
        <v>0.051</v>
      </c>
      <c r="F52" s="51" t="n">
        <f aca="false">F51*(1+B52)</f>
        <v>2044.3965961044</v>
      </c>
      <c r="G52" s="51" t="n">
        <f aca="false">G51*(1+C52)</f>
        <v>157.810734284086</v>
      </c>
      <c r="H52" s="51" t="n">
        <f aca="false">H51*(1+D52)</f>
        <v>244.464726985179</v>
      </c>
      <c r="I52" s="51" t="n">
        <f aca="false">I51*(1+E52)</f>
        <v>494.317492715625</v>
      </c>
      <c r="J52" s="50" t="n">
        <f aca="false">B52-C52</f>
        <v>0.242835462915161</v>
      </c>
      <c r="K52" s="50" t="n">
        <f aca="false">B52-D52</f>
        <v>0.245767921505504</v>
      </c>
      <c r="L52" s="52" t="n">
        <f aca="false">B52-E52</f>
        <v>0.215377129581827</v>
      </c>
      <c r="M52" s="52" t="n">
        <f aca="false">((F52/100)^(1/(A52-$A$19+1)))-((H52/100)^(1/(A52-$A$19+1)))</f>
        <v>0.0661735918299726</v>
      </c>
      <c r="N52" s="54" t="n">
        <v>0.0107072</v>
      </c>
      <c r="O52" s="56" t="n">
        <f aca="false">(1+B52)/(1+$N52)-1</f>
        <v>0.252961421054315</v>
      </c>
      <c r="P52" s="56" t="n">
        <f aca="false">(1+C52)/(1+$N52)-1</f>
        <v>0.0126985012738274</v>
      </c>
      <c r="Q52" s="56" t="n">
        <f aca="false">(1+D52)/(1+$N52)-1</f>
        <v>0.00979710847644433</v>
      </c>
      <c r="R52" s="56" t="n">
        <f aca="false">(1+E52)/(1+$N52)-1</f>
        <v>0.0398659473287615</v>
      </c>
    </row>
    <row r="53" customFormat="false" ht="16" hidden="false" customHeight="false" outlineLevel="0" collapsed="false">
      <c r="A53" s="49" t="n">
        <v>1962</v>
      </c>
      <c r="B53" s="50" t="n">
        <f aca="false">('S&amp;P 500 &amp; Raw Data'!B38-'S&amp;P 500 &amp; Raw Data'!B37+'S&amp;P 500 &amp; Raw Data'!C38)/'S&amp;P 500 &amp; Raw Data'!B37</f>
        <v>-0.0881146051712089</v>
      </c>
      <c r="C53" s="50" t="n">
        <f aca="false">'T. Bill rates'!C40</f>
        <v>0.0277333333333333</v>
      </c>
      <c r="D53" s="50" t="n">
        <f aca="false">'S&amp;P 500 &amp; Raw Data'!F38</f>
        <v>0.0569354405400844</v>
      </c>
      <c r="E53" s="50" t="n">
        <f aca="false">'S&amp;P 500 &amp; Raw Data'!J38</f>
        <v>0.0649532799360658</v>
      </c>
      <c r="F53" s="51" t="n">
        <f aca="false">F52*(1+B53)</f>
        <v>1864.2553972253</v>
      </c>
      <c r="G53" s="51" t="n">
        <f aca="false">G52*(1+C53)</f>
        <v>162.187351981564</v>
      </c>
      <c r="H53" s="51" t="n">
        <f aca="false">H52*(1+D53)</f>
        <v>258.383433912592</v>
      </c>
      <c r="I53" s="51" t="n">
        <f aca="false">I52*(1+E53)</f>
        <v>526.425035197277</v>
      </c>
      <c r="J53" s="50" t="n">
        <f aca="false">B53-C53</f>
        <v>-0.115847938504542</v>
      </c>
      <c r="K53" s="50" t="n">
        <f aca="false">B53-D53</f>
        <v>-0.145050045711293</v>
      </c>
      <c r="L53" s="52" t="n">
        <f aca="false">B53-E53</f>
        <v>-0.153067885107275</v>
      </c>
      <c r="M53" s="52" t="n">
        <f aca="false">((F53/100)^(1/(A53-$A$19+1)))-((H53/100)^(1/(A53-$A$19+1)))</f>
        <v>0.0596834653789899</v>
      </c>
      <c r="N53" s="54" t="n">
        <v>0.0119877</v>
      </c>
      <c r="O53" s="56" t="n">
        <f aca="false">(1+B53)/(1+$N53)-1</f>
        <v>-0.0989165235617081</v>
      </c>
      <c r="P53" s="56" t="n">
        <f aca="false">(1+C53)/(1+$N53)-1</f>
        <v>0.0155591153265335</v>
      </c>
      <c r="Q53" s="56" t="n">
        <f aca="false">(1+D53)/(1+$N53)-1</f>
        <v>0.0444153032097963</v>
      </c>
      <c r="R53" s="56" t="n">
        <f aca="false">(1+E53)/(1+$N53)-1</f>
        <v>0.0523381657070197</v>
      </c>
    </row>
    <row r="54" customFormat="false" ht="16" hidden="false" customHeight="false" outlineLevel="0" collapsed="false">
      <c r="A54" s="49" t="n">
        <v>1963</v>
      </c>
      <c r="B54" s="50" t="n">
        <f aca="false">('S&amp;P 500 &amp; Raw Data'!B39-'S&amp;P 500 &amp; Raw Data'!B38+'S&amp;P 500 &amp; Raw Data'!C39)/'S&amp;P 500 &amp; Raw Data'!B38</f>
        <v>0.226119270998415</v>
      </c>
      <c r="C54" s="50" t="n">
        <f aca="false">'T. Bill rates'!C41</f>
        <v>0.0315916666666667</v>
      </c>
      <c r="D54" s="50" t="n">
        <f aca="false">'S&amp;P 500 &amp; Raw Data'!F39</f>
        <v>0.0168416207395461</v>
      </c>
      <c r="E54" s="50" t="n">
        <f aca="false">'S&amp;P 500 &amp; Raw Data'!J39</f>
        <v>0.0546448057118623</v>
      </c>
      <c r="F54" s="51" t="n">
        <f aca="false">F53*(1+B54)</f>
        <v>2285.79946860074</v>
      </c>
      <c r="G54" s="51" t="n">
        <f aca="false">G53*(1+C54)</f>
        <v>167.311120742915</v>
      </c>
      <c r="H54" s="51" t="n">
        <f aca="false">H53*(1+D54)</f>
        <v>262.73502971193</v>
      </c>
      <c r="I54" s="51" t="n">
        <f aca="false">I53*(1+E54)</f>
        <v>555.191428967493</v>
      </c>
      <c r="J54" s="50" t="n">
        <f aca="false">B54-C54</f>
        <v>0.194527604331748</v>
      </c>
      <c r="K54" s="50" t="n">
        <f aca="false">B54-D54</f>
        <v>0.209277650258869</v>
      </c>
      <c r="L54" s="52" t="n">
        <f aca="false">B54-E54</f>
        <v>0.171474465286553</v>
      </c>
      <c r="M54" s="52" t="n">
        <f aca="false">((F54/100)^(1/(A54-$A$19+1)))-((H54/100)^(1/(A54-$A$19+1)))</f>
        <v>0.0636189939115148</v>
      </c>
      <c r="N54" s="54" t="n">
        <v>0.0123967</v>
      </c>
      <c r="O54" s="56" t="n">
        <f aca="false">(1+B54)/(1+$N54)-1</f>
        <v>0.211105558718648</v>
      </c>
      <c r="P54" s="56" t="n">
        <f aca="false">(1+C54)/(1+$N54)-1</f>
        <v>0.018959926150161</v>
      </c>
      <c r="Q54" s="56" t="n">
        <f aca="false">(1+D54)/(1+$N54)-1</f>
        <v>0.00439049311356521</v>
      </c>
      <c r="R54" s="56" t="n">
        <f aca="false">(1+E54)/(1+$N54)-1</f>
        <v>0.0417307817299901</v>
      </c>
    </row>
    <row r="55" customFormat="false" ht="16" hidden="false" customHeight="false" outlineLevel="0" collapsed="false">
      <c r="A55" s="49" t="n">
        <v>1964</v>
      </c>
      <c r="B55" s="50" t="n">
        <f aca="false">('S&amp;P 500 &amp; Raw Data'!B40-'S&amp;P 500 &amp; Raw Data'!B39+'S&amp;P 500 &amp; Raw Data'!C40)/'S&amp;P 500 &amp; Raw Data'!B39</f>
        <v>0.164154558784324</v>
      </c>
      <c r="C55" s="50" t="n">
        <f aca="false">'T. Bill rates'!C42</f>
        <v>0.0354666666666667</v>
      </c>
      <c r="D55" s="50" t="n">
        <f aca="false">'S&amp;P 500 &amp; Raw Data'!F40</f>
        <v>0.0372806489115408</v>
      </c>
      <c r="E55" s="50" t="n">
        <f aca="false">'S&amp;P 500 &amp; Raw Data'!J40</f>
        <v>0.0516173927228503</v>
      </c>
      <c r="F55" s="51" t="n">
        <f aca="false">F54*(1+B55)</f>
        <v>2661.02387183834</v>
      </c>
      <c r="G55" s="51" t="n">
        <f aca="false">G54*(1+C55)</f>
        <v>173.245088491931</v>
      </c>
      <c r="H55" s="51" t="n">
        <f aca="false">H54*(1+D55)</f>
        <v>272.529962111383</v>
      </c>
      <c r="I55" s="51" t="n">
        <f aca="false">I54*(1+E55)</f>
        <v>583.848962992868</v>
      </c>
      <c r="J55" s="50" t="n">
        <f aca="false">B55-C55</f>
        <v>0.128687892117658</v>
      </c>
      <c r="K55" s="50" t="n">
        <f aca="false">B55-D55</f>
        <v>0.126873909872783</v>
      </c>
      <c r="L55" s="52" t="n">
        <f aca="false">B55-E55</f>
        <v>0.112537166061474</v>
      </c>
      <c r="M55" s="52" t="n">
        <f aca="false">((F55/100)^(1/(A55-$A$19+1)))-((H55/100)^(1/(A55-$A$19+1)))</f>
        <v>0.0652677774426582</v>
      </c>
      <c r="N55" s="54" t="n">
        <v>0.0127891</v>
      </c>
      <c r="O55" s="56" t="n">
        <f aca="false">(1+B55)/(1+$N55)-1</f>
        <v>0.149454075665234</v>
      </c>
      <c r="P55" s="56" t="n">
        <f aca="false">(1+C55)/(1+$N55)-1</f>
        <v>0.0223912033281823</v>
      </c>
      <c r="Q55" s="56" t="n">
        <f aca="false">(1+D55)/(1+$N55)-1</f>
        <v>0.0241822793230504</v>
      </c>
      <c r="R55" s="56" t="n">
        <f aca="false">(1+E55)/(1+$N55)-1</f>
        <v>0.0383379844064773</v>
      </c>
    </row>
    <row r="56" customFormat="false" ht="16" hidden="false" customHeight="false" outlineLevel="0" collapsed="false">
      <c r="A56" s="49" t="n">
        <v>1965</v>
      </c>
      <c r="B56" s="50" t="n">
        <f aca="false">('S&amp;P 500 &amp; Raw Data'!B41-'S&amp;P 500 &amp; Raw Data'!B40+'S&amp;P 500 &amp; Raw Data'!C41)/'S&amp;P 500 &amp; Raw Data'!B40</f>
        <v>0.123992424778761</v>
      </c>
      <c r="C56" s="50" t="n">
        <f aca="false">'T. Bill rates'!C43</f>
        <v>0.0394916666666667</v>
      </c>
      <c r="D56" s="50" t="n">
        <f aca="false">'S&amp;P 500 &amp; Raw Data'!F41</f>
        <v>0.00718855093592635</v>
      </c>
      <c r="E56" s="50" t="n">
        <f aca="false">'S&amp;P 500 &amp; Raw Data'!J41</f>
        <v>0.0319000946225388</v>
      </c>
      <c r="F56" s="51" t="n">
        <f aca="false">F55*(1+B56)</f>
        <v>2990.97067410174</v>
      </c>
      <c r="G56" s="51" t="n">
        <f aca="false">G55*(1+C56)</f>
        <v>180.086825778291</v>
      </c>
      <c r="H56" s="51" t="n">
        <f aca="false">H55*(1+D56)</f>
        <v>274.489057625587</v>
      </c>
      <c r="I56" s="51" t="n">
        <f aca="false">I55*(1+E56)</f>
        <v>602.473800157612</v>
      </c>
      <c r="J56" s="50" t="n">
        <f aca="false">B56-C56</f>
        <v>0.0845007581120945</v>
      </c>
      <c r="K56" s="50" t="n">
        <f aca="false">B56-D56</f>
        <v>0.116803873842835</v>
      </c>
      <c r="L56" s="52" t="n">
        <f aca="false">B56-E56</f>
        <v>0.0920923301562223</v>
      </c>
      <c r="M56" s="52" t="n">
        <f aca="false">((F56/100)^(1/(A56-$A$19+1)))-((H56/100)^(1/(A56-$A$19+1)))</f>
        <v>0.0666179416898745</v>
      </c>
      <c r="N56" s="54" t="n">
        <v>0.0158517</v>
      </c>
      <c r="O56" s="56" t="n">
        <f aca="false">(1+B56)/(1+$N56)-1</f>
        <v>0.10645325964288</v>
      </c>
      <c r="P56" s="56" t="n">
        <f aca="false">(1+C56)/(1+$N56)-1</f>
        <v>0.0232710804802183</v>
      </c>
      <c r="Q56" s="56" t="n">
        <f aca="false">(1+D56)/(1+$N56)-1</f>
        <v>-0.00852796630066532</v>
      </c>
      <c r="R56" s="56" t="n">
        <f aca="false">(1+E56)/(1+$N56)-1</f>
        <v>0.0157979699424027</v>
      </c>
    </row>
    <row r="57" customFormat="false" ht="16" hidden="false" customHeight="false" outlineLevel="0" collapsed="false">
      <c r="A57" s="49" t="n">
        <v>1966</v>
      </c>
      <c r="B57" s="50" t="n">
        <f aca="false">('S&amp;P 500 &amp; Raw Data'!B42-'S&amp;P 500 &amp; Raw Data'!B41+'S&amp;P 500 &amp; Raw Data'!C42)/'S&amp;P 500 &amp; Raw Data'!B41</f>
        <v>-0.0997095423563779</v>
      </c>
      <c r="C57" s="50" t="n">
        <f aca="false">'T. Bill rates'!C44</f>
        <v>0.048625</v>
      </c>
      <c r="D57" s="50" t="n">
        <f aca="false">'S&amp;P 500 &amp; Raw Data'!F42</f>
        <v>0.0290794093242996</v>
      </c>
      <c r="E57" s="50" t="n">
        <f aca="false">'S&amp;P 500 &amp; Raw Data'!J42</f>
        <v>-0.0344536159757764</v>
      </c>
      <c r="F57" s="51" t="n">
        <f aca="false">F56*(1+B57)</f>
        <v>2692.74235698571</v>
      </c>
      <c r="G57" s="51" t="n">
        <f aca="false">G56*(1+C57)</f>
        <v>188.843547681761</v>
      </c>
      <c r="H57" s="51" t="n">
        <f aca="false">H56*(1+D57)</f>
        <v>282.471037287323</v>
      </c>
      <c r="I57" s="51" t="n">
        <f aca="false">I56*(1+E57)</f>
        <v>581.716399211515</v>
      </c>
      <c r="J57" s="50" t="n">
        <f aca="false">B57-C57</f>
        <v>-0.148334542356378</v>
      </c>
      <c r="K57" s="50" t="n">
        <f aca="false">B57-D57</f>
        <v>-0.128788951680678</v>
      </c>
      <c r="L57" s="52" t="n">
        <f aca="false">B57-E57</f>
        <v>-0.0652559263806015</v>
      </c>
      <c r="M57" s="52" t="n">
        <f aca="false">((F57/100)^(1/(A57-$A$19+1)))-((H57/100)^(1/(A57-$A$19+1)))</f>
        <v>0.0611237196798153</v>
      </c>
      <c r="N57" s="54" t="n">
        <v>0.0301508</v>
      </c>
      <c r="O57" s="56" t="n">
        <f aca="false">(1+B57)/(1+$N57)-1</f>
        <v>-0.12605954619108</v>
      </c>
      <c r="P57" s="56" t="n">
        <f aca="false">(1+C57)/(1+$N57)-1</f>
        <v>0.0179334909024971</v>
      </c>
      <c r="Q57" s="56" t="n">
        <f aca="false">(1+D57)/(1+$N57)-1</f>
        <v>-0.00104003285315146</v>
      </c>
      <c r="R57" s="56" t="n">
        <f aca="false">(1+E57)/(1+$N57)-1</f>
        <v>-0.0627135522059259</v>
      </c>
    </row>
    <row r="58" customFormat="false" ht="16" hidden="false" customHeight="false" outlineLevel="0" collapsed="false">
      <c r="A58" s="49" t="n">
        <v>1967</v>
      </c>
      <c r="B58" s="50" t="n">
        <f aca="false">('S&amp;P 500 &amp; Raw Data'!B43-'S&amp;P 500 &amp; Raw Data'!B42+'S&amp;P 500 &amp; Raw Data'!C43)/'S&amp;P 500 &amp; Raw Data'!B42</f>
        <v>0.238029665131333</v>
      </c>
      <c r="C58" s="50" t="n">
        <f aca="false">'T. Bill rates'!C45</f>
        <v>0.0430666666666667</v>
      </c>
      <c r="D58" s="50" t="n">
        <f aca="false">'S&amp;P 500 &amp; Raw Data'!F43</f>
        <v>-0.0158062099328247</v>
      </c>
      <c r="E58" s="50" t="n">
        <f aca="false">'S&amp;P 500 &amp; Raw Data'!J43</f>
        <v>0.00895226614844682</v>
      </c>
      <c r="F58" s="51" t="n">
        <f aca="false">F57*(1+B58)</f>
        <v>3333.69491850398</v>
      </c>
      <c r="G58" s="51" t="n">
        <f aca="false">G57*(1+C58)</f>
        <v>196.976409801922</v>
      </c>
      <c r="H58" s="51" t="n">
        <f aca="false">H57*(1+D58)</f>
        <v>278.006240772017</v>
      </c>
      <c r="I58" s="51" t="n">
        <f aca="false">I57*(1+E58)</f>
        <v>586.924079240173</v>
      </c>
      <c r="J58" s="50" t="n">
        <f aca="false">B58-C58</f>
        <v>0.194962998464667</v>
      </c>
      <c r="K58" s="50" t="n">
        <f aca="false">B58-D58</f>
        <v>0.253835875064158</v>
      </c>
      <c r="L58" s="52" t="n">
        <f aca="false">B58-E58</f>
        <v>0.229077398982886</v>
      </c>
      <c r="M58" s="52" t="n">
        <f aca="false">((F58/100)^(1/(A58-$A$19+1)))-((H58/100)^(1/(A58-$A$19+1)))</f>
        <v>0.0657328387767395</v>
      </c>
      <c r="N58" s="54" t="n">
        <v>0.0277279</v>
      </c>
      <c r="O58" s="56" t="n">
        <f aca="false">(1+B58)/(1+$N58)-1</f>
        <v>0.204627864176241</v>
      </c>
      <c r="P58" s="56" t="n">
        <f aca="false">(1+C58)/(1+$N58)-1</f>
        <v>0.0149249297082104</v>
      </c>
      <c r="Q58" s="56" t="n">
        <f aca="false">(1+D58)/(1+$N58)-1</f>
        <v>-0.0423595680654623</v>
      </c>
      <c r="R58" s="56" t="n">
        <f aca="false">(1+E58)/(1+$N58)-1</f>
        <v>-0.0182690708810698</v>
      </c>
    </row>
    <row r="59" customFormat="false" ht="16" hidden="false" customHeight="false" outlineLevel="0" collapsed="false">
      <c r="A59" s="49" t="n">
        <v>1968</v>
      </c>
      <c r="B59" s="50" t="n">
        <f aca="false">('S&amp;P 500 &amp; Raw Data'!B44-'S&amp;P 500 &amp; Raw Data'!B43+'S&amp;P 500 &amp; Raw Data'!C44)/'S&amp;P 500 &amp; Raw Data'!B43</f>
        <v>0.108148626516015</v>
      </c>
      <c r="C59" s="50" t="n">
        <f aca="false">'T. Bill rates'!C46</f>
        <v>0.0533833333333333</v>
      </c>
      <c r="D59" s="50" t="n">
        <f aca="false">'S&amp;P 500 &amp; Raw Data'!F44</f>
        <v>0.0327461969507684</v>
      </c>
      <c r="E59" s="50" t="n">
        <f aca="false">'S&amp;P 500 &amp; Raw Data'!J44</f>
        <v>0.0484514622430974</v>
      </c>
      <c r="F59" s="51" t="n">
        <f aca="false">F58*(1+B59)</f>
        <v>3694.2294451636</v>
      </c>
      <c r="G59" s="51" t="n">
        <f aca="false">G58*(1+C59)</f>
        <v>207.491667145181</v>
      </c>
      <c r="H59" s="51" t="n">
        <f aca="false">H58*(1+D59)</f>
        <v>287.10988788588</v>
      </c>
      <c r="I59" s="51" t="n">
        <f aca="false">I58*(1+E59)</f>
        <v>615.361409105043</v>
      </c>
      <c r="J59" s="50" t="n">
        <f aca="false">B59-C59</f>
        <v>0.054765293182682</v>
      </c>
      <c r="K59" s="50" t="n">
        <f aca="false">B59-D59</f>
        <v>0.075402429565247</v>
      </c>
      <c r="L59" s="52" t="n">
        <f aca="false">B59-E59</f>
        <v>0.059697164272918</v>
      </c>
      <c r="M59" s="52" t="n">
        <f aca="false">((F59/100)^(1/(A59-$A$19+1)))-((H59/100)^(1/(A59-$A$19+1)))</f>
        <v>0.0659662782874877</v>
      </c>
      <c r="N59" s="54" t="n">
        <v>0.042718</v>
      </c>
      <c r="O59" s="56" t="n">
        <f aca="false">(1+B59)/(1+$N59)-1</f>
        <v>0.0627500690656682</v>
      </c>
      <c r="P59" s="56" t="n">
        <f aca="false">(1+C59)/(1+$N59)-1</f>
        <v>0.0102283966837951</v>
      </c>
      <c r="Q59" s="56" t="n">
        <f aca="false">(1+D59)/(1+$N59)-1</f>
        <v>-0.00956327890113318</v>
      </c>
      <c r="R59" s="56" t="n">
        <f aca="false">(1+E59)/(1+$N59)-1</f>
        <v>0.00549857415245292</v>
      </c>
    </row>
    <row r="60" customFormat="false" ht="16" hidden="false" customHeight="false" outlineLevel="0" collapsed="false">
      <c r="A60" s="49" t="n">
        <v>1969</v>
      </c>
      <c r="B60" s="50" t="n">
        <f aca="false">('S&amp;P 500 &amp; Raw Data'!B45-'S&amp;P 500 &amp; Raw Data'!B44+'S&amp;P 500 &amp; Raw Data'!C45)/'S&amp;P 500 &amp; Raw Data'!B44</f>
        <v>-0.0824137107644906</v>
      </c>
      <c r="C60" s="50" t="n">
        <f aca="false">'T. Bill rates'!C47</f>
        <v>0.0666666666666667</v>
      </c>
      <c r="D60" s="50" t="n">
        <f aca="false">'S&amp;P 500 &amp; Raw Data'!F45</f>
        <v>-0.0501404932099261</v>
      </c>
      <c r="E60" s="50" t="n">
        <f aca="false">'S&amp;P 500 &amp; Raw Data'!J45</f>
        <v>-0.0202516425079215</v>
      </c>
      <c r="F60" s="51" t="n">
        <f aca="false">F59*(1+B60)</f>
        <v>3389.77428817223</v>
      </c>
      <c r="G60" s="51" t="n">
        <f aca="false">G59*(1+C60)</f>
        <v>221.32444495486</v>
      </c>
      <c r="H60" s="51" t="n">
        <f aca="false">H59*(1+D60)</f>
        <v>272.714056501835</v>
      </c>
      <c r="I60" s="51" t="n">
        <f aca="false">I59*(1+E60)</f>
        <v>602.899329834677</v>
      </c>
      <c r="J60" s="50" t="n">
        <f aca="false">B60-C60</f>
        <v>-0.149080377431157</v>
      </c>
      <c r="K60" s="50" t="n">
        <f aca="false">B60-D60</f>
        <v>-0.0322732175545645</v>
      </c>
      <c r="L60" s="52" t="n">
        <f aca="false">B60-E60</f>
        <v>-0.0621620682565692</v>
      </c>
      <c r="M60" s="52" t="n">
        <f aca="false">((F60/100)^(1/(A60-$A$19+1)))-((H60/100)^(1/(A60-$A$19+1)))</f>
        <v>0.0633338727341988</v>
      </c>
      <c r="N60" s="54" t="n">
        <v>0.0546239</v>
      </c>
      <c r="O60" s="56" t="n">
        <f aca="false">(1+B60)/(1+$N60)-1</f>
        <v>-0.129939792531243</v>
      </c>
      <c r="P60" s="56" t="n">
        <f aca="false">(1+C60)/(1+$N60)-1</f>
        <v>0.0114190155055909</v>
      </c>
      <c r="Q60" s="56" t="n">
        <f aca="false">(1+D60)/(1+$N60)-1</f>
        <v>-0.0993381557253975</v>
      </c>
      <c r="R60" s="56" t="n">
        <f aca="false">(1+E60)/(1+$N60)-1</f>
        <v>-0.0709973882707583</v>
      </c>
    </row>
    <row r="61" customFormat="false" ht="16" hidden="false" customHeight="false" outlineLevel="0" collapsed="false">
      <c r="A61" s="49" t="n">
        <v>1970</v>
      </c>
      <c r="B61" s="50" t="n">
        <f aca="false">('S&amp;P 500 &amp; Raw Data'!B46-'S&amp;P 500 &amp; Raw Data'!B45+'S&amp;P 500 &amp; Raw Data'!C46)/'S&amp;P 500 &amp; Raw Data'!B45</f>
        <v>0.0356114490549642</v>
      </c>
      <c r="C61" s="50" t="n">
        <f aca="false">'T. Bill rates'!C48</f>
        <v>0.0639166666666667</v>
      </c>
      <c r="D61" s="50" t="n">
        <f aca="false">'S&amp;P 500 &amp; Raw Data'!F46</f>
        <v>0.167547371834123</v>
      </c>
      <c r="E61" s="50" t="n">
        <f aca="false">'S&amp;P 500 &amp; Raw Data'!J46</f>
        <v>0.0564956765698885</v>
      </c>
      <c r="F61" s="51" t="n">
        <f aca="false">F60*(1+B61)</f>
        <v>3510.4890625433</v>
      </c>
      <c r="G61" s="51" t="n">
        <f aca="false">G60*(1+C61)</f>
        <v>235.470765728224</v>
      </c>
      <c r="H61" s="51" t="n">
        <f aca="false">H60*(1+D61)</f>
        <v>318.40657993094</v>
      </c>
      <c r="I61" s="51" t="n">
        <f aca="false">I60*(1+E61)</f>
        <v>636.960535377219</v>
      </c>
      <c r="J61" s="50" t="n">
        <f aca="false">B61-C61</f>
        <v>-0.0283052176117025</v>
      </c>
      <c r="K61" s="50" t="n">
        <f aca="false">B61-D61</f>
        <v>-0.131935922779159</v>
      </c>
      <c r="L61" s="52" t="n">
        <f aca="false">B61-E61</f>
        <v>-0.0208842275149243</v>
      </c>
      <c r="M61" s="52" t="n">
        <f aca="false">((F61/100)^(1/(A61-$A$19+1)))-((H61/100)^(1/(A61-$A$19+1)))</f>
        <v>0.058972566666315</v>
      </c>
      <c r="N61" s="54" t="n">
        <v>0.0583826</v>
      </c>
      <c r="O61" s="56" t="n">
        <f aca="false">(1+B61)/(1+$N61)-1</f>
        <v>-0.0215150465862117</v>
      </c>
      <c r="P61" s="56" t="n">
        <f aca="false">(1+C61)/(1+$N61)-1</f>
        <v>0.00522879596345072</v>
      </c>
      <c r="Q61" s="56" t="n">
        <f aca="false">(1+D61)/(1+$N61)-1</f>
        <v>0.103143014477112</v>
      </c>
      <c r="R61" s="56" t="n">
        <f aca="false">(1+E61)/(1+$N61)-1</f>
        <v>-0.00178283678332536</v>
      </c>
    </row>
    <row r="62" customFormat="false" ht="16" hidden="false" customHeight="false" outlineLevel="0" collapsed="false">
      <c r="A62" s="49" t="n">
        <v>1971</v>
      </c>
      <c r="B62" s="50" t="n">
        <f aca="false">('S&amp;P 500 &amp; Raw Data'!B47-'S&amp;P 500 &amp; Raw Data'!B46+'S&amp;P 500 &amp; Raw Data'!C47)/'S&amp;P 500 &amp; Raw Data'!B46</f>
        <v>0.142211502984265</v>
      </c>
      <c r="C62" s="50" t="n">
        <f aca="false">'T. Bill rates'!C49</f>
        <v>0.043325</v>
      </c>
      <c r="D62" s="50" t="n">
        <f aca="false">'S&amp;P 500 &amp; Raw Data'!F47</f>
        <v>0.097868966197123</v>
      </c>
      <c r="E62" s="50" t="n">
        <f aca="false">'S&amp;P 500 &amp; Raw Data'!J47</f>
        <v>0.140014661742199</v>
      </c>
      <c r="F62" s="51" t="n">
        <f aca="false">F61*(1+B62)</f>
        <v>4009.7209883374</v>
      </c>
      <c r="G62" s="51" t="n">
        <f aca="false">G61*(1+C62)</f>
        <v>245.6725366534</v>
      </c>
      <c r="H62" s="51" t="n">
        <f aca="false">H61*(1+D62)</f>
        <v>349.568702739143</v>
      </c>
      <c r="I62" s="51" t="n">
        <f aca="false">I61*(1+E62)</f>
        <v>726.14434928119</v>
      </c>
      <c r="J62" s="50" t="n">
        <f aca="false">B62-C62</f>
        <v>0.0988865029842647</v>
      </c>
      <c r="K62" s="50" t="n">
        <f aca="false">B62-D62</f>
        <v>0.0443425367871418</v>
      </c>
      <c r="L62" s="52" t="n">
        <f aca="false">B62-E62</f>
        <v>0.00219684124206534</v>
      </c>
      <c r="M62" s="52" t="n">
        <f aca="false">((F62/100)^(1/(A62-$A$19+1)))-((H62/100)^(1/(A62-$A$19+1)))</f>
        <v>0.0586606368098785</v>
      </c>
      <c r="N62" s="54" t="n">
        <v>0.0429277</v>
      </c>
      <c r="O62" s="56" t="n">
        <f aca="false">(1+B62)/(1+$N62)-1</f>
        <v>0.0951972058890227</v>
      </c>
      <c r="P62" s="56" t="n">
        <f aca="false">(1+C62)/(1+$N62)-1</f>
        <v>0.000380946828816731</v>
      </c>
      <c r="Q62" s="56" t="n">
        <f aca="false">(1+D62)/(1+$N62)-1</f>
        <v>0.0526798417542493</v>
      </c>
      <c r="R62" s="56" t="n">
        <f aca="false">(1+E62)/(1+$N62)-1</f>
        <v>0.0930907883089109</v>
      </c>
    </row>
    <row r="63" customFormat="false" ht="16" hidden="false" customHeight="false" outlineLevel="0" collapsed="false">
      <c r="A63" s="49" t="n">
        <v>1972</v>
      </c>
      <c r="B63" s="50" t="n">
        <f aca="false">('S&amp;P 500 &amp; Raw Data'!B48-'S&amp;P 500 &amp; Raw Data'!B47+'S&amp;P 500 &amp; Raw Data'!C48)/'S&amp;P 500 &amp; Raw Data'!B47</f>
        <v>0.187553629150749</v>
      </c>
      <c r="C63" s="50" t="n">
        <f aca="false">'T. Bill rates'!C50</f>
        <v>0.040725</v>
      </c>
      <c r="D63" s="50" t="n">
        <f aca="false">'S&amp;P 500 &amp; Raw Data'!F48</f>
        <v>0.0281844905044498</v>
      </c>
      <c r="E63" s="50" t="n">
        <f aca="false">'S&amp;P 500 &amp; Raw Data'!J48</f>
        <v>0.114090935793897</v>
      </c>
      <c r="F63" s="51" t="n">
        <f aca="false">F62*(1+B63)</f>
        <v>4761.75871158201</v>
      </c>
      <c r="G63" s="51" t="n">
        <f aca="false">G62*(1+C63)</f>
        <v>255.677550708609</v>
      </c>
      <c r="H63" s="51" t="n">
        <f aca="false">H62*(1+D63)</f>
        <v>359.421118522147</v>
      </c>
      <c r="I63" s="51" t="n">
        <f aca="false">I62*(1+E63)</f>
        <v>808.990837612132</v>
      </c>
      <c r="J63" s="50" t="n">
        <f aca="false">B63-C63</f>
        <v>0.146828629150749</v>
      </c>
      <c r="K63" s="50" t="n">
        <f aca="false">B63-D63</f>
        <v>0.159369138646299</v>
      </c>
      <c r="L63" s="52" t="n">
        <f aca="false">B63-E63</f>
        <v>0.073462693356852</v>
      </c>
      <c r="M63" s="52" t="n">
        <f aca="false">((F63/100)^(1/(A63-$A$19+1)))-((H63/100)^(1/(A63-$A$19+1)))</f>
        <v>0.0608043037281896</v>
      </c>
      <c r="N63" s="54" t="n">
        <v>0.0327228</v>
      </c>
      <c r="O63" s="56" t="n">
        <f aca="false">(1+B63)/(1+$N63)-1</f>
        <v>0.149924867690293</v>
      </c>
      <c r="P63" s="56" t="n">
        <f aca="false">(1+C63)/(1+$N63)-1</f>
        <v>0.00774864271419196</v>
      </c>
      <c r="Q63" s="56" t="n">
        <f aca="false">(1+D63)/(1+$N63)-1</f>
        <v>-0.00439450886099368</v>
      </c>
      <c r="R63" s="56" t="n">
        <f aca="false">(1+E63)/(1+$N63)-1</f>
        <v>0.0787899093482756</v>
      </c>
    </row>
    <row r="64" customFormat="false" ht="16" hidden="false" customHeight="false" outlineLevel="0" collapsed="false">
      <c r="A64" s="49" t="n">
        <v>1973</v>
      </c>
      <c r="B64" s="50" t="n">
        <f aca="false">('S&amp;P 500 &amp; Raw Data'!B49-'S&amp;P 500 &amp; Raw Data'!B48+'S&amp;P 500 &amp; Raw Data'!C49)/'S&amp;P 500 &amp; Raw Data'!B48</f>
        <v>-0.143080474375265</v>
      </c>
      <c r="C64" s="50" t="n">
        <f aca="false">'T. Bill rates'!C51</f>
        <v>0.0703166666666667</v>
      </c>
      <c r="D64" s="50" t="n">
        <f aca="false">'S&amp;P 500 &amp; Raw Data'!F49</f>
        <v>0.0365866460241501</v>
      </c>
      <c r="E64" s="50" t="n">
        <f aca="false">'S&amp;P 500 &amp; Raw Data'!J49</f>
        <v>0.0431804048543237</v>
      </c>
      <c r="F64" s="51" t="n">
        <f aca="false">F63*(1+B64)</f>
        <v>4080.44401626831</v>
      </c>
      <c r="G64" s="51" t="n">
        <f aca="false">G63*(1+C64)</f>
        <v>273.655943815936</v>
      </c>
      <c r="H64" s="51" t="n">
        <f aca="false">H63*(1+D64)</f>
        <v>372.571131759121</v>
      </c>
      <c r="I64" s="51" t="n">
        <f aca="false">I63*(1+E64)</f>
        <v>843.923389503662</v>
      </c>
      <c r="J64" s="50" t="n">
        <f aca="false">B64-C64</f>
        <v>-0.213397141041931</v>
      </c>
      <c r="K64" s="50" t="n">
        <f aca="false">B64-D64</f>
        <v>-0.179667120399415</v>
      </c>
      <c r="L64" s="52" t="n">
        <f aca="false">B64-E64</f>
        <v>-0.186260879229588</v>
      </c>
      <c r="M64" s="52" t="n">
        <f aca="false">((F64/100)^(1/(A64-$A$19+1)))-((H64/100)^(1/(A64-$A$19+1)))</f>
        <v>0.0549600457188431</v>
      </c>
      <c r="N64" s="54" t="n">
        <v>0.0617776</v>
      </c>
      <c r="O64" s="56" t="n">
        <f aca="false">(1+B64)/(1+$N64)-1</f>
        <v>-0.192938779623214</v>
      </c>
      <c r="P64" s="56" t="n">
        <f aca="false">(1+C64)/(1+$N64)-1</f>
        <v>0.00804223659141656</v>
      </c>
      <c r="Q64" s="56" t="n">
        <f aca="false">(1+D64)/(1+$N64)-1</f>
        <v>-0.0237252641003634</v>
      </c>
      <c r="R64" s="56" t="n">
        <f aca="false">(1+E64)/(1+$N64)-1</f>
        <v>-0.0175151511443418</v>
      </c>
    </row>
    <row r="65" customFormat="false" ht="16" hidden="false" customHeight="false" outlineLevel="0" collapsed="false">
      <c r="A65" s="49" t="n">
        <v>1974</v>
      </c>
      <c r="B65" s="50" t="n">
        <f aca="false">('S&amp;P 500 &amp; Raw Data'!B50-'S&amp;P 500 &amp; Raw Data'!B49+'S&amp;P 500 &amp; Raw Data'!C50)/'S&amp;P 500 &amp; Raw Data'!B49</f>
        <v>-0.25901785750897</v>
      </c>
      <c r="C65" s="50" t="n">
        <f aca="false">'T. Bill rates'!C52</f>
        <v>0.0783</v>
      </c>
      <c r="D65" s="50" t="n">
        <f aca="false">'S&amp;P 500 &amp; Raw Data'!F50</f>
        <v>0.0198860869323786</v>
      </c>
      <c r="E65" s="50" t="n">
        <f aca="false">'S&amp;P 500 &amp; Raw Data'!J50</f>
        <v>-0.0438071979771917</v>
      </c>
      <c r="F65" s="51" t="n">
        <f aca="false">F64*(1+B65)</f>
        <v>3023.5361494892</v>
      </c>
      <c r="G65" s="51" t="n">
        <f aca="false">G64*(1+C65)</f>
        <v>295.083204216724</v>
      </c>
      <c r="H65" s="51" t="n">
        <f aca="false">H64*(1+D65)</f>
        <v>379.980113673778</v>
      </c>
      <c r="I65" s="51" t="n">
        <f aca="false">I64*(1+E65)</f>
        <v>806.953470502092</v>
      </c>
      <c r="J65" s="50" t="n">
        <f aca="false">B65-C65</f>
        <v>-0.33731785750897</v>
      </c>
      <c r="K65" s="50" t="n">
        <f aca="false">B65-D65</f>
        <v>-0.278903944441348</v>
      </c>
      <c r="L65" s="52" t="n">
        <f aca="false">B65-E65</f>
        <v>-0.215210659531778</v>
      </c>
      <c r="M65" s="52" t="n">
        <f aca="false">((F65/100)^(1/(A65-$A$19+1)))-((H65/100)^(1/(A65-$A$19+1)))</f>
        <v>0.0464170185811599</v>
      </c>
      <c r="N65" s="54" t="n">
        <v>0.110548</v>
      </c>
      <c r="O65" s="56" t="n">
        <f aca="false">(1+B65)/(1+$N65)-1</f>
        <v>-0.332777923609758</v>
      </c>
      <c r="P65" s="56" t="n">
        <f aca="false">(1+C65)/(1+$N65)-1</f>
        <v>-0.0290379164160397</v>
      </c>
      <c r="Q65" s="56" t="n">
        <f aca="false">(1+D65)/(1+$N65)-1</f>
        <v>-0.0816370954408289</v>
      </c>
      <c r="R65" s="56" t="n">
        <f aca="false">(1+E65)/(1+$N65)-1</f>
        <v>-0.138990118371463</v>
      </c>
    </row>
    <row r="66" customFormat="false" ht="16" hidden="false" customHeight="false" outlineLevel="0" collapsed="false">
      <c r="A66" s="49" t="n">
        <v>1975</v>
      </c>
      <c r="B66" s="50" t="n">
        <f aca="false">('S&amp;P 500 &amp; Raw Data'!B51-'S&amp;P 500 &amp; Raw Data'!B50+'S&amp;P 500 &amp; Raw Data'!C51)/'S&amp;P 500 &amp; Raw Data'!B50</f>
        <v>0.369951371061844</v>
      </c>
      <c r="C66" s="50" t="n">
        <f aca="false">'T. Bill rates'!C53</f>
        <v>0.05775</v>
      </c>
      <c r="D66" s="50" t="n">
        <f aca="false">'S&amp;P 500 &amp; Raw Data'!F51</f>
        <v>0.0360525360260337</v>
      </c>
      <c r="E66" s="50" t="n">
        <f aca="false">'S&amp;P 500 &amp; Raw Data'!J51</f>
        <v>0.11049964074145</v>
      </c>
      <c r="F66" s="51" t="n">
        <f aca="false">F65*(1+B66)</f>
        <v>4142.09749344777</v>
      </c>
      <c r="G66" s="51" t="n">
        <f aca="false">G65*(1+C66)</f>
        <v>312.12425926024</v>
      </c>
      <c r="H66" s="51" t="n">
        <f aca="false">H65*(1+D66)</f>
        <v>393.679360411178</v>
      </c>
      <c r="I66" s="51" t="n">
        <f aca="false">I65*(1+E66)</f>
        <v>896.12153908764</v>
      </c>
      <c r="J66" s="50" t="n">
        <f aca="false">B66-C66</f>
        <v>0.312201371061844</v>
      </c>
      <c r="K66" s="50" t="n">
        <f aca="false">B66-D66</f>
        <v>0.33389883503581</v>
      </c>
      <c r="L66" s="52" t="n">
        <f aca="false">B66-E66</f>
        <v>0.259451730320394</v>
      </c>
      <c r="M66" s="52" t="n">
        <f aca="false">((F66/100)^(1/(A66-$A$19+1)))-((H66/100)^(1/(A66-$A$19+1)))</f>
        <v>0.0517067567816762</v>
      </c>
      <c r="N66" s="54" t="n">
        <v>0.0914315</v>
      </c>
      <c r="O66" s="56" t="n">
        <f aca="false">(1+B66)/(1+$N66)-1</f>
        <v>0.255187678807001</v>
      </c>
      <c r="P66" s="56" t="n">
        <f aca="false">(1+C66)/(1+$N66)-1</f>
        <v>-0.0308599302842186</v>
      </c>
      <c r="Q66" s="56" t="n">
        <f aca="false">(1+D66)/(1+$N66)-1</f>
        <v>-0.0507397523105815</v>
      </c>
      <c r="R66" s="56" t="n">
        <f aca="false">(1+E66)/(1+$N66)-1</f>
        <v>0.0174707627015067</v>
      </c>
    </row>
    <row r="67" customFormat="false" ht="16" hidden="false" customHeight="false" outlineLevel="0" collapsed="false">
      <c r="A67" s="49" t="n">
        <v>1976</v>
      </c>
      <c r="B67" s="50" t="n">
        <f aca="false">('S&amp;P 500 &amp; Raw Data'!B52-'S&amp;P 500 &amp; Raw Data'!B51+'S&amp;P 500 &amp; Raw Data'!C52)/'S&amp;P 500 &amp; Raw Data'!B51</f>
        <v>0.238309990021067</v>
      </c>
      <c r="C67" s="50" t="n">
        <f aca="false">'T. Bill rates'!C54</f>
        <v>0.0497416666666667</v>
      </c>
      <c r="D67" s="50" t="n">
        <f aca="false">'S&amp;P 500 &amp; Raw Data'!F52</f>
        <v>0.159845607429092</v>
      </c>
      <c r="E67" s="50" t="n">
        <f aca="false">'S&amp;P 500 &amp; Raw Data'!J52</f>
        <v>0.19752813987098</v>
      </c>
      <c r="F67" s="51" t="n">
        <f aca="false">F66*(1+B67)</f>
        <v>5129.20070577759</v>
      </c>
      <c r="G67" s="51" t="n">
        <f aca="false">G66*(1+C67)</f>
        <v>327.649840122943</v>
      </c>
      <c r="H67" s="51" t="n">
        <f aca="false">H66*(1+D67)</f>
        <v>456.607276908399</v>
      </c>
      <c r="I67" s="51" t="n">
        <f aca="false">I66*(1+E67)</f>
        <v>1073.13075980194</v>
      </c>
      <c r="J67" s="50" t="n">
        <f aca="false">B67-C67</f>
        <v>0.1885683233544</v>
      </c>
      <c r="K67" s="50" t="n">
        <f aca="false">B67-D67</f>
        <v>0.0784643825919743</v>
      </c>
      <c r="L67" s="52" t="n">
        <f aca="false">B67-E67</f>
        <v>0.0407818501500867</v>
      </c>
      <c r="M67" s="52" t="n">
        <f aca="false">((F67/100)^(1/(A67-$A$19+1)))-((H67/100)^(1/(A67-$A$19+1)))</f>
        <v>0.0521965880389501</v>
      </c>
      <c r="N67" s="54" t="n">
        <v>0.0574481</v>
      </c>
      <c r="O67" s="56" t="n">
        <f aca="false">(1+B67)/(1+$N67)-1</f>
        <v>0.171036186098464</v>
      </c>
      <c r="P67" s="56" t="n">
        <f aca="false">(1+C67)/(1+$N67)-1</f>
        <v>-0.00728776507644524</v>
      </c>
      <c r="Q67" s="56" t="n">
        <f aca="false">(1+D67)/(1+$N67)-1</f>
        <v>0.0968345467064458</v>
      </c>
      <c r="R67" s="56" t="n">
        <f aca="false">(1+E67)/(1+$N67)-1</f>
        <v>0.132469896036486</v>
      </c>
    </row>
    <row r="68" customFormat="false" ht="16" hidden="false" customHeight="false" outlineLevel="0" collapsed="false">
      <c r="A68" s="49" t="n">
        <v>1977</v>
      </c>
      <c r="B68" s="50" t="n">
        <f aca="false">('S&amp;P 500 &amp; Raw Data'!B53-'S&amp;P 500 &amp; Raw Data'!B52+'S&amp;P 500 &amp; Raw Data'!C53)/'S&amp;P 500 &amp; Raw Data'!B52</f>
        <v>-0.0697970407593523</v>
      </c>
      <c r="C68" s="50" t="n">
        <f aca="false">'T. Bill rates'!C55</f>
        <v>0.0526916666666667</v>
      </c>
      <c r="D68" s="50" t="n">
        <f aca="false">'S&amp;P 500 &amp; Raw Data'!F53</f>
        <v>0.0128996060710706</v>
      </c>
      <c r="E68" s="50" t="n">
        <f aca="false">'S&amp;P 500 &amp; Raw Data'!J53</f>
        <v>0.0995466285209064</v>
      </c>
      <c r="F68" s="51" t="n">
        <f aca="false">F67*(1+B68)</f>
        <v>4771.19767505354</v>
      </c>
      <c r="G68" s="51" t="n">
        <f aca="false">G67*(1+C68)</f>
        <v>344.914256282088</v>
      </c>
      <c r="H68" s="51" t="n">
        <f aca="false">H67*(1+D68)</f>
        <v>462.497330909702</v>
      </c>
      <c r="I68" s="51" t="n">
        <f aca="false">I67*(1+E68)</f>
        <v>1179.9573089023</v>
      </c>
      <c r="J68" s="50" t="n">
        <f aca="false">B68-C68</f>
        <v>-0.122488707426019</v>
      </c>
      <c r="K68" s="50" t="n">
        <f aca="false">B68-D68</f>
        <v>-0.0826966468304229</v>
      </c>
      <c r="L68" s="52" t="n">
        <f aca="false">B68-E68</f>
        <v>-0.169343669280259</v>
      </c>
      <c r="M68" s="52" t="n">
        <f aca="false">((F68/100)^(1/(A68-$A$19+1)))-((H68/100)^(1/(A68-$A$19+1)))</f>
        <v>0.0492667613570463</v>
      </c>
      <c r="N68" s="54" t="n">
        <v>0.0650168</v>
      </c>
      <c r="O68" s="56" t="n">
        <f aca="false">(1+B68)/(1+$N68)-1</f>
        <v>-0.126583769156836</v>
      </c>
      <c r="P68" s="56" t="n">
        <f aca="false">(1+C68)/(1+$N68)-1</f>
        <v>-0.0115727125932036</v>
      </c>
      <c r="Q68" s="56" t="n">
        <f aca="false">(1+D68)/(1+$N68)-1</f>
        <v>-0.0489355603863989</v>
      </c>
      <c r="R68" s="56" t="n">
        <f aca="false">(1+E68)/(1+$N68)-1</f>
        <v>0.0324218627545654</v>
      </c>
    </row>
    <row r="69" customFormat="false" ht="16" hidden="false" customHeight="false" outlineLevel="0" collapsed="false">
      <c r="A69" s="49" t="n">
        <v>1978</v>
      </c>
      <c r="B69" s="50" t="n">
        <f aca="false">('S&amp;P 500 &amp; Raw Data'!B54-'S&amp;P 500 &amp; Raw Data'!B53+'S&amp;P 500 &amp; Raw Data'!C54)/'S&amp;P 500 &amp; Raw Data'!B53</f>
        <v>0.0650928391167193</v>
      </c>
      <c r="C69" s="50" t="n">
        <f aca="false">'T. Bill rates'!C56</f>
        <v>0.0718833333333333</v>
      </c>
      <c r="D69" s="50" t="n">
        <f aca="false">'S&amp;P 500 &amp; Raw Data'!F54</f>
        <v>-0.00777580690750876</v>
      </c>
      <c r="E69" s="50" t="n">
        <f aca="false">'S&amp;P 500 &amp; Raw Data'!J54</f>
        <v>0.0313758497716909</v>
      </c>
      <c r="F69" s="51" t="n">
        <f aca="false">F68*(1+B69)</f>
        <v>5081.76847770986</v>
      </c>
      <c r="G69" s="51" t="n">
        <f aca="false">G68*(1+C69)</f>
        <v>369.707842737832</v>
      </c>
      <c r="H69" s="51" t="n">
        <f aca="false">H68*(1+D69)</f>
        <v>458.90104096931</v>
      </c>
      <c r="I69" s="51" t="n">
        <f aca="false">I68*(1+E69)</f>
        <v>1216.97947216343</v>
      </c>
      <c r="J69" s="50" t="n">
        <f aca="false">B69-C69</f>
        <v>-0.00679049421661404</v>
      </c>
      <c r="K69" s="50" t="n">
        <f aca="false">B69-D69</f>
        <v>0.0728686460242281</v>
      </c>
      <c r="L69" s="52" t="n">
        <f aca="false">B69-E69</f>
        <v>0.0337169893450284</v>
      </c>
      <c r="M69" s="52" t="n">
        <f aca="false">((F69/100)^(1/(A69-$A$19+1)))-((H69/100)^(1/(A69-$A$19+1)))</f>
        <v>0.0497418989132032</v>
      </c>
      <c r="N69" s="54" t="n">
        <v>0.0763096</v>
      </c>
      <c r="O69" s="56" t="n">
        <f aca="false">(1+B69)/(1+$N69)-1</f>
        <v>-0.0104215003594511</v>
      </c>
      <c r="P69" s="56" t="n">
        <f aca="false">(1+C69)/(1+$N69)-1</f>
        <v>-0.0041124474469677</v>
      </c>
      <c r="Q69" s="56" t="n">
        <f aca="false">(1+D69)/(1+$N69)-1</f>
        <v>-0.0781238102006234</v>
      </c>
      <c r="R69" s="56" t="n">
        <f aca="false">(1+E69)/(1+$N69)-1</f>
        <v>-0.0417479786748247</v>
      </c>
    </row>
    <row r="70" customFormat="false" ht="16" hidden="false" customHeight="false" outlineLevel="0" collapsed="false">
      <c r="A70" s="49" t="n">
        <v>1979</v>
      </c>
      <c r="B70" s="50" t="n">
        <f aca="false">('S&amp;P 500 &amp; Raw Data'!B55-'S&amp;P 500 &amp; Raw Data'!B54+'S&amp;P 500 &amp; Raw Data'!C55)/'S&amp;P 500 &amp; Raw Data'!B54</f>
        <v>0.185194901675164</v>
      </c>
      <c r="C70" s="50" t="n">
        <f aca="false">'T. Bill rates'!C57</f>
        <v>0.100691666666667</v>
      </c>
      <c r="D70" s="50" t="n">
        <f aca="false">'S&amp;P 500 &amp; Raw Data'!F55</f>
        <v>0.00670720312472355</v>
      </c>
      <c r="E70" s="50" t="n">
        <f aca="false">'S&amp;P 500 &amp; Raw Data'!J55</f>
        <v>-0.0200911014366154</v>
      </c>
      <c r="F70" s="51" t="n">
        <f aca="false">F69*(1+B70)</f>
        <v>6022.88609127529</v>
      </c>
      <c r="G70" s="51" t="n">
        <f aca="false">G69*(1+C70)</f>
        <v>406.934341602842</v>
      </c>
      <c r="H70" s="51" t="n">
        <f aca="false">H69*(1+D70)</f>
        <v>461.978983465238</v>
      </c>
      <c r="I70" s="51" t="n">
        <f aca="false">I69*(1+E70)</f>
        <v>1192.52901414192</v>
      </c>
      <c r="J70" s="50" t="n">
        <f aca="false">B70-C70</f>
        <v>0.0845032350084972</v>
      </c>
      <c r="K70" s="50" t="n">
        <f aca="false">B70-D70</f>
        <v>0.17848769855044</v>
      </c>
      <c r="L70" s="52" t="n">
        <f aca="false">B70-E70</f>
        <v>0.205286003111779</v>
      </c>
      <c r="M70" s="52" t="n">
        <f aca="false">((F70/100)^(1/(A70-$A$19+1)))-((H70/100)^(1/(A70-$A$19+1)))</f>
        <v>0.0521322528289867</v>
      </c>
      <c r="N70" s="54" t="n">
        <v>0.1125447</v>
      </c>
      <c r="O70" s="56" t="n">
        <f aca="false">(1+B70)/(1+$N70)-1</f>
        <v>0.0653009282909387</v>
      </c>
      <c r="P70" s="56" t="n">
        <f aca="false">(1+C70)/(1+$N70)-1</f>
        <v>-0.0106539839103393</v>
      </c>
      <c r="Q70" s="56" t="n">
        <f aca="false">(1+D70)/(1+$N70)-1</f>
        <v>-0.0951310063094781</v>
      </c>
      <c r="R70" s="56" t="n">
        <f aca="false">(1+E70)/(1+$N70)-1</f>
        <v>-0.119218402133969</v>
      </c>
    </row>
    <row r="71" customFormat="false" ht="16" hidden="false" customHeight="false" outlineLevel="0" collapsed="false">
      <c r="A71" s="49" t="n">
        <v>1980</v>
      </c>
      <c r="B71" s="50" t="n">
        <f aca="false">('S&amp;P 500 &amp; Raw Data'!B56-'S&amp;P 500 &amp; Raw Data'!B55+'S&amp;P 500 &amp; Raw Data'!C56)/'S&amp;P 500 &amp; Raw Data'!B55</f>
        <v>0.31735245506763</v>
      </c>
      <c r="C71" s="50" t="n">
        <f aca="false">'T. Bill rates'!C58</f>
        <v>0.114341666666667</v>
      </c>
      <c r="D71" s="50" t="n">
        <f aca="false">'S&amp;P 500 &amp; Raw Data'!F56</f>
        <v>-0.0298974425199941</v>
      </c>
      <c r="E71" s="50" t="n">
        <f aca="false">'S&amp;P 500 &amp; Raw Data'!J56</f>
        <v>-0.0331567833719105</v>
      </c>
      <c r="F71" s="51" t="n">
        <f aca="false">F70*(1+B71)</f>
        <v>7934.26377893418</v>
      </c>
      <c r="G71" s="51" t="n">
        <f aca="false">G70*(1+C71)</f>
        <v>453.463892445614</v>
      </c>
      <c r="H71" s="51" t="n">
        <f aca="false">H70*(1+D71)</f>
        <v>448.166993361641</v>
      </c>
      <c r="I71" s="51" t="n">
        <f aca="false">I70*(1+E71)</f>
        <v>1152.9885879553</v>
      </c>
      <c r="J71" s="50" t="n">
        <f aca="false">B71-C71</f>
        <v>0.203010788400963</v>
      </c>
      <c r="K71" s="50" t="n">
        <f aca="false">B71-D71</f>
        <v>0.347249897587624</v>
      </c>
      <c r="L71" s="52" t="n">
        <f aca="false">B71-E71</f>
        <v>0.350509238439541</v>
      </c>
      <c r="M71" s="52" t="n">
        <f aca="false">((F71/100)^(1/(A71-$A$19+1)))-((H71/100)^(1/(A71-$A$19+1)))</f>
        <v>0.0573187052575896</v>
      </c>
      <c r="N71" s="54" t="n">
        <v>0.135492</v>
      </c>
      <c r="O71" s="56" t="n">
        <f aca="false">(1+B71)/(1+$N71)-1</f>
        <v>0.160160049623978</v>
      </c>
      <c r="P71" s="56" t="n">
        <f aca="false">(1+C71)/(1+$N71)-1</f>
        <v>-0.0186265806657673</v>
      </c>
      <c r="Q71" s="56" t="n">
        <f aca="false">(1+D71)/(1+$N71)-1</f>
        <v>-0.145654432193264</v>
      </c>
      <c r="R71" s="56" t="n">
        <f aca="false">(1+E71)/(1+$N71)-1</f>
        <v>-0.148524853871195</v>
      </c>
    </row>
    <row r="72" customFormat="false" ht="16" hidden="false" customHeight="false" outlineLevel="0" collapsed="false">
      <c r="A72" s="49" t="n">
        <v>1981</v>
      </c>
      <c r="B72" s="50" t="n">
        <f aca="false">('S&amp;P 500 &amp; Raw Data'!B57-'S&amp;P 500 &amp; Raw Data'!B56+'S&amp;P 500 &amp; Raw Data'!C57)/'S&amp;P 500 &amp; Raw Data'!B56</f>
        <v>-0.0470239024749558</v>
      </c>
      <c r="C72" s="50" t="n">
        <f aca="false">'T. Bill rates'!C59</f>
        <v>0.14025</v>
      </c>
      <c r="D72" s="50" t="n">
        <f aca="false">'S&amp;P 500 &amp; Raw Data'!F57</f>
        <v>0.0819921533589235</v>
      </c>
      <c r="E72" s="50" t="n">
        <f aca="false">'S&amp;P 500 &amp; Raw Data'!J57</f>
        <v>0.0846239948089121</v>
      </c>
      <c r="F72" s="51" t="n">
        <f aca="false">F71*(1+B72)</f>
        <v>7561.16373278301</v>
      </c>
      <c r="G72" s="51" t="n">
        <f aca="false">G71*(1+C72)</f>
        <v>517.062203361111</v>
      </c>
      <c r="H72" s="51" t="n">
        <f aca="false">H71*(1+D72)</f>
        <v>484.913170211756</v>
      </c>
      <c r="I72" s="51" t="n">
        <f aca="false">I71*(1+E72)</f>
        <v>1250.55908823716</v>
      </c>
      <c r="J72" s="50" t="n">
        <f aca="false">B72-C72</f>
        <v>-0.187273902474956</v>
      </c>
      <c r="K72" s="50" t="n">
        <f aca="false">B72-D72</f>
        <v>-0.129016055833879</v>
      </c>
      <c r="L72" s="52" t="n">
        <f aca="false">B72-E72</f>
        <v>-0.131647897283868</v>
      </c>
      <c r="M72" s="52" t="n">
        <f aca="false">((F72/100)^(1/(A72-$A$19+1)))-((H72/100)^(1/(A72-$A$19+1)))</f>
        <v>0.0537309904686445</v>
      </c>
      <c r="N72" s="54" t="n">
        <v>0.1033472</v>
      </c>
      <c r="O72" s="56" t="n">
        <f aca="false">(1+B72)/(1+$N72)-1</f>
        <v>-0.136286295442591</v>
      </c>
      <c r="P72" s="56" t="n">
        <f aca="false">(1+C72)/(1+$N72)-1</f>
        <v>0.0334462261743176</v>
      </c>
      <c r="Q72" s="56" t="n">
        <f aca="false">(1+D72)/(1+$N72)-1</f>
        <v>-0.0193547839166822</v>
      </c>
      <c r="R72" s="56" t="n">
        <f aca="false">(1+E72)/(1+$N72)-1</f>
        <v>-0.0169694591068776</v>
      </c>
    </row>
    <row r="73" customFormat="false" ht="16" hidden="false" customHeight="false" outlineLevel="0" collapsed="false">
      <c r="A73" s="49" t="n">
        <v>1982</v>
      </c>
      <c r="B73" s="50" t="n">
        <f aca="false">('S&amp;P 500 &amp; Raw Data'!B58-'S&amp;P 500 &amp; Raw Data'!B57+'S&amp;P 500 &amp; Raw Data'!C58)/'S&amp;P 500 &amp; Raw Data'!B57</f>
        <v>0.204190550795594</v>
      </c>
      <c r="C73" s="50" t="n">
        <f aca="false">'T. Bill rates'!C60</f>
        <v>0.106141666666667</v>
      </c>
      <c r="D73" s="50" t="n">
        <f aca="false">'S&amp;P 500 &amp; Raw Data'!F58</f>
        <v>0.328145494862956</v>
      </c>
      <c r="E73" s="50" t="n">
        <f aca="false">'S&amp;P 500 &amp; Raw Data'!J58</f>
        <v>0.290524556559087</v>
      </c>
      <c r="F73" s="51" t="n">
        <f aca="false">F72*(1+B73)</f>
        <v>9105.08192003563</v>
      </c>
      <c r="G73" s="51" t="n">
        <f aca="false">G72*(1+C73)</f>
        <v>571.944047396198</v>
      </c>
      <c r="H73" s="51" t="n">
        <f aca="false">H72*(1+D73)</f>
        <v>644.035242416458</v>
      </c>
      <c r="I73" s="51" t="n">
        <f aca="false">I72*(1+E73)</f>
        <v>1613.8772127982</v>
      </c>
      <c r="J73" s="50" t="n">
        <f aca="false">B73-C73</f>
        <v>0.0980488841289269</v>
      </c>
      <c r="K73" s="50" t="n">
        <f aca="false">B73-D73</f>
        <v>-0.123954944067363</v>
      </c>
      <c r="L73" s="52" t="n">
        <f aca="false">B73-E73</f>
        <v>-0.0863340057634931</v>
      </c>
      <c r="M73" s="52" t="n">
        <f aca="false">((F73/100)^(1/(A73-$A$19+1)))-((H73/100)^(1/(A73-$A$19+1)))</f>
        <v>0.0510386886921395</v>
      </c>
      <c r="N73" s="54" t="n">
        <v>0.0613143</v>
      </c>
      <c r="O73" s="56" t="n">
        <f aca="false">(1+B73)/(1+$N73)-1</f>
        <v>0.134621997268475</v>
      </c>
      <c r="P73" s="56" t="n">
        <f aca="false">(1+C73)/(1+$N73)-1</f>
        <v>0.0422375979167213</v>
      </c>
      <c r="Q73" s="56" t="n">
        <f aca="false">(1+D73)/(1+$N73)-1</f>
        <v>0.251415810437074</v>
      </c>
      <c r="R73" s="56" t="n">
        <f aca="false">(1+E73)/(1+$N73)-1</f>
        <v>0.215968310762501</v>
      </c>
    </row>
    <row r="74" customFormat="false" ht="16" hidden="false" customHeight="false" outlineLevel="0" collapsed="false">
      <c r="A74" s="49" t="n">
        <v>1983</v>
      </c>
      <c r="B74" s="50" t="n">
        <f aca="false">('S&amp;P 500 &amp; Raw Data'!B59-'S&amp;P 500 &amp; Raw Data'!B58+'S&amp;P 500 &amp; Raw Data'!C59)/'S&amp;P 500 &amp; Raw Data'!B58</f>
        <v>0.223371558589306</v>
      </c>
      <c r="C74" s="50" t="n">
        <f aca="false">'T. Bill rates'!C61</f>
        <v>0.0861083333333333</v>
      </c>
      <c r="D74" s="50" t="n">
        <f aca="false">'S&amp;P 500 &amp; Raw Data'!F59</f>
        <v>0.0320020944514293</v>
      </c>
      <c r="E74" s="50" t="n">
        <f aca="false">'S&amp;P 500 &amp; Raw Data'!J59</f>
        <v>0.161942896227984</v>
      </c>
      <c r="F74" s="51" t="n">
        <f aca="false">F73*(1+B74)</f>
        <v>11138.8982595973</v>
      </c>
      <c r="G74" s="51" t="n">
        <f aca="false">G73*(1+C74)</f>
        <v>621.193196077406</v>
      </c>
      <c r="H74" s="51" t="n">
        <f aca="false">H73*(1+D74)</f>
        <v>664.645719074318</v>
      </c>
      <c r="I74" s="51" t="n">
        <f aca="false">I73*(1+E74)</f>
        <v>1875.23316279508</v>
      </c>
      <c r="J74" s="50" t="n">
        <f aca="false">B74-C74</f>
        <v>0.137263225255973</v>
      </c>
      <c r="K74" s="50" t="n">
        <f aca="false">B74-D74</f>
        <v>0.191369464137877</v>
      </c>
      <c r="L74" s="52" t="n">
        <f aca="false">B74-E74</f>
        <v>0.0614286623613225</v>
      </c>
      <c r="M74" s="52" t="n">
        <f aca="false">((F74/100)^(1/(A74-$A$19+1)))-((H74/100)^(1/(A74-$A$19+1)))</f>
        <v>0.053402830654564</v>
      </c>
      <c r="N74" s="54" t="n">
        <v>0.0321244</v>
      </c>
      <c r="O74" s="56" t="n">
        <f aca="false">(1+B74)/(1+$N74)-1</f>
        <v>0.185294678228037</v>
      </c>
      <c r="P74" s="56" t="n">
        <f aca="false">(1+C74)/(1+$N74)-1</f>
        <v>0.0523037080930682</v>
      </c>
      <c r="Q74" s="56" t="n">
        <f aca="false">(1+D74)/(1+$N74)-1</f>
        <v>-0.000118498844297155</v>
      </c>
      <c r="R74" s="56" t="n">
        <f aca="false">(1+E74)/(1+$N74)-1</f>
        <v>0.125777954893793</v>
      </c>
    </row>
    <row r="75" customFormat="false" ht="16" hidden="false" customHeight="false" outlineLevel="0" collapsed="false">
      <c r="A75" s="49" t="n">
        <v>1984</v>
      </c>
      <c r="B75" s="50" t="n">
        <f aca="false">('S&amp;P 500 &amp; Raw Data'!B60-'S&amp;P 500 &amp; Raw Data'!B59+'S&amp;P 500 &amp; Raw Data'!C60)/'S&amp;P 500 &amp; Raw Data'!B59</f>
        <v>0.0614614199963621</v>
      </c>
      <c r="C75" s="50" t="n">
        <f aca="false">'T. Bill rates'!C62</f>
        <v>0.095225</v>
      </c>
      <c r="D75" s="50" t="n">
        <f aca="false">'S&amp;P 500 &amp; Raw Data'!F60</f>
        <v>0.137333643441024</v>
      </c>
      <c r="E75" s="50" t="n">
        <f aca="false">'S&amp;P 500 &amp; Raw Data'!J60</f>
        <v>0.156192073324542</v>
      </c>
      <c r="F75" s="51" t="n">
        <f aca="false">F74*(1+B75)</f>
        <v>11823.5107638272</v>
      </c>
      <c r="G75" s="51" t="n">
        <f aca="false">G74*(1+C75)</f>
        <v>680.346318173877</v>
      </c>
      <c r="H75" s="51" t="n">
        <f aca="false">H74*(1+D75)</f>
        <v>755.923937272274</v>
      </c>
      <c r="I75" s="51" t="n">
        <f aca="false">I74*(1+E75)</f>
        <v>2168.12971845898</v>
      </c>
      <c r="J75" s="50" t="n">
        <f aca="false">B75-C75</f>
        <v>-0.0337635800036379</v>
      </c>
      <c r="K75" s="50" t="n">
        <f aca="false">B75-D75</f>
        <v>-0.0758722234446616</v>
      </c>
      <c r="L75" s="52" t="n">
        <f aca="false">B75-E75</f>
        <v>-0.0947306533281799</v>
      </c>
      <c r="M75" s="52" t="n">
        <f aca="false">((F75/100)^(1/(A75-$A$19+1)))-((H75/100)^(1/(A75-$A$19+1)))</f>
        <v>0.0512121263180514</v>
      </c>
      <c r="N75" s="54" t="n">
        <v>0.0430054</v>
      </c>
      <c r="O75" s="56" t="n">
        <f aca="false">(1+B75)/(1+$N75)-1</f>
        <v>0.0176950378170258</v>
      </c>
      <c r="P75" s="56" t="n">
        <f aca="false">(1+C75)/(1+$N75)-1</f>
        <v>0.0500664713720562</v>
      </c>
      <c r="Q75" s="56" t="n">
        <f aca="false">(1+D75)/(1+$N75)-1</f>
        <v>0.0904388830978475</v>
      </c>
      <c r="R75" s="56" t="n">
        <f aca="false">(1+E75)/(1+$N75)-1</f>
        <v>0.108519738559879</v>
      </c>
    </row>
    <row r="76" customFormat="false" ht="16" hidden="false" customHeight="false" outlineLevel="0" collapsed="false">
      <c r="A76" s="49" t="n">
        <v>1985</v>
      </c>
      <c r="B76" s="50" t="n">
        <f aca="false">('S&amp;P 500 &amp; Raw Data'!B61-'S&amp;P 500 &amp; Raw Data'!B60+'S&amp;P 500 &amp; Raw Data'!C61)/'S&amp;P 500 &amp; Raw Data'!B60</f>
        <v>0.312351494857689</v>
      </c>
      <c r="C76" s="50" t="n">
        <f aca="false">'T. Bill rates'!C63</f>
        <v>0.0747916666666667</v>
      </c>
      <c r="D76" s="50" t="n">
        <f aca="false">'S&amp;P 500 &amp; Raw Data'!F61</f>
        <v>0.257124882126064</v>
      </c>
      <c r="E76" s="50" t="n">
        <f aca="false">'S&amp;P 500 &amp; Raw Data'!J61</f>
        <v>0.238626418499165</v>
      </c>
      <c r="F76" s="51" t="n">
        <f aca="false">F75*(1+B76)</f>
        <v>15516.6020253746</v>
      </c>
      <c r="G76" s="51" t="n">
        <f aca="false">G75*(1+C76)</f>
        <v>731.230553220631</v>
      </c>
      <c r="H76" s="51" t="n">
        <f aca="false">H75*(1+D76)</f>
        <v>950.290790539677</v>
      </c>
      <c r="I76" s="51" t="n">
        <f aca="false">I75*(1+E76)</f>
        <v>2685.50274801645</v>
      </c>
      <c r="J76" s="50" t="n">
        <f aca="false">B76-C76</f>
        <v>0.237559828191023</v>
      </c>
      <c r="K76" s="50" t="n">
        <f aca="false">B76-D76</f>
        <v>0.0552266127316254</v>
      </c>
      <c r="L76" s="52" t="n">
        <f aca="false">B76-E76</f>
        <v>0.0737250763585247</v>
      </c>
      <c r="M76" s="52" t="n">
        <f aca="false">((F76/100)^(1/(A76-$A$19+1)))-((H76/100)^(1/(A76-$A$19+1)))</f>
        <v>0.0512843651025816</v>
      </c>
      <c r="N76" s="54" t="n">
        <v>0.0354564</v>
      </c>
      <c r="O76" s="56" t="n">
        <f aca="false">(1+B76)/(1+$N76)-1</f>
        <v>0.267413572273724</v>
      </c>
      <c r="P76" s="56" t="n">
        <f aca="false">(1+C76)/(1+$N76)-1</f>
        <v>0.0379883369948426</v>
      </c>
      <c r="Q76" s="56" t="n">
        <f aca="false">(1+D76)/(1+$N76)-1</f>
        <v>0.214078045319981</v>
      </c>
      <c r="R76" s="56" t="n">
        <f aca="false">(1+E76)/(1+$N76)-1</f>
        <v>0.196213011478962</v>
      </c>
    </row>
    <row r="77" customFormat="false" ht="16" hidden="false" customHeight="false" outlineLevel="0" collapsed="false">
      <c r="A77" s="49" t="n">
        <v>1986</v>
      </c>
      <c r="B77" s="50" t="n">
        <f aca="false">('S&amp;P 500 &amp; Raw Data'!B62-'S&amp;P 500 &amp; Raw Data'!B61+'S&amp;P 500 &amp; Raw Data'!C62)/'S&amp;P 500 &amp; Raw Data'!B61</f>
        <v>0.184945787580462</v>
      </c>
      <c r="C77" s="50" t="n">
        <f aca="false">'T. Bill rates'!C64</f>
        <v>0.0597833333333333</v>
      </c>
      <c r="D77" s="50" t="n">
        <f aca="false">'S&amp;P 500 &amp; Raw Data'!F62</f>
        <v>0.242842151417676</v>
      </c>
      <c r="E77" s="50" t="n">
        <f aca="false">'S&amp;P 500 &amp; Raw Data'!J62</f>
        <v>0.214855153097595</v>
      </c>
      <c r="F77" s="51" t="n">
        <f aca="false">F76*(1+B77)</f>
        <v>18386.33220753</v>
      </c>
      <c r="G77" s="51" t="n">
        <f aca="false">G76*(1+C77)</f>
        <v>774.945953127338</v>
      </c>
      <c r="H77" s="51" t="n">
        <f aca="false">H76*(1+D77)</f>
        <v>1181.06145058674</v>
      </c>
      <c r="I77" s="51" t="n">
        <f aca="false">I76*(1+E77)</f>
        <v>3262.49685208554</v>
      </c>
      <c r="J77" s="50" t="n">
        <f aca="false">B77-C77</f>
        <v>0.125162454247129</v>
      </c>
      <c r="K77" s="50" t="n">
        <f aca="false">B77-D77</f>
        <v>-0.0578963638372143</v>
      </c>
      <c r="L77" s="52" t="n">
        <f aca="false">B77-E77</f>
        <v>-0.0299093655171331</v>
      </c>
      <c r="M77" s="52" t="n">
        <f aca="false">((F77/100)^(1/(A77-$A$19+1)))-((H77/100)^(1/(A77-$A$19+1)))</f>
        <v>0.0496635655997391</v>
      </c>
      <c r="N77" s="54" t="n">
        <v>0.0189805</v>
      </c>
      <c r="O77" s="56" t="n">
        <f aca="false">(1+B77)/(1+$N77)-1</f>
        <v>0.162873860275503</v>
      </c>
      <c r="P77" s="56" t="n">
        <f aca="false">(1+C77)/(1+$N77)-1</f>
        <v>0.0400428009499036</v>
      </c>
      <c r="Q77" s="56" t="n">
        <f aca="false">(1+D77)/(1+$N77)-1</f>
        <v>0.219691791371548</v>
      </c>
      <c r="R77" s="56" t="n">
        <f aca="false">(1+E77)/(1+$N77)-1</f>
        <v>0.192226105502112</v>
      </c>
    </row>
    <row r="78" customFormat="false" ht="16" hidden="false" customHeight="false" outlineLevel="0" collapsed="false">
      <c r="A78" s="49" t="n">
        <v>1987</v>
      </c>
      <c r="B78" s="50" t="n">
        <f aca="false">('S&amp;P 500 &amp; Raw Data'!B63-'S&amp;P 500 &amp; Raw Data'!B62+'S&amp;P 500 &amp; Raw Data'!C63)/'S&amp;P 500 &amp; Raw Data'!B62</f>
        <v>0.0581272164182187</v>
      </c>
      <c r="C78" s="50" t="n">
        <f aca="false">'T. Bill rates'!C65</f>
        <v>0.05775</v>
      </c>
      <c r="D78" s="50" t="n">
        <f aca="false">'S&amp;P 500 &amp; Raw Data'!F63</f>
        <v>-0.0496050893792625</v>
      </c>
      <c r="E78" s="50" t="n">
        <f aca="false">'S&amp;P 500 &amp; Raw Data'!J63</f>
        <v>0.0228984608427666</v>
      </c>
      <c r="F78" s="51" t="n">
        <f aca="false">F77*(1+B78)</f>
        <v>19455.0785188944</v>
      </c>
      <c r="G78" s="51" t="n">
        <f aca="false">G77*(1+C78)</f>
        <v>819.699081920442</v>
      </c>
      <c r="H78" s="51" t="n">
        <f aca="false">H77*(1+D78)</f>
        <v>1122.47479176798</v>
      </c>
      <c r="I78" s="51" t="n">
        <f aca="false">I77*(1+E78)</f>
        <v>3337.20300850267</v>
      </c>
      <c r="J78" s="50" t="n">
        <f aca="false">B78-C78</f>
        <v>0.000377216418218709</v>
      </c>
      <c r="K78" s="50" t="n">
        <f aca="false">B78-D78</f>
        <v>0.107732305797481</v>
      </c>
      <c r="L78" s="52" t="n">
        <f aca="false">B78-E78</f>
        <v>0.0352287555754521</v>
      </c>
      <c r="M78" s="52" t="n">
        <f aca="false">((F78/100)^(1/(A78-$A$19+1)))-((H78/100)^(1/(A78-$A$19+1)))</f>
        <v>0.0506935904375072</v>
      </c>
      <c r="N78" s="54" t="n">
        <v>0.0366456</v>
      </c>
      <c r="O78" s="56" t="n">
        <f aca="false">(1+B78)/(1+$N78)-1</f>
        <v>0.0207222375884475</v>
      </c>
      <c r="P78" s="56" t="n">
        <f aca="false">(1+C78)/(1+$N78)-1</f>
        <v>0.0203583558353984</v>
      </c>
      <c r="Q78" s="56" t="n">
        <f aca="false">(1+D78)/(1+$N78)-1</f>
        <v>-0.0832017126964727</v>
      </c>
      <c r="R78" s="56" t="n">
        <f aca="false">(1+E78)/(1+$N78)-1</f>
        <v>-0.0132611754270053</v>
      </c>
    </row>
    <row r="79" customFormat="false" ht="16" hidden="false" customHeight="false" outlineLevel="0" collapsed="false">
      <c r="A79" s="49" t="n">
        <v>1988</v>
      </c>
      <c r="B79" s="50" t="n">
        <f aca="false">('S&amp;P 500 &amp; Raw Data'!B64-'S&amp;P 500 &amp; Raw Data'!B63+'S&amp;P 500 &amp; Raw Data'!C64)/'S&amp;P 500 &amp; Raw Data'!B63</f>
        <v>0.165371928120447</v>
      </c>
      <c r="C79" s="50" t="n">
        <f aca="false">'T. Bill rates'!C66</f>
        <v>0.066675</v>
      </c>
      <c r="D79" s="50" t="n">
        <f aca="false">'S&amp;P 500 &amp; Raw Data'!F64</f>
        <v>0.0822359584348417</v>
      </c>
      <c r="E79" s="50" t="n">
        <f aca="false">'S&amp;P 500 &amp; Raw Data'!J64</f>
        <v>0.1511507006712</v>
      </c>
      <c r="F79" s="51" t="n">
        <f aca="false">F78*(1+B79)</f>
        <v>22672.4023652987</v>
      </c>
      <c r="G79" s="51" t="n">
        <f aca="false">G78*(1+C79)</f>
        <v>874.352518207487</v>
      </c>
      <c r="H79" s="51" t="n">
        <f aca="false">H78*(1+D79)</f>
        <v>1214.78258208797</v>
      </c>
      <c r="I79" s="51" t="n">
        <f aca="false">I78*(1+E79)</f>
        <v>3841.62358151989</v>
      </c>
      <c r="J79" s="50" t="n">
        <f aca="false">B79-C79</f>
        <v>0.0986969281204469</v>
      </c>
      <c r="K79" s="50" t="n">
        <f aca="false">B79-D79</f>
        <v>0.0831359696856052</v>
      </c>
      <c r="L79" s="52" t="n">
        <f aca="false">B79-E79</f>
        <v>0.0142212274492466</v>
      </c>
      <c r="M79" s="52" t="n">
        <f aca="false">((F79/100)^(1/(A79-$A$19+1)))-((H79/100)^(1/(A79-$A$19+1)))</f>
        <v>0.0511999335789939</v>
      </c>
      <c r="N79" s="54" t="n">
        <v>0.0407774</v>
      </c>
      <c r="O79" s="56" t="n">
        <f aca="false">(1+B79)/(1+$N79)-1</f>
        <v>0.119712945458315</v>
      </c>
      <c r="P79" s="56" t="n">
        <f aca="false">(1+C79)/(1+$N79)-1</f>
        <v>0.0248829384650358</v>
      </c>
      <c r="Q79" s="56" t="n">
        <f aca="false">(1+D79)/(1+$N79)-1</f>
        <v>0.0398342224137858</v>
      </c>
      <c r="R79" s="56" t="n">
        <f aca="false">(1+E79)/(1+$N79)-1</f>
        <v>0.106048902167937</v>
      </c>
    </row>
    <row r="80" customFormat="false" ht="16" hidden="false" customHeight="false" outlineLevel="0" collapsed="false">
      <c r="A80" s="49" t="n">
        <v>1989</v>
      </c>
      <c r="B80" s="50" t="n">
        <f aca="false">('S&amp;P 500 &amp; Raw Data'!B65-'S&amp;P 500 &amp; Raw Data'!B64+'S&amp;P 500 &amp; Raw Data'!C65)/'S&amp;P 500 &amp; Raw Data'!B64</f>
        <v>0.314751836381967</v>
      </c>
      <c r="C80" s="50" t="n">
        <f aca="false">'T. Bill rates'!C67</f>
        <v>0.0811166666666667</v>
      </c>
      <c r="D80" s="50" t="n">
        <f aca="false">'S&amp;P 500 &amp; Raw Data'!F65</f>
        <v>0.176936471594462</v>
      </c>
      <c r="E80" s="50" t="n">
        <f aca="false">'S&amp;P 500 &amp; Raw Data'!J65</f>
        <v>0.157896665314373</v>
      </c>
      <c r="F80" s="51" t="n">
        <f aca="false">F79*(1+B80)</f>
        <v>29808.5826449673</v>
      </c>
      <c r="G80" s="51" t="n">
        <f aca="false">G79*(1+C80)</f>
        <v>945.277079976085</v>
      </c>
      <c r="H80" s="51" t="n">
        <f aca="false">H79*(1+D80)</f>
        <v>1429.72192591702</v>
      </c>
      <c r="I80" s="51" t="n">
        <f aca="false">I79*(1+E80)</f>
        <v>4448.20313443494</v>
      </c>
      <c r="J80" s="50" t="n">
        <f aca="false">B80-C80</f>
        <v>0.233635169715301</v>
      </c>
      <c r="K80" s="50" t="n">
        <f aca="false">B80-D80</f>
        <v>0.137815364787505</v>
      </c>
      <c r="L80" s="52" t="n">
        <f aca="false">B80-E80</f>
        <v>0.156855171067594</v>
      </c>
      <c r="M80" s="52" t="n">
        <f aca="false">((F80/100)^(1/(A80-$A$19+1)))-((H80/100)^(1/(A80-$A$19+1)))</f>
        <v>0.0524098216933688</v>
      </c>
      <c r="N80" s="54" t="n">
        <v>0.04827</v>
      </c>
      <c r="O80" s="56" t="n">
        <f aca="false">(1+B80)/(1+$N80)-1</f>
        <v>0.254211068123639</v>
      </c>
      <c r="P80" s="56" t="n">
        <f aca="false">(1+C80)/(1+$N80)-1</f>
        <v>0.0313341664520272</v>
      </c>
      <c r="Q80" s="56" t="n">
        <f aca="false">(1+D80)/(1+$N80)-1</f>
        <v>0.122741728366224</v>
      </c>
      <c r="R80" s="56" t="n">
        <f aca="false">(1+E80)/(1+$N80)-1</f>
        <v>0.104578653700262</v>
      </c>
    </row>
    <row r="81" customFormat="false" ht="16" hidden="false" customHeight="false" outlineLevel="0" collapsed="false">
      <c r="A81" s="49" t="n">
        <v>1990</v>
      </c>
      <c r="B81" s="50" t="n">
        <f aca="false">('S&amp;P 500 &amp; Raw Data'!B66-'S&amp;P 500 &amp; Raw Data'!B65+'S&amp;P 500 &amp; Raw Data'!C66)/'S&amp;P 500 &amp; Raw Data'!B65</f>
        <v>-0.0306445161290321</v>
      </c>
      <c r="C81" s="50" t="n">
        <f aca="false">'T. Bill rates'!C68</f>
        <v>0.0749333333333333</v>
      </c>
      <c r="D81" s="50" t="n">
        <f aca="false">'S&amp;P 500 &amp; Raw Data'!F66</f>
        <v>0.0623537533355336</v>
      </c>
      <c r="E81" s="50" t="n">
        <f aca="false">'S&amp;P 500 &amp; Raw Data'!J66</f>
        <v>0.0614006288608169</v>
      </c>
      <c r="F81" s="51" t="n">
        <f aca="false">F80*(1+B81)</f>
        <v>28895.11305332</v>
      </c>
      <c r="G81" s="51" t="n">
        <f aca="false">G80*(1+C81)</f>
        <v>1016.10984250229</v>
      </c>
      <c r="H81" s="51" t="n">
        <f aca="false">H80*(1+D81)</f>
        <v>1518.87045422406</v>
      </c>
      <c r="I81" s="51" t="n">
        <f aca="false">I80*(1+E81)</f>
        <v>4721.3256041899</v>
      </c>
      <c r="J81" s="50" t="n">
        <f aca="false">B81-C81</f>
        <v>-0.105577849462365</v>
      </c>
      <c r="K81" s="50" t="n">
        <f aca="false">B81-D81</f>
        <v>-0.0929982694645657</v>
      </c>
      <c r="L81" s="52" t="n">
        <f aca="false">B81-E81</f>
        <v>-0.092045144989849</v>
      </c>
      <c r="M81" s="52" t="n">
        <f aca="false">((F81/100)^(1/(A81-$A$19+1)))-((H81/100)^(1/(A81-$A$19+1)))</f>
        <v>0.0499799531373644</v>
      </c>
      <c r="N81" s="54" t="n">
        <v>0.0539796</v>
      </c>
      <c r="O81" s="56" t="n">
        <f aca="false">(1+B81)/(1+$N81)-1</f>
        <v>-0.0802900892285125</v>
      </c>
      <c r="P81" s="56" t="n">
        <f aca="false">(1+C81)/(1+$N81)-1</f>
        <v>0.0198805871891006</v>
      </c>
      <c r="Q81" s="56" t="n">
        <f aca="false">(1+D81)/(1+$N81)-1</f>
        <v>0.0079452707960701</v>
      </c>
      <c r="R81" s="56" t="n">
        <f aca="false">(1+E81)/(1+$N81)-1</f>
        <v>0.00704096062278348</v>
      </c>
    </row>
    <row r="82" customFormat="false" ht="16" hidden="false" customHeight="false" outlineLevel="0" collapsed="false">
      <c r="A82" s="49" t="n">
        <v>1991</v>
      </c>
      <c r="B82" s="50" t="n">
        <f aca="false">('S&amp;P 500 &amp; Raw Data'!B67-'S&amp;P 500 &amp; Raw Data'!B66+'S&amp;P 500 &amp; Raw Data'!C67)/'S&amp;P 500 &amp; Raw Data'!B66</f>
        <v>0.302348431348798</v>
      </c>
      <c r="C82" s="50" t="n">
        <f aca="false">'T. Bill rates'!C69</f>
        <v>0.05375</v>
      </c>
      <c r="D82" s="50" t="n">
        <f aca="false">'S&amp;P 500 &amp; Raw Data'!F67</f>
        <v>0.150045100195173</v>
      </c>
      <c r="E82" s="50" t="n">
        <f aca="false">'S&amp;P 500 &amp; Raw Data'!J67</f>
        <v>0.178534871467632</v>
      </c>
      <c r="F82" s="51" t="n">
        <f aca="false">F81*(1+B82)</f>
        <v>37631.5051586375</v>
      </c>
      <c r="G82" s="51" t="n">
        <f aca="false">G81*(1+C82)</f>
        <v>1070.72574653679</v>
      </c>
      <c r="H82" s="51" t="n">
        <f aca="false">H81*(1+D82)</f>
        <v>1746.7695237116</v>
      </c>
      <c r="I82" s="51" t="n">
        <f aca="false">I81*(1+E82)</f>
        <v>5564.24686409078</v>
      </c>
      <c r="J82" s="50" t="n">
        <f aca="false">B82-C82</f>
        <v>0.248598431348798</v>
      </c>
      <c r="K82" s="50" t="n">
        <f aca="false">B82-D82</f>
        <v>0.152303331153625</v>
      </c>
      <c r="L82" s="52" t="n">
        <f aca="false">B82-E82</f>
        <v>0.123813559881166</v>
      </c>
      <c r="M82" s="52" t="n">
        <f aca="false">((F82/100)^(1/(A82-$A$19+1)))-((H82/100)^(1/(A82-$A$19+1)))</f>
        <v>0.0513850639844049</v>
      </c>
      <c r="N82" s="54" t="n">
        <v>0.0423496</v>
      </c>
      <c r="O82" s="56" t="n">
        <f aca="false">(1+B82)/(1+$N82)-1</f>
        <v>0.249435344292162</v>
      </c>
      <c r="P82" s="56" t="n">
        <f aca="false">(1+C82)/(1+$N82)-1</f>
        <v>0.0109372133879073</v>
      </c>
      <c r="Q82" s="56" t="n">
        <f aca="false">(1+D82)/(1+$N82)-1</f>
        <v>0.103319941980285</v>
      </c>
      <c r="R82" s="56" t="n">
        <f aca="false">(1+E82)/(1+$N82)-1</f>
        <v>0.130652202934247</v>
      </c>
    </row>
    <row r="83" customFormat="false" ht="16" hidden="false" customHeight="false" outlineLevel="0" collapsed="false">
      <c r="A83" s="49" t="n">
        <v>1992</v>
      </c>
      <c r="B83" s="50" t="n">
        <f aca="false">('S&amp;P 500 &amp; Raw Data'!B68-'S&amp;P 500 &amp; Raw Data'!B67+'S&amp;P 500 &amp; Raw Data'!C68)/'S&amp;P 500 &amp; Raw Data'!B67</f>
        <v>0.0749372797238006</v>
      </c>
      <c r="C83" s="50" t="n">
        <f aca="false">'T. Bill rates'!C70</f>
        <v>0.0343166666666667</v>
      </c>
      <c r="D83" s="50" t="n">
        <f aca="false">'S&amp;P 500 &amp; Raw Data'!F68</f>
        <v>0.0936163731620794</v>
      </c>
      <c r="E83" s="50" t="n">
        <f aca="false">'S&amp;P 500 &amp; Raw Data'!J68</f>
        <v>0.121722558698967</v>
      </c>
      <c r="F83" s="51" t="n">
        <f aca="false">F82*(1+B83)</f>
        <v>40451.5077871379</v>
      </c>
      <c r="G83" s="51" t="n">
        <f aca="false">G82*(1+C83)</f>
        <v>1107.46948507211</v>
      </c>
      <c r="H83" s="51" t="n">
        <f aca="false">H82*(1+D83)</f>
        <v>1910.29575127153</v>
      </c>
      <c r="I83" s="51" t="n">
        <f aca="false">I82*(1+E83)</f>
        <v>6241.54122962062</v>
      </c>
      <c r="J83" s="50" t="n">
        <f aca="false">B83-C83</f>
        <v>0.040620613057134</v>
      </c>
      <c r="K83" s="50" t="n">
        <f aca="false">B83-D83</f>
        <v>-0.0186790934382788</v>
      </c>
      <c r="L83" s="52" t="n">
        <f aca="false">B83-E83</f>
        <v>-0.0467852789751659</v>
      </c>
      <c r="M83" s="52" t="n">
        <f aca="false">((F83/100)^(1/(A83-$A$19+1)))-((H83/100)^(1/(A83-$A$19+1)))</f>
        <v>0.0503198570108696</v>
      </c>
      <c r="N83" s="54" t="n">
        <v>0.0302882</v>
      </c>
      <c r="O83" s="56" t="n">
        <f aca="false">(1+B83)/(1+$N83)-1</f>
        <v>0.0433364952872415</v>
      </c>
      <c r="P83" s="56" t="n">
        <f aca="false">(1+C83)/(1+$N83)-1</f>
        <v>0.00391003863449746</v>
      </c>
      <c r="Q83" s="56" t="n">
        <f aca="false">(1+D83)/(1+$N83)-1</f>
        <v>0.0614664645893055</v>
      </c>
      <c r="R83" s="56" t="n">
        <f aca="false">(1+E83)/(1+$N83)-1</f>
        <v>0.0887463902808618</v>
      </c>
    </row>
    <row r="84" customFormat="false" ht="16" hidden="false" customHeight="false" outlineLevel="0" collapsed="false">
      <c r="A84" s="49" t="n">
        <v>1993</v>
      </c>
      <c r="B84" s="50" t="n">
        <f aca="false">('S&amp;P 500 &amp; Raw Data'!B69-'S&amp;P 500 &amp; Raw Data'!B68+'S&amp;P 500 &amp; Raw Data'!C69)/'S&amp;P 500 &amp; Raw Data'!B68</f>
        <v>0.0996705147919488</v>
      </c>
      <c r="C84" s="50" t="n">
        <f aca="false">'T. Bill rates'!C71</f>
        <v>0.029975</v>
      </c>
      <c r="D84" s="50" t="n">
        <f aca="false">'S&amp;P 500 &amp; Raw Data'!F69</f>
        <v>0.142109575892631</v>
      </c>
      <c r="E84" s="50" t="n">
        <f aca="false">'S&amp;P 500 &amp; Raw Data'!J69</f>
        <v>0.164315172195611</v>
      </c>
      <c r="F84" s="51" t="n">
        <f aca="false">F83*(1+B84)</f>
        <v>44483.3303923925</v>
      </c>
      <c r="G84" s="51" t="n">
        <f aca="false">G83*(1+C84)</f>
        <v>1140.66588288715</v>
      </c>
      <c r="H84" s="51" t="n">
        <f aca="false">H83*(1+D84)</f>
        <v>2181.76707031422</v>
      </c>
      <c r="I84" s="51" t="n">
        <f aca="false">I83*(1+E84)</f>
        <v>7267.12115153173</v>
      </c>
      <c r="J84" s="50" t="n">
        <f aca="false">B84-C84</f>
        <v>0.0696955147919488</v>
      </c>
      <c r="K84" s="50" t="n">
        <f aca="false">B84-D84</f>
        <v>-0.0424390611006823</v>
      </c>
      <c r="L84" s="52" t="n">
        <f aca="false">B84-E84</f>
        <v>-0.0646446574036622</v>
      </c>
      <c r="M84" s="52" t="n">
        <f aca="false">((F84/100)^(1/(A84-$A$19+1)))-((H84/100)^(1/(A84-$A$19+1)))</f>
        <v>0.0489759379317585</v>
      </c>
      <c r="N84" s="54" t="n">
        <v>0.0295166</v>
      </c>
      <c r="O84" s="56" t="n">
        <f aca="false">(1+B84)/(1+$N84)-1</f>
        <v>0.0681425775863631</v>
      </c>
      <c r="P84" s="56" t="n">
        <f aca="false">(1+C84)/(1+$N84)-1</f>
        <v>0.00044525751211788</v>
      </c>
      <c r="Q84" s="56" t="n">
        <f aca="false">(1+D84)/(1+$N84)-1</f>
        <v>0.109364896003261</v>
      </c>
      <c r="R84" s="56" t="n">
        <f aca="false">(1+E84)/(1+$N84)-1</f>
        <v>0.130933850115298</v>
      </c>
    </row>
    <row r="85" customFormat="false" ht="16" hidden="false" customHeight="false" outlineLevel="0" collapsed="false">
      <c r="A85" s="49" t="n">
        <v>1994</v>
      </c>
      <c r="B85" s="50" t="n">
        <f aca="false">('S&amp;P 500 &amp; Raw Data'!B70-'S&amp;P 500 &amp; Raw Data'!B69+'S&amp;P 500 &amp; Raw Data'!C70)/'S&amp;P 500 &amp; Raw Data'!B69</f>
        <v>0.0132592067745739</v>
      </c>
      <c r="C85" s="50" t="n">
        <f aca="false">'T. Bill rates'!C72</f>
        <v>0.0424666666666667</v>
      </c>
      <c r="D85" s="50" t="n">
        <f aca="false">'S&amp;P 500 &amp; Raw Data'!F70</f>
        <v>-0.080366555509986</v>
      </c>
      <c r="E85" s="50" t="n">
        <f aca="false">'S&amp;P 500 &amp; Raw Data'!J70</f>
        <v>-0.0131920334757108</v>
      </c>
      <c r="F85" s="51" t="n">
        <f aca="false">F84*(1+B85)</f>
        <v>45073.1440680869</v>
      </c>
      <c r="G85" s="51" t="n">
        <f aca="false">G84*(1+C85)</f>
        <v>1189.10616071376</v>
      </c>
      <c r="H85" s="51" t="n">
        <f aca="false">H84*(1+D85)</f>
        <v>2006.42596594795</v>
      </c>
      <c r="I85" s="51" t="n">
        <f aca="false">I84*(1+E85)</f>
        <v>7171.25304602868</v>
      </c>
      <c r="J85" s="50" t="n">
        <f aca="false">B85-C85</f>
        <v>-0.0292074598920928</v>
      </c>
      <c r="K85" s="50" t="n">
        <f aca="false">B85-D85</f>
        <v>0.0936257622845599</v>
      </c>
      <c r="L85" s="52" t="n">
        <f aca="false">B85-E85</f>
        <v>0.0264512402502847</v>
      </c>
      <c r="M85" s="52" t="n">
        <f aca="false">((F85/100)^(1/(A85-$A$19+1)))-((H85/100)^(1/(A85-$A$19+1)))</f>
        <v>0.0497186361717199</v>
      </c>
      <c r="N85" s="54" t="n">
        <v>0.0260744</v>
      </c>
      <c r="O85" s="56" t="n">
        <f aca="false">(1+B85)/(1+$N85)-1</f>
        <v>-0.0124895360662211</v>
      </c>
      <c r="P85" s="56" t="n">
        <f aca="false">(1+C85)/(1+$N85)-1</f>
        <v>0.0159757096236557</v>
      </c>
      <c r="Q85" s="56" t="n">
        <f aca="false">(1+D85)/(1+$N85)-1</f>
        <v>-0.103736098970977</v>
      </c>
      <c r="R85" s="56" t="n">
        <f aca="false">(1+E85)/(1+$N85)-1</f>
        <v>-0.0382686026234655</v>
      </c>
    </row>
    <row r="86" customFormat="false" ht="16" hidden="false" customHeight="false" outlineLevel="0" collapsed="false">
      <c r="A86" s="49" t="n">
        <v>1995</v>
      </c>
      <c r="B86" s="50" t="n">
        <f aca="false">('S&amp;P 500 &amp; Raw Data'!B71-'S&amp;P 500 &amp; Raw Data'!B70+'S&amp;P 500 &amp; Raw Data'!C71)/'S&amp;P 500 &amp; Raw Data'!B70</f>
        <v>0.371951989026063</v>
      </c>
      <c r="C86" s="50" t="n">
        <f aca="false">'T. Bill rates'!C73</f>
        <v>0.0549</v>
      </c>
      <c r="D86" s="50" t="n">
        <f aca="false">'S&amp;P 500 &amp; Raw Data'!F71</f>
        <v>0.234807801125389</v>
      </c>
      <c r="E86" s="50" t="n">
        <f aca="false">'S&amp;P 500 &amp; Raw Data'!J71</f>
        <v>0.201562181706402</v>
      </c>
      <c r="F86" s="51" t="n">
        <f aca="false">F85*(1+B86)</f>
        <v>61838.1896558701</v>
      </c>
      <c r="G86" s="51" t="n">
        <f aca="false">G85*(1+C86)</f>
        <v>1254.38808893694</v>
      </c>
      <c r="H86" s="51" t="n">
        <f aca="false">H85*(1+D86)</f>
        <v>2477.55043513308</v>
      </c>
      <c r="I86" s="51" t="n">
        <f aca="false">I85*(1+E86)</f>
        <v>8616.7064555549</v>
      </c>
      <c r="J86" s="50" t="n">
        <f aca="false">B86-C86</f>
        <v>0.317051989026063</v>
      </c>
      <c r="K86" s="50" t="n">
        <f aca="false">B86-D86</f>
        <v>0.137144187900674</v>
      </c>
      <c r="L86" s="52" t="n">
        <f aca="false">B86-E86</f>
        <v>0.170389807319661</v>
      </c>
      <c r="M86" s="52" t="n">
        <f aca="false">((F86/100)^(1/(A86-$A$19+1)))-((H86/100)^(1/(A86-$A$19+1)))</f>
        <v>0.0507914511194136</v>
      </c>
      <c r="N86" s="54" t="n">
        <v>0.0280542</v>
      </c>
      <c r="O86" s="56" t="n">
        <f aca="false">(1+B86)/(1+$N86)-1</f>
        <v>0.334513286387102</v>
      </c>
      <c r="P86" s="56" t="n">
        <f aca="false">(1+C86)/(1+$N86)-1</f>
        <v>0.0261132146534686</v>
      </c>
      <c r="Q86" s="56" t="n">
        <f aca="false">(1+D86)/(1+$N86)-1</f>
        <v>0.201111576729504</v>
      </c>
      <c r="R86" s="56" t="n">
        <f aca="false">(1+E86)/(1+$N86)-1</f>
        <v>0.168773185019236</v>
      </c>
    </row>
    <row r="87" customFormat="false" ht="16" hidden="false" customHeight="false" outlineLevel="0" collapsed="false">
      <c r="A87" s="49" t="n">
        <v>1996</v>
      </c>
      <c r="B87" s="50" t="n">
        <f aca="false">('S&amp;P 500 &amp; Raw Data'!B72-'S&amp;P 500 &amp; Raw Data'!B71+'S&amp;P 500 &amp; Raw Data'!C72)/'S&amp;P 500 &amp; Raw Data'!B71</f>
        <v>0.226809660188658</v>
      </c>
      <c r="C87" s="50" t="n">
        <f aca="false">'T. Bill rates'!C74</f>
        <v>0.0500583333333333</v>
      </c>
      <c r="D87" s="50" t="n">
        <f aca="false">'S&amp;P 500 &amp; Raw Data'!F72</f>
        <v>0.0142860779340184</v>
      </c>
      <c r="E87" s="50" t="n">
        <f aca="false">'S&amp;P 500 &amp; Raw Data'!J72</f>
        <v>0.0479259941944115</v>
      </c>
      <c r="F87" s="51" t="n">
        <f aca="false">F86*(1+B87)</f>
        <v>75863.6884383998</v>
      </c>
      <c r="G87" s="51" t="n">
        <f aca="false">G86*(1+C87)</f>
        <v>1317.18066602231</v>
      </c>
      <c r="H87" s="51" t="n">
        <f aca="false">H86*(1+D87)</f>
        <v>2512.94491373485</v>
      </c>
      <c r="I87" s="51" t="n">
        <f aca="false">I86*(1+E87)</f>
        <v>9029.67067911877</v>
      </c>
      <c r="J87" s="50" t="n">
        <f aca="false">B87-C87</f>
        <v>0.176751326855325</v>
      </c>
      <c r="K87" s="50" t="n">
        <f aca="false">B87-D87</f>
        <v>0.212523582254639</v>
      </c>
      <c r="L87" s="52" t="n">
        <f aca="false">B87-E87</f>
        <v>0.178883665994246</v>
      </c>
      <c r="M87" s="52" t="n">
        <f aca="false">((F87/100)^(1/(A87-$A$19+1)))-((H87/100)^(1/(A87-$A$19+1)))</f>
        <v>0.053045039677375</v>
      </c>
      <c r="N87" s="54" t="n">
        <v>0.029312</v>
      </c>
      <c r="O87" s="56" t="n">
        <f aca="false">(1+B87)/(1+$N87)-1</f>
        <v>0.191873465177378</v>
      </c>
      <c r="P87" s="56" t="n">
        <f aca="false">(1+C87)/(1+$N87)-1</f>
        <v>0.020155534311592</v>
      </c>
      <c r="Q87" s="56" t="n">
        <f aca="false">(1+D87)/(1+$N87)-1</f>
        <v>-0.0145980247640964</v>
      </c>
      <c r="R87" s="56" t="n">
        <f aca="false">(1+E87)/(1+$N87)-1</f>
        <v>0.0180839183788895</v>
      </c>
    </row>
    <row r="88" customFormat="false" ht="16" hidden="false" customHeight="false" outlineLevel="0" collapsed="false">
      <c r="A88" s="49" t="n">
        <v>1997</v>
      </c>
      <c r="B88" s="50" t="n">
        <f aca="false">('S&amp;P 500 &amp; Raw Data'!B73-'S&amp;P 500 &amp; Raw Data'!B72+'S&amp;P 500 &amp; Raw Data'!C73)/'S&amp;P 500 &amp; Raw Data'!B72</f>
        <v>0.331036531036531</v>
      </c>
      <c r="C88" s="50" t="n">
        <f aca="false">'T. Bill rates'!C75</f>
        <v>0.0506083333333333</v>
      </c>
      <c r="D88" s="50" t="n">
        <f aca="false">'S&amp;P 500 &amp; Raw Data'!F73</f>
        <v>0.0993913027297753</v>
      </c>
      <c r="E88" s="50" t="n">
        <f aca="false">'S&amp;P 500 &amp; Raw Data'!J73</f>
        <v>0.118348872444264</v>
      </c>
      <c r="F88" s="51" t="n">
        <f aca="false">F87*(1+B88)</f>
        <v>100977.340690684</v>
      </c>
      <c r="G88" s="51" t="n">
        <f aca="false">G87*(1+C88)</f>
        <v>1383.84098422859</v>
      </c>
      <c r="H88" s="51" t="n">
        <f aca="false">H87*(1+D88)</f>
        <v>2762.70978239912</v>
      </c>
      <c r="I88" s="51" t="n">
        <f aca="false">I87*(1+E88)</f>
        <v>10098.3220225355</v>
      </c>
      <c r="J88" s="50" t="n">
        <f aca="false">B88-C88</f>
        <v>0.280428197703198</v>
      </c>
      <c r="K88" s="50" t="n">
        <f aca="false">B88-D88</f>
        <v>0.231645228306756</v>
      </c>
      <c r="L88" s="52" t="n">
        <f aca="false">B88-E88</f>
        <v>0.212687658592267</v>
      </c>
      <c r="M88" s="52" t="n">
        <f aca="false">((F88/100)^(1/(A88-$A$19+1)))-((H88/100)^(1/(A88-$A$19+1)))</f>
        <v>0.0553155849033036</v>
      </c>
      <c r="N88" s="54" t="n">
        <v>0.0233769</v>
      </c>
      <c r="O88" s="56" t="n">
        <f aca="false">(1+B88)/(1+$N88)-1</f>
        <v>0.300631791705022</v>
      </c>
      <c r="P88" s="56" t="n">
        <f aca="false">(1+C88)/(1+$N88)-1</f>
        <v>0.0266093883234353</v>
      </c>
      <c r="Q88" s="56" t="n">
        <f aca="false">(1+D88)/(1+$N88)-1</f>
        <v>0.0742780130465865</v>
      </c>
      <c r="R88" s="56" t="n">
        <f aca="false">(1+E88)/(1+$N88)-1</f>
        <v>0.0928025368212471</v>
      </c>
    </row>
    <row r="89" customFormat="false" ht="16" hidden="false" customHeight="false" outlineLevel="0" collapsed="false">
      <c r="A89" s="49" t="n">
        <v>1998</v>
      </c>
      <c r="B89" s="50" t="n">
        <f aca="false">('S&amp;P 500 &amp; Raw Data'!B74-'S&amp;P 500 &amp; Raw Data'!B73+'S&amp;P 500 &amp; Raw Data'!C74)/'S&amp;P 500 &amp; Raw Data'!B73</f>
        <v>0.283379532784436</v>
      </c>
      <c r="C89" s="50" t="n">
        <f aca="false">'T. Bill rates'!C76</f>
        <v>0.0477666666666667</v>
      </c>
      <c r="D89" s="50" t="n">
        <f aca="false">'S&amp;P 500 &amp; Raw Data'!F74</f>
        <v>0.149214319226062</v>
      </c>
      <c r="E89" s="50" t="n">
        <f aca="false">'S&amp;P 500 &amp; Raw Data'!J74</f>
        <v>0.0794545613270708</v>
      </c>
      <c r="F89" s="51" t="n">
        <f aca="false">F88*(1+B89)</f>
        <v>129592.252317425</v>
      </c>
      <c r="G89" s="51" t="n">
        <f aca="false">G88*(1+C89)</f>
        <v>1449.94245524191</v>
      </c>
      <c r="H89" s="51" t="n">
        <f aca="false">H88*(1+D89)</f>
        <v>3174.94564179898</v>
      </c>
      <c r="I89" s="51" t="n">
        <f aca="false">I88*(1+E89)</f>
        <v>10900.6797689756</v>
      </c>
      <c r="J89" s="50" t="n">
        <f aca="false">B89-C89</f>
        <v>0.235612866117769</v>
      </c>
      <c r="K89" s="50" t="n">
        <f aca="false">B89-D89</f>
        <v>0.134165213558374</v>
      </c>
      <c r="L89" s="52" t="n">
        <f aca="false">B89-E89</f>
        <v>0.203924971457365</v>
      </c>
      <c r="M89" s="52" t="n">
        <f aca="false">((F89/100)^(1/(A89-$A$19+1)))-((H89/100)^(1/(A89-$A$19+1)))</f>
        <v>0.0563060481355484</v>
      </c>
      <c r="N89" s="54" t="n">
        <v>0.0155228</v>
      </c>
      <c r="O89" s="56" t="n">
        <f aca="false">(1+B89)/(1+$N89)-1</f>
        <v>0.263762401774176</v>
      </c>
      <c r="P89" s="56" t="n">
        <f aca="false">(1+C89)/(1+$N89)-1</f>
        <v>0.0317510022095679</v>
      </c>
      <c r="Q89" s="56" t="n">
        <f aca="false">(1+D89)/(1+$N89)-1</f>
        <v>0.13164797405441</v>
      </c>
      <c r="R89" s="56" t="n">
        <f aca="false">(1+E89)/(1+$N89)-1</f>
        <v>0.0629545307373411</v>
      </c>
    </row>
    <row r="90" customFormat="false" ht="16" hidden="false" customHeight="false" outlineLevel="0" collapsed="false">
      <c r="A90" s="49" t="n">
        <v>1999</v>
      </c>
      <c r="B90" s="50" t="n">
        <f aca="false">('S&amp;P 500 &amp; Raw Data'!B75-'S&amp;P 500 &amp; Raw Data'!B74+'S&amp;P 500 &amp; Raw Data'!C75)/'S&amp;P 500 &amp; Raw Data'!B74</f>
        <v>0.208853509920845</v>
      </c>
      <c r="C90" s="50" t="n">
        <f aca="false">'T. Bill rates'!C77</f>
        <v>0.0463833333333333</v>
      </c>
      <c r="D90" s="50" t="n">
        <f aca="false">'S&amp;P 500 &amp; Raw Data'!F75</f>
        <v>-0.0825421479626858</v>
      </c>
      <c r="E90" s="50" t="n">
        <f aca="false">'S&amp;P 500 &amp; Raw Data'!J75</f>
        <v>0.00843163475482186</v>
      </c>
      <c r="F90" s="51" t="n">
        <f aca="false">F89*(1+B90)</f>
        <v>156658.049072467</v>
      </c>
      <c r="G90" s="51" t="n">
        <f aca="false">G89*(1+C90)</f>
        <v>1517.19561945755</v>
      </c>
      <c r="H90" s="51" t="n">
        <f aca="false">H89*(1+D90)</f>
        <v>2912.87880886013</v>
      </c>
      <c r="I90" s="51" t="n">
        <f aca="false">I89*(1+E90)</f>
        <v>10992.5903193668</v>
      </c>
      <c r="J90" s="50" t="n">
        <f aca="false">B90-C90</f>
        <v>0.162470176587511</v>
      </c>
      <c r="K90" s="50" t="n">
        <f aca="false">B90-D90</f>
        <v>0.29139565788353</v>
      </c>
      <c r="L90" s="52" t="n">
        <f aca="false">B90-E90</f>
        <v>0.200421875166023</v>
      </c>
      <c r="M90" s="52" t="n">
        <f aca="false">((F90/100)^(1/(A90-$A$19+1)))-((H90/100)^(1/(A90-$A$19+1)))</f>
        <v>0.0596346948183202</v>
      </c>
      <c r="N90" s="54" t="n">
        <v>0.0218803</v>
      </c>
      <c r="O90" s="56" t="n">
        <f aca="false">(1+B90)/(1+$N90)-1</f>
        <v>0.182969776323944</v>
      </c>
      <c r="P90" s="56" t="n">
        <f aca="false">(1+C90)/(1+$N90)-1</f>
        <v>0.0239783792028609</v>
      </c>
      <c r="Q90" s="56" t="n">
        <f aca="false">(1+D90)/(1+$N90)-1</f>
        <v>-0.102186575044735</v>
      </c>
      <c r="R90" s="56" t="n">
        <f aca="false">(1+E90)/(1+$N90)-1</f>
        <v>-0.0131607050700343</v>
      </c>
    </row>
    <row r="91" customFormat="false" ht="16" hidden="false" customHeight="false" outlineLevel="0" collapsed="false">
      <c r="A91" s="49" t="n">
        <v>2000</v>
      </c>
      <c r="B91" s="50" t="n">
        <f aca="false">('S&amp;P 500 &amp; Raw Data'!B76-'S&amp;P 500 &amp; Raw Data'!B75+'S&amp;P 500 &amp; Raw Data'!C76)/'S&amp;P 500 &amp; Raw Data'!B75</f>
        <v>-0.0903181895524928</v>
      </c>
      <c r="C91" s="50" t="n">
        <f aca="false">'T. Bill rates'!C78</f>
        <v>0.0581666666666667</v>
      </c>
      <c r="D91" s="50" t="n">
        <f aca="false">'S&amp;P 500 &amp; Raw Data'!F76</f>
        <v>0.166552671253975</v>
      </c>
      <c r="E91" s="50" t="n">
        <f aca="false">'S&amp;P 500 &amp; Raw Data'!J76</f>
        <v>0.0932968552103718</v>
      </c>
      <c r="F91" s="51" t="n">
        <f aca="false">F90*(1+B91)</f>
        <v>142508.977701416</v>
      </c>
      <c r="G91" s="51" t="n">
        <f aca="false">G90*(1+C91)</f>
        <v>1605.44583132266</v>
      </c>
      <c r="H91" s="51" t="n">
        <f aca="false">H90*(1+D91)</f>
        <v>3398.02655551488</v>
      </c>
      <c r="I91" s="51" t="n">
        <f aca="false">I90*(1+E91)</f>
        <v>12018.1644267798</v>
      </c>
      <c r="J91" s="50" t="n">
        <f aca="false">B91-C91</f>
        <v>-0.148484856219159</v>
      </c>
      <c r="K91" s="50" t="n">
        <f aca="false">B91-D91</f>
        <v>-0.256870860806468</v>
      </c>
      <c r="L91" s="52" t="n">
        <f aca="false">B91-E91</f>
        <v>-0.183615044762865</v>
      </c>
      <c r="M91" s="52" t="n">
        <f aca="false">((F91/100)^(1/(A91-$A$19+1)))-((H91/100)^(1/(A91-$A$19+1)))</f>
        <v>0.0551118958429231</v>
      </c>
      <c r="N91" s="54" t="n">
        <v>0.0337686</v>
      </c>
      <c r="O91" s="56" t="n">
        <f aca="false">(1+B91)/(1+$N91)-1</f>
        <v>-0.120033428711699</v>
      </c>
      <c r="P91" s="56" t="n">
        <f aca="false">(1+C91)/(1+$N91)-1</f>
        <v>0.0236010908695299</v>
      </c>
      <c r="Q91" s="56" t="n">
        <f aca="false">(1+D91)/(1+$N91)-1</f>
        <v>0.12844660909025</v>
      </c>
      <c r="R91" s="56" t="n">
        <f aca="false">(1+E91)/(1+$N91)-1</f>
        <v>0.0575837331588249</v>
      </c>
    </row>
    <row r="92" customFormat="false" ht="16" hidden="false" customHeight="false" outlineLevel="0" collapsed="false">
      <c r="A92" s="49" t="n">
        <v>2001</v>
      </c>
      <c r="B92" s="50" t="n">
        <f aca="false">('S&amp;P 500 &amp; Raw Data'!B77-'S&amp;P 500 &amp; Raw Data'!B76+'S&amp;P 500 &amp; Raw Data'!C77)/'S&amp;P 500 &amp; Raw Data'!B76</f>
        <v>-0.118497591420002</v>
      </c>
      <c r="C92" s="50" t="n">
        <f aca="false">'T. Bill rates'!C79</f>
        <v>0.0338833333333333</v>
      </c>
      <c r="D92" s="50" t="n">
        <f aca="false">'S&amp;P 500 &amp; Raw Data'!F77</f>
        <v>0.0557218118924926</v>
      </c>
      <c r="E92" s="50" t="n">
        <f aca="false">'S&amp;P 500 &amp; Raw Data'!J77</f>
        <v>0.0781915075428782</v>
      </c>
      <c r="F92" s="51" t="n">
        <f aca="false">F91*(1+B92)</f>
        <v>125622.007088071</v>
      </c>
      <c r="G92" s="51" t="n">
        <f aca="false">G91*(1+C92)</f>
        <v>1659.84368757397</v>
      </c>
      <c r="H92" s="51" t="n">
        <f aca="false">H91*(1+D92)</f>
        <v>3587.37075204697</v>
      </c>
      <c r="I92" s="51" t="n">
        <f aca="false">I91*(1+E92)</f>
        <v>12957.8828212078</v>
      </c>
      <c r="J92" s="50" t="n">
        <f aca="false">B92-C92</f>
        <v>-0.152380924753335</v>
      </c>
      <c r="K92" s="50" t="n">
        <f aca="false">B92-D92</f>
        <v>-0.174219403312494</v>
      </c>
      <c r="L92" s="52" t="n">
        <f aca="false">B92-E92</f>
        <v>-0.19668909896288</v>
      </c>
      <c r="M92" s="52" t="n">
        <f aca="false">((F92/100)^(1/(A92-$A$19+1)))-((H92/100)^(1/(A92-$A$19+1)))</f>
        <v>0.0516653455129084</v>
      </c>
      <c r="N92" s="54" t="n">
        <v>0.0282617</v>
      </c>
      <c r="O92" s="56" t="n">
        <f aca="false">(1+B92)/(1+$N92)-1</f>
        <v>-0.142725622689245</v>
      </c>
      <c r="P92" s="56" t="n">
        <f aca="false">(1+C92)/(1+$N92)-1</f>
        <v>0.00546712313930708</v>
      </c>
      <c r="Q92" s="56" t="n">
        <f aca="false">(1+D92)/(1+$N92)-1</f>
        <v>0.0267053726619326</v>
      </c>
      <c r="R92" s="56" t="n">
        <f aca="false">(1+E92)/(1+$N92)-1</f>
        <v>0.0485574903187371</v>
      </c>
    </row>
    <row r="93" customFormat="false" ht="16" hidden="false" customHeight="false" outlineLevel="0" collapsed="false">
      <c r="A93" s="49" t="n">
        <v>2002</v>
      </c>
      <c r="B93" s="50" t="n">
        <f aca="false">('S&amp;P 500 &amp; Raw Data'!B78-'S&amp;P 500 &amp; Raw Data'!B77+'S&amp;P 500 &amp; Raw Data'!C78)/'S&amp;P 500 &amp; Raw Data'!B77</f>
        <v>-0.219660479579127</v>
      </c>
      <c r="C93" s="50" t="n">
        <f aca="false">'T. Bill rates'!C80</f>
        <v>0.016025</v>
      </c>
      <c r="D93" s="50" t="n">
        <f aca="false">'S&amp;P 500 &amp; Raw Data'!F78</f>
        <v>0.151164003781093</v>
      </c>
      <c r="E93" s="50" t="n">
        <f aca="false">'S&amp;P 500 &amp; Raw Data'!J78</f>
        <v>0.121778676939755</v>
      </c>
      <c r="F93" s="51" t="n">
        <f aca="false">F92*(1+B93)</f>
        <v>98027.816765413</v>
      </c>
      <c r="G93" s="51" t="n">
        <f aca="false">G92*(1+C93)</f>
        <v>1686.44268266735</v>
      </c>
      <c r="H93" s="51" t="n">
        <f aca="false">H92*(1+D93)</f>
        <v>4129.65207797358</v>
      </c>
      <c r="I93" s="51" t="n">
        <f aca="false">I92*(1+E93)</f>
        <v>14535.8766471149</v>
      </c>
      <c r="J93" s="50" t="n">
        <f aca="false">B93-C93</f>
        <v>-0.235685479579127</v>
      </c>
      <c r="K93" s="50" t="n">
        <f aca="false">B93-D93</f>
        <v>-0.37082448336022</v>
      </c>
      <c r="L93" s="52" t="n">
        <f aca="false">B93-E93</f>
        <v>-0.341439156518882</v>
      </c>
      <c r="M93" s="52" t="n">
        <f aca="false">((F93/100)^(1/(A93-$A$19+1)))-((H93/100)^(1/(A93-$A$19+1)))</f>
        <v>0.0453254497734779</v>
      </c>
      <c r="N93" s="54" t="n">
        <v>0.0158603</v>
      </c>
      <c r="O93" s="56" t="n">
        <f aca="false">(1+B93)/(1+$N93)-1</f>
        <v>-0.231843669428884</v>
      </c>
      <c r="P93" s="56" t="n">
        <f aca="false">(1+C93)/(1+$N93)-1</f>
        <v>0.000162128591894017</v>
      </c>
      <c r="Q93" s="56" t="n">
        <f aca="false">(1+D93)/(1+$N93)-1</f>
        <v>0.13319125058937</v>
      </c>
      <c r="R93" s="56" t="n">
        <f aca="false">(1+E93)/(1+$N93)-1</f>
        <v>0.104264707400964</v>
      </c>
    </row>
    <row r="94" customFormat="false" ht="16" hidden="false" customHeight="false" outlineLevel="0" collapsed="false">
      <c r="A94" s="49" t="n">
        <v>2003</v>
      </c>
      <c r="B94" s="50" t="n">
        <f aca="false">('S&amp;P 500 &amp; Raw Data'!B79-'S&amp;P 500 &amp; Raw Data'!B78+'S&amp;P 500 &amp; Raw Data'!C79)/'S&amp;P 500 &amp; Raw Data'!B78</f>
        <v>0.283558000500102</v>
      </c>
      <c r="C94" s="50" t="n">
        <f aca="false">'T. Bill rates'!C81</f>
        <v>0.0101083333333333</v>
      </c>
      <c r="D94" s="50" t="n">
        <f aca="false">'S&amp;P 500 &amp; Raw Data'!F79</f>
        <v>0.00375318588177585</v>
      </c>
      <c r="E94" s="50" t="n">
        <f aca="false">'S&amp;P 500 &amp; Raw Data'!J79</f>
        <v>0.135320120968576</v>
      </c>
      <c r="F94" s="51" t="n">
        <f aca="false">F93*(1+B94)</f>
        <v>125824.388480804</v>
      </c>
      <c r="G94" s="51" t="n">
        <f aca="false">G93*(1+C94)</f>
        <v>1703.48980745131</v>
      </c>
      <c r="H94" s="51" t="n">
        <f aca="false">H93*(1+D94)</f>
        <v>4145.15142984928</v>
      </c>
      <c r="I94" s="51" t="n">
        <f aca="false">I93*(1+E94)</f>
        <v>16502.8732333868</v>
      </c>
      <c r="J94" s="50" t="n">
        <f aca="false">B94-C94</f>
        <v>0.273449667166769</v>
      </c>
      <c r="K94" s="50" t="n">
        <f aca="false">B94-D94</f>
        <v>0.279804814618326</v>
      </c>
      <c r="L94" s="52" t="n">
        <f aca="false">B94-E94</f>
        <v>0.148237879531527</v>
      </c>
      <c r="M94" s="52" t="n">
        <f aca="false">((F94/100)^(1/(A94-$A$19+1)))-((H94/100)^(1/(A94-$A$19+1)))</f>
        <v>0.0482377961171565</v>
      </c>
      <c r="N94" s="54" t="n">
        <v>0.0227009</v>
      </c>
      <c r="O94" s="56" t="n">
        <f aca="false">(1+B94)/(1+$N94)-1</f>
        <v>0.25506685336847</v>
      </c>
      <c r="P94" s="56" t="n">
        <f aca="false">(1+C94)/(1+$N94)-1</f>
        <v>-0.0123130493643514</v>
      </c>
      <c r="Q94" s="56" t="n">
        <f aca="false">(1+D94)/(1+$N94)-1</f>
        <v>-0.0185271315574516</v>
      </c>
      <c r="R94" s="56" t="n">
        <f aca="false">(1+E94)/(1+$N94)-1</f>
        <v>0.110119411226269</v>
      </c>
    </row>
    <row r="95" customFormat="false" ht="16" hidden="false" customHeight="false" outlineLevel="0" collapsed="false">
      <c r="A95" s="49" t="n">
        <v>2004</v>
      </c>
      <c r="B95" s="50" t="n">
        <f aca="false">('S&amp;P 500 &amp; Raw Data'!B80-'S&amp;P 500 &amp; Raw Data'!B79+'S&amp;P 500 &amp; Raw Data'!C80)/'S&amp;P 500 &amp; Raw Data'!B79</f>
        <v>0.107427759440962</v>
      </c>
      <c r="C95" s="50" t="n">
        <f aca="false">'T. Bill rates'!C82</f>
        <v>0.0137166666666667</v>
      </c>
      <c r="D95" s="50" t="n">
        <f aca="false">'S&amp;P 500 &amp; Raw Data'!F80</f>
        <v>0.0449068370227455</v>
      </c>
      <c r="E95" s="50" t="n">
        <f aca="false">'S&amp;P 500 &amp; Raw Data'!J80</f>
        <v>0.0988862840872186</v>
      </c>
      <c r="F95" s="51" t="n">
        <f aca="false">F94*(1+B95)</f>
        <v>139341.420618326</v>
      </c>
      <c r="G95" s="51" t="n">
        <f aca="false">G94*(1+C95)</f>
        <v>1726.85600931018</v>
      </c>
      <c r="H95" s="51" t="n">
        <f aca="false">H94*(1+D95)</f>
        <v>4331.29706954412</v>
      </c>
      <c r="I95" s="51" t="n">
        <f aca="false">I94*(1+E95)</f>
        <v>18134.7810441989</v>
      </c>
      <c r="J95" s="50" t="n">
        <f aca="false">B95-C95</f>
        <v>0.0937110927742953</v>
      </c>
      <c r="K95" s="50" t="n">
        <f aca="false">B95-D95</f>
        <v>0.0625209224182165</v>
      </c>
      <c r="L95" s="52" t="n">
        <f aca="false">B95-E95</f>
        <v>0.00854147535374332</v>
      </c>
      <c r="M95" s="52" t="n">
        <f aca="false">((F95/100)^(1/(A95-$A$19+1)))-((H95/100)^(1/(A95-$A$19+1)))</f>
        <v>0.0484229984688545</v>
      </c>
      <c r="N95" s="54" t="n">
        <v>0.0267724</v>
      </c>
      <c r="O95" s="56" t="n">
        <f aca="false">(1+B95)/(1+$N95)-1</f>
        <v>0.0785523251705653</v>
      </c>
      <c r="P95" s="56" t="n">
        <f aca="false">(1+C95)/(1+$N95)-1</f>
        <v>-0.0127153138644294</v>
      </c>
      <c r="Q95" s="56" t="n">
        <f aca="false">(1+D95)/(1+$N95)-1</f>
        <v>0.0176615937697053</v>
      </c>
      <c r="R95" s="56" t="n">
        <f aca="false">(1+E95)/(1+$N95)-1</f>
        <v>0.0702335630439801</v>
      </c>
    </row>
    <row r="96" customFormat="false" ht="16" hidden="false" customHeight="false" outlineLevel="0" collapsed="false">
      <c r="A96" s="49" t="n">
        <v>2005</v>
      </c>
      <c r="B96" s="50" t="n">
        <f aca="false">('S&amp;P 500 &amp; Raw Data'!B81-'S&amp;P 500 &amp; Raw Data'!B80+'S&amp;P 500 &amp; Raw Data'!C81)/'S&amp;P 500 &amp; Raw Data'!B80</f>
        <v>0.0483447752326885</v>
      </c>
      <c r="C96" s="50" t="n">
        <f aca="false">'T. Bill rates'!C83</f>
        <v>0.0314666666666667</v>
      </c>
      <c r="D96" s="50" t="n">
        <f aca="false">'S&amp;P 500 &amp; Raw Data'!F81</f>
        <v>0.0286753295977795</v>
      </c>
      <c r="E96" s="50" t="n">
        <f aca="false">'S&amp;P 500 &amp; Raw Data'!J81</f>
        <v>0.0491753798716953</v>
      </c>
      <c r="F96" s="51" t="n">
        <f aca="false">F95*(1+B96)</f>
        <v>146077.850278722</v>
      </c>
      <c r="G96" s="51" t="n">
        <f aca="false">G95*(1+C96)</f>
        <v>1781.19441173648</v>
      </c>
      <c r="H96" s="51" t="n">
        <f aca="false">H95*(1+D96)</f>
        <v>4455.4984405992</v>
      </c>
      <c r="I96" s="51" t="n">
        <f aca="false">I95*(1+E96)</f>
        <v>19026.5657909374</v>
      </c>
      <c r="J96" s="50" t="n">
        <f aca="false">B96-C96</f>
        <v>0.0168781085660219</v>
      </c>
      <c r="K96" s="50" t="n">
        <f aca="false">B96-D96</f>
        <v>0.019669445634909</v>
      </c>
      <c r="L96" s="52" t="n">
        <f aca="false">B96-E96</f>
        <v>-0.000830604639006763</v>
      </c>
      <c r="M96" s="52" t="n">
        <f aca="false">((F96/100)^(1/(A96-$A$19+1)))-((H96/100)^(1/(A96-$A$19+1)))</f>
        <v>0.0480421894022551</v>
      </c>
      <c r="N96" s="54" t="n">
        <v>0.0339275</v>
      </c>
      <c r="O96" s="56" t="n">
        <f aca="false">(1+B96)/(1+$N96)-1</f>
        <v>0.0139441839323247</v>
      </c>
      <c r="P96" s="56" t="n">
        <f aca="false">(1+C96)/(1+$N96)-1</f>
        <v>-0.00238008306514059</v>
      </c>
      <c r="Q96" s="56" t="n">
        <f aca="false">(1+D96)/(1+$N96)-1</f>
        <v>-0.00507982465136125</v>
      </c>
      <c r="R96" s="56" t="n">
        <f aca="false">(1+E96)/(1+$N96)-1</f>
        <v>0.0147475329476152</v>
      </c>
    </row>
    <row r="97" customFormat="false" ht="16" hidden="false" customHeight="false" outlineLevel="0" collapsed="false">
      <c r="A97" s="49" t="n">
        <v>2006</v>
      </c>
      <c r="B97" s="50" t="n">
        <f aca="false">('S&amp;P 500 &amp; Raw Data'!B82-'S&amp;P 500 &amp; Raw Data'!B81+'S&amp;P 500 &amp; Raw Data'!C82)/'S&amp;P 500 &amp; Raw Data'!B81</f>
        <v>0.156125579793157</v>
      </c>
      <c r="C97" s="50" t="n">
        <f aca="false">'T. Bill rates'!C84</f>
        <v>0.0472666666666667</v>
      </c>
      <c r="D97" s="50" t="n">
        <f aca="false">'S&amp;P 500 &amp; Raw Data'!F82</f>
        <v>0.0196100124175684</v>
      </c>
      <c r="E97" s="50" t="n">
        <f aca="false">'S&amp;P 500 &amp; Raw Data'!J82</f>
        <v>0.0704839766288915</v>
      </c>
      <c r="F97" s="51" t="n">
        <f aca="false">F96*(1+B97)</f>
        <v>168884.339348426</v>
      </c>
      <c r="G97" s="51" t="n">
        <f aca="false">G96*(1+C97)</f>
        <v>1865.38553426455</v>
      </c>
      <c r="H97" s="51" t="n">
        <f aca="false">H96*(1+D97)</f>
        <v>4542.8708203458</v>
      </c>
      <c r="I97" s="51" t="n">
        <f aca="false">I96*(1+E97)</f>
        <v>20367.6338094739</v>
      </c>
      <c r="J97" s="50" t="n">
        <f aca="false">B97-C97</f>
        <v>0.10885891312649</v>
      </c>
      <c r="K97" s="50" t="n">
        <f aca="false">B97-D97</f>
        <v>0.136515567375589</v>
      </c>
      <c r="L97" s="52" t="n">
        <f aca="false">B97-E97</f>
        <v>0.0856416031642656</v>
      </c>
      <c r="M97" s="52" t="n">
        <f aca="false">((F97/100)^(1/(A97-$A$19+1)))-((H97/100)^(1/(A97-$A$19+1)))</f>
        <v>0.0491490360048059</v>
      </c>
      <c r="N97" s="54" t="n">
        <v>0.0322594</v>
      </c>
      <c r="O97" s="56" t="n">
        <f aca="false">(1+B97)/(1+$N97)-1</f>
        <v>0.119995206430823</v>
      </c>
      <c r="P97" s="56" t="n">
        <f aca="false">(1+C97)/(1+$N97)-1</f>
        <v>0.0145382707744455</v>
      </c>
      <c r="Q97" s="56" t="n">
        <f aca="false">(1+D97)/(1+$N97)-1</f>
        <v>-0.0122540783667667</v>
      </c>
      <c r="R97" s="56" t="n">
        <f aca="false">(1+E97)/(1+$N97)-1</f>
        <v>0.0370300107016621</v>
      </c>
    </row>
    <row r="98" customFormat="false" ht="16" hidden="false" customHeight="false" outlineLevel="0" collapsed="false">
      <c r="A98" s="49" t="n">
        <v>2007</v>
      </c>
      <c r="B98" s="50" t="n">
        <f aca="false">('S&amp;P 500 &amp; Raw Data'!B83-'S&amp;P 500 &amp; Raw Data'!B82+'S&amp;P 500 &amp; Raw Data'!C83)/'S&amp;P 500 &amp; Raw Data'!B82</f>
        <v>0.0548473524642177</v>
      </c>
      <c r="C98" s="50" t="n">
        <f aca="false">'T. Bill rates'!C85</f>
        <v>0.0435333333333333</v>
      </c>
      <c r="D98" s="50" t="n">
        <f aca="false">'S&amp;P 500 &amp; Raw Data'!F83</f>
        <v>0.102099219300128</v>
      </c>
      <c r="E98" s="50" t="n">
        <f aca="false">'S&amp;P 500 &amp; Raw Data'!J83</f>
        <v>0.0315038615280556</v>
      </c>
      <c r="F98" s="51" t="n">
        <f aca="false">F97*(1+B98)</f>
        <v>178147.198234355</v>
      </c>
      <c r="G98" s="51" t="n">
        <f aca="false">G97*(1+C98)</f>
        <v>1946.59198452287</v>
      </c>
      <c r="H98" s="51" t="n">
        <f aca="false">H97*(1+D98)</f>
        <v>5006.69438448444</v>
      </c>
      <c r="I98" s="51" t="n">
        <f aca="false">I97*(1+E98)</f>
        <v>21009.2929246617</v>
      </c>
      <c r="J98" s="50" t="n">
        <f aca="false">B98-C98</f>
        <v>0.0113140191308844</v>
      </c>
      <c r="K98" s="50" t="n">
        <f aca="false">B98-D98</f>
        <v>-0.0472518668359104</v>
      </c>
      <c r="L98" s="52" t="n">
        <f aca="false">B98-E98</f>
        <v>0.0233434909361621</v>
      </c>
      <c r="M98" s="52" t="n">
        <f aca="false">((F98/100)^(1/(A98-$A$19+1)))-((H98/100)^(1/(A98-$A$19+1)))</f>
        <v>0.047948712238125</v>
      </c>
      <c r="N98" s="54" t="n">
        <v>0.0285267</v>
      </c>
      <c r="O98" s="56" t="n">
        <f aca="false">(1+B98)/(1+$N98)-1</f>
        <v>0.0255906360663438</v>
      </c>
      <c r="P98" s="56" t="n">
        <f aca="false">(1+C98)/(1+$N98)-1</f>
        <v>0.0145904168878974</v>
      </c>
      <c r="Q98" s="56" t="n">
        <f aca="false">(1+D98)/(1+$N98)-1</f>
        <v>0.0715319488547337</v>
      </c>
      <c r="R98" s="56" t="n">
        <f aca="false">(1+E98)/(1+$N98)-1</f>
        <v>0.00289458847111668</v>
      </c>
    </row>
    <row r="99" customFormat="false" ht="16" hidden="false" customHeight="false" outlineLevel="0" collapsed="false">
      <c r="A99" s="49" t="n">
        <v>2008</v>
      </c>
      <c r="B99" s="50" t="n">
        <f aca="false">('S&amp;P 500 &amp; Raw Data'!B84-'S&amp;P 500 &amp; Raw Data'!B83+'S&amp;P 500 &amp; Raw Data'!C84)/'S&amp;P 500 &amp; Raw Data'!B83</f>
        <v>-0.365523441117982</v>
      </c>
      <c r="C99" s="50" t="n">
        <f aca="false">'T. Bill rates'!C86</f>
        <v>0.01365</v>
      </c>
      <c r="D99" s="50" t="n">
        <f aca="false">'S&amp;P 500 &amp; Raw Data'!F84</f>
        <v>0.20101279926977</v>
      </c>
      <c r="E99" s="50" t="n">
        <f aca="false">'S&amp;P 500 &amp; Raw Data'!J84</f>
        <v>-0.0506571462874887</v>
      </c>
      <c r="F99" s="51" t="n">
        <f aca="false">F98*(1+B99)</f>
        <v>113030.221310207</v>
      </c>
      <c r="G99" s="51" t="n">
        <f aca="false">G98*(1+C99)</f>
        <v>1973.16296511161</v>
      </c>
      <c r="H99" s="51" t="n">
        <f aca="false">H98*(1+D99)</f>
        <v>6013.1040377979</v>
      </c>
      <c r="I99" s="51" t="n">
        <f aca="false">I98*(1+E99)</f>
        <v>19945.0220995804</v>
      </c>
      <c r="J99" s="50" t="n">
        <f aca="false">B99-C99</f>
        <v>-0.379173441117982</v>
      </c>
      <c r="K99" s="50" t="n">
        <f aca="false">B99-D99</f>
        <v>-0.566536240387752</v>
      </c>
      <c r="L99" s="52" t="n">
        <f aca="false">B99-E99</f>
        <v>-0.314866294830493</v>
      </c>
      <c r="M99" s="52" t="n">
        <f aca="false">((F99/100)^(1/(A99-$A$19+1)))-((H99/100)^(1/(A99-$A$19+1)))</f>
        <v>0.0387958688686898</v>
      </c>
      <c r="N99" s="54" t="n">
        <v>0.038391</v>
      </c>
      <c r="O99" s="56" t="n">
        <f aca="false">(1+B99)/(1+$N99)-1</f>
        <v>-0.388981068901774</v>
      </c>
      <c r="P99" s="56" t="n">
        <f aca="false">(1+C99)/(1+$N99)-1</f>
        <v>-0.0238262850891429</v>
      </c>
      <c r="Q99" s="56" t="n">
        <f aca="false">(1+D99)/(1+$N99)-1</f>
        <v>0.156609407506199</v>
      </c>
      <c r="R99" s="56" t="n">
        <f aca="false">(1+E99)/(1+$N99)-1</f>
        <v>-0.0857558918437167</v>
      </c>
    </row>
    <row r="100" customFormat="false" ht="16" hidden="false" customHeight="false" outlineLevel="0" collapsed="false">
      <c r="A100" s="49" t="n">
        <v>2009</v>
      </c>
      <c r="B100" s="50" t="n">
        <f aca="false">('S&amp;P 500 &amp; Raw Data'!B85-'S&amp;P 500 &amp; Raw Data'!B84+'S&amp;P 500 &amp; Raw Data'!C85)/'S&amp;P 500 &amp; Raw Data'!B84</f>
        <v>0.25935233877664</v>
      </c>
      <c r="C100" s="50" t="n">
        <f aca="false">'T. Bill rates'!C87</f>
        <v>0.0015</v>
      </c>
      <c r="D100" s="50" t="n">
        <f aca="false">'S&amp;P 500 &amp; Raw Data'!F85</f>
        <v>-0.111166953132592</v>
      </c>
      <c r="E100" s="50" t="n">
        <f aca="false">'S&amp;P 500 &amp; Raw Data'!J85</f>
        <v>0.233295024916619</v>
      </c>
      <c r="F100" s="51" t="n">
        <f aca="false">F99*(1+B100)</f>
        <v>142344.87355945</v>
      </c>
      <c r="G100" s="51" t="n">
        <f aca="false">G99*(1+C100)</f>
        <v>1976.12270955928</v>
      </c>
      <c r="H100" s="51" t="n">
        <f aca="false">H99*(1+D100)</f>
        <v>5344.64558304662</v>
      </c>
      <c r="I100" s="51" t="n">
        <f aca="false">I99*(1+E100)</f>
        <v>24598.0965272645</v>
      </c>
      <c r="J100" s="50" t="n">
        <f aca="false">B100-C100</f>
        <v>0.25785233877664</v>
      </c>
      <c r="K100" s="50" t="n">
        <f aca="false">B100-D100</f>
        <v>0.370519291909232</v>
      </c>
      <c r="L100" s="52" t="n">
        <f aca="false">B100-E100</f>
        <v>0.0260573138600209</v>
      </c>
      <c r="M100" s="52" t="n">
        <f aca="false">((F100/100)^(1/(A100-$A$19+1)))-((H100/100)^(1/(A100-$A$19+1)))</f>
        <v>0.0428685061333485</v>
      </c>
      <c r="N100" s="54" t="n">
        <v>-0.0035555</v>
      </c>
      <c r="O100" s="56" t="n">
        <f aca="false">(1+B100)/(1+$N100)-1</f>
        <v>0.263845943027073</v>
      </c>
      <c r="P100" s="56" t="n">
        <f aca="false">(1+C100)/(1+$N100)-1</f>
        <v>0.00507353896780005</v>
      </c>
      <c r="Q100" s="56" t="n">
        <f aca="false">(1+D100)/(1+$N100)-1</f>
        <v>-0.107995430887111</v>
      </c>
      <c r="R100" s="56" t="n">
        <f aca="false">(1+E100)/(1+$N100)-1</f>
        <v>0.237695651806618</v>
      </c>
    </row>
    <row r="101" customFormat="false" ht="16" hidden="false" customHeight="false" outlineLevel="0" collapsed="false">
      <c r="A101" s="49" t="n">
        <v>2010</v>
      </c>
      <c r="B101" s="50" t="n">
        <f aca="false">('S&amp;P 500 &amp; Raw Data'!B86-'S&amp;P 500 &amp; Raw Data'!B85+'S&amp;P 500 &amp; Raw Data'!C86)/'S&amp;P 500 &amp; Raw Data'!B85</f>
        <v>0.148210922787194</v>
      </c>
      <c r="C101" s="50" t="n">
        <f aca="false">'T. Bill rates'!C88</f>
        <v>0.00136666666666667</v>
      </c>
      <c r="D101" s="50" t="n">
        <f aca="false">'S&amp;P 500 &amp; Raw Data'!F86</f>
        <v>0.0846293388035575</v>
      </c>
      <c r="E101" s="50" t="n">
        <f aca="false">'S&amp;P 500 &amp; Raw Data'!J86</f>
        <v>0.0834784236590661</v>
      </c>
      <c r="F101" s="51" t="n">
        <f aca="false">F100*(1+B101)</f>
        <v>163441.938623722</v>
      </c>
      <c r="G101" s="51" t="n">
        <f aca="false">G100*(1+C101)</f>
        <v>1978.82341059567</v>
      </c>
      <c r="H101" s="51" t="n">
        <f aca="false">H100*(1+D101)</f>
        <v>5796.95940487921</v>
      </c>
      <c r="I101" s="51" t="n">
        <f aca="false">I100*(1+E101)</f>
        <v>26651.5068503741</v>
      </c>
      <c r="J101" s="50" t="n">
        <f aca="false">B101-C101</f>
        <v>0.146844256120527</v>
      </c>
      <c r="K101" s="50" t="n">
        <f aca="false">B101-D101</f>
        <v>0.0635815839836366</v>
      </c>
      <c r="L101" s="52" t="n">
        <f aca="false">B101-E101</f>
        <v>0.064732499128128</v>
      </c>
      <c r="M101" s="52" t="n">
        <f aca="false">((F101/100)^(1/(A101-$A$19+1)))-((H101/100)^(1/(A101-$A$19+1)))</f>
        <v>0.0431085164334755</v>
      </c>
      <c r="N101" s="54" t="n">
        <v>0.0164004</v>
      </c>
      <c r="O101" s="56" t="n">
        <f aca="false">(1+B101)/(1+$N101)-1</f>
        <v>0.129683658907645</v>
      </c>
      <c r="P101" s="56" t="n">
        <f aca="false">(1+C101)/(1+$N101)-1</f>
        <v>-0.0147911525156161</v>
      </c>
      <c r="Q101" s="56" t="n">
        <f aca="false">(1+D101)/(1+$N101)-1</f>
        <v>0.0671280125465885</v>
      </c>
      <c r="R101" s="56" t="n">
        <f aca="false">(1+E101)/(1+$N101)-1</f>
        <v>0.0659956683006679</v>
      </c>
    </row>
    <row r="102" customFormat="false" ht="16" hidden="false" customHeight="false" outlineLevel="0" collapsed="false">
      <c r="A102" s="49" t="n">
        <v>2011</v>
      </c>
      <c r="B102" s="50" t="n">
        <f aca="false">('S&amp;P 500 &amp; Raw Data'!B87-'S&amp;P 500 &amp; Raw Data'!B86+'S&amp;P 500 &amp; Raw Data'!C87)/'S&amp;P 500 &amp; Raw Data'!B86</f>
        <v>0.0209837473362805</v>
      </c>
      <c r="C102" s="50" t="n">
        <f aca="false">'T. Bill rates'!C89</f>
        <v>0.000525</v>
      </c>
      <c r="D102" s="50" t="n">
        <f aca="false">'S&amp;P 500 &amp; Raw Data'!F87</f>
        <v>0.160353349994613</v>
      </c>
      <c r="E102" s="50" t="n">
        <f aca="false">'S&amp;P 500 &amp; Raw Data'!J87</f>
        <v>0.125845144013723</v>
      </c>
      <c r="F102" s="51" t="n">
        <f aca="false">F101*(1+B102)</f>
        <v>166871.562967955</v>
      </c>
      <c r="G102" s="51" t="n">
        <f aca="false">G101*(1+C102)</f>
        <v>1979.86229288624</v>
      </c>
      <c r="H102" s="51" t="n">
        <f aca="false">H101*(1+D102)</f>
        <v>6726.52126523437</v>
      </c>
      <c r="I102" s="51" t="n">
        <f aca="false">I101*(1+E102)</f>
        <v>30005.4695681421</v>
      </c>
      <c r="J102" s="50" t="n">
        <f aca="false">B102-C102</f>
        <v>0.0204587473362805</v>
      </c>
      <c r="K102" s="50" t="n">
        <f aca="false">B102-D102</f>
        <v>-0.139369602658333</v>
      </c>
      <c r="L102" s="52" t="n">
        <f aca="false">B102-E102</f>
        <v>-0.104861396677442</v>
      </c>
      <c r="M102" s="52" t="n">
        <f aca="false">((F102/100)^(1/(A102-$A$19+1)))-((H102/100)^(1/(A102-$A$19+1)))</f>
        <v>0.0409704290042485</v>
      </c>
      <c r="N102" s="54" t="n">
        <v>0.0315684</v>
      </c>
      <c r="O102" s="56" t="n">
        <f aca="false">(1+B102)/(1+$N102)-1</f>
        <v>-0.0102607375950247</v>
      </c>
      <c r="P102" s="56" t="n">
        <f aca="false">(1+C102)/(1+$N102)-1</f>
        <v>-0.030093399526391</v>
      </c>
      <c r="Q102" s="56" t="n">
        <f aca="false">(1+D102)/(1+$N102)-1</f>
        <v>0.124843830030673</v>
      </c>
      <c r="R102" s="56" t="n">
        <f aca="false">(1+E102)/(1+$N102)-1</f>
        <v>0.0913916556708434</v>
      </c>
    </row>
    <row r="103" customFormat="false" ht="16" hidden="false" customHeight="false" outlineLevel="0" collapsed="false">
      <c r="A103" s="49" t="n">
        <v>2012</v>
      </c>
      <c r="B103" s="50" t="n">
        <f aca="false">('S&amp;P 500 &amp; Raw Data'!B88-'S&amp;P 500 &amp; Raw Data'!B87+'S&amp;P 500 &amp; Raw Data'!C88)/'S&amp;P 500 &amp; Raw Data'!B87</f>
        <v>0.158905852417303</v>
      </c>
      <c r="C103" s="50" t="n">
        <f aca="false">'T. Bill rates'!C90</f>
        <v>0.000858333333333333</v>
      </c>
      <c r="D103" s="50" t="n">
        <f aca="false">'S&amp;P 500 &amp; Raw Data'!F88</f>
        <v>0.0297157197801895</v>
      </c>
      <c r="E103" s="50" t="n">
        <f aca="false">'S&amp;P 500 &amp; Raw Data'!J88</f>
        <v>0.101246778758435</v>
      </c>
      <c r="F103" s="51" t="n">
        <f aca="false">F102*(1+B103)</f>
        <v>193388.430925585</v>
      </c>
      <c r="G103" s="51" t="n">
        <f aca="false">G102*(1+C103)</f>
        <v>1981.56167468763</v>
      </c>
      <c r="H103" s="51" t="n">
        <f aca="false">H102*(1+D103)</f>
        <v>6926.40468624756</v>
      </c>
      <c r="I103" s="51" t="n">
        <f aca="false">I102*(1+E103)</f>
        <v>33043.4267070508</v>
      </c>
      <c r="J103" s="50" t="n">
        <f aca="false">B103-C103</f>
        <v>0.15804751908397</v>
      </c>
      <c r="K103" s="50" t="n">
        <f aca="false">B103-D103</f>
        <v>0.129190132637113</v>
      </c>
      <c r="L103" s="52" t="n">
        <f aca="false">B103-E103</f>
        <v>0.0576590736588679</v>
      </c>
      <c r="M103" s="52" t="n">
        <f aca="false">((F103/100)^(1/(A103-$A$19+1)))-((H103/100)^(1/(A103-$A$19+1)))</f>
        <v>0.0419882756847274</v>
      </c>
      <c r="N103" s="54" t="n">
        <v>0.0206934</v>
      </c>
      <c r="O103" s="56" t="n">
        <f aca="false">(1+B103)/(1+$N103)-1</f>
        <v>0.135410351842485</v>
      </c>
      <c r="P103" s="56" t="n">
        <f aca="false">(1+C103)/(1+$N103)-1</f>
        <v>-0.0194329332066482</v>
      </c>
      <c r="Q103" s="56" t="n">
        <f aca="false">(1+D103)/(1+$N103)-1</f>
        <v>0.00883940248872905</v>
      </c>
      <c r="R103" s="56" t="n">
        <f aca="false">(1+E103)/(1+$N103)-1</f>
        <v>0.0789202504478181</v>
      </c>
    </row>
    <row r="104" customFormat="false" ht="16" hidden="false" customHeight="false" outlineLevel="0" collapsed="false">
      <c r="A104" s="49" t="n">
        <v>2013</v>
      </c>
      <c r="B104" s="50" t="n">
        <f aca="false">('S&amp;P 500 &amp; Raw Data'!B89-'S&amp;P 500 &amp; Raw Data'!B88+'S&amp;P 500 &amp; Raw Data'!C89)/'S&amp;P 500 &amp; Raw Data'!B88</f>
        <v>0.321450858581255</v>
      </c>
      <c r="C104" s="50" t="n">
        <f aca="false">'T. Bill rates'!C91</f>
        <v>0.000583333333333333</v>
      </c>
      <c r="D104" s="50" t="n">
        <f aca="false">'S&amp;P 500 &amp; Raw Data'!F89</f>
        <v>-0.0910456879434727</v>
      </c>
      <c r="E104" s="50" t="n">
        <f aca="false">'S&amp;P 500 &amp; Raw Data'!J89</f>
        <v>-0.0105590120694947</v>
      </c>
      <c r="F104" s="51" t="n">
        <f aca="false">F103*(1+B104)</f>
        <v>255553.308086296</v>
      </c>
      <c r="G104" s="51" t="n">
        <f aca="false">G103*(1+C104)</f>
        <v>1982.71758566453</v>
      </c>
      <c r="H104" s="51" t="n">
        <f aca="false">H103*(1+D104)</f>
        <v>6295.78540661326</v>
      </c>
      <c r="I104" s="51" t="n">
        <f aca="false">I103*(1+E104)</f>
        <v>32694.5207656336</v>
      </c>
      <c r="J104" s="50" t="n">
        <f aca="false">B104-C104</f>
        <v>0.320867525247921</v>
      </c>
      <c r="K104" s="50" t="n">
        <f aca="false">B104-D104</f>
        <v>0.412496546524728</v>
      </c>
      <c r="L104" s="52" t="n">
        <f aca="false">B104-E104</f>
        <v>0.33200987065075</v>
      </c>
      <c r="M104" s="52" t="n">
        <f aca="false">((F104/100)^(1/(A104-$A$19+1)))-((H104/100)^(1/(A104-$A$19+1)))</f>
        <v>0.0461768094187232</v>
      </c>
      <c r="N104" s="54" t="n">
        <v>0.0146483</v>
      </c>
      <c r="O104" s="56" t="n">
        <f aca="false">(1+B104)/(1+$N104)-1</f>
        <v>0.302373303716426</v>
      </c>
      <c r="P104" s="56" t="n">
        <f aca="false">(1+C104)/(1+$N104)-1</f>
        <v>-0.013861913203488</v>
      </c>
      <c r="Q104" s="56" t="n">
        <f aca="false">(1+D104)/(1+$N104)-1</f>
        <v>-0.10416810233011</v>
      </c>
      <c r="R104" s="56" t="n">
        <f aca="false">(1+E104)/(1+$N104)-1</f>
        <v>-0.024843398515027</v>
      </c>
    </row>
    <row r="105" customFormat="false" ht="16" hidden="false" customHeight="false" outlineLevel="0" collapsed="false">
      <c r="A105" s="49" t="n">
        <v>2014</v>
      </c>
      <c r="B105" s="50" t="n">
        <f aca="false">('S&amp;P 500 &amp; Raw Data'!B90-'S&amp;P 500 &amp; Raw Data'!B89+'S&amp;P 500 &amp; Raw Data'!C90)/'S&amp;P 500 &amp; Raw Data'!B89</f>
        <v>0.135244216494622</v>
      </c>
      <c r="C105" s="50" t="n">
        <f aca="false">'T. Bill rates'!C92</f>
        <v>0.000325</v>
      </c>
      <c r="D105" s="50" t="n">
        <f aca="false">'S&amp;P 500 &amp; Raw Data'!F90</f>
        <v>0.107461804520047</v>
      </c>
      <c r="E105" s="50" t="n">
        <f aca="false">'S&amp;P 500 &amp; Raw Data'!J90</f>
        <v>0.103849078220305</v>
      </c>
      <c r="F105" s="51" t="n">
        <f aca="false">F104*(1+B105)</f>
        <v>290115.415011036</v>
      </c>
      <c r="G105" s="51" t="n">
        <f aca="false">G104*(1+C105)</f>
        <v>1983.36196887987</v>
      </c>
      <c r="H105" s="51" t="n">
        <f aca="false">H104*(1+D105)</f>
        <v>6972.3418672789</v>
      </c>
      <c r="I105" s="51" t="n">
        <f aca="false">I104*(1+E105)</f>
        <v>36089.8166099992</v>
      </c>
      <c r="J105" s="50" t="n">
        <f aca="false">B105-C105</f>
        <v>0.134919216494622</v>
      </c>
      <c r="K105" s="50" t="n">
        <f aca="false">B105-D105</f>
        <v>0.027782411974575</v>
      </c>
      <c r="L105" s="52" t="n">
        <f aca="false">B105-E105</f>
        <v>0.0313951382743177</v>
      </c>
      <c r="M105" s="52" t="n">
        <f aca="false">((F105/100)^(1/(A105-$A$19+1)))-((H105/100)^(1/(A105-$A$19+1)))</f>
        <v>0.0459750293758334</v>
      </c>
      <c r="N105" s="54" t="n">
        <v>0.0162222</v>
      </c>
      <c r="O105" s="56" t="n">
        <f aca="false">(1+B105)/(1+$N105)-1</f>
        <v>0.117122039347913</v>
      </c>
      <c r="P105" s="56" t="n">
        <f aca="false">(1+C105)/(1+$N105)-1</f>
        <v>-0.0156434291634252</v>
      </c>
      <c r="Q105" s="56" t="n">
        <f aca="false">(1+D105)/(1+$N105)-1</f>
        <v>0.0897831247143068</v>
      </c>
      <c r="R105" s="56" t="n">
        <f aca="false">(1+E105)/(1+$N105)-1</f>
        <v>0.0862280692355517</v>
      </c>
    </row>
    <row r="106" customFormat="false" ht="16" hidden="false" customHeight="false" outlineLevel="0" collapsed="false">
      <c r="A106" s="57" t="n">
        <v>2015</v>
      </c>
      <c r="B106" s="50" t="n">
        <f aca="false">('S&amp;P 500 &amp; Raw Data'!B91-'S&amp;P 500 &amp; Raw Data'!B90+'S&amp;P 500 &amp; Raw Data'!C91)/'S&amp;P 500 &amp; Raw Data'!B90</f>
        <v>0.0137889164116761</v>
      </c>
      <c r="C106" s="50" t="n">
        <f aca="false">'T. Bill rates'!C93</f>
        <v>0.000525</v>
      </c>
      <c r="D106" s="50" t="n">
        <f aca="false">'S&amp;P 500 &amp; Raw Data'!F91</f>
        <v>0.0128429967097922</v>
      </c>
      <c r="E106" s="50" t="n">
        <f aca="false">'S&amp;P 500 &amp; Raw Data'!J91</f>
        <v>-0.00697518367903238</v>
      </c>
      <c r="F106" s="51" t="n">
        <f aca="false">F105*(1+B106)</f>
        <v>294115.792218362</v>
      </c>
      <c r="G106" s="51" t="n">
        <f aca="false">G105*(1+C106)</f>
        <v>1984.40323391354</v>
      </c>
      <c r="H106" s="51" t="n">
        <f aca="false">H105*(1+D106)</f>
        <v>7061.88763093991</v>
      </c>
      <c r="I106" s="51" t="n">
        <f aca="false">I105*(1+E106)</f>
        <v>35838.0835102019</v>
      </c>
      <c r="J106" s="50" t="n">
        <f aca="false">B106-C106</f>
        <v>0.0132639164116761</v>
      </c>
      <c r="K106" s="50" t="n">
        <f aca="false">B106-D106</f>
        <v>0.000945919701883914</v>
      </c>
      <c r="L106" s="52" t="n">
        <f aca="false">B106-E106</f>
        <v>0.0207641000907085</v>
      </c>
      <c r="M106" s="52" t="n">
        <f aca="false">((F106/100)^(1/(A106-$A$19+1)))-((H106/100)^(1/(A106-$A$19+1)))</f>
        <v>0.0454344573137655</v>
      </c>
      <c r="N106" s="54" t="n">
        <v>0.0011863</v>
      </c>
      <c r="O106" s="56" t="n">
        <f aca="false">(1+B106)/(1+$N106)-1</f>
        <v>0.0125876836425709</v>
      </c>
      <c r="P106" s="56" t="n">
        <f aca="false">(1+C106)/(1+$N106)-1</f>
        <v>-0.000660516429359825</v>
      </c>
      <c r="Q106" s="56" t="n">
        <f aca="false">(1+D106)/(1+$N106)-1</f>
        <v>0.0116428847556067</v>
      </c>
      <c r="R106" s="56" t="n">
        <f aca="false">(1+E106)/(1+$N106)-1</f>
        <v>-0.00815181318305336</v>
      </c>
    </row>
    <row r="107" customFormat="false" ht="16" hidden="false" customHeight="false" outlineLevel="0" collapsed="false">
      <c r="A107" s="58" t="n">
        <v>2016</v>
      </c>
      <c r="B107" s="50" t="n">
        <f aca="false">('S&amp;P 500 &amp; Raw Data'!B92-'S&amp;P 500 &amp; Raw Data'!B91+'S&amp;P 500 &amp; Raw Data'!C92)/'S&amp;P 500 &amp; Raw Data'!B91</f>
        <v>0.117730808747982</v>
      </c>
      <c r="C107" s="50" t="n">
        <f aca="false">'T. Bill rates'!C94</f>
        <v>0.003175</v>
      </c>
      <c r="D107" s="50" t="n">
        <f aca="false">'S&amp;P 500 &amp; Raw Data'!F92</f>
        <v>0.00690550469874779</v>
      </c>
      <c r="E107" s="50" t="n">
        <f aca="false">'S&amp;P 500 &amp; Raw Data'!J92</f>
        <v>0.103651058217932</v>
      </c>
      <c r="F107" s="51" t="n">
        <f aca="false">F106*(1+B107)</f>
        <v>328742.282301783</v>
      </c>
      <c r="G107" s="51" t="n">
        <f aca="false">G106*(1+C107)</f>
        <v>1990.70371418121</v>
      </c>
      <c r="H107" s="51" t="n">
        <f aca="false">H106*(1+D107)</f>
        <v>7110.65352915739</v>
      </c>
      <c r="I107" s="51" t="n">
        <f aca="false">I106*(1+E107)</f>
        <v>39552.7387905369</v>
      </c>
      <c r="J107" s="50" t="n">
        <f aca="false">B107-C107</f>
        <v>0.114555808747982</v>
      </c>
      <c r="K107" s="50" t="n">
        <f aca="false">B107-D107</f>
        <v>0.110825304049234</v>
      </c>
      <c r="L107" s="52" t="n">
        <f aca="false">B107-E107</f>
        <v>0.0140797505300493</v>
      </c>
      <c r="M107" s="52" t="n">
        <f aca="false">((F107/100)^(1/(A107-$A$19+1)))-((H107/100)^(1/(A107-$A$19+1)))</f>
        <v>0.0461765012476878</v>
      </c>
      <c r="N107" s="54" t="n">
        <v>0.0126158</v>
      </c>
      <c r="O107" s="56" t="n">
        <f aca="false">(1+B107)/(1+$N107)-1</f>
        <v>0.10380542032623</v>
      </c>
      <c r="P107" s="56" t="n">
        <f aca="false">(1+C107)/(1+$N107)-1</f>
        <v>-0.00932318061796011</v>
      </c>
      <c r="Q107" s="56" t="n">
        <f aca="false">(1+D107)/(1+$N107)-1</f>
        <v>-0.00563915287639416</v>
      </c>
      <c r="R107" s="56" t="n">
        <f aca="false">(1+E107)/(1+$N107)-1</f>
        <v>0.08990108412088</v>
      </c>
    </row>
    <row r="108" customFormat="false" ht="16" hidden="false" customHeight="false" outlineLevel="0" collapsed="false">
      <c r="A108" s="58" t="n">
        <v>2017</v>
      </c>
      <c r="B108" s="50" t="n">
        <f aca="false">('S&amp;P 500 &amp; Raw Data'!B93-'S&amp;P 500 &amp; Raw Data'!B92+'S&amp;P 500 &amp; Raw Data'!C93)/'S&amp;P 500 &amp; Raw Data'!B92</f>
        <v>0.216054814344993</v>
      </c>
      <c r="C108" s="50" t="n">
        <f aca="false">'T. Bill rates'!C95</f>
        <v>0.00930833333333333</v>
      </c>
      <c r="D108" s="50" t="n">
        <f aca="false">'S&amp;P 500 &amp; Raw Data'!F93</f>
        <v>0.0280171627077895</v>
      </c>
      <c r="E108" s="50" t="n">
        <f aca="false">'S&amp;P 500 &amp; Raw Data'!J93</f>
        <v>0.0972390194624884</v>
      </c>
      <c r="F108" s="51" t="n">
        <f aca="false">F107*(1+B108)</f>
        <v>399768.635071844</v>
      </c>
      <c r="G108" s="51" t="n">
        <f aca="false">G107*(1+C108)</f>
        <v>2009.23384792071</v>
      </c>
      <c r="H108" s="51" t="n">
        <f aca="false">H107*(1+D108)</f>
        <v>7309.87386604251</v>
      </c>
      <c r="I108" s="51" t="n">
        <f aca="false">I107*(1+E108)</f>
        <v>43398.8083275847</v>
      </c>
      <c r="J108" s="50" t="n">
        <f aca="false">B108-C108</f>
        <v>0.206746481011659</v>
      </c>
      <c r="K108" s="50" t="n">
        <f aca="false">B108-D108</f>
        <v>0.188037651637203</v>
      </c>
      <c r="L108" s="52" t="n">
        <f aca="false">B108-E108</f>
        <v>0.118815794882504</v>
      </c>
      <c r="M108" s="52" t="n">
        <f aca="false">((F108/100)^(1/(A108-$A$19+1)))-((H108/100)^(1/(A108-$A$19+1)))</f>
        <v>0.047686840373502</v>
      </c>
      <c r="N108" s="54" t="n">
        <v>0.0213011</v>
      </c>
      <c r="O108" s="56" t="n">
        <f aca="false">(1+B108)/(1+$N108)-1</f>
        <v>0.190691769885485</v>
      </c>
      <c r="P108" s="56" t="n">
        <f aca="false">(1+C108)/(1+$N108)-1</f>
        <v>-0.0117426356112481</v>
      </c>
      <c r="Q108" s="56" t="n">
        <f aca="false">(1+D108)/(1+$N108)-1</f>
        <v>0.00657598695212358</v>
      </c>
      <c r="R108" s="56" t="n">
        <f aca="false">(1+E108)/(1+$N108)-1</f>
        <v>0.074354095440109</v>
      </c>
    </row>
    <row r="109" customFormat="false" ht="16" hidden="false" customHeight="false" outlineLevel="0" collapsed="false">
      <c r="A109" s="58" t="n">
        <v>2018</v>
      </c>
      <c r="B109" s="50" t="n">
        <f aca="false">('S&amp;P 500 &amp; Raw Data'!B94-'S&amp;P 500 &amp; Raw Data'!B93+'S&amp;P 500 &amp; Raw Data'!C94)/'S&amp;P 500 &amp; Raw Data'!B93</f>
        <v>-0.0422686928908854</v>
      </c>
      <c r="C109" s="50" t="n">
        <f aca="false">'T. Bill rates'!C96</f>
        <v>0.0193916666666667</v>
      </c>
      <c r="D109" s="50" t="n">
        <f aca="false">'S&amp;P 500 &amp; Raw Data'!F94</f>
        <v>-0.000166923857134026</v>
      </c>
      <c r="E109" s="50" t="n">
        <f aca="false">'S&amp;P 500 &amp; Raw Data'!J94</f>
        <v>-0.0276262822171721</v>
      </c>
      <c r="F109" s="51" t="n">
        <f aca="false">F108*(1+B109)</f>
        <v>382870.937408583</v>
      </c>
      <c r="G109" s="51" t="n">
        <f aca="false">G108*(1+C109)</f>
        <v>2048.19624095498</v>
      </c>
      <c r="H109" s="51" t="n">
        <f aca="false">H108*(1+D109)</f>
        <v>7308.65367370163</v>
      </c>
      <c r="I109" s="51" t="n">
        <f aca="false">I108*(1+E109)</f>
        <v>42199.8606008379</v>
      </c>
      <c r="J109" s="50" t="n">
        <f aca="false">B109-C109</f>
        <v>-0.0616603595575521</v>
      </c>
      <c r="K109" s="50" t="n">
        <f aca="false">B109-D109</f>
        <v>-0.0421017690337514</v>
      </c>
      <c r="L109" s="52" t="n">
        <f aca="false">B109-E109</f>
        <v>-0.0146424106737133</v>
      </c>
      <c r="M109" s="52" t="n">
        <f aca="false">((F109/100)^(1/(A109-$A$19+1)))-((H109/100)^(1/(A109-$A$19+1)))</f>
        <v>0.0466086690946326</v>
      </c>
      <c r="N109" s="54" t="n">
        <v>0.0244258</v>
      </c>
      <c r="O109" s="56" t="n">
        <f aca="false">(1+B109)/(1+$N109)-1</f>
        <v>-0.0651042690362595</v>
      </c>
      <c r="P109" s="56" t="n">
        <f aca="false">(1+C109)/(1+$N109)-1</f>
        <v>-0.00491410244971691</v>
      </c>
      <c r="Q109" s="56" t="n">
        <f aca="false">(1+D109)/(1+$N109)-1</f>
        <v>-0.0240063495639548</v>
      </c>
      <c r="R109" s="56" t="n">
        <f aca="false">(1+E109)/(1+$N109)-1</f>
        <v>-0.0508109833012523</v>
      </c>
    </row>
    <row r="110" customFormat="false" ht="16" hidden="false" customHeight="false" outlineLevel="0" collapsed="false">
      <c r="A110" s="49" t="n">
        <v>2019</v>
      </c>
      <c r="B110" s="50" t="n">
        <f aca="false">('S&amp;P 500 &amp; Raw Data'!B95-'S&amp;P 500 &amp; Raw Data'!B94+'S&amp;P 500 &amp; Raw Data'!C95)/'S&amp;P 500 &amp; Raw Data'!B94</f>
        <v>0.312116799968088</v>
      </c>
      <c r="C110" s="50" t="n">
        <v>0.0155</v>
      </c>
      <c r="D110" s="50" t="n">
        <f aca="false">'S&amp;P 500 &amp; Raw Data'!F95</f>
        <v>0.0963563074154839</v>
      </c>
      <c r="E110" s="50" t="n">
        <f aca="false">'S&amp;P 500 &amp; Raw Data'!J95</f>
        <v>0.153294575623685</v>
      </c>
      <c r="F110" s="51" t="n">
        <f aca="false">F109*(1+B110)</f>
        <v>502371.389193333</v>
      </c>
      <c r="G110" s="51" t="n">
        <f aca="false">G109*(1+C110)</f>
        <v>2079.94328268978</v>
      </c>
      <c r="H110" s="51" t="n">
        <f aca="false">H109*(1+D110)</f>
        <v>8012.88855387813</v>
      </c>
      <c r="I110" s="51" t="n">
        <f aca="false">I109*(1+E110)</f>
        <v>48668.870323022</v>
      </c>
      <c r="J110" s="50" t="n">
        <f aca="false">B110-C110</f>
        <v>0.296616799968088</v>
      </c>
      <c r="K110" s="50" t="n">
        <f aca="false">B110-D110</f>
        <v>0.215760492552604</v>
      </c>
      <c r="L110" s="52" t="n">
        <f aca="false">B110-E110</f>
        <v>0.158822224344403</v>
      </c>
      <c r="M110" s="52" t="n">
        <f aca="false">((F110/100)^(1/(A110-$A$19+1)))-((H110/100)^(1/(A110-$A$19+1)))</f>
        <v>0.0482536844068044</v>
      </c>
      <c r="N110" s="54" t="n">
        <v>0.0229</v>
      </c>
      <c r="O110" s="56" t="n">
        <f aca="false">(1+B110)/(1+$N110)-1</f>
        <v>0.282742007985226</v>
      </c>
      <c r="P110" s="56" t="n">
        <f aca="false">(1+C110)/(1+$N110)-1</f>
        <v>-0.00723433375696536</v>
      </c>
      <c r="Q110" s="56" t="n">
        <f aca="false">(1+D110)/(1+$N110)-1</f>
        <v>0.0718118168105228</v>
      </c>
      <c r="R110" s="56" t="n">
        <f aca="false">(1+E110)/(1+$N110)-1</f>
        <v>0.127475389210759</v>
      </c>
    </row>
    <row r="111" customFormat="false" ht="17" hidden="false" customHeight="false" outlineLevel="0" collapsed="false">
      <c r="A111" s="58" t="n">
        <v>2020</v>
      </c>
      <c r="B111" s="50" t="n">
        <f aca="false">('S&amp;P 500 &amp; Raw Data'!B96-'S&amp;P 500 &amp; Raw Data'!B95+'S&amp;P 500 &amp; Raw Data'!C96)/'S&amp;P 500 &amp; Raw Data'!B95</f>
        <v>0.18013916144089</v>
      </c>
      <c r="C111" s="59" t="n">
        <v>0.0009</v>
      </c>
      <c r="D111" s="59" t="n">
        <f aca="false">'S&amp;P 500 &amp; Raw Data'!F96</f>
        <v>0.113318976466141</v>
      </c>
      <c r="E111" s="59" t="n">
        <f aca="false">'S&amp;P 500 &amp; Raw Data'!J96</f>
        <v>0.104115371571113</v>
      </c>
      <c r="F111" s="51" t="n">
        <f aca="false">F110*(1+B111)</f>
        <v>592868.149974515</v>
      </c>
      <c r="G111" s="51" t="n">
        <f aca="false">G110*(1+C111)</f>
        <v>2081.8152316442</v>
      </c>
      <c r="H111" s="51" t="n">
        <f aca="false">H110*(1+D111)</f>
        <v>8920.90088334086</v>
      </c>
      <c r="I111" s="51" t="n">
        <f aca="false">I110*(1+E111)</f>
        <v>53736.0478406497</v>
      </c>
      <c r="J111" s="50" t="n">
        <f aca="false">B111-C111</f>
        <v>0.17923916144089</v>
      </c>
      <c r="K111" s="50" t="n">
        <f aca="false">B111-D111</f>
        <v>0.066820184974749</v>
      </c>
      <c r="L111" s="60" t="n">
        <f aca="false">B111-E111</f>
        <v>0.0760237898697772</v>
      </c>
      <c r="M111" s="52" t="n">
        <f aca="false">((F111/100)^(1/(A111-$A$19+1)))-((H111/100)^(1/(A111-$A$19+1)))</f>
        <v>0.0484417345544719</v>
      </c>
      <c r="N111" s="61" t="n">
        <v>0.012</v>
      </c>
      <c r="O111" s="62" t="n">
        <f aca="false">(1+B111)/(1+$N111)-1</f>
        <v>0.166145416443568</v>
      </c>
      <c r="P111" s="62" t="n">
        <f aca="false">(1+C111)/(1+$N111)-1</f>
        <v>-0.0109683794466404</v>
      </c>
      <c r="Q111" s="62" t="n">
        <f aca="false">(1+D111)/(1+$N111)-1</f>
        <v>0.100117565678005</v>
      </c>
      <c r="R111" s="62" t="n">
        <f aca="false">(1+E111)/(1+$N111)-1</f>
        <v>0.0910230944378589</v>
      </c>
    </row>
    <row r="112" customFormat="false" ht="17" hidden="false" customHeight="false" outlineLevel="0" collapsed="false">
      <c r="H112" s="63" t="s">
        <v>19</v>
      </c>
      <c r="I112" s="63"/>
      <c r="J112" s="64" t="s">
        <v>73</v>
      </c>
      <c r="K112" s="64"/>
    </row>
    <row r="113" customFormat="false" ht="17" hidden="false" customHeight="false" outlineLevel="0" collapsed="false">
      <c r="A113" s="42" t="s">
        <v>74</v>
      </c>
      <c r="B113" s="42"/>
      <c r="C113" s="42"/>
      <c r="D113" s="42"/>
      <c r="E113" s="42"/>
      <c r="F113" s="44"/>
      <c r="G113" s="65"/>
      <c r="H113" s="66" t="s">
        <v>75</v>
      </c>
      <c r="I113" s="66" t="s">
        <v>76</v>
      </c>
      <c r="J113" s="66" t="s">
        <v>75</v>
      </c>
      <c r="K113" s="66" t="s">
        <v>76</v>
      </c>
      <c r="N113" s="42" t="s">
        <v>77</v>
      </c>
      <c r="O113" s="42"/>
      <c r="P113" s="42"/>
      <c r="Q113" s="42"/>
      <c r="R113" s="42"/>
    </row>
    <row r="114" customFormat="false" ht="16" hidden="false" customHeight="false" outlineLevel="0" collapsed="false">
      <c r="A114" s="67" t="s">
        <v>78</v>
      </c>
      <c r="B114" s="68" t="n">
        <f aca="false">AVERAGE(B19:B111)</f>
        <v>0.116414216975284</v>
      </c>
      <c r="C114" s="68" t="n">
        <f aca="false">AVERAGE(C19:C111)</f>
        <v>0.033614605734767</v>
      </c>
      <c r="D114" s="68" t="n">
        <f aca="false">AVERAGE(D19:D111)</f>
        <v>0.0521287470766167</v>
      </c>
      <c r="E114" s="68" t="n">
        <f aca="false">AVERAGE(E19:E111)</f>
        <v>0.0725328538772715</v>
      </c>
      <c r="F114" s="69"/>
      <c r="G114" s="69"/>
      <c r="H114" s="56" t="n">
        <f aca="false">B114-C114</f>
        <v>0.0827996112405172</v>
      </c>
      <c r="I114" s="56" t="n">
        <f aca="false">B114-D114</f>
        <v>0.0642854698986676</v>
      </c>
      <c r="J114" s="70" t="n">
        <f aca="false">STDEV(J19:J111)/(($A$111-$A$19+1)^0.5)</f>
        <v>0.0205593036036999</v>
      </c>
      <c r="K114" s="70" t="n">
        <f aca="false">STDEV(K19:K111)/(($A$111-$A$19+1)^0.5)</f>
        <v>0.0217995123227327</v>
      </c>
      <c r="N114" s="67" t="s">
        <v>78</v>
      </c>
      <c r="O114" s="68" t="n">
        <f aca="false">AVERAGE(O19:O111)</f>
        <v>0.0850081489655449</v>
      </c>
      <c r="P114" s="68" t="n">
        <f aca="false">AVERAGE(P19:P111)</f>
        <v>0.00417415118080925</v>
      </c>
      <c r="Q114" s="68" t="n">
        <f aca="false">AVERAGE(Q19:Q111)</f>
        <v>0.0225106371010564</v>
      </c>
      <c r="R114" s="68" t="n">
        <f aca="false">AVERAGE(R19:R111)</f>
        <v>0.0426917845900596</v>
      </c>
    </row>
    <row r="115" customFormat="false" ht="16" hidden="false" customHeight="false" outlineLevel="0" collapsed="false">
      <c r="A115" s="71" t="s">
        <v>79</v>
      </c>
      <c r="B115" s="72" t="n">
        <f aca="false">AVERAGE(B62:B111)</f>
        <v>0.121818697126862</v>
      </c>
      <c r="C115" s="72" t="n">
        <f aca="false">AVERAGE(C62:C111)</f>
        <v>0.0450908333333333</v>
      </c>
      <c r="D115" s="72" t="n">
        <f aca="false">AVERAGE(D62:D111)</f>
        <v>0.0728599743979623</v>
      </c>
      <c r="E115" s="72" t="n">
        <f aca="false">AVERAGE(E62:E111)</f>
        <v>0.0955046010599452</v>
      </c>
      <c r="F115" s="73"/>
      <c r="G115" s="73"/>
      <c r="H115" s="56" t="n">
        <f aca="false">B115-C115</f>
        <v>0.0767278637935291</v>
      </c>
      <c r="I115" s="56" t="n">
        <f aca="false">B115-D115</f>
        <v>0.0489587227289002</v>
      </c>
      <c r="J115" s="56" t="n">
        <f aca="false">STDEV(J62:J111)/(($A$111-$A$61+1)^0.5)</f>
        <v>0.0238493943352851</v>
      </c>
      <c r="K115" s="56" t="n">
        <f aca="false">STDEV(K62:K111)/(($A$111-$A$62+1)^0.5)</f>
        <v>0.0270184354060427</v>
      </c>
      <c r="N115" s="71" t="s">
        <v>79</v>
      </c>
      <c r="O115" s="72" t="n">
        <f aca="false">AVERAGE(O62:O111)</f>
        <v>0.0808167512441986</v>
      </c>
      <c r="P115" s="72" t="n">
        <f aca="false">AVERAGE(P62:P111)</f>
        <v>0.00579938557926738</v>
      </c>
      <c r="Q115" s="72" t="n">
        <f aca="false">AVERAGE(Q62:Q111)</f>
        <v>0.0332506123768477</v>
      </c>
      <c r="R115" s="72" t="n">
        <f aca="false">AVERAGE(R62:R111)</f>
        <v>0.0554952186759829</v>
      </c>
    </row>
    <row r="116" customFormat="false" ht="16" hidden="false" customHeight="false" outlineLevel="0" collapsed="false">
      <c r="A116" s="71" t="s">
        <v>80</v>
      </c>
      <c r="B116" s="72" t="n">
        <f aca="false">AVERAGE(B102:B111)</f>
        <v>0.14341464828522</v>
      </c>
      <c r="C116" s="72" t="n">
        <f aca="false">AVERAGE(C102:C111)</f>
        <v>0.00510916666666667</v>
      </c>
      <c r="D116" s="72" t="n">
        <f aca="false">AVERAGE(D102:D111)</f>
        <v>0.0463759210492198</v>
      </c>
      <c r="E116" s="72" t="n">
        <f aca="false">AVERAGE(E102:E111)</f>
        <v>0.0744080547901982</v>
      </c>
      <c r="F116" s="73"/>
      <c r="G116" s="73"/>
      <c r="H116" s="56" t="n">
        <f aca="false">B116-C116</f>
        <v>0.138305481618554</v>
      </c>
      <c r="I116" s="56" t="n">
        <f aca="false">B116-D116</f>
        <v>0.0970387272360006</v>
      </c>
      <c r="J116" s="56" t="n">
        <f aca="false">STDEV(J102:J111)/(($A$111-$A$102+1)^0.5)</f>
        <v>0.0387622317723076</v>
      </c>
      <c r="K116" s="56" t="n">
        <f aca="false">STDEV(K102:K111)/(($A$111-$A$102+1)^0.5)</f>
        <v>0.0486832713028652</v>
      </c>
      <c r="N116" s="71" t="s">
        <v>80</v>
      </c>
      <c r="O116" s="72" t="n">
        <f aca="false">AVERAGE(O102:O111)</f>
        <v>0.123551298655862</v>
      </c>
      <c r="P116" s="72" t="n">
        <f aca="false">AVERAGE(P102:P111)</f>
        <v>-0.0123874823411843</v>
      </c>
      <c r="Q116" s="72" t="n">
        <f aca="false">AVERAGE(Q102:Q111)</f>
        <v>0.0279801006659508</v>
      </c>
      <c r="R116" s="72" t="n">
        <f aca="false">AVERAGE(R102:R111)</f>
        <v>0.0555487443564487</v>
      </c>
    </row>
    <row r="117" s="14" customFormat="true" ht="17" hidden="false" customHeight="false" outlineLevel="0" collapsed="false">
      <c r="H117" s="34"/>
      <c r="I117" s="74" t="s">
        <v>19</v>
      </c>
    </row>
    <row r="118" customFormat="false" ht="17" hidden="false" customHeight="false" outlineLevel="0" collapsed="false">
      <c r="A118" s="42" t="s">
        <v>81</v>
      </c>
      <c r="B118" s="42"/>
      <c r="C118" s="42"/>
      <c r="D118" s="42"/>
      <c r="E118" s="42"/>
      <c r="F118" s="44"/>
      <c r="G118" s="44"/>
      <c r="H118" s="75" t="s">
        <v>75</v>
      </c>
      <c r="I118" s="75" t="s">
        <v>76</v>
      </c>
      <c r="P118" s="0"/>
      <c r="Q118" s="0"/>
      <c r="R118" s="0"/>
      <c r="S118" s="0"/>
      <c r="T118" s="0"/>
    </row>
    <row r="119" customFormat="false" ht="16" hidden="false" customHeight="false" outlineLevel="0" collapsed="false">
      <c r="A119" s="67" t="s">
        <v>78</v>
      </c>
      <c r="B119" s="76" t="n">
        <f aca="false">(F111/100)^(1/($A$111-$A$19+1))-1</f>
        <v>0.0979168292497985</v>
      </c>
      <c r="C119" s="76" t="n">
        <f aca="false">(G111/100)^(1/($A$111-$A$19+1))-1</f>
        <v>0.0331819198843539</v>
      </c>
      <c r="D119" s="76" t="n">
        <f aca="false">(H111/100)^(1/($A$111-$A$19+1))-1</f>
        <v>0.0494750946953266</v>
      </c>
      <c r="E119" s="76" t="n">
        <f aca="false">(I111/100)^(1/($A$111-$A$19+1))-1</f>
        <v>0.0699357425984133</v>
      </c>
      <c r="F119" s="77"/>
      <c r="G119" s="77"/>
      <c r="H119" s="56" t="n">
        <f aca="false">B119-C119</f>
        <v>0.0647349093654446</v>
      </c>
      <c r="I119" s="56" t="n">
        <f aca="false">B119-D119</f>
        <v>0.0484417345544719</v>
      </c>
      <c r="P119" s="0"/>
      <c r="Q119" s="0"/>
      <c r="R119" s="0"/>
      <c r="S119" s="0"/>
      <c r="T119" s="0"/>
    </row>
    <row r="120" customFormat="false" ht="16" hidden="false" customHeight="false" outlineLevel="0" collapsed="false">
      <c r="A120" s="71" t="s">
        <v>79</v>
      </c>
      <c r="B120" s="78" t="n">
        <f aca="false">(F111/F61)^(1/($A$111-$A$61))-1</f>
        <v>0.108030741933776</v>
      </c>
      <c r="C120" s="78" t="n">
        <f aca="false">(G111/G61)^(1/($A$111-$A$61))-1</f>
        <v>0.044552093233649</v>
      </c>
      <c r="D120" s="78" t="n">
        <f aca="false">(H111/H61)^(1/($A$111-$A$61))-1</f>
        <v>0.0689281975714122</v>
      </c>
      <c r="E120" s="78" t="n">
        <f aca="false">(I111/I61)^(1/($A$111-$A$61))-1</f>
        <v>0.0927556582610674</v>
      </c>
      <c r="F120" s="77"/>
      <c r="G120" s="77"/>
      <c r="H120" s="56" t="n">
        <f aca="false">B120-C120</f>
        <v>0.0634786487001275</v>
      </c>
      <c r="I120" s="56" t="n">
        <f aca="false">B120-D120</f>
        <v>0.0391025443623643</v>
      </c>
      <c r="P120" s="0"/>
      <c r="Q120" s="0"/>
      <c r="R120" s="0"/>
      <c r="S120" s="0"/>
      <c r="T120" s="0"/>
    </row>
    <row r="121" customFormat="false" ht="16" hidden="false" customHeight="false" outlineLevel="0" collapsed="false">
      <c r="A121" s="71" t="s">
        <v>80</v>
      </c>
      <c r="B121" s="78" t="n">
        <f aca="false">(F111/F101)^(1/($A$111-$A$101))-1</f>
        <v>0.137521100817504</v>
      </c>
      <c r="C121" s="78" t="n">
        <f aca="false">(G111/G101)^(1/($A$111-$A$101))-1</f>
        <v>0.00508667237757088</v>
      </c>
      <c r="D121" s="78" t="n">
        <f aca="false">(H111/H101)^(1/($A$111-$A$101))-1</f>
        <v>0.0440489128825512</v>
      </c>
      <c r="E121" s="78" t="n">
        <f aca="false">(I111/I101)^(1/($A$111-$A$101))-1</f>
        <v>0.0726410053536155</v>
      </c>
      <c r="F121" s="77"/>
      <c r="G121" s="77"/>
      <c r="H121" s="56" t="n">
        <f aca="false">B121-C121</f>
        <v>0.132434428439933</v>
      </c>
      <c r="I121" s="56" t="n">
        <f aca="false">B121-D121</f>
        <v>0.0934721879349532</v>
      </c>
      <c r="P121" s="0"/>
      <c r="Q121" s="0"/>
      <c r="R121" s="0"/>
      <c r="S121" s="0"/>
      <c r="T121" s="0"/>
    </row>
  </sheetData>
  <mergeCells count="17">
    <mergeCell ref="B1:G1"/>
    <mergeCell ref="B2:G2"/>
    <mergeCell ref="B3:E3"/>
    <mergeCell ref="F3:G3"/>
    <mergeCell ref="B4:G4"/>
    <mergeCell ref="B5:G5"/>
    <mergeCell ref="B6:G6"/>
    <mergeCell ref="B7:G7"/>
    <mergeCell ref="B17:E17"/>
    <mergeCell ref="F17:I17"/>
    <mergeCell ref="J17:M17"/>
    <mergeCell ref="O17:R17"/>
    <mergeCell ref="H112:I112"/>
    <mergeCell ref="J112:K112"/>
    <mergeCell ref="A113:E113"/>
    <mergeCell ref="N113:R113"/>
    <mergeCell ref="A118:E118"/>
  </mergeCells>
  <hyperlinks>
    <hyperlink ref="B2" r:id="rId2" display="Aswath Damodaran, adamodar@stern.nyu.edu"/>
    <hyperlink ref="B4" r:id="rId3" display="http://www.damodaran.com"/>
    <hyperlink ref="B5" r:id="rId4" display="http://www.stern.nyu.edu/~adamodar/New_Home_Page/data.html"/>
    <hyperlink ref="B6" r:id="rId5" display="http://www.stern.nyu.edu/~adamodar/pc/datasets/indname.xls"/>
    <hyperlink ref="B7" r:id="rId6" display="http://www.stern.nyu.edu/~adamodar/New_Home_Page/datafile/variable.htm"/>
  </hyperlinks>
  <printOptions headings="false" gridLines="true" gridLinesSet="true" horizontalCentered="false" verticalCentered="false"/>
  <pageMargins left="0.75" right="0.75" top="1" bottom="1" header="0.5" footer="0.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legacyDrawing r:id="rId7"/>
</worksheet>
</file>

<file path=xl/worksheets/sheet3.xml><?xml version="1.0" encoding="utf-8"?>
<worksheet xmlns="http://schemas.openxmlformats.org/spreadsheetml/2006/main" xmlns:r="http://schemas.openxmlformats.org/officeDocument/2006/relationships">
  <sheetPr filterMode="false">
    <pageSetUpPr fitToPage="false"/>
  </sheetPr>
  <dimension ref="A1:P9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4" activeCellId="0" sqref="F4"/>
    </sheetView>
  </sheetViews>
  <sheetFormatPr defaultRowHeight="14" zeroHeight="false" outlineLevelRow="0" outlineLevelCol="0"/>
  <cols>
    <col collapsed="false" customWidth="true" hidden="false" outlineLevel="0" max="4" min="1" style="0" width="11.04"/>
    <col collapsed="false" customWidth="true" hidden="false" outlineLevel="0" max="5" min="5" style="79" width="10.69"/>
    <col collapsed="false" customWidth="true" hidden="false" outlineLevel="0" max="6" min="6" style="0" width="10.99"/>
    <col collapsed="false" customWidth="true" hidden="false" outlineLevel="0" max="7" min="7" style="79" width="10.99"/>
    <col collapsed="false" customWidth="true" hidden="false" outlineLevel="0" max="10" min="8" style="0" width="10.99"/>
    <col collapsed="false" customWidth="true" hidden="false" outlineLevel="0" max="11" min="11" style="79" width="10.99"/>
    <col collapsed="false" customWidth="true" hidden="false" outlineLevel="0" max="12" min="12" style="0" width="10.99"/>
    <col collapsed="false" customWidth="true" hidden="false" outlineLevel="0" max="1025" min="13" style="0" width="11.04"/>
  </cols>
  <sheetData>
    <row r="1" customFormat="false" ht="16" hidden="false" customHeight="false" outlineLevel="0" collapsed="false">
      <c r="B1" s="15"/>
      <c r="D1" s="15"/>
      <c r="E1" s="15"/>
      <c r="F1" s="14"/>
      <c r="G1" s="15"/>
      <c r="H1" s="14"/>
      <c r="I1" s="14"/>
      <c r="J1" s="14"/>
      <c r="K1" s="15"/>
      <c r="L1" s="14"/>
    </row>
    <row r="2" customFormat="false" ht="16" hidden="false" customHeight="false" outlineLevel="0" collapsed="false">
      <c r="A2" s="80" t="s">
        <v>56</v>
      </c>
      <c r="B2" s="71" t="s">
        <v>82</v>
      </c>
      <c r="C2" s="71" t="s">
        <v>83</v>
      </c>
      <c r="D2" s="71" t="s">
        <v>84</v>
      </c>
      <c r="E2" s="71" t="s">
        <v>85</v>
      </c>
      <c r="F2" s="71" t="s">
        <v>86</v>
      </c>
      <c r="G2" s="81" t="s">
        <v>87</v>
      </c>
      <c r="H2" s="81" t="s">
        <v>88</v>
      </c>
      <c r="I2" s="81" t="s">
        <v>89</v>
      </c>
      <c r="J2" s="81" t="s">
        <v>90</v>
      </c>
      <c r="K2" s="81" t="s">
        <v>91</v>
      </c>
      <c r="L2" s="81"/>
      <c r="M2" s="81" t="s">
        <v>92</v>
      </c>
    </row>
    <row r="3" customFormat="false" ht="16" hidden="false" customHeight="false" outlineLevel="0" collapsed="false">
      <c r="A3" s="71" t="n">
        <v>1927</v>
      </c>
      <c r="B3" s="71" t="n">
        <v>17.66</v>
      </c>
      <c r="C3" s="82" t="n">
        <f aca="false">D3*B3</f>
        <v>0.6181</v>
      </c>
      <c r="D3" s="78" t="n">
        <v>0.035</v>
      </c>
      <c r="E3" s="72" t="n">
        <v>0.0317</v>
      </c>
      <c r="F3" s="71"/>
      <c r="G3" s="73" t="n">
        <f aca="false">'Moody''s Rates'!C20</f>
        <v>0.0446</v>
      </c>
      <c r="H3" s="38"/>
      <c r="I3" s="83" t="n">
        <f aca="false">'Moody''s Rates'!K20</f>
        <v>0.0532</v>
      </c>
      <c r="J3" s="38"/>
      <c r="K3" s="71"/>
      <c r="L3" s="38"/>
    </row>
    <row r="4" customFormat="false" ht="16" hidden="false" customHeight="false" outlineLevel="0" collapsed="false">
      <c r="A4" s="71" t="n">
        <v>1928</v>
      </c>
      <c r="B4" s="71" t="n">
        <v>24.35</v>
      </c>
      <c r="C4" s="82" t="n">
        <f aca="false">D4*B4</f>
        <v>1.04705</v>
      </c>
      <c r="D4" s="78" t="n">
        <v>0.043</v>
      </c>
      <c r="E4" s="72" t="n">
        <v>0.0345</v>
      </c>
      <c r="F4" s="78" t="n">
        <f aca="false">((E3*(1-(1+E4)^(-10))/E4+1/(1+E4)^10)-1)+E3</f>
        <v>0.00835470858979919</v>
      </c>
      <c r="G4" s="73" t="n">
        <f aca="false">'Moody''s Rates'!C21</f>
        <v>0.0461</v>
      </c>
      <c r="H4" s="78" t="n">
        <f aca="false">((G3*(1-(1+G4)^(-10))/G4+1/(1+G4)^10)-1)+G3</f>
        <v>0.0327948559663947</v>
      </c>
      <c r="I4" s="83" t="n">
        <f aca="false">'Moody''s Rates'!K21</f>
        <v>0.056</v>
      </c>
      <c r="J4" s="84" t="n">
        <f aca="false">((I3*(1-(1+I4)^(-10))/I4+1/(1+I4)^10)-1)+I3</f>
        <v>0.0321955147023243</v>
      </c>
      <c r="K4" s="54" t="n">
        <v>0.0149106392833602</v>
      </c>
      <c r="L4" s="77"/>
    </row>
    <row r="5" customFormat="false" ht="16" hidden="false" customHeight="false" outlineLevel="0" collapsed="false">
      <c r="A5" s="71" t="n">
        <v>1929</v>
      </c>
      <c r="B5" s="71" t="n">
        <v>21.45</v>
      </c>
      <c r="C5" s="82" t="n">
        <f aca="false">D5*B5</f>
        <v>0.87945</v>
      </c>
      <c r="D5" s="78" t="n">
        <v>0.041</v>
      </c>
      <c r="E5" s="72" t="n">
        <v>0.0336</v>
      </c>
      <c r="F5" s="78" t="n">
        <f aca="false">((E4*(1-(1+E5)^(-10))/E5+1/(1+E5)^10)-1)+E4</f>
        <v>0.0420380415632043</v>
      </c>
      <c r="G5" s="73" t="n">
        <f aca="false">'Moody''s Rates'!C22</f>
        <v>0.0467</v>
      </c>
      <c r="H5" s="78" t="n">
        <f aca="false">((G4*(1-(1+G5)^(-10))/G5+1/(1+G5)^10)-1)+G4</f>
        <v>0.0413918041608565</v>
      </c>
      <c r="I5" s="83" t="n">
        <f aca="false">'Moody''s Rates'!K22</f>
        <v>0.0595</v>
      </c>
      <c r="J5" s="84" t="n">
        <f aca="false">((I4*(1-(1+I5)^(-10))/I5+1/(1+I5)^10)-1)+I4</f>
        <v>0.0301785623990404</v>
      </c>
      <c r="K5" s="54" t="n">
        <v>-0.0205680748170579</v>
      </c>
      <c r="L5" s="77"/>
    </row>
    <row r="6" customFormat="false" ht="16" hidden="false" customHeight="false" outlineLevel="0" collapsed="false">
      <c r="A6" s="71" t="n">
        <v>1930</v>
      </c>
      <c r="B6" s="71" t="n">
        <v>15.34</v>
      </c>
      <c r="C6" s="82" t="n">
        <f aca="false">D6*B6</f>
        <v>0.72098</v>
      </c>
      <c r="D6" s="78" t="n">
        <v>0.047</v>
      </c>
      <c r="E6" s="72" t="n">
        <v>0.0322</v>
      </c>
      <c r="F6" s="78" t="n">
        <f aca="false">((E5*(1-(1+E6)^(-10))/E6+1/(1+E6)^10)-1)+E5</f>
        <v>0.0454093143489704</v>
      </c>
      <c r="G6" s="73" t="n">
        <f aca="false">'Moody''s Rates'!C23</f>
        <v>0.0452</v>
      </c>
      <c r="H6" s="78" t="n">
        <f aca="false">((G5*(1-(1+G6)^(-10))/G6+1/(1+G6)^10)-1)+G5</f>
        <v>0.0585574143533028</v>
      </c>
      <c r="I6" s="83" t="n">
        <f aca="false">'Moody''s Rates'!K23</f>
        <v>0.0671</v>
      </c>
      <c r="J6" s="84" t="n">
        <f aca="false">((I5*(1-(1+I6)^(-10))/I6+1/(1+I6)^10)-1)+I5</f>
        <v>0.00539780946482383</v>
      </c>
      <c r="K6" s="54" t="n">
        <v>-0.0429999927624815</v>
      </c>
      <c r="L6" s="77"/>
    </row>
    <row r="7" customFormat="false" ht="16" hidden="false" customHeight="false" outlineLevel="0" collapsed="false">
      <c r="A7" s="71" t="n">
        <v>1931</v>
      </c>
      <c r="B7" s="71" t="n">
        <v>8.12</v>
      </c>
      <c r="C7" s="82" t="n">
        <f aca="false">D7*B7</f>
        <v>0.49532</v>
      </c>
      <c r="D7" s="78" t="n">
        <v>0.061</v>
      </c>
      <c r="E7" s="72" t="n">
        <v>0.0393</v>
      </c>
      <c r="F7" s="78" t="n">
        <f aca="false">((E6*(1-(1+E7)^(-10))/E7+1/(1+E7)^10)-1)+E6</f>
        <v>-0.0255885596194225</v>
      </c>
      <c r="G7" s="73" t="n">
        <f aca="false">'Moody''s Rates'!C24</f>
        <v>0.0532</v>
      </c>
      <c r="H7" s="78" t="n">
        <f aca="false">((G6*(1-(1+G7)^(-10))/G7+1/(1+G7)^10)-1)+G6</f>
        <v>-0.0156250614128757</v>
      </c>
      <c r="I7" s="83" t="n">
        <f aca="false">'Moody''s Rates'!K24</f>
        <v>0.1042</v>
      </c>
      <c r="J7" s="84" t="n">
        <f aca="false">((I6*(1-(1+I7)^(-10))/I7+1/(1+I7)^10)-1)+I6</f>
        <v>-0.156807750826676</v>
      </c>
      <c r="K7" s="54" t="n">
        <v>-0.0815048218611446</v>
      </c>
      <c r="L7" s="77"/>
    </row>
    <row r="8" customFormat="false" ht="16" hidden="false" customHeight="false" outlineLevel="0" collapsed="false">
      <c r="A8" s="71" t="n">
        <v>1932</v>
      </c>
      <c r="B8" s="71" t="n">
        <v>6.92</v>
      </c>
      <c r="C8" s="82" t="n">
        <f aca="false">D8*B8</f>
        <v>0.49824</v>
      </c>
      <c r="D8" s="78" t="n">
        <v>0.072</v>
      </c>
      <c r="E8" s="72" t="n">
        <v>0.0335</v>
      </c>
      <c r="F8" s="78" t="n">
        <f aca="false">((E7*(1-(1+E8)^(-10))/E8+1/(1+E8)^10)-1)+E7</f>
        <v>0.0879030699047733</v>
      </c>
      <c r="G8" s="73" t="n">
        <f aca="false">'Moody''s Rates'!C25</f>
        <v>0.0459</v>
      </c>
      <c r="H8" s="78" t="n">
        <f aca="false">((G7*(1-(1+G8)^(-10))/G8+1/(1+G8)^10)-1)+G7</f>
        <v>0.110708084304464</v>
      </c>
      <c r="I8" s="83" t="n">
        <f aca="false">'Moody''s Rates'!K25</f>
        <v>0.0842</v>
      </c>
      <c r="J8" s="84" t="n">
        <f aca="false">((I7*(1-(1+I8)^(-10))/I8+1/(1+I8)^10)-1)+I7</f>
        <v>0.235896016757402</v>
      </c>
      <c r="K8" s="54" t="n">
        <v>-0.104664277162606</v>
      </c>
      <c r="L8" s="77"/>
    </row>
    <row r="9" customFormat="false" ht="16" hidden="false" customHeight="false" outlineLevel="0" collapsed="false">
      <c r="A9" s="71" t="n">
        <v>1933</v>
      </c>
      <c r="B9" s="71" t="n">
        <v>9.97</v>
      </c>
      <c r="C9" s="82" t="n">
        <f aca="false">D9*B9</f>
        <v>0.40877</v>
      </c>
      <c r="D9" s="78" t="n">
        <v>0.041</v>
      </c>
      <c r="E9" s="72" t="n">
        <v>0.0353</v>
      </c>
      <c r="F9" s="78" t="n">
        <f aca="false">((E8*(1-(1+E9)^(-10))/E9+1/(1+E9)^10)-1)+E8</f>
        <v>0.0185527208918574</v>
      </c>
      <c r="G9" s="73" t="n">
        <f aca="false">'Moody''s Rates'!C26</f>
        <v>0.045</v>
      </c>
      <c r="H9" s="78" t="n">
        <f aca="false">((G8*(1-(1+G9)^(-10))/G9+1/(1+G9)^10)-1)+G8</f>
        <v>0.0530214463593994</v>
      </c>
      <c r="I9" s="83" t="n">
        <f aca="false">'Moody''s Rates'!K26</f>
        <v>0.0775</v>
      </c>
      <c r="J9" s="84" t="n">
        <f aca="false">((I8*(1-(1+I9)^(-10))/I9+1/(1+I9)^10)-1)+I8</f>
        <v>0.129668936975483</v>
      </c>
      <c r="K9" s="54" t="n">
        <v>-0.0381194801441198</v>
      </c>
      <c r="L9" s="77"/>
    </row>
    <row r="10" customFormat="false" ht="16" hidden="false" customHeight="false" outlineLevel="0" collapsed="false">
      <c r="A10" s="71" t="n">
        <v>1934</v>
      </c>
      <c r="B10" s="71" t="n">
        <v>9.5</v>
      </c>
      <c r="C10" s="82" t="n">
        <f aca="false">D10*B10</f>
        <v>0.3515</v>
      </c>
      <c r="D10" s="78" t="n">
        <v>0.037</v>
      </c>
      <c r="E10" s="72" t="n">
        <v>0.0301</v>
      </c>
      <c r="F10" s="78" t="n">
        <f aca="false">((E9*(1-(1+E10)^(-10))/E10+1/(1+E10)^10)-1)+E9</f>
        <v>0.0796344261796561</v>
      </c>
      <c r="G10" s="73" t="n">
        <f aca="false">'Moody''s Rates'!C27</f>
        <v>0.0381</v>
      </c>
      <c r="H10" s="78" t="n">
        <f aca="false">((G9*(1-(1+G10)^(-10))/G10+1/(1+G10)^10)-1)+G9</f>
        <v>0.101498298941355</v>
      </c>
      <c r="I10" s="83" t="n">
        <f aca="false">'Moody''s Rates'!K27</f>
        <v>0.0623</v>
      </c>
      <c r="J10" s="84" t="n">
        <f aca="false">((I9*(1-(1+I10)^(-10))/I10+1/(1+I10)^10)-1)+I9</f>
        <v>0.188164292684827</v>
      </c>
      <c r="K10" s="54" t="n">
        <v>0.0290620727521556</v>
      </c>
      <c r="L10" s="77"/>
    </row>
    <row r="11" customFormat="false" ht="17" hidden="false" customHeight="false" outlineLevel="0" collapsed="false">
      <c r="A11" s="71" t="n">
        <v>1935</v>
      </c>
      <c r="B11" s="71" t="n">
        <v>13.43</v>
      </c>
      <c r="C11" s="82" t="n">
        <f aca="false">D11*B11</f>
        <v>0.51034</v>
      </c>
      <c r="D11" s="78" t="n">
        <v>0.038</v>
      </c>
      <c r="E11" s="72" t="n">
        <v>0.0284</v>
      </c>
      <c r="F11" s="78" t="n">
        <f aca="false">((E10*(1-(1+E11)^(-10))/E11+1/(1+E11)^10)-1)+E10</f>
        <v>0.0447204772965661</v>
      </c>
      <c r="G11" s="73" t="n">
        <f aca="false">'Moody''s Rates'!C28</f>
        <v>0.0344</v>
      </c>
      <c r="H11" s="78" t="n">
        <f aca="false">((G10*(1-(1+G11)^(-10))/G11+1/(1+G11)^10)-1)+G10</f>
        <v>0.0689647092892405</v>
      </c>
      <c r="I11" s="83" t="n">
        <f aca="false">'Moody''s Rates'!K28</f>
        <v>0.053</v>
      </c>
      <c r="J11" s="84" t="n">
        <f aca="false">((I10*(1-(1+I11)^(-10))/I11+1/(1+I11)^10)-1)+I10</f>
        <v>0.133077318656792</v>
      </c>
      <c r="K11" s="54" t="n">
        <v>0.097658280630269</v>
      </c>
      <c r="L11" s="77"/>
    </row>
    <row r="12" customFormat="false" ht="17" hidden="false" customHeight="false" outlineLevel="0" collapsed="false">
      <c r="A12" s="71" t="n">
        <v>1936</v>
      </c>
      <c r="B12" s="71" t="n">
        <v>17.18</v>
      </c>
      <c r="C12" s="82" t="n">
        <v>0.54</v>
      </c>
      <c r="D12" s="78" t="n">
        <f aca="false">C12/B12</f>
        <v>0.0314318975552969</v>
      </c>
      <c r="E12" s="72" t="n">
        <v>0.0259</v>
      </c>
      <c r="F12" s="78" t="n">
        <f aca="false">((E11*(1-(1+E12)^(-10))/E12+1/(1+E12)^10)-1)+E11</f>
        <v>0.0501787540454508</v>
      </c>
      <c r="G12" s="73" t="n">
        <f aca="false">'Moody''s Rates'!C29</f>
        <v>0.031</v>
      </c>
      <c r="H12" s="78" t="n">
        <f aca="false">((G11*(1-(1+G12)^(-10))/G12+1/(1+G12)^10)-1)+G11</f>
        <v>0.063255237498925</v>
      </c>
      <c r="I12" s="83" t="n">
        <f aca="false">'Moody''s Rates'!K29</f>
        <v>0.0453</v>
      </c>
      <c r="J12" s="84" t="n">
        <f aca="false">((I11*(1-(1+I12)^(-10))/I12+1/(1+I12)^10)-1)+I11</f>
        <v>0.113838158719227</v>
      </c>
      <c r="K12" s="54" t="n">
        <v>0.0321860669456488</v>
      </c>
      <c r="L12" s="77"/>
    </row>
    <row r="13" customFormat="false" ht="16" hidden="false" customHeight="false" outlineLevel="0" collapsed="false">
      <c r="A13" s="71" t="n">
        <v>1937</v>
      </c>
      <c r="B13" s="71" t="n">
        <v>10.55</v>
      </c>
      <c r="C13" s="82" t="n">
        <f aca="false">D13*B13</f>
        <v>0.55915</v>
      </c>
      <c r="D13" s="78" t="n">
        <v>0.053</v>
      </c>
      <c r="E13" s="72" t="n">
        <v>0.0273</v>
      </c>
      <c r="F13" s="78" t="n">
        <f aca="false">((E12*(1-(1+E13)^(-10))/E13+1/(1+E13)^10)-1)+E12</f>
        <v>0.0137914605964605</v>
      </c>
      <c r="G13" s="73" t="n">
        <f aca="false">'Moody''s Rates'!C30</f>
        <v>0.0321</v>
      </c>
      <c r="H13" s="78" t="n">
        <f aca="false">((G12*(1-(1+G13)^(-10))/G13+1/(1+G13)^10)-1)+G12</f>
        <v>0.0217165417597699</v>
      </c>
      <c r="I13" s="83" t="n">
        <f aca="false">'Moody''s Rates'!K30</f>
        <v>0.0573</v>
      </c>
      <c r="J13" s="84" t="n">
        <f aca="false">((I12*(1-(1+I13)^(-10))/I13+1/(1+I13)^10)-1)+I12</f>
        <v>-0.0441619168399827</v>
      </c>
      <c r="K13" s="54" t="n">
        <v>0.0256339818364459</v>
      </c>
      <c r="L13" s="77"/>
    </row>
    <row r="14" customFormat="false" ht="16" hidden="false" customHeight="false" outlineLevel="0" collapsed="false">
      <c r="A14" s="71" t="n">
        <v>1938</v>
      </c>
      <c r="B14" s="71" t="n">
        <v>13.14</v>
      </c>
      <c r="C14" s="82" t="n">
        <f aca="false">D14*B14</f>
        <v>0.49932</v>
      </c>
      <c r="D14" s="78" t="n">
        <v>0.038</v>
      </c>
      <c r="E14" s="72" t="n">
        <v>0.0256</v>
      </c>
      <c r="F14" s="78" t="n">
        <f aca="false">((E13*(1-(1+E14)^(-10))/E14+1/(1+E14)^10)-1)+E13</f>
        <v>0.0421324853220461</v>
      </c>
      <c r="G14" s="73" t="n">
        <f aca="false">'Moody''s Rates'!C31</f>
        <v>0.0308</v>
      </c>
      <c r="H14" s="78" t="n">
        <f aca="false">((G13*(1-(1+G14)^(-10))/G14+1/(1+G14)^10)-1)+G13</f>
        <v>0.0431441265009571</v>
      </c>
      <c r="I14" s="83" t="n">
        <f aca="false">'Moody''s Rates'!K31</f>
        <v>0.0527</v>
      </c>
      <c r="J14" s="84" t="n">
        <f aca="false">((I13*(1-(1+I14)^(-10))/I14+1/(1+I14)^10)-1)+I13</f>
        <v>0.092358817136874</v>
      </c>
      <c r="K14" s="54" t="n">
        <v>-0.00873695790684603</v>
      </c>
      <c r="L14" s="77"/>
    </row>
    <row r="15" customFormat="false" ht="16" hidden="false" customHeight="false" outlineLevel="0" collapsed="false">
      <c r="A15" s="71" t="n">
        <v>1939</v>
      </c>
      <c r="B15" s="71" t="n">
        <v>12.46</v>
      </c>
      <c r="C15" s="82" t="n">
        <f aca="false">D15*B15</f>
        <v>0.53578</v>
      </c>
      <c r="D15" s="78" t="n">
        <v>0.043</v>
      </c>
      <c r="E15" s="72" t="n">
        <v>0.0235</v>
      </c>
      <c r="F15" s="78" t="n">
        <f aca="false">((E14*(1-(1+E15)^(-10))/E15+1/(1+E15)^10)-1)+E14</f>
        <v>0.0441226139420607</v>
      </c>
      <c r="G15" s="73" t="n">
        <f aca="false">'Moody''s Rates'!C32</f>
        <v>0.0294</v>
      </c>
      <c r="H15" s="78" t="n">
        <f aca="false">((G14*(1-(1+G15)^(-10))/G15+1/(1+G15)^10)-1)+G14</f>
        <v>0.0427789351286612</v>
      </c>
      <c r="I15" s="83" t="n">
        <f aca="false">'Moody''s Rates'!K32</f>
        <v>0.0492</v>
      </c>
      <c r="J15" s="84" t="n">
        <f aca="false">((I14*(1-(1+I15)^(-10))/I15+1/(1+I15)^10)-1)+I14</f>
        <v>0.0798313776534612</v>
      </c>
      <c r="K15" s="54" t="n">
        <v>-0.0130160387817538</v>
      </c>
      <c r="L15" s="77"/>
    </row>
    <row r="16" customFormat="false" ht="16" hidden="false" customHeight="false" outlineLevel="0" collapsed="false">
      <c r="A16" s="71" t="n">
        <v>1940</v>
      </c>
      <c r="B16" s="71" t="n">
        <v>10.58</v>
      </c>
      <c r="C16" s="82" t="n">
        <f aca="false">D16*B16</f>
        <v>0.55016</v>
      </c>
      <c r="D16" s="78" t="n">
        <v>0.052</v>
      </c>
      <c r="E16" s="72" t="n">
        <v>0.0201</v>
      </c>
      <c r="F16" s="78" t="n">
        <f aca="false">((E15*(1-(1+E16)^(-10))/E16+1/(1+E16)^10)-1)+E15</f>
        <v>0.0540248159628455</v>
      </c>
      <c r="G16" s="73" t="n">
        <f aca="false">'Moody''s Rates'!C33</f>
        <v>0.0271</v>
      </c>
      <c r="H16" s="78" t="n">
        <f aca="false">((G15*(1-(1+G16)^(-10))/G16+1/(1+G16)^10)-1)+G15</f>
        <v>0.0493130569028791</v>
      </c>
      <c r="I16" s="83" t="n">
        <f aca="false">'Moody''s Rates'!K33</f>
        <v>0.0445</v>
      </c>
      <c r="J16" s="84" t="n">
        <f aca="false">((I15*(1-(1+I16)^(-10))/I16+1/(1+I16)^10)-1)+I15</f>
        <v>0.0864813717758298</v>
      </c>
      <c r="K16" s="54" t="n">
        <v>0.0330660265936933</v>
      </c>
      <c r="L16" s="77"/>
    </row>
    <row r="17" customFormat="false" ht="16" hidden="false" customHeight="false" outlineLevel="0" collapsed="false">
      <c r="A17" s="71" t="n">
        <v>1941</v>
      </c>
      <c r="B17" s="71" t="n">
        <v>8.69</v>
      </c>
      <c r="C17" s="82" t="n">
        <f aca="false">D17*B17</f>
        <v>0.53878</v>
      </c>
      <c r="D17" s="78" t="n">
        <v>0.062</v>
      </c>
      <c r="E17" s="72" t="n">
        <v>0.0247</v>
      </c>
      <c r="F17" s="78" t="n">
        <f aca="false">((E16*(1-(1+E17)^(-10))/E17+1/(1+E17)^10)-1)+E16</f>
        <v>-0.0202219758485802</v>
      </c>
      <c r="G17" s="73" t="n">
        <f aca="false">'Moody''s Rates'!C34</f>
        <v>0.028</v>
      </c>
      <c r="H17" s="78" t="n">
        <f aca="false">((G16*(1-(1+G17)^(-10))/G17+1/(1+G17)^10)-1)+G16</f>
        <v>0.0193438594668959</v>
      </c>
      <c r="I17" s="83" t="n">
        <f aca="false">'Moody''s Rates'!K34</f>
        <v>0.0438</v>
      </c>
      <c r="J17" s="84" t="n">
        <f aca="false">((I16*(1-(1+I17)^(-10))/I17+1/(1+I17)^10)-1)+I16</f>
        <v>0.050071728572759</v>
      </c>
      <c r="K17" s="54" t="n">
        <v>-0.0838461703627221</v>
      </c>
      <c r="L17" s="77"/>
    </row>
    <row r="18" customFormat="false" ht="16" hidden="false" customHeight="false" outlineLevel="0" collapsed="false">
      <c r="A18" s="71" t="n">
        <v>1942</v>
      </c>
      <c r="B18" s="71" t="n">
        <v>9.77</v>
      </c>
      <c r="C18" s="82" t="n">
        <f aca="false">D18*B18</f>
        <v>0.5862</v>
      </c>
      <c r="D18" s="78" t="n">
        <v>0.06</v>
      </c>
      <c r="E18" s="72" t="n">
        <v>0.0249</v>
      </c>
      <c r="F18" s="78" t="n">
        <f aca="false">((E17*(1-(1+E18)^(-10))/E18+1/(1+E18)^10)-1)+E17</f>
        <v>0.0229486823744842</v>
      </c>
      <c r="G18" s="73" t="n">
        <f aca="false">'Moody''s Rates'!C35</f>
        <v>0.0281</v>
      </c>
      <c r="H18" s="78" t="n">
        <f aca="false">((G17*(1-(1+G18)^(-10))/G18+1/(1+G18)^10)-1)+G17</f>
        <v>0.0271386484407883</v>
      </c>
      <c r="I18" s="83" t="n">
        <f aca="false">'Moody''s Rates'!K35</f>
        <v>0.0428</v>
      </c>
      <c r="J18" s="84" t="n">
        <f aca="false">((I17*(1-(1+I18)^(-10))/I18+1/(1+I18)^10)-1)+I17</f>
        <v>0.051799010426587</v>
      </c>
      <c r="K18" s="54" t="n">
        <v>0.0333303523611868</v>
      </c>
      <c r="L18" s="77"/>
    </row>
    <row r="19" customFormat="false" ht="16" hidden="false" customHeight="false" outlineLevel="0" collapsed="false">
      <c r="A19" s="71" t="n">
        <v>1943</v>
      </c>
      <c r="B19" s="71" t="n">
        <v>11.67</v>
      </c>
      <c r="C19" s="82" t="n">
        <f aca="false">D19*B19</f>
        <v>0.54849</v>
      </c>
      <c r="D19" s="78" t="n">
        <v>0.047</v>
      </c>
      <c r="E19" s="72" t="n">
        <v>0.0249</v>
      </c>
      <c r="F19" s="78" t="n">
        <f aca="false">((E18*(1-(1+E19)^(-10))/E19+1/(1+E19)^10)-1)+E18</f>
        <v>0.0249</v>
      </c>
      <c r="G19" s="73" t="n">
        <f aca="false">'Moody''s Rates'!C36</f>
        <v>0.0274</v>
      </c>
      <c r="H19" s="78" t="n">
        <f aca="false">((G18*(1-(1+G19)^(-10))/G19+1/(1+G19)^10)-1)+G18</f>
        <v>0.0341511603229361</v>
      </c>
      <c r="I19" s="83" t="n">
        <f aca="false">'Moody''s Rates'!K36</f>
        <v>0.0382</v>
      </c>
      <c r="J19" s="84" t="n">
        <f aca="false">((I18*(1-(1+I19)^(-10))/I19+1/(1+I19)^10)-1)+I18</f>
        <v>0.080446700601059</v>
      </c>
      <c r="K19" s="54" t="n">
        <v>0.114462697286877</v>
      </c>
      <c r="L19" s="77"/>
    </row>
    <row r="20" customFormat="false" ht="16" hidden="false" customHeight="false" outlineLevel="0" collapsed="false">
      <c r="A20" s="71" t="n">
        <v>1944</v>
      </c>
      <c r="B20" s="71" t="n">
        <v>13.28</v>
      </c>
      <c r="C20" s="82" t="n">
        <f aca="false">D20*B20</f>
        <v>0.61088</v>
      </c>
      <c r="D20" s="78" t="n">
        <v>0.046</v>
      </c>
      <c r="E20" s="72" t="n">
        <v>0.0248</v>
      </c>
      <c r="F20" s="78" t="n">
        <f aca="false">((E19*(1-(1+E20)^(-10))/E20+1/(1+E20)^10)-1)+E19</f>
        <v>0.0257761115790703</v>
      </c>
      <c r="G20" s="73" t="n">
        <f aca="false">'Moody''s Rates'!C37</f>
        <v>0.027</v>
      </c>
      <c r="H20" s="78" t="n">
        <f aca="false">((G19*(1-(1+G20)^(-10))/G20+1/(1+G20)^10)-1)+G19</f>
        <v>0.0308649211897848</v>
      </c>
      <c r="I20" s="83" t="n">
        <f aca="false">'Moody''s Rates'!K37</f>
        <v>0.0349</v>
      </c>
      <c r="J20" s="84" t="n">
        <f aca="false">((I19*(1-(1+I20)^(-10))/I20+1/(1+I20)^10)-1)+I19</f>
        <v>0.0656586358825617</v>
      </c>
      <c r="K20" s="54" t="n">
        <v>0.16584229425873</v>
      </c>
      <c r="L20" s="77"/>
    </row>
    <row r="21" customFormat="false" ht="16" hidden="false" customHeight="false" outlineLevel="0" collapsed="false">
      <c r="A21" s="71" t="n">
        <v>1945</v>
      </c>
      <c r="B21" s="71" t="n">
        <v>17.36</v>
      </c>
      <c r="C21" s="82" t="n">
        <f aca="false">D21*B21</f>
        <v>0.67704</v>
      </c>
      <c r="D21" s="78" t="n">
        <v>0.039</v>
      </c>
      <c r="E21" s="72" t="n">
        <v>0.0233</v>
      </c>
      <c r="F21" s="78" t="n">
        <f aca="false">((E20*(1-(1+E21)^(-10))/E21+1/(1+E21)^10)-1)+E20</f>
        <v>0.0380441734192372</v>
      </c>
      <c r="G21" s="73" t="n">
        <f aca="false">'Moody''s Rates'!C38</f>
        <v>0.0261</v>
      </c>
      <c r="H21" s="78" t="n">
        <f aca="false">((G20*(1-(1+G21)^(-10))/G21+1/(1+G21)^10)-1)+G20</f>
        <v>0.0348322730659639</v>
      </c>
      <c r="I21" s="83" t="n">
        <f aca="false">'Moody''s Rates'!K38</f>
        <v>0.031</v>
      </c>
      <c r="J21" s="84" t="n">
        <f aca="false">((I20*(1-(1+I21)^(-10))/I21+1/(1+I21)^10)-1)+I20</f>
        <v>0.0679986547781789</v>
      </c>
      <c r="K21" s="54" t="n">
        <v>0.117773756041345</v>
      </c>
      <c r="L21" s="77"/>
    </row>
    <row r="22" customFormat="false" ht="16" hidden="false" customHeight="false" outlineLevel="0" collapsed="false">
      <c r="A22" s="71" t="n">
        <v>1946</v>
      </c>
      <c r="B22" s="71" t="n">
        <v>15.3</v>
      </c>
      <c r="C22" s="82" t="n">
        <f aca="false">D22*B22</f>
        <v>0.5967</v>
      </c>
      <c r="D22" s="78" t="n">
        <v>0.039</v>
      </c>
      <c r="E22" s="72" t="n">
        <v>0.0224</v>
      </c>
      <c r="F22" s="78" t="n">
        <f aca="false">((E21*(1-(1+E22)^(-10))/E22+1/(1+E22)^10)-1)+E21</f>
        <v>0.0312837453756957</v>
      </c>
      <c r="G22" s="73" t="n">
        <f aca="false">'Moody''s Rates'!C39</f>
        <v>0.0261</v>
      </c>
      <c r="H22" s="78" t="n">
        <f aca="false">((G21*(1-(1+G22)^(-10))/G22+1/(1+G22)^10)-1)+G21</f>
        <v>0.0261</v>
      </c>
      <c r="I22" s="83" t="n">
        <f aca="false">'Moody''s Rates'!K39</f>
        <v>0.0317</v>
      </c>
      <c r="J22" s="84" t="n">
        <f aca="false">((I21*(1-(1+I22)^(-10))/I22+1/(1+I22)^10)-1)+I21</f>
        <v>0.0250803297731959</v>
      </c>
      <c r="K22" s="54" t="n">
        <v>0.241016723976778</v>
      </c>
      <c r="L22" s="77"/>
    </row>
    <row r="23" customFormat="false" ht="16" hidden="false" customHeight="false" outlineLevel="0" collapsed="false">
      <c r="A23" s="71" t="n">
        <v>1947</v>
      </c>
      <c r="B23" s="71" t="n">
        <v>15.3</v>
      </c>
      <c r="C23" s="82" t="n">
        <f aca="false">D23*B23</f>
        <v>0.7956</v>
      </c>
      <c r="D23" s="78" t="n">
        <v>0.052</v>
      </c>
      <c r="E23" s="72" t="n">
        <v>0.0239</v>
      </c>
      <c r="F23" s="78" t="n">
        <f aca="false">((E22*(1-(1+E23)^(-10))/E23+1/(1+E23)^10)-1)+E22</f>
        <v>0.00919696806283213</v>
      </c>
      <c r="G23" s="73" t="n">
        <f aca="false">'Moody''s Rates'!C40</f>
        <v>0.0286</v>
      </c>
      <c r="H23" s="78" t="n">
        <f aca="false">((G22*(1-(1+G23)^(-10))/G23+1/(1+G23)^10)-1)+G22</f>
        <v>0.00462131419753085</v>
      </c>
      <c r="I23" s="83" t="n">
        <f aca="false">'Moody''s Rates'!K40</f>
        <v>0.0352</v>
      </c>
      <c r="J23" s="84" t="n">
        <f aca="false">((I22*(1-(1+I23)^(-10))/I23+1/(1+I23)^10)-1)+I22</f>
        <v>0.00262120226656942</v>
      </c>
      <c r="K23" s="54" t="n">
        <v>0.212638353624297</v>
      </c>
      <c r="L23" s="77"/>
    </row>
    <row r="24" customFormat="false" ht="16" hidden="false" customHeight="false" outlineLevel="0" collapsed="false">
      <c r="A24" s="71" t="n">
        <v>1948</v>
      </c>
      <c r="B24" s="71" t="n">
        <v>15.2</v>
      </c>
      <c r="C24" s="82" t="n">
        <f aca="false">D24*B24</f>
        <v>0.9728</v>
      </c>
      <c r="D24" s="78" t="n">
        <v>0.064</v>
      </c>
      <c r="E24" s="72" t="n">
        <v>0.0244</v>
      </c>
      <c r="F24" s="78" t="n">
        <f aca="false">((E23*(1-(1+E24)^(-10))/E24+1/(1+E24)^10)-1)+E23</f>
        <v>0.019510369413175</v>
      </c>
      <c r="G24" s="73" t="n">
        <f aca="false">'Moody''s Rates'!C41</f>
        <v>0.0279</v>
      </c>
      <c r="H24" s="78" t="n">
        <f aca="false">((G23*(1-(1+G24)^(-10))/G24+1/(1+G24)^10)-1)+G23</f>
        <v>0.0346356489384414</v>
      </c>
      <c r="I24" s="83" t="n">
        <f aca="false">'Moody''s Rates'!K41</f>
        <v>0.0353</v>
      </c>
      <c r="J24" s="84" t="n">
        <f aca="false">((I23*(1-(1+I24)^(-10))/I24+1/(1+I24)^10)-1)+I23</f>
        <v>0.0343695956051032</v>
      </c>
      <c r="K24" s="54" t="n">
        <v>0.0205854294411512</v>
      </c>
      <c r="L24" s="77"/>
    </row>
    <row r="25" customFormat="false" ht="16" hidden="false" customHeight="false" outlineLevel="0" collapsed="false">
      <c r="A25" s="71" t="n">
        <v>1949</v>
      </c>
      <c r="B25" s="71" t="n">
        <v>16.79</v>
      </c>
      <c r="C25" s="82" t="n">
        <f aca="false">D25*B25</f>
        <v>1.19209</v>
      </c>
      <c r="D25" s="78" t="n">
        <v>0.071</v>
      </c>
      <c r="E25" s="72" t="n">
        <v>0.0219</v>
      </c>
      <c r="F25" s="78" t="n">
        <f aca="false">((E24*(1-(1+E25)^(-10))/E25+1/(1+E25)^10)-1)+E24</f>
        <v>0.0466348518279731</v>
      </c>
      <c r="G25" s="73" t="n">
        <f aca="false">'Moody''s Rates'!C42</f>
        <v>0.0258</v>
      </c>
      <c r="H25" s="78" t="n">
        <f aca="false">((G24*(1-(1+G25)^(-10))/G25+1/(1+G25)^10)-1)+G24</f>
        <v>0.0462035890009673</v>
      </c>
      <c r="I25" s="83" t="n">
        <f aca="false">'Moody''s Rates'!K42</f>
        <v>0.0331</v>
      </c>
      <c r="J25" s="84" t="n">
        <f aca="false">((I24*(1-(1+I25)^(-10))/I25+1/(1+I25)^10)-1)+I24</f>
        <v>0.0537730111796589</v>
      </c>
      <c r="K25" s="54" t="n">
        <v>0.000893718815724531</v>
      </c>
      <c r="L25" s="77"/>
    </row>
    <row r="26" customFormat="false" ht="16" hidden="false" customHeight="false" outlineLevel="0" collapsed="false">
      <c r="A26" s="71" t="n">
        <v>1950</v>
      </c>
      <c r="B26" s="71" t="n">
        <v>20.43</v>
      </c>
      <c r="C26" s="82" t="n">
        <f aca="false">D26*B26</f>
        <v>1.53225</v>
      </c>
      <c r="D26" s="78" t="n">
        <v>0.075</v>
      </c>
      <c r="E26" s="72" t="n">
        <v>0.0239</v>
      </c>
      <c r="F26" s="78" t="n">
        <f aca="false">((E25*(1-(1+E26)^(-10))/E26+1/(1+E26)^10)-1)+E25</f>
        <v>0.00429595741710961</v>
      </c>
      <c r="G26" s="73" t="n">
        <f aca="false">'Moody''s Rates'!C43</f>
        <v>0.0267</v>
      </c>
      <c r="H26" s="78" t="n">
        <f aca="false">((G25*(1-(1+G26)^(-10))/G26+1/(1+G26)^10)-1)+G25</f>
        <v>0.0179918881606415</v>
      </c>
      <c r="I26" s="83" t="n">
        <f aca="false">'Moody''s Rates'!K43</f>
        <v>0.032</v>
      </c>
      <c r="J26" s="84" t="n">
        <f aca="false">((I25*(1-(1+I26)^(-10))/I26+1/(1+I26)^10)-1)+I25</f>
        <v>0.0423881730567211</v>
      </c>
      <c r="K26" s="54" t="n">
        <v>0.0364038996221572</v>
      </c>
      <c r="L26" s="77"/>
    </row>
    <row r="27" customFormat="false" ht="16" hidden="false" customHeight="false" outlineLevel="0" collapsed="false">
      <c r="A27" s="71" t="n">
        <v>1951</v>
      </c>
      <c r="B27" s="71" t="n">
        <v>23.77</v>
      </c>
      <c r="C27" s="82" t="n">
        <f aca="false">D27*B27</f>
        <v>1.49751</v>
      </c>
      <c r="D27" s="78" t="n">
        <v>0.063</v>
      </c>
      <c r="E27" s="72" t="n">
        <v>0.027</v>
      </c>
      <c r="F27" s="78" t="n">
        <f aca="false">((E26*(1-(1+E27)^(-10))/E27+1/(1+E27)^10)-1)+E26</f>
        <v>-0.00295313922083199</v>
      </c>
      <c r="G27" s="73" t="n">
        <f aca="false">'Moody''s Rates'!C44</f>
        <v>0.0301</v>
      </c>
      <c r="H27" s="78" t="n">
        <f aca="false">((G26*(1-(1+G27)^(-10))/G27+1/(1+G27)^10)-1)+G26</f>
        <v>-0.00228789404054436</v>
      </c>
      <c r="I27" s="83" t="n">
        <f aca="false">'Moody''s Rates'!K44</f>
        <v>0.0361</v>
      </c>
      <c r="J27" s="84" t="n">
        <f aca="false">((I26*(1-(1+I27)^(-10))/I27+1/(1+I27)^10)-1)+I26</f>
        <v>-0.00190980913013697</v>
      </c>
      <c r="K27" s="54" t="n">
        <v>0.0604766420953886</v>
      </c>
      <c r="L27" s="77"/>
    </row>
    <row r="28" customFormat="false" ht="16" hidden="false" customHeight="false" outlineLevel="0" collapsed="false">
      <c r="A28" s="71" t="n">
        <v>1952</v>
      </c>
      <c r="B28" s="71" t="n">
        <v>26.57</v>
      </c>
      <c r="C28" s="82" t="n">
        <f aca="false">D28*B28</f>
        <v>1.51449</v>
      </c>
      <c r="D28" s="78" t="n">
        <v>0.057</v>
      </c>
      <c r="E28" s="72" t="n">
        <v>0.0275</v>
      </c>
      <c r="F28" s="78" t="n">
        <f aca="false">((E27*(1-(1+E28)^(-10))/E28+1/(1+E28)^10)-1)+E27</f>
        <v>0.0226799619183057</v>
      </c>
      <c r="G28" s="73" t="n">
        <f aca="false">'Moody''s Rates'!C45</f>
        <v>0.0297</v>
      </c>
      <c r="H28" s="78" t="n">
        <f aca="false">((G27*(1-(1+G28)^(-10))/G28+1/(1+G28)^10)-1)+G27</f>
        <v>0.0335173110490827</v>
      </c>
      <c r="I28" s="83" t="n">
        <f aca="false">'Moody''s Rates'!K45</f>
        <v>0.0351</v>
      </c>
      <c r="J28" s="84" t="n">
        <f aca="false">((I27*(1-(1+I28)^(-10))/I28+1/(1+I28)^10)-1)+I27</f>
        <v>0.0444124150474008</v>
      </c>
      <c r="K28" s="54" t="n">
        <v>0.0440663041839029</v>
      </c>
      <c r="L28" s="77"/>
    </row>
    <row r="29" customFormat="false" ht="16" hidden="false" customHeight="false" outlineLevel="0" collapsed="false">
      <c r="A29" s="71" t="n">
        <v>1953</v>
      </c>
      <c r="B29" s="71" t="n">
        <v>24.81</v>
      </c>
      <c r="C29" s="82" t="n">
        <f aca="false">D29*B29</f>
        <v>1.43898</v>
      </c>
      <c r="D29" s="78" t="n">
        <v>0.058</v>
      </c>
      <c r="E29" s="72" t="n">
        <v>0.0259</v>
      </c>
      <c r="F29" s="78" t="n">
        <f aca="false">((E28*(1-(1+E29)^(-10))/E29+1/(1+E29)^10)-1)+E28</f>
        <v>0.0414384025890885</v>
      </c>
      <c r="G29" s="73" t="n">
        <f aca="false">'Moody''s Rates'!C46</f>
        <v>0.0313</v>
      </c>
      <c r="H29" s="78" t="n">
        <f aca="false">((G28*(1-(1+G29)^(-10))/G29+1/(1+G29)^10)-1)+G28</f>
        <v>0.0161417791067144</v>
      </c>
      <c r="I29" s="83" t="n">
        <f aca="false">'Moody''s Rates'!K46</f>
        <v>0.0374</v>
      </c>
      <c r="J29" s="84" t="n">
        <f aca="false">((I28*(1-(1+I29)^(-10))/I29+1/(1+I29)^10)-1)+I28</f>
        <v>0.0162011238184432</v>
      </c>
      <c r="K29" s="54" t="n">
        <v>0.115166246665553</v>
      </c>
      <c r="L29" s="77"/>
    </row>
    <row r="30" customFormat="false" ht="16" hidden="false" customHeight="false" outlineLevel="0" collapsed="false">
      <c r="A30" s="71" t="n">
        <v>1954</v>
      </c>
      <c r="B30" s="71" t="n">
        <v>35.98</v>
      </c>
      <c r="C30" s="82" t="n">
        <f aca="false">D30*B30</f>
        <v>1.87096</v>
      </c>
      <c r="D30" s="78" t="n">
        <v>0.052</v>
      </c>
      <c r="E30" s="72" t="n">
        <v>0.0251</v>
      </c>
      <c r="F30" s="78" t="n">
        <f aca="false">((E29*(1-(1+E30)^(-10))/E30+1/(1+E30)^10)-1)+E29</f>
        <v>0.0328980345580956</v>
      </c>
      <c r="G30" s="73" t="n">
        <f aca="false">'Moody''s Rates'!C47</f>
        <v>0.029</v>
      </c>
      <c r="H30" s="78" t="n">
        <f aca="false">((G29*(1-(1+G30)^(-10))/G30+1/(1+G30)^10)-1)+G29</f>
        <v>0.0510199736610125</v>
      </c>
      <c r="I30" s="83" t="n">
        <f aca="false">'Moody''s Rates'!K47</f>
        <v>0.0345</v>
      </c>
      <c r="J30" s="84" t="n">
        <f aca="false">((I29*(1-(1+I30)^(-10))/I30+1/(1+I30)^10)-1)+I29</f>
        <v>0.0615790518177076</v>
      </c>
      <c r="K30" s="54" t="n">
        <v>0.0092270580517746</v>
      </c>
      <c r="L30" s="77"/>
    </row>
    <row r="31" customFormat="false" ht="16" hidden="false" customHeight="false" outlineLevel="0" collapsed="false">
      <c r="A31" s="71" t="n">
        <v>1955</v>
      </c>
      <c r="B31" s="71" t="n">
        <v>45.48</v>
      </c>
      <c r="C31" s="82" t="n">
        <f aca="false">D31*B31</f>
        <v>2.22852</v>
      </c>
      <c r="D31" s="78" t="n">
        <v>0.049</v>
      </c>
      <c r="E31" s="72" t="n">
        <v>0.0296</v>
      </c>
      <c r="F31" s="78" t="n">
        <f aca="false">((E30*(1-(1+E31)^(-10))/E31+1/(1+E31)^10)-1)+E30</f>
        <v>-0.0133643912886187</v>
      </c>
      <c r="G31" s="73" t="n">
        <f aca="false">'Moody''s Rates'!C48</f>
        <v>0.0315</v>
      </c>
      <c r="H31" s="78" t="n">
        <f aca="false">((G30*(1-(1+G31)^(-10))/G31+1/(1+G31)^10)-1)+G30</f>
        <v>0.00783681653054477</v>
      </c>
      <c r="I31" s="83" t="n">
        <f aca="false">'Moody''s Rates'!K48</f>
        <v>0.0362</v>
      </c>
      <c r="J31" s="84" t="n">
        <f aca="false">((I30*(1-(1+I31)^(-10))/I31+1/(1+I31)^10)-1)+I30</f>
        <v>0.0204469000434495</v>
      </c>
      <c r="K31" s="54" t="n">
        <v>0</v>
      </c>
      <c r="L31" s="77"/>
    </row>
    <row r="32" customFormat="false" ht="16" hidden="false" customHeight="false" outlineLevel="0" collapsed="false">
      <c r="A32" s="71" t="n">
        <v>1956</v>
      </c>
      <c r="B32" s="71" t="n">
        <v>46.67</v>
      </c>
      <c r="C32" s="82" t="n">
        <f aca="false">D32*B32</f>
        <v>2.19349</v>
      </c>
      <c r="D32" s="78" t="n">
        <v>0.047</v>
      </c>
      <c r="E32" s="72" t="n">
        <v>0.0359</v>
      </c>
      <c r="F32" s="78" t="n">
        <f aca="false">((E31*(1-(1+E32)^(-10))/E32+1/(1+E32)^10)-1)+E31</f>
        <v>-0.0225577381731542</v>
      </c>
      <c r="G32" s="73" t="n">
        <f aca="false">'Moody''s Rates'!C49</f>
        <v>0.0375</v>
      </c>
      <c r="H32" s="78" t="n">
        <f aca="false">((G31*(1-(1+G32)^(-10))/G32+1/(1+G32)^10)-1)+G31</f>
        <v>-0.0177767235100788</v>
      </c>
      <c r="I32" s="83" t="n">
        <f aca="false">'Moody''s Rates'!K49</f>
        <v>0.0437</v>
      </c>
      <c r="J32" s="84" t="n">
        <f aca="false">((I31*(1-(1+I32)^(-10))/I32+1/(1+I32)^10)-1)+I31</f>
        <v>-0.0235265419796208</v>
      </c>
      <c r="K32" s="54" t="n">
        <v>0.00914269784798139</v>
      </c>
      <c r="L32" s="77"/>
    </row>
    <row r="33" customFormat="false" ht="16" hidden="false" customHeight="false" outlineLevel="0" collapsed="false">
      <c r="A33" s="71" t="n">
        <v>1957</v>
      </c>
      <c r="B33" s="71" t="n">
        <v>39.99</v>
      </c>
      <c r="C33" s="82" t="n">
        <f aca="false">D33*B33</f>
        <v>1.79955</v>
      </c>
      <c r="D33" s="78" t="n">
        <v>0.045</v>
      </c>
      <c r="E33" s="72" t="n">
        <v>0.0321</v>
      </c>
      <c r="F33" s="78" t="n">
        <f aca="false">((E32*(1-(1+E33)^(-10))/E33+1/(1+E33)^10)-1)+E32</f>
        <v>0.0679701284662501</v>
      </c>
      <c r="G33" s="73" t="n">
        <f aca="false">'Moody''s Rates'!C50</f>
        <v>0.0381</v>
      </c>
      <c r="H33" s="78" t="n">
        <f aca="false">((G32*(1-(1+G33)^(-10))/G33+1/(1+G33)^10)-1)+G32</f>
        <v>0.0325871044398821</v>
      </c>
      <c r="I33" s="83" t="n">
        <f aca="false">'Moody''s Rates'!K50</f>
        <v>0.0503</v>
      </c>
      <c r="J33" s="84" t="n">
        <f aca="false">((I32*(1-(1+I33)^(-10))/I33+1/(1+I33)^10)-1)+I32</f>
        <v>-0.00718928440254236</v>
      </c>
      <c r="K33" s="54" t="n">
        <v>0.0271802824490219</v>
      </c>
      <c r="L33" s="77"/>
    </row>
    <row r="34" customFormat="false" ht="16" hidden="false" customHeight="false" outlineLevel="0" collapsed="false">
      <c r="A34" s="71" t="n">
        <v>1958</v>
      </c>
      <c r="B34" s="71" t="n">
        <v>55.21</v>
      </c>
      <c r="C34" s="82" t="n">
        <f aca="false">D34*B34</f>
        <v>2.26361</v>
      </c>
      <c r="D34" s="78" t="n">
        <v>0.041</v>
      </c>
      <c r="E34" s="72" t="n">
        <v>0.0386</v>
      </c>
      <c r="F34" s="78" t="n">
        <f aca="false">((E33*(1-(1+E34)^(-10))/E34+1/(1+E34)^10)-1)+E33</f>
        <v>-0.0209901817552747</v>
      </c>
      <c r="G34" s="73" t="n">
        <f aca="false">'Moody''s Rates'!C51</f>
        <v>0.0408</v>
      </c>
      <c r="H34" s="78" t="n">
        <f aca="false">((G33*(1-(1+G34)^(-10))/G34+1/(1+G34)^10)-1)+G33</f>
        <v>0.0162875364513659</v>
      </c>
      <c r="I34" s="83" t="n">
        <f aca="false">'Moody''s Rates'!K51</f>
        <v>0.0485</v>
      </c>
      <c r="J34" s="84" t="n">
        <f aca="false">((I33*(1-(1+I34)^(-10))/I34+1/(1+I34)^10)-1)+I33</f>
        <v>0.0643009289733603</v>
      </c>
      <c r="K34" s="54" t="n">
        <v>0.00661543223641958</v>
      </c>
      <c r="L34" s="77"/>
    </row>
    <row r="35" customFormat="false" ht="16" hidden="false" customHeight="false" outlineLevel="0" collapsed="false">
      <c r="A35" s="71" t="n">
        <v>1959</v>
      </c>
      <c r="B35" s="71" t="n">
        <v>59.89</v>
      </c>
      <c r="C35" s="82" t="n">
        <f aca="false">D35*B35</f>
        <v>1.97637</v>
      </c>
      <c r="D35" s="78" t="n">
        <v>0.033</v>
      </c>
      <c r="E35" s="72" t="n">
        <v>0.0469</v>
      </c>
      <c r="F35" s="78" t="n">
        <f aca="false">((E34*(1-(1+E35)^(-10))/E35+1/(1+E35)^10)-1)+E34</f>
        <v>-0.0264663125913851</v>
      </c>
      <c r="G35" s="73" t="n">
        <f aca="false">'Moody''s Rates'!C52</f>
        <v>0.0458</v>
      </c>
      <c r="H35" s="78" t="n">
        <f aca="false">((G34*(1-(1+G35)^(-10))/G35+1/(1+G35)^10)-1)+G34</f>
        <v>0.00139157040240728</v>
      </c>
      <c r="I35" s="83" t="n">
        <f aca="false">'Moody''s Rates'!K52</f>
        <v>0.0528</v>
      </c>
      <c r="J35" s="84" t="n">
        <f aca="false">((I34*(1-(1+I35)^(-10))/I35+1/(1+I35)^10)-1)+I34</f>
        <v>0.0157434308950228</v>
      </c>
      <c r="K35" s="54" t="n">
        <v>0.00109510555270087</v>
      </c>
      <c r="L35" s="77"/>
    </row>
    <row r="36" customFormat="false" ht="16" hidden="false" customHeight="false" outlineLevel="0" collapsed="false">
      <c r="A36" s="71" t="n">
        <v>1960</v>
      </c>
      <c r="B36" s="71" t="n">
        <v>58.11</v>
      </c>
      <c r="C36" s="82" t="n">
        <v>1.981551</v>
      </c>
      <c r="D36" s="78" t="n">
        <f aca="false">C36/B36</f>
        <v>0.0341</v>
      </c>
      <c r="E36" s="72" t="n">
        <v>0.0384</v>
      </c>
      <c r="F36" s="78" t="n">
        <f aca="false">((E35*(1-(1+E36)^(-10))/E36+1/(1+E36)^10)-1)+E35</f>
        <v>0.116395036909634</v>
      </c>
      <c r="G36" s="73" t="n">
        <f aca="false">'Moody''s Rates'!C53</f>
        <v>0.0435</v>
      </c>
      <c r="H36" s="78" t="n">
        <f aca="false">((G35*(1-(1+G36)^(-10))/G36+1/(1+G36)^10)-1)+G35</f>
        <v>0.0641342223819962</v>
      </c>
      <c r="I36" s="83" t="n">
        <f aca="false">'Moody''s Rates'!K53</f>
        <v>0.051</v>
      </c>
      <c r="J36" s="84" t="n">
        <f aca="false">((I35*(1-(1+I36)^(-10))/I36+1/(1+I36)^10)-1)+I35</f>
        <v>0.0666318716330343</v>
      </c>
      <c r="K36" s="54" t="n">
        <v>0.00765867440328871</v>
      </c>
      <c r="L36" s="77"/>
    </row>
    <row r="37" customFormat="false" ht="16" hidden="false" customHeight="false" outlineLevel="0" collapsed="false">
      <c r="A37" s="71" t="n">
        <v>1961</v>
      </c>
      <c r="B37" s="71" t="n">
        <v>71.55</v>
      </c>
      <c r="C37" s="82" t="n">
        <v>2.039175</v>
      </c>
      <c r="D37" s="78" t="n">
        <f aca="false">C37/B37</f>
        <v>0.0285</v>
      </c>
      <c r="E37" s="72" t="n">
        <v>0.0406</v>
      </c>
      <c r="F37" s="78" t="n">
        <f aca="false">((E36*(1-(1+E37)^(-10))/E37+1/(1+E37)^10)-1)+E36</f>
        <v>0.0206092080763232</v>
      </c>
      <c r="G37" s="73" t="n">
        <f aca="false">'Moody''s Rates'!C54</f>
        <v>0.0442</v>
      </c>
      <c r="H37" s="78" t="n">
        <f aca="false">((G36*(1-(1+G37)^(-10))/G37+1/(1+G37)^10)-1)+G36</f>
        <v>0.0379392457981557</v>
      </c>
      <c r="I37" s="83" t="n">
        <f aca="false">'Moody''s Rates'!K54</f>
        <v>0.051</v>
      </c>
      <c r="J37" s="84" t="n">
        <f aca="false">((I36*(1-(1+I37)^(-10))/I37+1/(1+I37)^10)-1)+I36</f>
        <v>0.051</v>
      </c>
      <c r="K37" s="54" t="n">
        <v>0.00977165172118344</v>
      </c>
      <c r="L37" s="77"/>
    </row>
    <row r="38" customFormat="false" ht="16" hidden="false" customHeight="false" outlineLevel="0" collapsed="false">
      <c r="A38" s="71" t="n">
        <v>1962</v>
      </c>
      <c r="B38" s="71" t="n">
        <v>63.1</v>
      </c>
      <c r="C38" s="82" t="n">
        <v>2.1454</v>
      </c>
      <c r="D38" s="78" t="n">
        <f aca="false">C38/B38</f>
        <v>0.034</v>
      </c>
      <c r="E38" s="72" t="n">
        <v>0.0386</v>
      </c>
      <c r="F38" s="78" t="n">
        <f aca="false">((E37*(1-(1+E38)^(-10))/E38+1/(1+E38)^10)-1)+E37</f>
        <v>0.0569354405400844</v>
      </c>
      <c r="G38" s="73" t="n">
        <f aca="false">'Moody''s Rates'!C55</f>
        <v>0.0424</v>
      </c>
      <c r="H38" s="78" t="n">
        <f aca="false">((G37*(1-(1+G38)^(-10))/G38+1/(1+G38)^10)-1)+G37</f>
        <v>0.0586267331453098</v>
      </c>
      <c r="I38" s="83" t="n">
        <f aca="false">'Moody''s Rates'!K55</f>
        <v>0.0492</v>
      </c>
      <c r="J38" s="84" t="n">
        <f aca="false">((I37*(1-(1+I38)^(-10))/I38+1/(1+I38)^10)-1)+I37</f>
        <v>0.0649532799360658</v>
      </c>
      <c r="K38" s="54" t="n">
        <v>0.00322591325675714</v>
      </c>
      <c r="L38" s="77"/>
    </row>
    <row r="39" customFormat="false" ht="16" hidden="false" customHeight="false" outlineLevel="0" collapsed="false">
      <c r="A39" s="71" t="n">
        <v>1963</v>
      </c>
      <c r="B39" s="71" t="n">
        <v>75.02</v>
      </c>
      <c r="C39" s="82" t="n">
        <v>2.348126</v>
      </c>
      <c r="D39" s="78" t="n">
        <f aca="false">C39/B39</f>
        <v>0.0313</v>
      </c>
      <c r="E39" s="72" t="n">
        <v>0.0413</v>
      </c>
      <c r="F39" s="78" t="n">
        <f aca="false">((E38*(1-(1+E39)^(-10))/E39+1/(1+E39)^10)-1)+E38</f>
        <v>0.0168416207395461</v>
      </c>
      <c r="G39" s="73" t="n">
        <f aca="false">'Moody''s Rates'!C56</f>
        <v>0.0435</v>
      </c>
      <c r="H39" s="78" t="n">
        <f aca="false">((G38*(1-(1+G39)^(-10))/G39+1/(1+G39)^10)-1)+G38</f>
        <v>0.0336314588607844</v>
      </c>
      <c r="I39" s="83" t="n">
        <f aca="false">'Moody''s Rates'!K56</f>
        <v>0.0485</v>
      </c>
      <c r="J39" s="84" t="n">
        <f aca="false">((I38*(1-(1+I39)^(-10))/I39+1/(1+I39)^10)-1)+I38</f>
        <v>0.0546448057118623</v>
      </c>
      <c r="K39" s="54" t="n">
        <v>0.0214365032731338</v>
      </c>
      <c r="L39" s="77"/>
    </row>
    <row r="40" customFormat="false" ht="16" hidden="false" customHeight="false" outlineLevel="0" collapsed="false">
      <c r="A40" s="71" t="n">
        <v>1964</v>
      </c>
      <c r="B40" s="71" t="n">
        <v>84.75</v>
      </c>
      <c r="C40" s="82" t="n">
        <v>2.584875</v>
      </c>
      <c r="D40" s="78" t="n">
        <f aca="false">C40/B40</f>
        <v>0.0305</v>
      </c>
      <c r="E40" s="72" t="n">
        <v>0.0418</v>
      </c>
      <c r="F40" s="78" t="n">
        <f aca="false">((E39*(1-(1+E40)^(-10))/E40+1/(1+E40)^10)-1)+E39</f>
        <v>0.0372806489115408</v>
      </c>
      <c r="G40" s="73" t="n">
        <f aca="false">'Moody''s Rates'!C57</f>
        <v>0.0444</v>
      </c>
      <c r="H40" s="78" t="n">
        <f aca="false">((G39*(1-(1+G40)^(-10))/G40+1/(1+G40)^10)-1)+G39</f>
        <v>0.0363574981757752</v>
      </c>
      <c r="I40" s="83" t="n">
        <f aca="false">'Moody''s Rates'!K57</f>
        <v>0.0481</v>
      </c>
      <c r="J40" s="84" t="n">
        <f aca="false">((I39*(1-(1+I40)^(-10))/I40+1/(1+I40)^10)-1)+I39</f>
        <v>0.0516173927228503</v>
      </c>
      <c r="K40" s="54" t="n">
        <v>0.0125915939469119</v>
      </c>
      <c r="L40" s="77"/>
    </row>
    <row r="41" customFormat="false" ht="16" hidden="false" customHeight="false" outlineLevel="0" collapsed="false">
      <c r="A41" s="71" t="n">
        <v>1965</v>
      </c>
      <c r="B41" s="71" t="n">
        <v>92.43</v>
      </c>
      <c r="C41" s="82" t="n">
        <v>2.828358</v>
      </c>
      <c r="D41" s="78" t="n">
        <f aca="false">C41/B41</f>
        <v>0.0306</v>
      </c>
      <c r="E41" s="72" t="n">
        <v>0.0462</v>
      </c>
      <c r="F41" s="78" t="n">
        <f aca="false">((E40*(1-(1+E41)^(-10))/E41+1/(1+E41)^10)-1)+E40</f>
        <v>0.00718855093592635</v>
      </c>
      <c r="G41" s="73" t="n">
        <f aca="false">'Moody''s Rates'!C58</f>
        <v>0.0468</v>
      </c>
      <c r="H41" s="78" t="n">
        <f aca="false">((G40*(1-(1+G41)^(-10))/G41+1/(1+G41)^10)-1)+G40</f>
        <v>0.0255764339940003</v>
      </c>
      <c r="I41" s="83" t="n">
        <f aca="false">'Moody''s Rates'!K58</f>
        <v>0.0502</v>
      </c>
      <c r="J41" s="84" t="n">
        <f aca="false">((I40*(1-(1+I41)^(-10))/I41+1/(1+I41)^10)-1)+I40</f>
        <v>0.0319000946225388</v>
      </c>
      <c r="K41" s="54" t="n">
        <v>0.0165800230118207</v>
      </c>
      <c r="L41" s="77"/>
    </row>
    <row r="42" customFormat="false" ht="16" hidden="false" customHeight="false" outlineLevel="0" collapsed="false">
      <c r="A42" s="71" t="n">
        <v>1966</v>
      </c>
      <c r="B42" s="71" t="n">
        <v>80.33</v>
      </c>
      <c r="C42" s="82" t="n">
        <v>2.883847</v>
      </c>
      <c r="D42" s="78" t="n">
        <f aca="false">C42/B42</f>
        <v>0.0359</v>
      </c>
      <c r="E42" s="72" t="n">
        <v>0.0484</v>
      </c>
      <c r="F42" s="78" t="n">
        <f aca="false">((E41*(1-(1+E42)^(-10))/E42+1/(1+E42)^10)-1)+E41</f>
        <v>0.0290794093242996</v>
      </c>
      <c r="G42" s="73" t="n">
        <f aca="false">'Moody''s Rates'!C59</f>
        <v>0.0539</v>
      </c>
      <c r="H42" s="78" t="n">
        <f aca="false">((G41*(1-(1+G42)^(-10))/G42+1/(1+G42)^10)-1)+G41</f>
        <v>-0.00700064576869593</v>
      </c>
      <c r="I42" s="83" t="n">
        <f aca="false">'Moody''s Rates'!K59</f>
        <v>0.0618</v>
      </c>
      <c r="J42" s="84" t="n">
        <f aca="false">((I41*(1-(1+I42)^(-10))/I42+1/(1+I42)^10)-1)+I41</f>
        <v>-0.0344536159757764</v>
      </c>
      <c r="K42" s="54" t="n">
        <v>0.0122328224425148</v>
      </c>
      <c r="L42" s="77"/>
    </row>
    <row r="43" customFormat="false" ht="16" hidden="false" customHeight="false" outlineLevel="0" collapsed="false">
      <c r="A43" s="71" t="n">
        <v>1967</v>
      </c>
      <c r="B43" s="71" t="n">
        <v>96.47</v>
      </c>
      <c r="C43" s="82" t="n">
        <v>2.980923</v>
      </c>
      <c r="D43" s="78" t="n">
        <f aca="false">C43/B43</f>
        <v>0.0309</v>
      </c>
      <c r="E43" s="72" t="n">
        <v>0.057</v>
      </c>
      <c r="F43" s="78" t="n">
        <f aca="false">((E42*(1-(1+E43)^(-10))/E43+1/(1+E43)^10)-1)+E42</f>
        <v>-0.0158062099328247</v>
      </c>
      <c r="G43" s="73" t="n">
        <f aca="false">'Moody''s Rates'!C60</f>
        <v>0.0619</v>
      </c>
      <c r="H43" s="78" t="n">
        <f aca="false">((G42*(1-(1+G43)^(-10))/G43+1/(1+G43)^10)-1)+G42</f>
        <v>-0.00445427672609317</v>
      </c>
      <c r="I43" s="83" t="n">
        <f aca="false">'Moody''s Rates'!K60</f>
        <v>0.0693</v>
      </c>
      <c r="J43" s="84" t="n">
        <f aca="false">((I42*(1-(1+I43)^(-10))/I43+1/(1+I43)^10)-1)+I42</f>
        <v>0.00895226614844682</v>
      </c>
      <c r="K43" s="54" t="n">
        <v>0.0231618820625226</v>
      </c>
      <c r="L43" s="77"/>
    </row>
    <row r="44" customFormat="false" ht="16" hidden="false" customHeight="false" outlineLevel="0" collapsed="false">
      <c r="A44" s="71" t="n">
        <v>1968</v>
      </c>
      <c r="B44" s="71" t="n">
        <v>103.86</v>
      </c>
      <c r="C44" s="82" t="n">
        <v>3.043098</v>
      </c>
      <c r="D44" s="78" t="n">
        <f aca="false">C44/B44</f>
        <v>0.0293</v>
      </c>
      <c r="E44" s="72" t="n">
        <v>0.0603</v>
      </c>
      <c r="F44" s="78" t="n">
        <f aca="false">((E43*(1-(1+E44)^(-10))/E44+1/(1+E44)^10)-1)+E43</f>
        <v>0.0327461969507684</v>
      </c>
      <c r="G44" s="73" t="n">
        <f aca="false">'Moody''s Rates'!C61</f>
        <v>0.0645</v>
      </c>
      <c r="H44" s="78" t="n">
        <f aca="false">((G43*(1-(1+G44)^(-10))/G44+1/(1+G44)^10)-1)+G43</f>
        <v>0.0431652290576019</v>
      </c>
      <c r="I44" s="83" t="n">
        <f aca="false">'Moody''s Rates'!K61</f>
        <v>0.0723</v>
      </c>
      <c r="J44" s="84" t="n">
        <f aca="false">((I43*(1-(1+I44)^(-10))/I44+1/(1+I44)^10)-1)+I43</f>
        <v>0.0484514622430974</v>
      </c>
      <c r="K44" s="54" t="n">
        <v>0.0413387616555709</v>
      </c>
      <c r="L44" s="77"/>
    </row>
    <row r="45" customFormat="false" ht="16" hidden="false" customHeight="false" outlineLevel="0" collapsed="false">
      <c r="A45" s="71" t="n">
        <v>1969</v>
      </c>
      <c r="B45" s="71" t="n">
        <v>92.06</v>
      </c>
      <c r="C45" s="82" t="n">
        <v>3.240512</v>
      </c>
      <c r="D45" s="78" t="n">
        <f aca="false">C45/B45</f>
        <v>0.0352</v>
      </c>
      <c r="E45" s="72" t="n">
        <v>0.0765</v>
      </c>
      <c r="F45" s="78" t="n">
        <f aca="false">((E44*(1-(1+E45)^(-10))/E45+1/(1+E45)^10)-1)+E44</f>
        <v>-0.0501404932099261</v>
      </c>
      <c r="G45" s="73" t="n">
        <f aca="false">'Moody''s Rates'!C62</f>
        <v>0.0772</v>
      </c>
      <c r="H45" s="78" t="n">
        <f aca="false">((G44*(1-(1+G45)^(-10))/G45+1/(1+G45)^10)-1)+G44</f>
        <v>-0.0218048513282155</v>
      </c>
      <c r="I45" s="83" t="n">
        <f aca="false">'Moody''s Rates'!K62</f>
        <v>0.0865</v>
      </c>
      <c r="J45" s="84" t="n">
        <f aca="false">((I44*(1-(1+I45)^(-10))/I45+1/(1+I45)^10)-1)+I44</f>
        <v>-0.0202516425079215</v>
      </c>
      <c r="K45" s="54" t="n">
        <v>0.0699434985045735</v>
      </c>
      <c r="L45" s="77"/>
    </row>
    <row r="46" customFormat="false" ht="16" hidden="false" customHeight="false" outlineLevel="0" collapsed="false">
      <c r="A46" s="71" t="n">
        <v>1970</v>
      </c>
      <c r="B46" s="71" t="n">
        <v>92.15</v>
      </c>
      <c r="C46" s="82" t="n">
        <v>3.18839</v>
      </c>
      <c r="D46" s="78" t="n">
        <f aca="false">C46/B46</f>
        <v>0.0346</v>
      </c>
      <c r="E46" s="72" t="n">
        <v>0.0639</v>
      </c>
      <c r="F46" s="78" t="n">
        <f aca="false">((E45*(1-(1+E46)^(-10))/E46+1/(1+E46)^10)-1)+E45</f>
        <v>0.167547371834123</v>
      </c>
      <c r="G46" s="73" t="n">
        <f aca="false">'Moody''s Rates'!C63</f>
        <v>0.0764</v>
      </c>
      <c r="H46" s="78" t="n">
        <f aca="false">((G45*(1-(1+G46)^(-10))/G46+1/(1+G46)^10)-1)+G45</f>
        <v>0.0826563335167663</v>
      </c>
      <c r="I46" s="83" t="n">
        <f aca="false">'Moody''s Rates'!K63</f>
        <v>0.0912</v>
      </c>
      <c r="J46" s="84" t="n">
        <f aca="false">((I45*(1-(1+I46)^(-10))/I46+1/(1+I46)^10)-1)+I45</f>
        <v>0.0564956765698885</v>
      </c>
      <c r="K46" s="54" t="n">
        <v>0.0821549644035868</v>
      </c>
      <c r="L46" s="77"/>
    </row>
    <row r="47" customFormat="false" ht="16" hidden="false" customHeight="false" outlineLevel="0" collapsed="false">
      <c r="A47" s="71" t="n">
        <v>1971</v>
      </c>
      <c r="B47" s="71" t="n">
        <v>102.09</v>
      </c>
      <c r="C47" s="82" t="n">
        <v>3.16479</v>
      </c>
      <c r="D47" s="78" t="n">
        <f aca="false">C47/B47</f>
        <v>0.031</v>
      </c>
      <c r="E47" s="72" t="n">
        <v>0.0593</v>
      </c>
      <c r="F47" s="78" t="n">
        <f aca="false">((E46*(1-(1+E47)^(-10))/E47+1/(1+E47)^10)-1)+E46</f>
        <v>0.097868966197123</v>
      </c>
      <c r="G47" s="73" t="n">
        <f aca="false">'Moody''s Rates'!C64</f>
        <v>0.0725</v>
      </c>
      <c r="H47" s="78" t="n">
        <f aca="false">((G46*(1-(1+G47)^(-10))/G47+1/(1+G47)^10)-1)+G46</f>
        <v>0.103478201047422</v>
      </c>
      <c r="I47" s="83" t="n">
        <f aca="false">'Moody''s Rates'!K64</f>
        <v>0.0838</v>
      </c>
      <c r="J47" s="84" t="n">
        <f aca="false">((I46*(1-(1+I47)^(-10))/I47+1/(1+I47)^10)-1)+I46</f>
        <v>0.140014661742199</v>
      </c>
      <c r="K47" s="54" t="n">
        <v>0.0424492382972201</v>
      </c>
      <c r="L47" s="77"/>
    </row>
    <row r="48" customFormat="false" ht="16" hidden="false" customHeight="false" outlineLevel="0" collapsed="false">
      <c r="A48" s="71" t="n">
        <v>1972</v>
      </c>
      <c r="B48" s="71" t="n">
        <v>118.05</v>
      </c>
      <c r="C48" s="82" t="n">
        <v>3.18735</v>
      </c>
      <c r="D48" s="78" t="n">
        <f aca="false">C48/B48</f>
        <v>0.027</v>
      </c>
      <c r="E48" s="72" t="n">
        <v>0.0636</v>
      </c>
      <c r="F48" s="78" t="n">
        <f aca="false">((E47*(1-(1+E48)^(-10))/E48+1/(1+E48)^10)-1)+E47</f>
        <v>0.0281844905044498</v>
      </c>
      <c r="G48" s="73" t="n">
        <f aca="false">'Moody''s Rates'!C65</f>
        <v>0.0708</v>
      </c>
      <c r="H48" s="78" t="n">
        <f aca="false">((G47*(1-(1+G48)^(-10))/G48+1/(1+G48)^10)-1)+G47</f>
        <v>0.0843960589688453</v>
      </c>
      <c r="I48" s="83" t="n">
        <f aca="false">'Moody''s Rates'!K65</f>
        <v>0.0793</v>
      </c>
      <c r="J48" s="84" t="n">
        <f aca="false">((I47*(1-(1+I48)^(-10))/I48+1/(1+I48)^10)-1)+I47</f>
        <v>0.114090935793897</v>
      </c>
      <c r="K48" s="54" t="n">
        <v>0.0297574356947388</v>
      </c>
      <c r="L48" s="77"/>
    </row>
    <row r="49" customFormat="false" ht="16" hidden="false" customHeight="false" outlineLevel="0" collapsed="false">
      <c r="A49" s="71" t="n">
        <v>1973</v>
      </c>
      <c r="B49" s="71" t="n">
        <v>97.55</v>
      </c>
      <c r="C49" s="82" t="n">
        <v>3.60935</v>
      </c>
      <c r="D49" s="78" t="n">
        <f aca="false">C49/B49</f>
        <v>0.037</v>
      </c>
      <c r="E49" s="72" t="n">
        <v>0.0674</v>
      </c>
      <c r="F49" s="78" t="n">
        <f aca="false">((E48*(1-(1+E49)^(-10))/E49+1/(1+E49)^10)-1)+E48</f>
        <v>0.0365866460241501</v>
      </c>
      <c r="G49" s="73" t="n">
        <f aca="false">'Moody''s Rates'!C66</f>
        <v>0.0768</v>
      </c>
      <c r="H49" s="78" t="n">
        <f aca="false">((G48*(1-(1+G49)^(-10))/G49+1/(1+G49)^10)-1)+G48</f>
        <v>0.0299518805086552</v>
      </c>
      <c r="I49" s="83" t="n">
        <f aca="false">'Moody''s Rates'!K66</f>
        <v>0.0848</v>
      </c>
      <c r="J49" s="84" t="n">
        <f aca="false">((I48*(1-(1+I49)^(-10))/I49+1/(1+I49)^10)-1)+I48</f>
        <v>0.0431804048543237</v>
      </c>
      <c r="K49" s="54" t="n">
        <v>0.0342202756924106</v>
      </c>
      <c r="L49" s="77"/>
    </row>
    <row r="50" customFormat="false" ht="16" hidden="false" customHeight="false" outlineLevel="0" collapsed="false">
      <c r="A50" s="71" t="n">
        <v>1974</v>
      </c>
      <c r="B50" s="71" t="n">
        <v>68.56</v>
      </c>
      <c r="C50" s="82" t="n">
        <v>3.722808</v>
      </c>
      <c r="D50" s="78" t="n">
        <f aca="false">C50/B50</f>
        <v>0.0543</v>
      </c>
      <c r="E50" s="72" t="n">
        <v>0.0743</v>
      </c>
      <c r="F50" s="78" t="n">
        <f aca="false">((E49*(1-(1+E50)^(-10))/E50+1/(1+E50)^10)-1)+E49</f>
        <v>0.0198860869323786</v>
      </c>
      <c r="G50" s="73" t="n">
        <f aca="false">'Moody''s Rates'!C67</f>
        <v>0.0889</v>
      </c>
      <c r="H50" s="78" t="n">
        <f aca="false">((G49*(1-(1+G50)^(-10))/G50+1/(1+G50)^10)-1)+G49</f>
        <v>-0.00123105915153941</v>
      </c>
      <c r="I50" s="83" t="n">
        <f aca="false">'Moody''s Rates'!K67</f>
        <v>0.1063</v>
      </c>
      <c r="J50" s="84" t="n">
        <f aca="false">((I49*(1-(1+I50)^(-10))/I50+1/(1+I50)^10)-1)+I49</f>
        <v>-0.0438071979771917</v>
      </c>
      <c r="K50" s="54" t="n">
        <v>0.100735214795393</v>
      </c>
      <c r="L50" s="77"/>
    </row>
    <row r="51" customFormat="false" ht="16" hidden="false" customHeight="false" outlineLevel="0" collapsed="false">
      <c r="A51" s="71" t="n">
        <v>1975</v>
      </c>
      <c r="B51" s="71" t="n">
        <v>90.19</v>
      </c>
      <c r="C51" s="82" t="n">
        <v>3.733866</v>
      </c>
      <c r="D51" s="78" t="n">
        <f aca="false">C51/B51</f>
        <v>0.0414</v>
      </c>
      <c r="E51" s="72" t="n">
        <v>0.08</v>
      </c>
      <c r="F51" s="78" t="n">
        <f aca="false">((E50*(1-(1+E51)^(-10))/E51+1/(1+E51)^10)-1)+E50</f>
        <v>0.0360525360260337</v>
      </c>
      <c r="G51" s="73" t="n">
        <f aca="false">'Moody''s Rates'!C68</f>
        <v>0.0879</v>
      </c>
      <c r="H51" s="78" t="n">
        <f aca="false">((G50*(1-(1+G51)^(-10))/G51+1/(1+G51)^10)-1)+G50</f>
        <v>0.0953774072759104</v>
      </c>
      <c r="I51" s="83" t="n">
        <f aca="false">'Moody''s Rates'!K68</f>
        <v>0.1056</v>
      </c>
      <c r="J51" s="84" t="n">
        <f aca="false">((I50*(1-(1+I51)^(-10))/I51+1/(1+I51)^10)-1)+I50</f>
        <v>0.11049964074145</v>
      </c>
      <c r="K51" s="54" t="n">
        <v>0.0675759009360548</v>
      </c>
      <c r="L51" s="77"/>
    </row>
    <row r="52" customFormat="false" ht="16" hidden="false" customHeight="false" outlineLevel="0" collapsed="false">
      <c r="A52" s="71" t="n">
        <v>1976</v>
      </c>
      <c r="B52" s="71" t="n">
        <v>107.46</v>
      </c>
      <c r="C52" s="82" t="n">
        <v>4.223178</v>
      </c>
      <c r="D52" s="78" t="n">
        <f aca="false">C52/B52</f>
        <v>0.0393</v>
      </c>
      <c r="E52" s="72" t="n">
        <v>0.0687</v>
      </c>
      <c r="F52" s="78" t="n">
        <f aca="false">((E51*(1-(1+E52)^(-10))/E52+1/(1+E52)^10)-1)+E51</f>
        <v>0.159845607429092</v>
      </c>
      <c r="G52" s="73" t="n">
        <f aca="false">'Moody''s Rates'!C69</f>
        <v>0.0798</v>
      </c>
      <c r="H52" s="78" t="n">
        <f aca="false">((G51*(1-(1+G52)^(-10))/G52+1/(1+G52)^10)-1)+G51</f>
        <v>0.142300723839355</v>
      </c>
      <c r="I52" s="83" t="n">
        <f aca="false">'Moody''s Rates'!K69</f>
        <v>0.0912</v>
      </c>
      <c r="J52" s="84" t="n">
        <f aca="false">((I51*(1-(1+I52)^(-10))/I52+1/(1+I52)^10)-1)+I51</f>
        <v>0.19752813987098</v>
      </c>
      <c r="K52" s="54" t="n">
        <v>0.0819795995466566</v>
      </c>
      <c r="L52" s="77"/>
    </row>
    <row r="53" customFormat="false" ht="16" hidden="false" customHeight="false" outlineLevel="0" collapsed="false">
      <c r="A53" s="71" t="n">
        <v>1977</v>
      </c>
      <c r="B53" s="71" t="n">
        <v>95.1</v>
      </c>
      <c r="C53" s="82" t="n">
        <v>4.85961</v>
      </c>
      <c r="D53" s="78" t="n">
        <f aca="false">C53/B53</f>
        <v>0.0511</v>
      </c>
      <c r="E53" s="72" t="n">
        <v>0.0769</v>
      </c>
      <c r="F53" s="78" t="n">
        <f aca="false">((E52*(1-(1+E53)^(-10))/E53+1/(1+E53)^10)-1)+E52</f>
        <v>0.0128996060710706</v>
      </c>
      <c r="G53" s="73" t="n">
        <f aca="false">'Moody''s Rates'!C70</f>
        <v>0.0819</v>
      </c>
      <c r="H53" s="78" t="n">
        <f aca="false">((G52*(1-(1+G53)^(-10))/G53+1/(1+G53)^10)-1)+G52</f>
        <v>0.0658287951026172</v>
      </c>
      <c r="I53" s="83" t="n">
        <f aca="false">'Moody''s Rates'!K70</f>
        <v>0.0899</v>
      </c>
      <c r="J53" s="84" t="n">
        <f aca="false">((I52*(1-(1+I53)^(-10))/I53+1/(1+I53)^10)-1)+I52</f>
        <v>0.0995466285209064</v>
      </c>
      <c r="K53" s="54" t="n">
        <v>0.146648044692738</v>
      </c>
      <c r="L53" s="77"/>
    </row>
    <row r="54" customFormat="false" ht="16" hidden="false" customHeight="false" outlineLevel="0" collapsed="false">
      <c r="A54" s="71" t="n">
        <v>1978</v>
      </c>
      <c r="B54" s="71" t="n">
        <v>96.11</v>
      </c>
      <c r="C54" s="82" t="n">
        <v>5.180329</v>
      </c>
      <c r="D54" s="78" t="n">
        <f aca="false">C54/B54</f>
        <v>0.0539</v>
      </c>
      <c r="E54" s="72" t="n">
        <v>0.0901</v>
      </c>
      <c r="F54" s="78" t="n">
        <f aca="false">((E53*(1-(1+E54)^(-10))/E54+1/(1+E54)^10)-1)+E53</f>
        <v>-0.00777580690750876</v>
      </c>
      <c r="G54" s="73" t="n">
        <f aca="false">'Moody''s Rates'!C71</f>
        <v>0.0916</v>
      </c>
      <c r="H54" s="78" t="n">
        <f aca="false">((G53*(1-(1+G54)^(-10))/G54+1/(1+G54)^10)-1)+G53</f>
        <v>0.0200847430794826</v>
      </c>
      <c r="I54" s="83" t="n">
        <f aca="false">'Moody''s Rates'!K71</f>
        <v>0.0994</v>
      </c>
      <c r="J54" s="84" t="n">
        <f aca="false">((I53*(1-(1+I54)^(-10))/I54+1/(1+I54)^10)-1)+I53</f>
        <v>0.0313758497716909</v>
      </c>
      <c r="K54" s="54" t="n">
        <v>0.157125456760049</v>
      </c>
      <c r="L54" s="77"/>
    </row>
    <row r="55" customFormat="false" ht="16" hidden="false" customHeight="false" outlineLevel="0" collapsed="false">
      <c r="A55" s="71" t="n">
        <v>1979</v>
      </c>
      <c r="B55" s="71" t="n">
        <v>107.94</v>
      </c>
      <c r="C55" s="82" t="n">
        <v>5.969082</v>
      </c>
      <c r="D55" s="78" t="n">
        <f aca="false">C55/B55</f>
        <v>0.0553</v>
      </c>
      <c r="E55" s="72" t="n">
        <v>0.1039</v>
      </c>
      <c r="F55" s="78" t="n">
        <f aca="false">((E54*(1-(1+E55)^(-10))/E55+1/(1+E55)^10)-1)+E54</f>
        <v>0.00670720312472355</v>
      </c>
      <c r="G55" s="73" t="n">
        <f aca="false">'Moody''s Rates'!C72</f>
        <v>0.1074</v>
      </c>
      <c r="H55" s="78" t="n">
        <f aca="false">((G54*(1-(1+G55)^(-10))/G55+1/(1+G55)^10)-1)+G54</f>
        <v>-0.00247309350037107</v>
      </c>
      <c r="I55" s="83" t="n">
        <f aca="false">'Moody''s Rates'!K72</f>
        <v>0.1206</v>
      </c>
      <c r="J55" s="84" t="n">
        <f aca="false">((I54*(1-(1+I55)^(-10))/I55+1/(1+I55)^10)-1)+I54</f>
        <v>-0.0200911014366154</v>
      </c>
      <c r="K55" s="54" t="n">
        <v>0.137368421052632</v>
      </c>
      <c r="L55" s="77"/>
    </row>
    <row r="56" customFormat="false" ht="16" hidden="false" customHeight="false" outlineLevel="0" collapsed="false">
      <c r="A56" s="71" t="n">
        <v>1980</v>
      </c>
      <c r="B56" s="71" t="n">
        <v>135.76</v>
      </c>
      <c r="C56" s="82" t="n">
        <v>6.435024</v>
      </c>
      <c r="D56" s="78" t="n">
        <f aca="false">C56/B56</f>
        <v>0.0474</v>
      </c>
      <c r="E56" s="72" t="n">
        <v>0.1284</v>
      </c>
      <c r="F56" s="78" t="n">
        <f aca="false">((E55*(1-(1+E56)^(-10))/E56+1/(1+E56)^10)-1)+E55</f>
        <v>-0.0298974425199941</v>
      </c>
      <c r="G56" s="73" t="n">
        <f aca="false">'Moody''s Rates'!C73</f>
        <v>0.1321</v>
      </c>
      <c r="H56" s="78" t="n">
        <f aca="false">((G55*(1-(1+G56)^(-10))/G56+1/(1+G56)^10)-1)+G55</f>
        <v>-0.0255108230975551</v>
      </c>
      <c r="I56" s="83" t="n">
        <f aca="false">'Moody''s Rates'!K73</f>
        <v>0.1514</v>
      </c>
      <c r="J56" s="84" t="n">
        <f aca="false">((I55*(1-(1+I56)^(-10))/I56+1/(1+I56)^10)-1)+I55</f>
        <v>-0.0331567833719105</v>
      </c>
      <c r="K56" s="54" t="n">
        <v>0.0740397963905599</v>
      </c>
      <c r="L56" s="77"/>
    </row>
    <row r="57" customFormat="false" ht="16" hidden="false" customHeight="false" outlineLevel="0" collapsed="false">
      <c r="A57" s="71" t="n">
        <v>1981</v>
      </c>
      <c r="B57" s="71" t="n">
        <v>122.55</v>
      </c>
      <c r="C57" s="82" t="n">
        <v>6.826035</v>
      </c>
      <c r="D57" s="78" t="n">
        <f aca="false">C57/B57</f>
        <v>0.0557</v>
      </c>
      <c r="E57" s="72" t="n">
        <v>0.1372</v>
      </c>
      <c r="F57" s="78" t="n">
        <f aca="false">((E56*(1-(1+E57)^(-10))/E57+1/(1+E57)^10)-1)+E56</f>
        <v>0.0819921533589235</v>
      </c>
      <c r="G57" s="73" t="n">
        <f aca="false">'Moody''s Rates'!C74</f>
        <v>0.1423</v>
      </c>
      <c r="H57" s="78" t="n">
        <f aca="false">((G56*(1-(1+G57)^(-10))/G57+1/(1+G57)^10)-1)+G56</f>
        <v>0.0793697642515253</v>
      </c>
      <c r="I57" s="83" t="n">
        <f aca="false">'Moody''s Rates'!K74</f>
        <v>0.1655</v>
      </c>
      <c r="J57" s="84" t="n">
        <f aca="false">((I56*(1-(1+I57)^(-10))/I57+1/(1+I57)^10)-1)+I56</f>
        <v>0.0846239948089121</v>
      </c>
      <c r="K57" s="54" t="n">
        <v>0.050840155105558</v>
      </c>
      <c r="L57" s="77"/>
    </row>
    <row r="58" customFormat="false" ht="16" hidden="false" customHeight="false" outlineLevel="0" collapsed="false">
      <c r="A58" s="71" t="n">
        <v>1982</v>
      </c>
      <c r="B58" s="71" t="n">
        <v>140.64</v>
      </c>
      <c r="C58" s="82" t="n">
        <v>6.933552</v>
      </c>
      <c r="D58" s="78" t="n">
        <f aca="false">C58/B58</f>
        <v>0.0493</v>
      </c>
      <c r="E58" s="72" t="n">
        <v>0.1054</v>
      </c>
      <c r="F58" s="78" t="n">
        <f aca="false">((E57*(1-(1+E58)^(-10))/E58+1/(1+E58)^10)-1)+E57</f>
        <v>0.328145494862956</v>
      </c>
      <c r="G58" s="73" t="n">
        <f aca="false">'Moody''s Rates'!C75</f>
        <v>0.1183</v>
      </c>
      <c r="H58" s="78" t="n">
        <f aca="false">((G57*(1-(1+G58)^(-10))/G58+1/(1+G58)^10)-1)+G57</f>
        <v>0.278854242881062</v>
      </c>
      <c r="I58" s="83" t="n">
        <f aca="false">'Moody''s Rates'!K75</f>
        <v>0.1414</v>
      </c>
      <c r="J58" s="84" t="n">
        <f aca="false">((I57*(1-(1+I58)^(-10))/I58+1/(1+I58)^10)-1)+I57</f>
        <v>0.290524556559087</v>
      </c>
      <c r="K58" s="54" t="n">
        <v>0.00574005740057393</v>
      </c>
      <c r="L58" s="77"/>
    </row>
    <row r="59" customFormat="false" ht="16" hidden="false" customHeight="false" outlineLevel="0" collapsed="false">
      <c r="A59" s="71" t="n">
        <v>1983</v>
      </c>
      <c r="B59" s="71" t="n">
        <v>164.93</v>
      </c>
      <c r="C59" s="82" t="n">
        <v>7.124976</v>
      </c>
      <c r="D59" s="78" t="n">
        <f aca="false">C59/B59</f>
        <v>0.0432</v>
      </c>
      <c r="E59" s="72" t="n">
        <v>0.1183</v>
      </c>
      <c r="F59" s="78" t="n">
        <f aca="false">((E58*(1-(1+E59)^(-10))/E59+1/(1+E59)^10)-1)+E58</f>
        <v>0.0320020944514293</v>
      </c>
      <c r="G59" s="73" t="n">
        <f aca="false">'Moody''s Rates'!C76</f>
        <v>0.1257</v>
      </c>
      <c r="H59" s="78" t="n">
        <f aca="false">((G58*(1-(1+G59)^(-10))/G59+1/(1+G59)^10)-1)+G58</f>
        <v>0.0774461470744187</v>
      </c>
      <c r="I59" s="83" t="n">
        <f aca="false">'Moody''s Rates'!K76</f>
        <v>0.1375</v>
      </c>
      <c r="J59" s="84" t="n">
        <f aca="false">((I58*(1-(1+I59)^(-10))/I59+1/(1+I59)^10)-1)+I58</f>
        <v>0.161942896227984</v>
      </c>
      <c r="K59" s="54" t="n">
        <v>0.0474928658785161</v>
      </c>
      <c r="L59" s="77"/>
    </row>
    <row r="60" customFormat="false" ht="16" hidden="false" customHeight="false" outlineLevel="0" collapsed="false">
      <c r="A60" s="71" t="n">
        <v>1984</v>
      </c>
      <c r="B60" s="71" t="n">
        <v>167.24</v>
      </c>
      <c r="C60" s="82" t="n">
        <v>7.826832</v>
      </c>
      <c r="D60" s="78" t="n">
        <f aca="false">C60/B60</f>
        <v>0.0468</v>
      </c>
      <c r="E60" s="72" t="n">
        <v>0.115</v>
      </c>
      <c r="F60" s="78" t="n">
        <f aca="false">((E59*(1-(1+E60)^(-10))/E60+1/(1+E60)^10)-1)+E59</f>
        <v>0.137333643441024</v>
      </c>
      <c r="G60" s="73" t="n">
        <f aca="false">'Moody''s Rates'!C77</f>
        <v>0.1213</v>
      </c>
      <c r="H60" s="78" t="n">
        <f aca="false">((G59*(1-(1+G60)^(-10))/G60+1/(1+G60)^10)-1)+G59</f>
        <v>0.150429240747956</v>
      </c>
      <c r="I60" s="83" t="n">
        <f aca="false">'Moody''s Rates'!K77</f>
        <v>0.134</v>
      </c>
      <c r="J60" s="84" t="n">
        <f aca="false">((I59*(1-(1+I60)^(-10))/I60+1/(1+I60)^10)-1)+I59</f>
        <v>0.156192073324542</v>
      </c>
      <c r="K60" s="54" t="n">
        <v>0.0467016929363688</v>
      </c>
      <c r="L60" s="77"/>
    </row>
    <row r="61" customFormat="false" ht="16" hidden="false" customHeight="false" outlineLevel="0" collapsed="false">
      <c r="A61" s="71" t="n">
        <v>1985</v>
      </c>
      <c r="B61" s="71" t="n">
        <v>211.28</v>
      </c>
      <c r="C61" s="82" t="n">
        <v>8.197664</v>
      </c>
      <c r="D61" s="78" t="n">
        <f aca="false">C61/B61</f>
        <v>0.0388</v>
      </c>
      <c r="E61" s="72" t="n">
        <v>0.0926</v>
      </c>
      <c r="F61" s="78" t="n">
        <f aca="false">((E60*(1-(1+E61)^(-10))/E61+1/(1+E61)^10)-1)+E60</f>
        <v>0.257124882126064</v>
      </c>
      <c r="G61" s="73" t="n">
        <f aca="false">'Moody''s Rates'!C78</f>
        <v>0.1016</v>
      </c>
      <c r="H61" s="78" t="n">
        <f aca="false">((G60*(1-(1+G61)^(-10))/G61+1/(1+G61)^10)-1)+G60</f>
        <v>0.241520415234929</v>
      </c>
      <c r="I61" s="83" t="n">
        <f aca="false">'Moody''s Rates'!K78</f>
        <v>0.1158</v>
      </c>
      <c r="J61" s="84" t="n">
        <f aca="false">((I60*(1-(1+I61)^(-10))/I61+1/(1+I61)^10)-1)+I60</f>
        <v>0.238626418499165</v>
      </c>
      <c r="K61" s="54" t="n">
        <v>0.0747350808700502</v>
      </c>
      <c r="L61" s="77"/>
    </row>
    <row r="62" customFormat="false" ht="16" hidden="false" customHeight="false" outlineLevel="0" collapsed="false">
      <c r="A62" s="71" t="n">
        <v>1986</v>
      </c>
      <c r="B62" s="71" t="n">
        <v>242.17</v>
      </c>
      <c r="C62" s="82" t="n">
        <v>8.185346</v>
      </c>
      <c r="D62" s="78" t="n">
        <f aca="false">C62/B62</f>
        <v>0.0338</v>
      </c>
      <c r="E62" s="72" t="n">
        <v>0.0711</v>
      </c>
      <c r="F62" s="78" t="n">
        <f aca="false">((E61*(1-(1+E62)^(-10))/E62+1/(1+E62)^10)-1)+E61</f>
        <v>0.242842151417676</v>
      </c>
      <c r="G62" s="73" t="n">
        <f aca="false">'Moody''s Rates'!C79</f>
        <v>0.0849</v>
      </c>
      <c r="H62" s="78" t="n">
        <f aca="false">((G61*(1-(1+G62)^(-10))/G62+1/(1+G62)^10)-1)+G61</f>
        <v>0.211223352062741</v>
      </c>
      <c r="I62" s="83" t="n">
        <f aca="false">'Moody''s Rates'!K79</f>
        <v>0.0997</v>
      </c>
      <c r="J62" s="84" t="n">
        <f aca="false">((I61*(1-(1+I62)^(-10))/I62+1/(1+I62)^10)-1)+I61</f>
        <v>0.214855153097595</v>
      </c>
      <c r="K62" s="54" t="n">
        <v>0.0961771319840856</v>
      </c>
      <c r="L62" s="77"/>
    </row>
    <row r="63" customFormat="false" ht="16" hidden="false" customHeight="false" outlineLevel="0" collapsed="false">
      <c r="A63" s="71" t="n">
        <v>1987</v>
      </c>
      <c r="B63" s="71" t="n">
        <v>247.08</v>
      </c>
      <c r="C63" s="82" t="n">
        <v>9.166668</v>
      </c>
      <c r="D63" s="78" t="n">
        <f aca="false">C63/B63</f>
        <v>0.0371</v>
      </c>
      <c r="E63" s="72" t="n">
        <v>0.0899</v>
      </c>
      <c r="F63" s="78" t="n">
        <f aca="false">((E62*(1-(1+E63)^(-10))/E63+1/(1+E63)^10)-1)+E62</f>
        <v>-0.0496050893792625</v>
      </c>
      <c r="G63" s="73" t="n">
        <f aca="false">'Moody''s Rates'!C80</f>
        <v>0.1011</v>
      </c>
      <c r="H63" s="78" t="n">
        <f aca="false">((G62*(1-(1+G63)^(-10))/G63+1/(1+G63)^10)-1)+G62</f>
        <v>-0.0141733390176191</v>
      </c>
      <c r="I63" s="83" t="n">
        <f aca="false">'Moody''s Rates'!K80</f>
        <v>0.1129</v>
      </c>
      <c r="J63" s="84" t="n">
        <f aca="false">((I62*(1-(1+I63)^(-10))/I63+1/(1+I63)^10)-1)+I62</f>
        <v>0.0228984608427666</v>
      </c>
      <c r="K63" s="78" t="n">
        <v>0.0787</v>
      </c>
      <c r="L63" s="77"/>
    </row>
    <row r="64" customFormat="false" ht="16" hidden="false" customHeight="false" outlineLevel="0" collapsed="false">
      <c r="A64" s="71" t="n">
        <v>1988</v>
      </c>
      <c r="B64" s="71" t="n">
        <v>277.72</v>
      </c>
      <c r="C64" s="82" t="n">
        <v>10.220096</v>
      </c>
      <c r="D64" s="78" t="n">
        <f aca="false">C64/B64</f>
        <v>0.0368</v>
      </c>
      <c r="E64" s="72" t="n">
        <v>0.0911</v>
      </c>
      <c r="F64" s="78" t="n">
        <f aca="false">((E63*(1-(1+E64)^(-10))/E64+1/(1+E64)^10)-1)+E63</f>
        <v>0.0822359584348417</v>
      </c>
      <c r="G64" s="73" t="n">
        <f aca="false">'Moody''s Rates'!C81</f>
        <v>0.0957</v>
      </c>
      <c r="H64" s="78" t="n">
        <f aca="false">((G63*(1-(1+G64)^(-10))/G64+1/(1+G64)^10)-1)+G63</f>
        <v>0.134902550380737</v>
      </c>
      <c r="I64" s="83" t="n">
        <f aca="false">'Moody''s Rates'!K81</f>
        <v>0.1065</v>
      </c>
      <c r="J64" s="84" t="n">
        <f aca="false">((I63*(1-(1+I64)^(-10))/I64+1/(1+I64)^10)-1)+I63</f>
        <v>0.1511507006712</v>
      </c>
      <c r="K64" s="85" t="n">
        <v>0.0721046</v>
      </c>
      <c r="L64" s="77"/>
    </row>
    <row r="65" customFormat="false" ht="16" hidden="false" customHeight="false" outlineLevel="0" collapsed="false">
      <c r="A65" s="71" t="n">
        <v>1989</v>
      </c>
      <c r="B65" s="71" t="n">
        <v>353.4</v>
      </c>
      <c r="C65" s="82" t="n">
        <v>11.73288</v>
      </c>
      <c r="D65" s="78" t="n">
        <f aca="false">C65/B65</f>
        <v>0.0332</v>
      </c>
      <c r="E65" s="72" t="n">
        <v>0.0784</v>
      </c>
      <c r="F65" s="78" t="n">
        <f aca="false">((E64*(1-(1+E65)^(-10))/E65+1/(1+E65)^10)-1)+E64</f>
        <v>0.176936471594462</v>
      </c>
      <c r="G65" s="73" t="n">
        <f aca="false">'Moody''s Rates'!C82</f>
        <v>0.0886</v>
      </c>
      <c r="H65" s="78" t="n">
        <f aca="false">((G64*(1-(1+G65)^(-10))/G65+1/(1+G65)^10)-1)+G64</f>
        <v>0.141547505447475</v>
      </c>
      <c r="I65" s="83" t="n">
        <f aca="false">'Moody''s Rates'!K82</f>
        <v>0.0982</v>
      </c>
      <c r="J65" s="84" t="n">
        <f aca="false">((I64*(1-(1+I65)^(-10))/I65+1/(1+I65)^10)-1)+I64</f>
        <v>0.157896665314373</v>
      </c>
      <c r="K65" s="85" t="n">
        <v>0.0438134</v>
      </c>
      <c r="L65" s="77"/>
    </row>
    <row r="66" customFormat="false" ht="16" hidden="false" customHeight="false" outlineLevel="0" collapsed="false">
      <c r="A66" s="71" t="n">
        <v>1990</v>
      </c>
      <c r="B66" s="71" t="n">
        <v>330.22</v>
      </c>
      <c r="C66" s="82" t="n">
        <v>12.350228</v>
      </c>
      <c r="D66" s="78" t="n">
        <f aca="false">C66/B66</f>
        <v>0.0374</v>
      </c>
      <c r="E66" s="72" t="n">
        <v>0.0808</v>
      </c>
      <c r="F66" s="78" t="n">
        <f aca="false">((E65*(1-(1+E66)^(-10))/E66+1/(1+E66)^10)-1)+E65</f>
        <v>0.0623537533355336</v>
      </c>
      <c r="G66" s="73" t="n">
        <f aca="false">'Moody''s Rates'!C83</f>
        <v>0.0905</v>
      </c>
      <c r="H66" s="78" t="n">
        <f aca="false">((G65*(1-(1+G66)^(-10))/G66+1/(1+G66)^10)-1)+G65</f>
        <v>0.0764332402469678</v>
      </c>
      <c r="I66" s="83" t="n">
        <f aca="false">'Moody''s Rates'!K83</f>
        <v>0.1043</v>
      </c>
      <c r="J66" s="84" t="n">
        <f aca="false">((I65*(1-(1+I66)^(-10))/I66+1/(1+I66)^10)-1)+I65</f>
        <v>0.0614006288608169</v>
      </c>
      <c r="K66" s="85" t="n">
        <v>-0.0069674</v>
      </c>
      <c r="L66" s="77"/>
    </row>
    <row r="67" customFormat="false" ht="16" hidden="false" customHeight="false" outlineLevel="0" collapsed="false">
      <c r="A67" s="71" t="n">
        <v>1991</v>
      </c>
      <c r="B67" s="71" t="n">
        <v>417.09</v>
      </c>
      <c r="C67" s="82" t="n">
        <v>12.971499</v>
      </c>
      <c r="D67" s="78" t="n">
        <f aca="false">C67/B67</f>
        <v>0.0311</v>
      </c>
      <c r="E67" s="72" t="n">
        <v>0.0709</v>
      </c>
      <c r="F67" s="78" t="n">
        <f aca="false">((E66*(1-(1+E67)^(-10))/E67+1/(1+E67)^10)-1)+E66</f>
        <v>0.150045100195173</v>
      </c>
      <c r="G67" s="73" t="n">
        <f aca="false">'Moody''s Rates'!C84</f>
        <v>0.0831</v>
      </c>
      <c r="H67" s="78" t="n">
        <f aca="false">((G66*(1-(1+G67)^(-10))/G67+1/(1+G67)^10)-1)+G66</f>
        <v>0.139467730026446</v>
      </c>
      <c r="I67" s="83" t="n">
        <f aca="false">'Moody''s Rates'!K84</f>
        <v>0.0926</v>
      </c>
      <c r="J67" s="84" t="n">
        <f aca="false">((I66*(1-(1+I67)^(-10))/I67+1/(1+I67)^10)-1)+I66</f>
        <v>0.178534871467632</v>
      </c>
      <c r="K67" s="85" t="n">
        <v>-0.0017639</v>
      </c>
      <c r="L67" s="77"/>
    </row>
    <row r="68" customFormat="false" ht="16" hidden="false" customHeight="false" outlineLevel="0" collapsed="false">
      <c r="A68" s="71" t="n">
        <v>1992</v>
      </c>
      <c r="B68" s="71" t="n">
        <v>435.71</v>
      </c>
      <c r="C68" s="82" t="n">
        <v>12.63559</v>
      </c>
      <c r="D68" s="78" t="n">
        <f aca="false">C68/B68</f>
        <v>0.029</v>
      </c>
      <c r="E68" s="72" t="n">
        <v>0.0677</v>
      </c>
      <c r="F68" s="78" t="n">
        <f aca="false">((E67*(1-(1+E68)^(-10))/E68+1/(1+E68)^10)-1)+E67</f>
        <v>0.0936163731620794</v>
      </c>
      <c r="G68" s="73" t="n">
        <f aca="false">'Moody''s Rates'!C85</f>
        <v>0.0798</v>
      </c>
      <c r="H68" s="78" t="n">
        <f aca="false">((G67*(1-(1+G68)^(-10))/G68+1/(1+G68)^10)-1)+G67</f>
        <v>0.105263257860478</v>
      </c>
      <c r="I68" s="83" t="n">
        <f aca="false">'Moody''s Rates'!K85</f>
        <v>0.0881</v>
      </c>
      <c r="J68" s="84" t="n">
        <f aca="false">((I67*(1-(1+I68)^(-10))/I68+1/(1+I68)^10)-1)+I67</f>
        <v>0.121722558698967</v>
      </c>
      <c r="K68" s="85" t="n">
        <v>0.0083606</v>
      </c>
      <c r="L68" s="77"/>
    </row>
    <row r="69" customFormat="false" ht="16" hidden="false" customHeight="false" outlineLevel="0" collapsed="false">
      <c r="A69" s="71" t="n">
        <v>1993</v>
      </c>
      <c r="B69" s="71" t="n">
        <v>466.45</v>
      </c>
      <c r="C69" s="82" t="n">
        <v>12.68744</v>
      </c>
      <c r="D69" s="78" t="n">
        <f aca="false">C69/B69</f>
        <v>0.0272</v>
      </c>
      <c r="E69" s="72" t="n">
        <v>0.0577</v>
      </c>
      <c r="F69" s="78" t="n">
        <f aca="false">((E68*(1-(1+E69)^(-10))/E69+1/(1+E69)^10)-1)+E68</f>
        <v>0.142109575892631</v>
      </c>
      <c r="G69" s="73" t="n">
        <f aca="false">'Moody''s Rates'!C86</f>
        <v>0.0693</v>
      </c>
      <c r="H69" s="78" t="n">
        <f aca="false">((G68*(1-(1+G69)^(-10))/G69+1/(1+G69)^10)-1)+G68</f>
        <v>0.153786827392174</v>
      </c>
      <c r="I69" s="83" t="n">
        <f aca="false">'Moody''s Rates'!K86</f>
        <v>0.0769</v>
      </c>
      <c r="J69" s="84" t="n">
        <f aca="false">((I68*(1-(1+I69)^(-10))/I69+1/(1+I69)^10)-1)+I68</f>
        <v>0.164315172195611</v>
      </c>
      <c r="K69" s="85" t="n">
        <v>0.0216175</v>
      </c>
      <c r="L69" s="77"/>
    </row>
    <row r="70" customFormat="false" ht="16" hidden="false" customHeight="false" outlineLevel="0" collapsed="false">
      <c r="A70" s="71" t="n">
        <v>1994</v>
      </c>
      <c r="B70" s="71" t="n">
        <v>459.27</v>
      </c>
      <c r="C70" s="82" t="n">
        <v>13.364757</v>
      </c>
      <c r="D70" s="78" t="n">
        <f aca="false">C70/B70</f>
        <v>0.0291</v>
      </c>
      <c r="E70" s="72" t="n">
        <v>0.0781</v>
      </c>
      <c r="F70" s="78" t="n">
        <f aca="false">((E69*(1-(1+E70)^(-10))/E70+1/(1+E70)^10)-1)+E69</f>
        <v>-0.080366555509986</v>
      </c>
      <c r="G70" s="73" t="n">
        <f aca="false">'Moody''s Rates'!C87</f>
        <v>0.0846</v>
      </c>
      <c r="H70" s="78" t="n">
        <f aca="false">((G69*(1-(1+G70)^(-10))/G70+1/(1+G70)^10)-1)+G69</f>
        <v>-0.0312677913422061</v>
      </c>
      <c r="I70" s="83" t="n">
        <f aca="false">'Moody''s Rates'!K87</f>
        <v>0.091</v>
      </c>
      <c r="J70" s="84" t="n">
        <f aca="false">((I69*(1-(1+I70)^(-10))/I70+1/(1+I70)^10)-1)+I69</f>
        <v>-0.0131920334757108</v>
      </c>
      <c r="K70" s="85" t="n">
        <v>0.0251539</v>
      </c>
      <c r="L70" s="77"/>
    </row>
    <row r="71" customFormat="false" ht="16" hidden="false" customHeight="false" outlineLevel="0" collapsed="false">
      <c r="A71" s="71" t="n">
        <v>1995</v>
      </c>
      <c r="B71" s="71" t="n">
        <v>615.93</v>
      </c>
      <c r="C71" s="82" t="n">
        <v>14.16639</v>
      </c>
      <c r="D71" s="78" t="n">
        <f aca="false">C71/B71</f>
        <v>0.023</v>
      </c>
      <c r="E71" s="72" t="n">
        <v>0.0571</v>
      </c>
      <c r="F71" s="78" t="n">
        <f aca="false">((E70*(1-(1+E71)^(-10))/E71+1/(1+E71)^10)-1)+E70</f>
        <v>0.234807801125389</v>
      </c>
      <c r="G71" s="73" t="n">
        <f aca="false">'Moody''s Rates'!C88</f>
        <v>0.0682</v>
      </c>
      <c r="H71" s="78" t="n">
        <f aca="false">((G70*(1-(1+G71)^(-10))/G71+1/(1+G71)^10)-1)+G70</f>
        <v>0.20075128768094</v>
      </c>
      <c r="I71" s="83" t="n">
        <f aca="false">'Moody''s Rates'!K88</f>
        <v>0.0749</v>
      </c>
      <c r="J71" s="84" t="n">
        <f aca="false">((I70*(1-(1+I71)^(-10))/I71+1/(1+I71)^10)-1)+I70</f>
        <v>0.201562181706402</v>
      </c>
      <c r="K71" s="85" t="n">
        <v>0.018081</v>
      </c>
      <c r="L71" s="77"/>
    </row>
    <row r="72" customFormat="false" ht="16" hidden="false" customHeight="false" outlineLevel="0" collapsed="false">
      <c r="A72" s="71" t="n">
        <v>1996</v>
      </c>
      <c r="B72" s="71" t="n">
        <v>740.74</v>
      </c>
      <c r="C72" s="82" t="n">
        <v>14.888874</v>
      </c>
      <c r="D72" s="78" t="n">
        <f aca="false">C72/B72</f>
        <v>0.0201</v>
      </c>
      <c r="E72" s="72" t="n">
        <v>0.063</v>
      </c>
      <c r="F72" s="78" t="n">
        <f aca="false">((E71*(1-(1+E72)^(-10))/E72+1/(1+E72)^10)-1)+E71</f>
        <v>0.0142860779340184</v>
      </c>
      <c r="G72" s="73" t="n">
        <f aca="false">'Moody''s Rates'!C89</f>
        <v>0.072</v>
      </c>
      <c r="H72" s="78" t="n">
        <f aca="false">((G71*(1-(1+G72)^(-10))/G72+1/(1+G72)^10)-1)+G71</f>
        <v>0.0417553985149101</v>
      </c>
      <c r="I72" s="83" t="n">
        <f aca="false">'Moody''s Rates'!K89</f>
        <v>0.0789</v>
      </c>
      <c r="J72" s="84" t="n">
        <f aca="false">((I71*(1-(1+I72)^(-10))/I72+1/(1+I72)^10)-1)+I71</f>
        <v>0.0479259941944115</v>
      </c>
      <c r="K72" s="85" t="n">
        <v>0.0243095</v>
      </c>
      <c r="L72" s="77"/>
    </row>
    <row r="73" customFormat="false" ht="16" hidden="false" customHeight="false" outlineLevel="0" collapsed="false">
      <c r="A73" s="71" t="n">
        <v>1997</v>
      </c>
      <c r="B73" s="71" t="n">
        <v>970.43</v>
      </c>
      <c r="C73" s="82" t="n">
        <v>15.522</v>
      </c>
      <c r="D73" s="78" t="n">
        <f aca="false">C73/B73</f>
        <v>0.0159949713013819</v>
      </c>
      <c r="E73" s="72" t="n">
        <v>0.0581</v>
      </c>
      <c r="F73" s="78" t="n">
        <f aca="false">((E72*(1-(1+E73)^(-10))/E73+1/(1+E73)^10)-1)+E72</f>
        <v>0.0993913027297753</v>
      </c>
      <c r="G73" s="73" t="n">
        <f aca="false">'Moody''s Rates'!C90</f>
        <v>0.0676</v>
      </c>
      <c r="H73" s="78" t="n">
        <f aca="false">((G72*(1-(1+G73)^(-10))/G73+1/(1+G73)^10)-1)+G72</f>
        <v>0.103249538528435</v>
      </c>
      <c r="I73" s="83" t="n">
        <f aca="false">'Moody''s Rates'!K90</f>
        <v>0.0732</v>
      </c>
      <c r="J73" s="84" t="n">
        <f aca="false">((I72*(1-(1+I73)^(-10))/I73+1/(1+I73)^10)-1)+I72</f>
        <v>0.118348872444264</v>
      </c>
      <c r="K73" s="85" t="n">
        <v>0.0402567</v>
      </c>
      <c r="L73" s="77"/>
    </row>
    <row r="74" customFormat="false" ht="16" hidden="false" customHeight="false" outlineLevel="0" collapsed="false">
      <c r="A74" s="71" t="n">
        <v>1998</v>
      </c>
      <c r="B74" s="71" t="n">
        <v>1229.23</v>
      </c>
      <c r="C74" s="82" t="n">
        <v>16.2</v>
      </c>
      <c r="D74" s="78" t="n">
        <f aca="false">C74/B74</f>
        <v>0.0131789819643191</v>
      </c>
      <c r="E74" s="72" t="n">
        <v>0.0465</v>
      </c>
      <c r="F74" s="78" t="n">
        <f aca="false">((E73*(1-(1+E74)^(-10))/E74+1/(1+E74)^10)-1)+E73</f>
        <v>0.149214319226062</v>
      </c>
      <c r="G74" s="73" t="n">
        <f aca="false">'Moody''s Rates'!C91</f>
        <v>0.0622</v>
      </c>
      <c r="H74" s="78" t="n">
        <f aca="false">((G73*(1-(1+G74)^(-10))/G74+1/(1+G74)^10)-1)+G73</f>
        <v>0.106933473796014</v>
      </c>
      <c r="I74" s="83" t="n">
        <f aca="false">'Moody''s Rates'!K91</f>
        <v>0.0723</v>
      </c>
      <c r="J74" s="84" t="n">
        <f aca="false">((I73*(1-(1+I74)^(-10))/I74+1/(1+I74)^10)-1)+I73</f>
        <v>0.0794545613270708</v>
      </c>
      <c r="K74" s="85" t="n">
        <v>0.0643791</v>
      </c>
      <c r="L74" s="77"/>
    </row>
    <row r="75" customFormat="false" ht="16" hidden="false" customHeight="false" outlineLevel="0" collapsed="false">
      <c r="A75" s="71" t="n">
        <v>1999</v>
      </c>
      <c r="B75" s="71" t="n">
        <v>1469.25</v>
      </c>
      <c r="C75" s="82" t="n">
        <v>16.709</v>
      </c>
      <c r="D75" s="78" t="n">
        <f aca="false">C75/B75</f>
        <v>0.0113724689467415</v>
      </c>
      <c r="E75" s="72" t="n">
        <v>0.0644</v>
      </c>
      <c r="F75" s="78" t="n">
        <f aca="false">((E74*(1-(1+E75)^(-10))/E75+1/(1+E75)^10)-1)+E74</f>
        <v>-0.0825421479626858</v>
      </c>
      <c r="G75" s="73" t="n">
        <f aca="false">'Moody''s Rates'!C92</f>
        <v>0.0755</v>
      </c>
      <c r="H75" s="78" t="n">
        <f aca="false">((G74*(1-(1+G75)^(-10))/G75+1/(1+G75)^10)-1)+G74</f>
        <v>-0.0288842177149049</v>
      </c>
      <c r="I75" s="83" t="n">
        <f aca="false">'Moody''s Rates'!K92</f>
        <v>0.0819</v>
      </c>
      <c r="J75" s="84" t="n">
        <f aca="false">((I74*(1-(1+I75)^(-10))/I75+1/(1+I75)^10)-1)+I74</f>
        <v>0.00843163475482186</v>
      </c>
      <c r="K75" s="85" t="n">
        <v>0.076869</v>
      </c>
      <c r="L75" s="77"/>
    </row>
    <row r="76" s="14" customFormat="true" ht="16" hidden="false" customHeight="false" outlineLevel="0" collapsed="false">
      <c r="A76" s="71" t="n">
        <v>2000</v>
      </c>
      <c r="B76" s="71" t="n">
        <v>1320.28</v>
      </c>
      <c r="C76" s="71" t="n">
        <v>16.27</v>
      </c>
      <c r="D76" s="72" t="n">
        <f aca="false">C76/B76</f>
        <v>0.0123231435756052</v>
      </c>
      <c r="E76" s="72" t="n">
        <v>0.0511</v>
      </c>
      <c r="F76" s="78" t="n">
        <f aca="false">((E75*(1-(1+E76)^(-10))/E76+1/(1+E76)^10)-1)+E75</f>
        <v>0.166552671253975</v>
      </c>
      <c r="G76" s="73" t="n">
        <f aca="false">'Moody''s Rates'!C93</f>
        <v>0.0721</v>
      </c>
      <c r="H76" s="78" t="n">
        <f aca="false">((G75*(1-(1+G76)^(-10))/G76+1/(1+G76)^10)-1)+G75</f>
        <v>0.0991500794088745</v>
      </c>
      <c r="I76" s="83" t="n">
        <f aca="false">'Moody''s Rates'!K93</f>
        <v>0.0802</v>
      </c>
      <c r="J76" s="84" t="n">
        <f aca="false">((I75*(1-(1+I76)^(-10))/I76+1/(1+I76)^10)-1)+I75</f>
        <v>0.0932968552103718</v>
      </c>
      <c r="K76" s="85" t="n">
        <v>0.0925415</v>
      </c>
      <c r="L76" s="77"/>
      <c r="P76" s="0"/>
    </row>
    <row r="77" customFormat="false" ht="16" hidden="false" customHeight="false" outlineLevel="0" collapsed="false">
      <c r="A77" s="71" t="n">
        <v>2001</v>
      </c>
      <c r="B77" s="71" t="n">
        <v>1148.09</v>
      </c>
      <c r="C77" s="71" t="n">
        <v>15.74</v>
      </c>
      <c r="D77" s="72" t="n">
        <f aca="false">C77/B77</f>
        <v>0.0137097265893789</v>
      </c>
      <c r="E77" s="72" t="n">
        <v>0.0505</v>
      </c>
      <c r="F77" s="78" t="n">
        <f aca="false">((E76*(1-(1+E77)^(-10))/E77+1/(1+E77)^10)-1)+E76</f>
        <v>0.0557218118924926</v>
      </c>
      <c r="G77" s="73" t="n">
        <f aca="false">'Moody''s Rates'!C94</f>
        <v>0.0677</v>
      </c>
      <c r="H77" s="78" t="n">
        <f aca="false">((G76*(1-(1+G77)^(-10))/G77+1/(1+G77)^10)-1)+G76</f>
        <v>0.103335013097859</v>
      </c>
      <c r="I77" s="83" t="n">
        <f aca="false">'Moody''s Rates'!K94</f>
        <v>0.0805</v>
      </c>
      <c r="J77" s="84" t="n">
        <f aca="false">((I76*(1-(1+I77)^(-10))/I77+1/(1+I77)^10)-1)+I76</f>
        <v>0.0781915075428782</v>
      </c>
      <c r="K77" s="85" t="n">
        <v>0.0667696</v>
      </c>
      <c r="L77" s="77"/>
    </row>
    <row r="78" s="15" customFormat="true" ht="16" hidden="false" customHeight="false" outlineLevel="0" collapsed="false">
      <c r="A78" s="71" t="n">
        <v>2002</v>
      </c>
      <c r="B78" s="71" t="n">
        <v>879.82</v>
      </c>
      <c r="C78" s="71" t="n">
        <v>16.08</v>
      </c>
      <c r="D78" s="72" t="n">
        <f aca="false">C78/B78</f>
        <v>0.0182764656406992</v>
      </c>
      <c r="E78" s="72" t="n">
        <v>0.0382</v>
      </c>
      <c r="F78" s="78" t="n">
        <f aca="false">((E77*(1-(1+E78)^(-10))/E78+1/(1+E78)^10)-1)+E77</f>
        <v>0.151164003781093</v>
      </c>
      <c r="G78" s="73" t="n">
        <f aca="false">'Moody''s Rates'!C95</f>
        <v>0.0621</v>
      </c>
      <c r="H78" s="78" t="n">
        <f aca="false">((G77*(1-(1+G78)^(-10))/G78+1/(1+G78)^10)-1)+G77</f>
        <v>0.108509496839058</v>
      </c>
      <c r="I78" s="83" t="n">
        <f aca="false">'Moody''s Rates'!K95</f>
        <v>0.0745</v>
      </c>
      <c r="J78" s="84" t="n">
        <f aca="false">((I77*(1-(1+I78)^(-10))/I78+1/(1+I78)^10)-1)+I77</f>
        <v>0.121778676939755</v>
      </c>
      <c r="K78" s="85" t="n">
        <v>0.0955918</v>
      </c>
      <c r="L78" s="77"/>
      <c r="P78" s="0"/>
    </row>
    <row r="79" customFormat="false" ht="16" hidden="false" customHeight="false" outlineLevel="0" collapsed="false">
      <c r="A79" s="71" t="n">
        <v>2003</v>
      </c>
      <c r="B79" s="71" t="n">
        <v>1111.91</v>
      </c>
      <c r="C79" s="71" t="n">
        <v>17.39</v>
      </c>
      <c r="D79" s="72" t="n">
        <f aca="false">C79/B79</f>
        <v>0.0156397550161434</v>
      </c>
      <c r="E79" s="72" t="n">
        <v>0.0425</v>
      </c>
      <c r="F79" s="78" t="n">
        <f aca="false">((E78*(1-(1+E79)^(-10))/E79+1/(1+E79)^10)-1)+E78</f>
        <v>0.00375318588177585</v>
      </c>
      <c r="G79" s="73" t="n">
        <f aca="false">'Moody''s Rates'!C96</f>
        <v>0.0562</v>
      </c>
      <c r="H79" s="78" t="n">
        <f aca="false">((G78*(1-(1+G79)^(-10))/G79+1/(1+G79)^10)-1)+G78</f>
        <v>0.106317127729282</v>
      </c>
      <c r="I79" s="83" t="n">
        <f aca="false">'Moody''s Rates'!K96</f>
        <v>0.066</v>
      </c>
      <c r="J79" s="84" t="n">
        <f aca="false">((I78*(1-(1+I79)^(-10))/I79+1/(1+I79)^10)-1)+I78</f>
        <v>0.135320120968576</v>
      </c>
      <c r="K79" s="85" t="n">
        <v>0.0981675</v>
      </c>
      <c r="L79" s="77"/>
    </row>
    <row r="80" s="86" customFormat="true" ht="16" hidden="false" customHeight="false" outlineLevel="0" collapsed="false">
      <c r="A80" s="71" t="n">
        <v>2004</v>
      </c>
      <c r="B80" s="71" t="n">
        <v>1211.92</v>
      </c>
      <c r="C80" s="71" t="n">
        <v>19.44</v>
      </c>
      <c r="D80" s="72" t="n">
        <f aca="false">C80/B80</f>
        <v>0.0160406627500165</v>
      </c>
      <c r="E80" s="72" t="n">
        <v>0.0422</v>
      </c>
      <c r="F80" s="78" t="n">
        <f aca="false">((E79*(1-(1+E80)^(-10))/E80+1/(1+E80)^10)-1)+E79</f>
        <v>0.0449068370227455</v>
      </c>
      <c r="G80" s="73" t="n">
        <f aca="false">'Moody''s Rates'!C97</f>
        <v>0.0547</v>
      </c>
      <c r="H80" s="78" t="n">
        <f aca="false">((G79*(1-(1+G80)^(-10))/G80+1/(1+G80)^10)-1)+G79</f>
        <v>0.067522726210993</v>
      </c>
      <c r="I80" s="83" t="n">
        <f aca="false">'Moody''s Rates'!K97</f>
        <v>0.0615</v>
      </c>
      <c r="J80" s="84" t="n">
        <f aca="false">((I79*(1-(1+I80)^(-10))/I80+1/(1+I80)^10)-1)+I79</f>
        <v>0.0988862840872186</v>
      </c>
      <c r="K80" s="85" t="n">
        <v>0.1363799</v>
      </c>
      <c r="L80" s="77"/>
      <c r="P80" s="0"/>
    </row>
    <row r="81" s="79" customFormat="true" ht="16" hidden="false" customHeight="false" outlineLevel="0" collapsed="false">
      <c r="A81" s="71" t="n">
        <v>2005</v>
      </c>
      <c r="B81" s="71" t="n">
        <v>1248.29</v>
      </c>
      <c r="C81" s="82" t="n">
        <v>22.22</v>
      </c>
      <c r="D81" s="72" t="n">
        <f aca="false">C81/B81</f>
        <v>0.0178003508800038</v>
      </c>
      <c r="E81" s="72" t="n">
        <v>0.0439</v>
      </c>
      <c r="F81" s="78" t="n">
        <f aca="false">((E80*(1-(1+E81)^(-10))/E81+1/(1+E81)^10)-1)+E80</f>
        <v>0.0286753295977795</v>
      </c>
      <c r="G81" s="73" t="n">
        <f aca="false">'Moody''s Rates'!C98</f>
        <v>0.0537</v>
      </c>
      <c r="H81" s="78" t="n">
        <f aca="false">((G80*(1-(1+G81)^(-10))/G81+1/(1+G81)^10)-1)+G80</f>
        <v>0.0622848501326594</v>
      </c>
      <c r="I81" s="83" t="n">
        <f aca="false">'Moody''s Rates'!K98</f>
        <v>0.0632</v>
      </c>
      <c r="J81" s="84" t="n">
        <f aca="false">((I80*(1-(1+I81)^(-10))/I81+1/(1+I81)^10)-1)+I80</f>
        <v>0.0491753798716953</v>
      </c>
      <c r="K81" s="85" t="n">
        <v>0.1351063</v>
      </c>
      <c r="L81" s="77"/>
      <c r="P81" s="0"/>
    </row>
    <row r="82" customFormat="false" ht="16" hidden="false" customHeight="false" outlineLevel="0" collapsed="false">
      <c r="A82" s="71" t="n">
        <v>2006</v>
      </c>
      <c r="B82" s="71" t="n">
        <v>1418.3</v>
      </c>
      <c r="C82" s="71" t="n">
        <v>24.88</v>
      </c>
      <c r="D82" s="72" t="n">
        <f aca="false">C82/B82</f>
        <v>0.0175421278995981</v>
      </c>
      <c r="E82" s="72" t="n">
        <v>0.047</v>
      </c>
      <c r="F82" s="78" t="n">
        <f aca="false">((E81*(1-(1+E82)^(-10))/E82+1/(1+E82)^10)-1)+E81</f>
        <v>0.0196100124175684</v>
      </c>
      <c r="G82" s="73" t="n">
        <f aca="false">'Moody''s Rates'!C99</f>
        <v>0.0532</v>
      </c>
      <c r="H82" s="78" t="n">
        <f aca="false">((G81*(1-(1+G82)^(-10))/G82+1/(1+G82)^10)-1)+G81</f>
        <v>0.0575015663383046</v>
      </c>
      <c r="I82" s="83" t="n">
        <f aca="false">'Moody''s Rates'!K99</f>
        <v>0.0622</v>
      </c>
      <c r="J82" s="84" t="n">
        <f aca="false">((I81*(1-(1+I82)^(-10))/I82+1/(1+I82)^10)-1)+I81</f>
        <v>0.0704839766288915</v>
      </c>
      <c r="K82" s="85" t="n">
        <v>0.0173391</v>
      </c>
      <c r="L82" s="77"/>
    </row>
    <row r="83" customFormat="false" ht="16" hidden="false" customHeight="false" outlineLevel="0" collapsed="false">
      <c r="A83" s="71" t="n">
        <v>2007</v>
      </c>
      <c r="B83" s="87" t="n">
        <v>1468.36</v>
      </c>
      <c r="C83" s="71" t="n">
        <v>27.73</v>
      </c>
      <c r="D83" s="88" t="n">
        <f aca="false">C83/B83</f>
        <v>0.0188850145740827</v>
      </c>
      <c r="E83" s="88" t="n">
        <v>0.0402</v>
      </c>
      <c r="F83" s="78" t="n">
        <f aca="false">((E82*(1-(1+E83)^(-10))/E83+1/(1+E83)^10)-1)+E82</f>
        <v>0.102099219300128</v>
      </c>
      <c r="G83" s="73" t="n">
        <f aca="false">'Moody''s Rates'!C100</f>
        <v>0.0549</v>
      </c>
      <c r="H83" s="78" t="n">
        <f aca="false">((G82*(1-(1+G83)^(-10))/G83+1/(1+G83)^10)-1)+G82</f>
        <v>0.0403798875202054</v>
      </c>
      <c r="I83" s="83" t="n">
        <f aca="false">'Moody''s Rates'!K100</f>
        <v>0.0665</v>
      </c>
      <c r="J83" s="84" t="n">
        <f aca="false">((I82*(1-(1+I83)^(-10))/I83+1/(1+I83)^10)-1)+I82</f>
        <v>0.0315038615280556</v>
      </c>
      <c r="K83" s="85" t="n">
        <v>-0.0539741</v>
      </c>
      <c r="L83" s="77"/>
    </row>
    <row r="84" customFormat="false" ht="16" hidden="false" customHeight="false" outlineLevel="0" collapsed="false">
      <c r="A84" s="71" t="n">
        <v>2008</v>
      </c>
      <c r="B84" s="71" t="n">
        <v>903.25</v>
      </c>
      <c r="C84" s="71" t="n">
        <v>28.39</v>
      </c>
      <c r="D84" s="72" t="n">
        <f aca="false">C84/B84</f>
        <v>0.031430943814005</v>
      </c>
      <c r="E84" s="88" t="n">
        <v>0.0221</v>
      </c>
      <c r="F84" s="78" t="n">
        <f aca="false">((E83*(1-(1+E84)^(-10))/E84+1/(1+E84)^10)-1)+E83</f>
        <v>0.20101279926977</v>
      </c>
      <c r="G84" s="73" t="n">
        <f aca="false">'Moody''s Rates'!C101</f>
        <v>0.0505</v>
      </c>
      <c r="H84" s="78" t="n">
        <f aca="false">((G83*(1-(1+G84)^(-10))/G84+1/(1+G84)^10)-1)+G83</f>
        <v>0.0887932872116133</v>
      </c>
      <c r="I84" s="83" t="n">
        <f aca="false">'Moody''s Rates'!K101</f>
        <v>0.0843</v>
      </c>
      <c r="J84" s="84" t="n">
        <f aca="false">((I83*(1-(1+I84)^(-10))/I84+1/(1+I84)^10)-1)+I83</f>
        <v>-0.0506571462874887</v>
      </c>
      <c r="K84" s="85" t="n">
        <v>-0.1199508</v>
      </c>
      <c r="L84" s="77"/>
    </row>
    <row r="85" customFormat="false" ht="16" hidden="false" customHeight="false" outlineLevel="0" collapsed="false">
      <c r="A85" s="71" t="n">
        <v>2009</v>
      </c>
      <c r="B85" s="71" t="n">
        <v>1115.1</v>
      </c>
      <c r="C85" s="71" t="n">
        <v>22.41</v>
      </c>
      <c r="D85" s="72" t="n">
        <f aca="false">C85/B85</f>
        <v>0.0200968523002421</v>
      </c>
      <c r="E85" s="88" t="n">
        <v>0.0384</v>
      </c>
      <c r="F85" s="78" t="n">
        <f aca="false">((E84*(1-(1+E85)^(-10))/E85+1/(1+E85)^10)-1)+E84</f>
        <v>-0.111166953132592</v>
      </c>
      <c r="G85" s="73" t="n">
        <f aca="false">'Moody''s Rates'!C102</f>
        <v>0.0526</v>
      </c>
      <c r="H85" s="78" t="n">
        <f aca="false">((G84*(1-(1+G85)^(-10))/G85+1/(1+G85)^10)-1)+G84</f>
        <v>0.034487164237994</v>
      </c>
      <c r="I85" s="83" t="n">
        <f aca="false">'Moody''s Rates'!K102</f>
        <v>0.0637</v>
      </c>
      <c r="J85" s="84" t="n">
        <f aca="false">((I84*(1-(1+I85)^(-10))/I85+1/(1+I85)^10)-1)+I84</f>
        <v>0.233295024916619</v>
      </c>
      <c r="K85" s="85" t="n">
        <v>-0.0385374</v>
      </c>
      <c r="L85" s="77"/>
    </row>
    <row r="86" customFormat="false" ht="16" hidden="false" customHeight="false" outlineLevel="0" collapsed="false">
      <c r="A86" s="71" t="n">
        <v>2010</v>
      </c>
      <c r="B86" s="71" t="n">
        <v>1257.64</v>
      </c>
      <c r="C86" s="71" t="n">
        <v>22.73</v>
      </c>
      <c r="D86" s="72" t="n">
        <f aca="false">C86/B86</f>
        <v>0.0180735345567889</v>
      </c>
      <c r="E86" s="88" t="n">
        <v>0.0329</v>
      </c>
      <c r="F86" s="78" t="n">
        <f aca="false">((E85*(1-(1+E86)^(-10))/E86+1/(1+E86)^10)-1)+E85</f>
        <v>0.0846293388035575</v>
      </c>
      <c r="G86" s="73" t="n">
        <f aca="false">'Moody''s Rates'!C103</f>
        <v>0.0502</v>
      </c>
      <c r="H86" s="78" t="n">
        <f aca="false">((G85*(1-(1+G86)^(-10))/G86+1/(1+G86)^10)-1)+G85</f>
        <v>0.0711141775742415</v>
      </c>
      <c r="I86" s="83" t="n">
        <f aca="false">'Moody''s Rates'!K103</f>
        <v>0.061</v>
      </c>
      <c r="J86" s="84" t="n">
        <f aca="false">((I85*(1-(1+I86)^(-10))/I86+1/(1+I86)^10)-1)+I85</f>
        <v>0.0834784236590661</v>
      </c>
      <c r="K86" s="85" t="n">
        <v>-0.0411661</v>
      </c>
      <c r="L86" s="77"/>
    </row>
    <row r="87" customFormat="false" ht="16" hidden="false" customHeight="false" outlineLevel="0" collapsed="false">
      <c r="A87" s="71" t="n">
        <v>2011</v>
      </c>
      <c r="B87" s="71" t="n">
        <v>1257.6</v>
      </c>
      <c r="C87" s="71" t="n">
        <v>26.43</v>
      </c>
      <c r="D87" s="72" t="n">
        <f aca="false">C87/B87</f>
        <v>0.0210162213740458</v>
      </c>
      <c r="E87" s="88" t="n">
        <v>0.0188</v>
      </c>
      <c r="F87" s="78" t="n">
        <f aca="false">((E86*(1-(1+E87)^(-10))/E87+1/(1+E87)^10)-1)+E86</f>
        <v>0.160353349994613</v>
      </c>
      <c r="G87" s="73" t="n">
        <f aca="false">'Moody''s Rates'!C104</f>
        <v>0.0393</v>
      </c>
      <c r="H87" s="78" t="n">
        <f aca="false">((G86*(1-(1+G87)^(-10))/G87+1/(1+G87)^10)-1)+G86</f>
        <v>0.138917647866437</v>
      </c>
      <c r="I87" s="83" t="n">
        <f aca="false">'Moody''s Rates'!K104</f>
        <v>0.0525</v>
      </c>
      <c r="J87" s="84" t="n">
        <f aca="false">((I86*(1-(1+I87)^(-10))/I87+1/(1+I87)^10)-1)+I86</f>
        <v>0.125845144013723</v>
      </c>
      <c r="K87" s="85" t="n">
        <v>-0.0389587</v>
      </c>
      <c r="L87" s="77"/>
    </row>
    <row r="88" customFormat="false" ht="16" hidden="false" customHeight="false" outlineLevel="0" collapsed="false">
      <c r="A88" s="71" t="n">
        <v>2012</v>
      </c>
      <c r="B88" s="71" t="n">
        <v>1426.19</v>
      </c>
      <c r="C88" s="71" t="n">
        <v>31.25</v>
      </c>
      <c r="D88" s="72" t="n">
        <f aca="false">C88/B88</f>
        <v>0.0219115265147</v>
      </c>
      <c r="E88" s="88" t="n">
        <v>0.0176</v>
      </c>
      <c r="F88" s="78" t="n">
        <f aca="false">((E87*(1-(1+E88)^(-10))/E88+1/(1+E88)^10)-1)+E87</f>
        <v>0.0297157197801895</v>
      </c>
      <c r="G88" s="73" t="n">
        <f aca="false">'Moody''s Rates'!C105</f>
        <v>0.0365</v>
      </c>
      <c r="H88" s="78" t="n">
        <f aca="false">((G87*(1-(1+G88)^(-10))/G88+1/(1+G88)^10)-1)+G87</f>
        <v>0.0624114262126484</v>
      </c>
      <c r="I88" s="83" t="n">
        <f aca="false">'Moody''s Rates'!K105</f>
        <v>0.0463</v>
      </c>
      <c r="J88" s="84" t="n">
        <f aca="false">((I87*(1-(1+I88)^(-10))/I88+1/(1+I88)^10)-1)+I87</f>
        <v>0.101246778758435</v>
      </c>
      <c r="K88" s="85" t="n">
        <v>0.0645028</v>
      </c>
      <c r="L88" s="77"/>
    </row>
    <row r="89" customFormat="false" ht="16" hidden="false" customHeight="false" outlineLevel="0" collapsed="false">
      <c r="A89" s="71" t="n">
        <v>2013</v>
      </c>
      <c r="B89" s="71" t="n">
        <v>1848.36</v>
      </c>
      <c r="C89" s="71" t="n">
        <v>36.28</v>
      </c>
      <c r="D89" s="72" t="n">
        <f aca="false">C89/B89</f>
        <v>0.0196282109545759</v>
      </c>
      <c r="E89" s="88" t="n">
        <v>0.03036</v>
      </c>
      <c r="F89" s="78" t="n">
        <f aca="false">((E88*(1-(1+E89)^(-10))/E89+1/(1+E89)^10)-1)+E88</f>
        <v>-0.0910456879434727</v>
      </c>
      <c r="G89" s="73" t="n">
        <f aca="false">'Moody''s Rates'!C106</f>
        <v>0.0462</v>
      </c>
      <c r="H89" s="78" t="n">
        <f aca="false">((G88*(1-(1+G89)^(-10))/G89+1/(1+G89)^10)-1)+G88</f>
        <v>-0.0398025127094352</v>
      </c>
      <c r="I89" s="83" t="n">
        <f aca="false">'Moody''s Rates'!K106</f>
        <v>0.0538</v>
      </c>
      <c r="J89" s="84" t="n">
        <f aca="false">((I88*(1-(1+I89)^(-10))/I89+1/(1+I89)^10)-1)+I88</f>
        <v>-0.0105590120694947</v>
      </c>
      <c r="K89" s="85" t="n">
        <v>0.1071347</v>
      </c>
      <c r="L89" s="77"/>
    </row>
    <row r="90" customFormat="false" ht="16" hidden="false" customHeight="false" outlineLevel="0" collapsed="false">
      <c r="A90" s="71" t="n">
        <v>2014</v>
      </c>
      <c r="B90" s="89" t="n">
        <v>2058.9</v>
      </c>
      <c r="C90" s="90" t="n">
        <v>39.44</v>
      </c>
      <c r="D90" s="72" t="n">
        <f aca="false">C90/B90</f>
        <v>0.0191558599252028</v>
      </c>
      <c r="E90" s="91" t="n">
        <v>0.0217</v>
      </c>
      <c r="F90" s="78" t="n">
        <f aca="false">((E89*(1-(1+E90)^(-10))/E90+1/(1+E90)^10)-1)+E89</f>
        <v>0.107461804520047</v>
      </c>
      <c r="G90" s="73" t="n">
        <f aca="false">'Moody''s Rates'!C107</f>
        <v>0.0379</v>
      </c>
      <c r="H90" s="78" t="n">
        <f aca="false">((G89*(1-(1+G90)^(-10))/G90+1/(1+G90)^10)-1)+G89</f>
        <v>0.114229757318403</v>
      </c>
      <c r="I90" s="83" t="n">
        <f aca="false">'Moody''s Rates'!K107</f>
        <v>0.0474</v>
      </c>
      <c r="J90" s="84" t="n">
        <f aca="false">((I89*(1-(1+I90)^(-10))/I90+1/(1+I90)^10)-1)+I89</f>
        <v>0.103849078220305</v>
      </c>
      <c r="K90" s="85" t="n">
        <v>0.0452071</v>
      </c>
      <c r="L90" s="77"/>
    </row>
    <row r="91" customFormat="false" ht="16" hidden="false" customHeight="false" outlineLevel="0" collapsed="false">
      <c r="A91" s="71" t="n">
        <v>2015</v>
      </c>
      <c r="B91" s="71" t="n">
        <v>2043.9</v>
      </c>
      <c r="C91" s="82" t="n">
        <v>43.39</v>
      </c>
      <c r="D91" s="72" t="n">
        <f aca="false">C91/B91</f>
        <v>0.0212290229463281</v>
      </c>
      <c r="E91" s="88" t="n">
        <v>0.0227</v>
      </c>
      <c r="F91" s="78" t="n">
        <f aca="false">((E90*(1-(1+E91)^(-10))/E91+1/(1+E91)^10)-1)+E90</f>
        <v>0.0128429967097922</v>
      </c>
      <c r="G91" s="73" t="n">
        <f aca="false">'Moody''s Rates'!C108</f>
        <v>0.0397</v>
      </c>
      <c r="H91" s="78" t="n">
        <f aca="false">((G90*(1-(1+G91)^(-10))/G91+1/(1+G91)^10)-1)+G90</f>
        <v>0.0232785595089157</v>
      </c>
      <c r="I91" s="83" t="n">
        <f aca="false">'Moody''s Rates'!K108</f>
        <v>0.0546</v>
      </c>
      <c r="J91" s="84" t="n">
        <f aca="false">((I90*(1-(1+I91)^(-10))/I91+1/(1+I91)^10)-1)+I90</f>
        <v>-0.00697518367903238</v>
      </c>
      <c r="K91" s="85" t="n">
        <v>0.0521893</v>
      </c>
      <c r="L91" s="77"/>
    </row>
    <row r="92" customFormat="false" ht="16" hidden="false" customHeight="false" outlineLevel="0" collapsed="false">
      <c r="A92" s="71" t="n">
        <v>2016</v>
      </c>
      <c r="B92" s="71" t="n">
        <v>2238.83</v>
      </c>
      <c r="C92" s="82" t="n">
        <v>45.7</v>
      </c>
      <c r="D92" s="72" t="n">
        <f aca="false">C92/B92</f>
        <v>0.0204124475730627</v>
      </c>
      <c r="E92" s="88" t="n">
        <v>0.0245</v>
      </c>
      <c r="F92" s="78" t="n">
        <f aca="false">((E91*(1-(1+E92)^(-10))/E92+1/(1+E92)^10)-1)+E91</f>
        <v>0.00690550469874779</v>
      </c>
      <c r="G92" s="73" t="n">
        <f aca="false">'Moody''s Rates'!C109</f>
        <v>0.0406</v>
      </c>
      <c r="H92" s="78" t="n">
        <f aca="false">((G91*(1-(1+G92)^(-10))/G92+1/(1+G92)^10)-1)+G91</f>
        <v>0.0324219487584958</v>
      </c>
      <c r="I92" s="83" t="n">
        <f aca="false">'Moody''s Rates'!K109</f>
        <v>0.0483</v>
      </c>
      <c r="J92" s="84" t="n">
        <f aca="false">((I91*(1-(1+I92)^(-10))/I92+1/(1+I92)^10)-1)+I91</f>
        <v>0.103651058217932</v>
      </c>
      <c r="K92" s="85" t="n">
        <v>0.0533055</v>
      </c>
      <c r="L92" s="77"/>
    </row>
    <row r="93" customFormat="false" ht="16" hidden="false" customHeight="false" outlineLevel="0" collapsed="false">
      <c r="A93" s="71" t="n">
        <v>2017</v>
      </c>
      <c r="B93" s="71" t="n">
        <v>2673.61</v>
      </c>
      <c r="C93" s="92" t="n">
        <v>48.93</v>
      </c>
      <c r="D93" s="72" t="n">
        <f aca="false">C93/B93</f>
        <v>0.0183010985147422</v>
      </c>
      <c r="E93" s="88" t="n">
        <v>0.0241</v>
      </c>
      <c r="F93" s="88" t="n">
        <f aca="false">'T. Bond yield &amp; return'!C98</f>
        <v>0.0280171627077895</v>
      </c>
      <c r="G93" s="73" t="n">
        <f aca="false">'Moody''s Rates'!C110</f>
        <v>0.0351</v>
      </c>
      <c r="H93" s="78" t="n">
        <f aca="false">((G92*(1-(1+G93)^(-10))/G93+1/(1+G93)^10)-1)+G92</f>
        <v>0.0863182827607043</v>
      </c>
      <c r="I93" s="83" t="n">
        <f aca="false">'Moody''s Rates'!K110</f>
        <v>0.0422</v>
      </c>
      <c r="J93" s="84" t="n">
        <f aca="false">((I92*(1-(1+I93)^(-10))/I93+1/(1+I93)^10)-1)+I92</f>
        <v>0.0972390194624884</v>
      </c>
      <c r="K93" s="85" t="n">
        <v>0.0623032</v>
      </c>
      <c r="L93" s="93"/>
    </row>
    <row r="94" customFormat="false" ht="16" hidden="false" customHeight="false" outlineLevel="0" collapsed="false">
      <c r="A94" s="94" t="n">
        <v>2018</v>
      </c>
      <c r="B94" s="94" t="n">
        <v>2506.85</v>
      </c>
      <c r="C94" s="95" t="n">
        <v>53.75</v>
      </c>
      <c r="D94" s="72" t="n">
        <f aca="false">C94/B94</f>
        <v>0.0214412509723358</v>
      </c>
      <c r="E94" s="96" t="n">
        <f aca="false">'T. Bond yield &amp; return'!B99</f>
        <v>0.0269</v>
      </c>
      <c r="F94" s="88" t="n">
        <f aca="false">'T. Bond yield &amp; return'!C99</f>
        <v>-0.000166923857134026</v>
      </c>
      <c r="G94" s="73" t="n">
        <f aca="false">'Moody''s Rates'!C111</f>
        <v>0.0402</v>
      </c>
      <c r="H94" s="78" t="n">
        <f aca="false">((G93*(1-(1+G94)^(-10))/G94+1/(1+G94)^10)-1)+G93</f>
        <v>-0.00622441447509594</v>
      </c>
      <c r="I94" s="83" t="n">
        <f aca="false">'Moody''s Rates'!K111</f>
        <v>0.0513</v>
      </c>
      <c r="J94" s="84" t="n">
        <f aca="false">((I93*(1-(1+I94)^(-10))/I94+1/(1+I94)^10)-1)+I93</f>
        <v>-0.0276262822171721</v>
      </c>
      <c r="K94" s="85" t="n">
        <v>0.0454613</v>
      </c>
      <c r="L94" s="93"/>
    </row>
    <row r="95" customFormat="false" ht="16" hidden="false" customHeight="false" outlineLevel="0" collapsed="false">
      <c r="A95" s="94" t="n">
        <v>2019</v>
      </c>
      <c r="B95" s="94" t="n">
        <v>3230.78</v>
      </c>
      <c r="C95" s="79" t="n">
        <v>58.5</v>
      </c>
      <c r="D95" s="72" t="n">
        <f aca="false">C95/B95</f>
        <v>0.0181070825002012</v>
      </c>
      <c r="E95" s="96" t="n">
        <v>0.0192</v>
      </c>
      <c r="F95" s="88" t="n">
        <f aca="false">'T. Bond yield &amp; return'!C100</f>
        <v>0.0963563074154839</v>
      </c>
      <c r="G95" s="73" t="n">
        <f aca="false">'Moody''s Rates'!C112</f>
        <v>0.0301</v>
      </c>
      <c r="H95" s="78" t="n">
        <f aca="false">((G94*(1-(1+G95)^(-10))/G95+1/(1+G95)^10)-1)+G94</f>
        <v>0.126311097002794</v>
      </c>
      <c r="I95" s="83" t="n">
        <f aca="false">'Moody''s Rates'!K112</f>
        <v>0.0388</v>
      </c>
      <c r="J95" s="84" t="n">
        <f aca="false">((I94*(1-(1+I95)^(-10))/I95+1/(1+I95)^10)-1)+I94</f>
        <v>0.153294575623685</v>
      </c>
      <c r="K95" s="85" t="n">
        <v>0.0454613</v>
      </c>
    </row>
    <row r="96" customFormat="false" ht="16" hidden="false" customHeight="false" outlineLevel="0" collapsed="false">
      <c r="A96" s="94" t="n">
        <v>2020</v>
      </c>
      <c r="B96" s="94" t="n">
        <v>3756.07</v>
      </c>
      <c r="C96" s="79" t="n">
        <v>56.7</v>
      </c>
      <c r="D96" s="72" t="n">
        <f aca="false">C96/B96</f>
        <v>0.0150955653116156</v>
      </c>
      <c r="E96" s="96" t="n">
        <v>0.0093</v>
      </c>
      <c r="F96" s="88" t="n">
        <f aca="false">'T. Bond yield &amp; return'!C101</f>
        <v>0.113318976466141</v>
      </c>
      <c r="G96" s="96" t="n">
        <v>0.0223</v>
      </c>
      <c r="H96" s="78" t="n">
        <f aca="false">((G95*(1-(1+G96)^(-10))/G96+1/(1+G96)^10)-1)+G95</f>
        <v>0.0993284600075257</v>
      </c>
      <c r="I96" s="97" t="n">
        <v>0.0311</v>
      </c>
      <c r="J96" s="84" t="n">
        <f aca="false">((I95*(1-(1+I96)^(-10))/I96+1/(1+I96)^10)-1)+I95</f>
        <v>0.104115371571113</v>
      </c>
      <c r="M96" s="0" t="s">
        <v>93</v>
      </c>
    </row>
  </sheetData>
  <printOptions headings="false" gridLines="true" gridLinesSet="true" horizontalCentered="false" verticalCentered="false"/>
  <pageMargins left="0.75" right="0.75" top="1" bottom="1" header="0.5" footer="0.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C101"/>
  <sheetViews>
    <sheetView showFormulas="false" showGridLines="true" showRowColHeaders="true" showZeros="true" rightToLeft="false" tabSelected="false" showOutlineSymbols="true" defaultGridColor="true" view="normal" topLeftCell="A79" colorId="64" zoomScale="100" zoomScaleNormal="100" zoomScalePageLayoutView="100" workbookViewId="0">
      <selection pane="topLeft" activeCell="B91" activeCellId="0" sqref="B91"/>
    </sheetView>
  </sheetViews>
  <sheetFormatPr defaultRowHeight="14" zeroHeight="false" outlineLevelRow="0" outlineLevelCol="0"/>
  <cols>
    <col collapsed="false" customWidth="true" hidden="false" outlineLevel="0" max="1" min="1" style="0" width="11.04"/>
    <col collapsed="false" customWidth="true" hidden="false" outlineLevel="0" max="2" min="2" style="79" width="10.69"/>
    <col collapsed="false" customWidth="true" hidden="false" outlineLevel="0" max="3" min="3" style="0" width="10.99"/>
    <col collapsed="false" customWidth="true" hidden="false" outlineLevel="0" max="1025" min="4" style="0" width="11.04"/>
  </cols>
  <sheetData>
    <row r="1" customFormat="false" ht="16" hidden="false" customHeight="false" outlineLevel="0" collapsed="false">
      <c r="A1" s="0" t="s">
        <v>94</v>
      </c>
      <c r="B1" s="98" t="s">
        <v>95</v>
      </c>
      <c r="C1" s="14"/>
    </row>
    <row r="2" customFormat="false" ht="16" hidden="false" customHeight="false" outlineLevel="0" collapsed="false">
      <c r="A2" s="0" t="s">
        <v>96</v>
      </c>
      <c r="B2" s="98" t="s">
        <v>97</v>
      </c>
      <c r="C2" s="14"/>
    </row>
    <row r="3" customFormat="false" ht="16" hidden="false" customHeight="false" outlineLevel="0" collapsed="false">
      <c r="A3" s="0" t="s">
        <v>98</v>
      </c>
      <c r="B3" s="98" t="s">
        <v>99</v>
      </c>
      <c r="C3" s="14"/>
    </row>
    <row r="4" customFormat="false" ht="16" hidden="false" customHeight="false" outlineLevel="0" collapsed="false">
      <c r="A4" s="99"/>
      <c r="B4" s="98" t="s">
        <v>100</v>
      </c>
      <c r="C4" s="14"/>
    </row>
    <row r="5" customFormat="false" ht="16" hidden="false" customHeight="false" outlineLevel="0" collapsed="false">
      <c r="B5" s="15"/>
      <c r="C5" s="14"/>
    </row>
    <row r="6" customFormat="false" ht="16" hidden="false" customHeight="false" outlineLevel="0" collapsed="false">
      <c r="B6" s="15"/>
      <c r="C6" s="14"/>
    </row>
    <row r="7" customFormat="false" ht="16" hidden="false" customHeight="false" outlineLevel="0" collapsed="false">
      <c r="A7" s="80" t="s">
        <v>56</v>
      </c>
      <c r="B7" s="71" t="s">
        <v>85</v>
      </c>
      <c r="C7" s="71" t="s">
        <v>86</v>
      </c>
    </row>
    <row r="8" customFormat="false" ht="16" hidden="false" customHeight="false" outlineLevel="0" collapsed="false">
      <c r="A8" s="71" t="n">
        <v>1927</v>
      </c>
      <c r="B8" s="72" t="n">
        <v>0.0317</v>
      </c>
      <c r="C8" s="71"/>
    </row>
    <row r="9" customFormat="false" ht="16" hidden="false" customHeight="false" outlineLevel="0" collapsed="false">
      <c r="A9" s="71" t="n">
        <v>1928</v>
      </c>
      <c r="B9" s="72" t="n">
        <v>0.0345</v>
      </c>
      <c r="C9" s="78" t="n">
        <f aca="false">((B8*(1-(1+B9)^(-10))/B9+1/(1+B9)^10)-1)+B8</f>
        <v>0.00835470858979919</v>
      </c>
    </row>
    <row r="10" customFormat="false" ht="16" hidden="false" customHeight="false" outlineLevel="0" collapsed="false">
      <c r="A10" s="71" t="n">
        <v>1929</v>
      </c>
      <c r="B10" s="72" t="n">
        <v>0.0336</v>
      </c>
      <c r="C10" s="78" t="n">
        <f aca="false">((B9*(1-(1+B10)^(-10))/B10+1/(1+B10)^10)-1)+B9</f>
        <v>0.0420380415632043</v>
      </c>
    </row>
    <row r="11" customFormat="false" ht="16" hidden="false" customHeight="false" outlineLevel="0" collapsed="false">
      <c r="A11" s="71" t="n">
        <v>1930</v>
      </c>
      <c r="B11" s="72" t="n">
        <v>0.0322</v>
      </c>
      <c r="C11" s="78" t="n">
        <f aca="false">((B10*(1-(1+B11)^(-10))/B11+1/(1+B11)^10)-1)+B10</f>
        <v>0.0454093143489704</v>
      </c>
    </row>
    <row r="12" customFormat="false" ht="16" hidden="false" customHeight="false" outlineLevel="0" collapsed="false">
      <c r="A12" s="71" t="n">
        <v>1931</v>
      </c>
      <c r="B12" s="72" t="n">
        <v>0.0393</v>
      </c>
      <c r="C12" s="78" t="n">
        <f aca="false">((B11*(1-(1+B12)^(-10))/B12+1/(1+B12)^10)-1)+B11</f>
        <v>-0.0255885596194225</v>
      </c>
    </row>
    <row r="13" customFormat="false" ht="16" hidden="false" customHeight="false" outlineLevel="0" collapsed="false">
      <c r="A13" s="71" t="n">
        <v>1932</v>
      </c>
      <c r="B13" s="72" t="n">
        <v>0.0335</v>
      </c>
      <c r="C13" s="78" t="n">
        <f aca="false">((B12*(1-(1+B13)^(-10))/B13+1/(1+B13)^10)-1)+B12</f>
        <v>0.0879030699047733</v>
      </c>
    </row>
    <row r="14" customFormat="false" ht="16" hidden="false" customHeight="false" outlineLevel="0" collapsed="false">
      <c r="A14" s="71" t="n">
        <v>1933</v>
      </c>
      <c r="B14" s="72" t="n">
        <v>0.0353</v>
      </c>
      <c r="C14" s="78" t="n">
        <f aca="false">((B13*(1-(1+B14)^(-10))/B14+1/(1+B14)^10)-1)+B13</f>
        <v>0.0185527208918574</v>
      </c>
    </row>
    <row r="15" customFormat="false" ht="16" hidden="false" customHeight="false" outlineLevel="0" collapsed="false">
      <c r="A15" s="71" t="n">
        <v>1934</v>
      </c>
      <c r="B15" s="72" t="n">
        <v>0.0301</v>
      </c>
      <c r="C15" s="78" t="n">
        <f aca="false">((B14*(1-(1+B15)^(-10))/B15+1/(1+B15)^10)-1)+B14</f>
        <v>0.0796344261796561</v>
      </c>
    </row>
    <row r="16" customFormat="false" ht="16" hidden="false" customHeight="false" outlineLevel="0" collapsed="false">
      <c r="A16" s="71" t="n">
        <v>1935</v>
      </c>
      <c r="B16" s="72" t="n">
        <v>0.0284</v>
      </c>
      <c r="C16" s="78" t="n">
        <f aca="false">((B15*(1-(1+B16)^(-10))/B16+1/(1+B16)^10)-1)+B15</f>
        <v>0.0447204772965661</v>
      </c>
    </row>
    <row r="17" customFormat="false" ht="16" hidden="false" customHeight="false" outlineLevel="0" collapsed="false">
      <c r="A17" s="71" t="n">
        <v>1936</v>
      </c>
      <c r="B17" s="72" t="n">
        <v>0.0259</v>
      </c>
      <c r="C17" s="78" t="n">
        <f aca="false">((B16*(1-(1+B17)^(-10))/B17+1/(1+B17)^10)-1)+B16</f>
        <v>0.0501787540454508</v>
      </c>
    </row>
    <row r="18" customFormat="false" ht="16" hidden="false" customHeight="false" outlineLevel="0" collapsed="false">
      <c r="A18" s="71" t="n">
        <v>1937</v>
      </c>
      <c r="B18" s="72" t="n">
        <v>0.0273</v>
      </c>
      <c r="C18" s="78" t="n">
        <f aca="false">((B17*(1-(1+B18)^(-10))/B18+1/(1+B18)^10)-1)+B17</f>
        <v>0.0137914605964605</v>
      </c>
    </row>
    <row r="19" customFormat="false" ht="16" hidden="false" customHeight="false" outlineLevel="0" collapsed="false">
      <c r="A19" s="71" t="n">
        <v>1938</v>
      </c>
      <c r="B19" s="72" t="n">
        <v>0.0256</v>
      </c>
      <c r="C19" s="78" t="n">
        <f aca="false">((B18*(1-(1+B19)^(-10))/B19+1/(1+B19)^10)-1)+B18</f>
        <v>0.0421324853220461</v>
      </c>
    </row>
    <row r="20" customFormat="false" ht="16" hidden="false" customHeight="false" outlineLevel="0" collapsed="false">
      <c r="A20" s="71" t="n">
        <v>1939</v>
      </c>
      <c r="B20" s="72" t="n">
        <v>0.0235</v>
      </c>
      <c r="C20" s="78" t="n">
        <f aca="false">((B19*(1-(1+B20)^(-10))/B20+1/(1+B20)^10)-1)+B19</f>
        <v>0.0441226139420607</v>
      </c>
    </row>
    <row r="21" customFormat="false" ht="16" hidden="false" customHeight="false" outlineLevel="0" collapsed="false">
      <c r="A21" s="71" t="n">
        <v>1940</v>
      </c>
      <c r="B21" s="72" t="n">
        <v>0.0201</v>
      </c>
      <c r="C21" s="78" t="n">
        <f aca="false">((B20*(1-(1+B21)^(-10))/B21+1/(1+B21)^10)-1)+B20</f>
        <v>0.0540248159628455</v>
      </c>
    </row>
    <row r="22" customFormat="false" ht="16" hidden="false" customHeight="false" outlineLevel="0" collapsed="false">
      <c r="A22" s="71" t="n">
        <v>1941</v>
      </c>
      <c r="B22" s="72" t="n">
        <v>0.0247</v>
      </c>
      <c r="C22" s="78" t="n">
        <f aca="false">((B21*(1-(1+B22)^(-10))/B22+1/(1+B22)^10)-1)+B21</f>
        <v>-0.0202219758485802</v>
      </c>
    </row>
    <row r="23" customFormat="false" ht="16" hidden="false" customHeight="false" outlineLevel="0" collapsed="false">
      <c r="A23" s="71" t="n">
        <v>1942</v>
      </c>
      <c r="B23" s="72" t="n">
        <v>0.0249</v>
      </c>
      <c r="C23" s="78" t="n">
        <f aca="false">((B22*(1-(1+B23)^(-10))/B23+1/(1+B23)^10)-1)+B22</f>
        <v>0.0229486823744842</v>
      </c>
    </row>
    <row r="24" customFormat="false" ht="16" hidden="false" customHeight="false" outlineLevel="0" collapsed="false">
      <c r="A24" s="71" t="n">
        <v>1943</v>
      </c>
      <c r="B24" s="72" t="n">
        <v>0.0249</v>
      </c>
      <c r="C24" s="78" t="n">
        <f aca="false">((B23*(1-(1+B24)^(-10))/B24+1/(1+B24)^10)-1)+B23</f>
        <v>0.0249</v>
      </c>
    </row>
    <row r="25" customFormat="false" ht="16" hidden="false" customHeight="false" outlineLevel="0" collapsed="false">
      <c r="A25" s="71" t="n">
        <v>1944</v>
      </c>
      <c r="B25" s="72" t="n">
        <v>0.0248</v>
      </c>
      <c r="C25" s="78" t="n">
        <f aca="false">((B24*(1-(1+B25)^(-10))/B25+1/(1+B25)^10)-1)+B24</f>
        <v>0.0257761115790703</v>
      </c>
    </row>
    <row r="26" customFormat="false" ht="16" hidden="false" customHeight="false" outlineLevel="0" collapsed="false">
      <c r="A26" s="71" t="n">
        <v>1945</v>
      </c>
      <c r="B26" s="72" t="n">
        <v>0.0233</v>
      </c>
      <c r="C26" s="78" t="n">
        <f aca="false">((B25*(1-(1+B26)^(-10))/B26+1/(1+B26)^10)-1)+B25</f>
        <v>0.0380441734192372</v>
      </c>
    </row>
    <row r="27" customFormat="false" ht="16" hidden="false" customHeight="false" outlineLevel="0" collapsed="false">
      <c r="A27" s="71" t="n">
        <v>1946</v>
      </c>
      <c r="B27" s="72" t="n">
        <v>0.0224</v>
      </c>
      <c r="C27" s="78" t="n">
        <f aca="false">((B26*(1-(1+B27)^(-10))/B27+1/(1+B27)^10)-1)+B26</f>
        <v>0.0312837453756957</v>
      </c>
    </row>
    <row r="28" customFormat="false" ht="16" hidden="false" customHeight="false" outlineLevel="0" collapsed="false">
      <c r="A28" s="71" t="n">
        <v>1947</v>
      </c>
      <c r="B28" s="72" t="n">
        <v>0.0239</v>
      </c>
      <c r="C28" s="78" t="n">
        <f aca="false">((B27*(1-(1+B28)^(-10))/B28+1/(1+B28)^10)-1)+B27</f>
        <v>0.00919696806283213</v>
      </c>
    </row>
    <row r="29" customFormat="false" ht="16" hidden="false" customHeight="false" outlineLevel="0" collapsed="false">
      <c r="A29" s="71" t="n">
        <v>1948</v>
      </c>
      <c r="B29" s="72" t="n">
        <v>0.0244</v>
      </c>
      <c r="C29" s="78" t="n">
        <f aca="false">((B28*(1-(1+B29)^(-10))/B29+1/(1+B29)^10)-1)+B28</f>
        <v>0.019510369413175</v>
      </c>
    </row>
    <row r="30" customFormat="false" ht="16" hidden="false" customHeight="false" outlineLevel="0" collapsed="false">
      <c r="A30" s="71" t="n">
        <v>1949</v>
      </c>
      <c r="B30" s="72" t="n">
        <v>0.0219</v>
      </c>
      <c r="C30" s="78" t="n">
        <f aca="false">((B29*(1-(1+B30)^(-10))/B30+1/(1+B30)^10)-1)+B29</f>
        <v>0.0466348518279731</v>
      </c>
    </row>
    <row r="31" customFormat="false" ht="16" hidden="false" customHeight="false" outlineLevel="0" collapsed="false">
      <c r="A31" s="71" t="n">
        <v>1950</v>
      </c>
      <c r="B31" s="72" t="n">
        <v>0.0239</v>
      </c>
      <c r="C31" s="78" t="n">
        <f aca="false">((B30*(1-(1+B31)^(-10))/B31+1/(1+B31)^10)-1)+B30</f>
        <v>0.00429595741710961</v>
      </c>
    </row>
    <row r="32" customFormat="false" ht="16" hidden="false" customHeight="false" outlineLevel="0" collapsed="false">
      <c r="A32" s="71" t="n">
        <v>1951</v>
      </c>
      <c r="B32" s="72" t="n">
        <v>0.027</v>
      </c>
      <c r="C32" s="78" t="n">
        <f aca="false">((B31*(1-(1+B32)^(-10))/B32+1/(1+B32)^10)-1)+B31</f>
        <v>-0.00295313922083199</v>
      </c>
    </row>
    <row r="33" customFormat="false" ht="16" hidden="false" customHeight="false" outlineLevel="0" collapsed="false">
      <c r="A33" s="71" t="n">
        <v>1952</v>
      </c>
      <c r="B33" s="72" t="n">
        <v>0.0275</v>
      </c>
      <c r="C33" s="78" t="n">
        <f aca="false">((B32*(1-(1+B33)^(-10))/B33+1/(1+B33)^10)-1)+B32</f>
        <v>0.0226799619183057</v>
      </c>
    </row>
    <row r="34" customFormat="false" ht="16" hidden="false" customHeight="false" outlineLevel="0" collapsed="false">
      <c r="A34" s="71" t="n">
        <v>1953</v>
      </c>
      <c r="B34" s="72" t="n">
        <v>0.0259</v>
      </c>
      <c r="C34" s="78" t="n">
        <f aca="false">((B33*(1-(1+B34)^(-10))/B34+1/(1+B34)^10)-1)+B33</f>
        <v>0.0414384025890885</v>
      </c>
    </row>
    <row r="35" customFormat="false" ht="16" hidden="false" customHeight="false" outlineLevel="0" collapsed="false">
      <c r="A35" s="71" t="n">
        <v>1954</v>
      </c>
      <c r="B35" s="72" t="n">
        <v>0.0251</v>
      </c>
      <c r="C35" s="78" t="n">
        <f aca="false">((B34*(1-(1+B35)^(-10))/B35+1/(1+B35)^10)-1)+B34</f>
        <v>0.0328980345580956</v>
      </c>
    </row>
    <row r="36" customFormat="false" ht="16" hidden="false" customHeight="false" outlineLevel="0" collapsed="false">
      <c r="A36" s="71" t="n">
        <v>1955</v>
      </c>
      <c r="B36" s="72" t="n">
        <v>0.0296</v>
      </c>
      <c r="C36" s="78" t="n">
        <f aca="false">((B35*(1-(1+B36)^(-10))/B36+1/(1+B36)^10)-1)+B35</f>
        <v>-0.0133643912886187</v>
      </c>
    </row>
    <row r="37" customFormat="false" ht="16" hidden="false" customHeight="false" outlineLevel="0" collapsed="false">
      <c r="A37" s="71" t="n">
        <v>1956</v>
      </c>
      <c r="B37" s="72" t="n">
        <v>0.0359</v>
      </c>
      <c r="C37" s="78" t="n">
        <f aca="false">((B36*(1-(1+B37)^(-10))/B37+1/(1+B37)^10)-1)+B36</f>
        <v>-0.0225577381731542</v>
      </c>
    </row>
    <row r="38" customFormat="false" ht="16" hidden="false" customHeight="false" outlineLevel="0" collapsed="false">
      <c r="A38" s="71" t="n">
        <v>1957</v>
      </c>
      <c r="B38" s="72" t="n">
        <v>0.0321</v>
      </c>
      <c r="C38" s="78" t="n">
        <f aca="false">((B37*(1-(1+B38)^(-10))/B38+1/(1+B38)^10)-1)+B37</f>
        <v>0.0679701284662501</v>
      </c>
    </row>
    <row r="39" customFormat="false" ht="16" hidden="false" customHeight="false" outlineLevel="0" collapsed="false">
      <c r="A39" s="71" t="n">
        <v>1958</v>
      </c>
      <c r="B39" s="72" t="n">
        <v>0.0386</v>
      </c>
      <c r="C39" s="78" t="n">
        <f aca="false">((B38*(1-(1+B39)^(-10))/B39+1/(1+B39)^10)-1)+B38</f>
        <v>-0.0209901817552747</v>
      </c>
    </row>
    <row r="40" customFormat="false" ht="16" hidden="false" customHeight="false" outlineLevel="0" collapsed="false">
      <c r="A40" s="71" t="n">
        <v>1959</v>
      </c>
      <c r="B40" s="72" t="n">
        <v>0.0469</v>
      </c>
      <c r="C40" s="78" t="n">
        <f aca="false">((B39*(1-(1+B40)^(-10))/B40+1/(1+B40)^10)-1)+B39</f>
        <v>-0.0264663125913851</v>
      </c>
    </row>
    <row r="41" customFormat="false" ht="16" hidden="false" customHeight="false" outlineLevel="0" collapsed="false">
      <c r="A41" s="71" t="n">
        <v>1960</v>
      </c>
      <c r="B41" s="72" t="n">
        <v>0.0384</v>
      </c>
      <c r="C41" s="78" t="n">
        <f aca="false">((B40*(1-(1+B41)^(-10))/B41+1/(1+B41)^10)-1)+B40</f>
        <v>0.116395036909634</v>
      </c>
    </row>
    <row r="42" customFormat="false" ht="16" hidden="false" customHeight="false" outlineLevel="0" collapsed="false">
      <c r="A42" s="71" t="n">
        <v>1961</v>
      </c>
      <c r="B42" s="72" t="n">
        <v>0.0406</v>
      </c>
      <c r="C42" s="78" t="n">
        <f aca="false">((B41*(1-(1+B42)^(-10))/B42+1/(1+B42)^10)-1)+B41</f>
        <v>0.0206092080763232</v>
      </c>
    </row>
    <row r="43" customFormat="false" ht="16" hidden="false" customHeight="false" outlineLevel="0" collapsed="false">
      <c r="A43" s="71" t="n">
        <v>1962</v>
      </c>
      <c r="B43" s="72" t="n">
        <v>0.0386</v>
      </c>
      <c r="C43" s="78" t="n">
        <f aca="false">((B42*(1-(1+B43)^(-10))/B43+1/(1+B43)^10)-1)+B42</f>
        <v>0.0569354405400844</v>
      </c>
    </row>
    <row r="44" customFormat="false" ht="16" hidden="false" customHeight="false" outlineLevel="0" collapsed="false">
      <c r="A44" s="71" t="n">
        <v>1963</v>
      </c>
      <c r="B44" s="72" t="n">
        <v>0.0413</v>
      </c>
      <c r="C44" s="78" t="n">
        <f aca="false">((B43*(1-(1+B44)^(-10))/B44+1/(1+B44)^10)-1)+B43</f>
        <v>0.0168416207395461</v>
      </c>
    </row>
    <row r="45" customFormat="false" ht="16" hidden="false" customHeight="false" outlineLevel="0" collapsed="false">
      <c r="A45" s="71" t="n">
        <v>1964</v>
      </c>
      <c r="B45" s="72" t="n">
        <v>0.0418</v>
      </c>
      <c r="C45" s="78" t="n">
        <f aca="false">((B44*(1-(1+B45)^(-10))/B45+1/(1+B45)^10)-1)+B44</f>
        <v>0.0372806489115408</v>
      </c>
    </row>
    <row r="46" customFormat="false" ht="16" hidden="false" customHeight="false" outlineLevel="0" collapsed="false">
      <c r="A46" s="71" t="n">
        <v>1965</v>
      </c>
      <c r="B46" s="72" t="n">
        <v>0.0462</v>
      </c>
      <c r="C46" s="78" t="n">
        <f aca="false">((B45*(1-(1+B46)^(-10))/B46+1/(1+B46)^10)-1)+B45</f>
        <v>0.00718855093592635</v>
      </c>
    </row>
    <row r="47" customFormat="false" ht="16" hidden="false" customHeight="false" outlineLevel="0" collapsed="false">
      <c r="A47" s="71" t="n">
        <v>1966</v>
      </c>
      <c r="B47" s="72" t="n">
        <v>0.0484</v>
      </c>
      <c r="C47" s="78" t="n">
        <f aca="false">((B46*(1-(1+B47)^(-10))/B47+1/(1+B47)^10)-1)+B46</f>
        <v>0.0290794093242996</v>
      </c>
    </row>
    <row r="48" customFormat="false" ht="16" hidden="false" customHeight="false" outlineLevel="0" collapsed="false">
      <c r="A48" s="71" t="n">
        <v>1967</v>
      </c>
      <c r="B48" s="72" t="n">
        <v>0.057</v>
      </c>
      <c r="C48" s="78" t="n">
        <f aca="false">((B47*(1-(1+B48)^(-10))/B48+1/(1+B48)^10)-1)+B47</f>
        <v>-0.0158062099328247</v>
      </c>
    </row>
    <row r="49" customFormat="false" ht="16" hidden="false" customHeight="false" outlineLevel="0" collapsed="false">
      <c r="A49" s="71" t="n">
        <v>1968</v>
      </c>
      <c r="B49" s="72" t="n">
        <v>0.0603</v>
      </c>
      <c r="C49" s="78" t="n">
        <f aca="false">((B48*(1-(1+B49)^(-10))/B49+1/(1+B49)^10)-1)+B48</f>
        <v>0.0327461969507684</v>
      </c>
    </row>
    <row r="50" customFormat="false" ht="16" hidden="false" customHeight="false" outlineLevel="0" collapsed="false">
      <c r="A50" s="71" t="n">
        <v>1969</v>
      </c>
      <c r="B50" s="72" t="n">
        <v>0.0765</v>
      </c>
      <c r="C50" s="78" t="n">
        <f aca="false">((B49*(1-(1+B50)^(-10))/B50+1/(1+B50)^10)-1)+B49</f>
        <v>-0.0501404932099261</v>
      </c>
    </row>
    <row r="51" customFormat="false" ht="16" hidden="false" customHeight="false" outlineLevel="0" collapsed="false">
      <c r="A51" s="71" t="n">
        <v>1970</v>
      </c>
      <c r="B51" s="72" t="n">
        <v>0.0639</v>
      </c>
      <c r="C51" s="78" t="n">
        <f aca="false">((B50*(1-(1+B51)^(-10))/B51+1/(1+B51)^10)-1)+B50</f>
        <v>0.167547371834123</v>
      </c>
    </row>
    <row r="52" customFormat="false" ht="16" hidden="false" customHeight="false" outlineLevel="0" collapsed="false">
      <c r="A52" s="71" t="n">
        <v>1971</v>
      </c>
      <c r="B52" s="72" t="n">
        <v>0.0593</v>
      </c>
      <c r="C52" s="78" t="n">
        <f aca="false">((B51*(1-(1+B52)^(-10))/B52+1/(1+B52)^10)-1)+B51</f>
        <v>0.097868966197123</v>
      </c>
    </row>
    <row r="53" customFormat="false" ht="16" hidden="false" customHeight="false" outlineLevel="0" collapsed="false">
      <c r="A53" s="71" t="n">
        <v>1972</v>
      </c>
      <c r="B53" s="72" t="n">
        <v>0.0636</v>
      </c>
      <c r="C53" s="78" t="n">
        <f aca="false">((B52*(1-(1+B53)^(-10))/B53+1/(1+B53)^10)-1)+B52</f>
        <v>0.0281844905044498</v>
      </c>
    </row>
    <row r="54" customFormat="false" ht="16" hidden="false" customHeight="false" outlineLevel="0" collapsed="false">
      <c r="A54" s="71" t="n">
        <v>1973</v>
      </c>
      <c r="B54" s="72" t="n">
        <v>0.0674</v>
      </c>
      <c r="C54" s="78" t="n">
        <f aca="false">((B53*(1-(1+B54)^(-10))/B54+1/(1+B54)^10)-1)+B53</f>
        <v>0.0365866460241501</v>
      </c>
    </row>
    <row r="55" customFormat="false" ht="16" hidden="false" customHeight="false" outlineLevel="0" collapsed="false">
      <c r="A55" s="71" t="n">
        <v>1974</v>
      </c>
      <c r="B55" s="72" t="n">
        <v>0.0743</v>
      </c>
      <c r="C55" s="78" t="n">
        <f aca="false">((B54*(1-(1+B55)^(-10))/B55+1/(1+B55)^10)-1)+B54</f>
        <v>0.0198860869323786</v>
      </c>
    </row>
    <row r="56" customFormat="false" ht="16" hidden="false" customHeight="false" outlineLevel="0" collapsed="false">
      <c r="A56" s="71" t="n">
        <v>1975</v>
      </c>
      <c r="B56" s="72" t="n">
        <v>0.08</v>
      </c>
      <c r="C56" s="78" t="n">
        <f aca="false">((B55*(1-(1+B56)^(-10))/B56+1/(1+B56)^10)-1)+B55</f>
        <v>0.0360525360260337</v>
      </c>
    </row>
    <row r="57" customFormat="false" ht="16" hidden="false" customHeight="false" outlineLevel="0" collapsed="false">
      <c r="A57" s="71" t="n">
        <v>1976</v>
      </c>
      <c r="B57" s="72" t="n">
        <v>0.0687</v>
      </c>
      <c r="C57" s="78" t="n">
        <f aca="false">((B56*(1-(1+B57)^(-10))/B57+1/(1+B57)^10)-1)+B56</f>
        <v>0.159845607429092</v>
      </c>
    </row>
    <row r="58" customFormat="false" ht="16" hidden="false" customHeight="false" outlineLevel="0" collapsed="false">
      <c r="A58" s="71" t="n">
        <v>1977</v>
      </c>
      <c r="B58" s="72" t="n">
        <v>0.0769</v>
      </c>
      <c r="C58" s="78" t="n">
        <f aca="false">((B57*(1-(1+B58)^(-10))/B58+1/(1+B58)^10)-1)+B57</f>
        <v>0.0128996060710706</v>
      </c>
    </row>
    <row r="59" customFormat="false" ht="16" hidden="false" customHeight="false" outlineLevel="0" collapsed="false">
      <c r="A59" s="71" t="n">
        <v>1978</v>
      </c>
      <c r="B59" s="72" t="n">
        <v>0.0901</v>
      </c>
      <c r="C59" s="78" t="n">
        <f aca="false">((B58*(1-(1+B59)^(-10))/B59+1/(1+B59)^10)-1)+B58</f>
        <v>-0.00777580690750876</v>
      </c>
    </row>
    <row r="60" customFormat="false" ht="16" hidden="false" customHeight="false" outlineLevel="0" collapsed="false">
      <c r="A60" s="71" t="n">
        <v>1979</v>
      </c>
      <c r="B60" s="72" t="n">
        <v>0.1039</v>
      </c>
      <c r="C60" s="78" t="n">
        <f aca="false">((B59*(1-(1+B60)^(-10))/B60+1/(1+B60)^10)-1)+B59</f>
        <v>0.00670720312472355</v>
      </c>
    </row>
    <row r="61" customFormat="false" ht="16" hidden="false" customHeight="false" outlineLevel="0" collapsed="false">
      <c r="A61" s="71" t="n">
        <v>1980</v>
      </c>
      <c r="B61" s="72" t="n">
        <v>0.1284</v>
      </c>
      <c r="C61" s="78" t="n">
        <f aca="false">((B60*(1-(1+B61)^(-10))/B61+1/(1+B61)^10)-1)+B60</f>
        <v>-0.0298974425199941</v>
      </c>
    </row>
    <row r="62" customFormat="false" ht="16" hidden="false" customHeight="false" outlineLevel="0" collapsed="false">
      <c r="A62" s="71" t="n">
        <v>1981</v>
      </c>
      <c r="B62" s="72" t="n">
        <v>0.1372</v>
      </c>
      <c r="C62" s="78" t="n">
        <f aca="false">((B61*(1-(1+B62)^(-10))/B62+1/(1+B62)^10)-1)+B61</f>
        <v>0.0819921533589235</v>
      </c>
    </row>
    <row r="63" customFormat="false" ht="16" hidden="false" customHeight="false" outlineLevel="0" collapsed="false">
      <c r="A63" s="71" t="n">
        <v>1982</v>
      </c>
      <c r="B63" s="72" t="n">
        <v>0.1054</v>
      </c>
      <c r="C63" s="78" t="n">
        <f aca="false">((B62*(1-(1+B63)^(-10))/B63+1/(1+B63)^10)-1)+B62</f>
        <v>0.328145494862956</v>
      </c>
    </row>
    <row r="64" customFormat="false" ht="16" hidden="false" customHeight="false" outlineLevel="0" collapsed="false">
      <c r="A64" s="71" t="n">
        <v>1983</v>
      </c>
      <c r="B64" s="72" t="n">
        <v>0.1183</v>
      </c>
      <c r="C64" s="78" t="n">
        <f aca="false">((B63*(1-(1+B64)^(-10))/B64+1/(1+B64)^10)-1)+B63</f>
        <v>0.0320020944514293</v>
      </c>
    </row>
    <row r="65" customFormat="false" ht="16" hidden="false" customHeight="false" outlineLevel="0" collapsed="false">
      <c r="A65" s="71" t="n">
        <v>1984</v>
      </c>
      <c r="B65" s="72" t="n">
        <v>0.115</v>
      </c>
      <c r="C65" s="78" t="n">
        <f aca="false">((B64*(1-(1+B65)^(-10))/B65+1/(1+B65)^10)-1)+B64</f>
        <v>0.137333643441024</v>
      </c>
    </row>
    <row r="66" customFormat="false" ht="16" hidden="false" customHeight="false" outlineLevel="0" collapsed="false">
      <c r="A66" s="71" t="n">
        <v>1985</v>
      </c>
      <c r="B66" s="72" t="n">
        <v>0.0926</v>
      </c>
      <c r="C66" s="78" t="n">
        <f aca="false">((B65*(1-(1+B66)^(-10))/B66+1/(1+B66)^10)-1)+B65</f>
        <v>0.257124882126064</v>
      </c>
    </row>
    <row r="67" customFormat="false" ht="16" hidden="false" customHeight="false" outlineLevel="0" collapsed="false">
      <c r="A67" s="71" t="n">
        <v>1986</v>
      </c>
      <c r="B67" s="72" t="n">
        <v>0.0711</v>
      </c>
      <c r="C67" s="78" t="n">
        <f aca="false">((B66*(1-(1+B67)^(-10))/B67+1/(1+B67)^10)-1)+B66</f>
        <v>0.242842151417676</v>
      </c>
    </row>
    <row r="68" customFormat="false" ht="16" hidden="false" customHeight="false" outlineLevel="0" collapsed="false">
      <c r="A68" s="71" t="n">
        <v>1987</v>
      </c>
      <c r="B68" s="72" t="n">
        <v>0.0899</v>
      </c>
      <c r="C68" s="78" t="n">
        <f aca="false">((B67*(1-(1+B68)^(-10))/B68+1/(1+B68)^10)-1)+B67</f>
        <v>-0.0496050893792625</v>
      </c>
    </row>
    <row r="69" customFormat="false" ht="16" hidden="false" customHeight="false" outlineLevel="0" collapsed="false">
      <c r="A69" s="71" t="n">
        <v>1988</v>
      </c>
      <c r="B69" s="72" t="n">
        <v>0.0911</v>
      </c>
      <c r="C69" s="78" t="n">
        <f aca="false">((B68*(1-(1+B69)^(-10))/B69+1/(1+B69)^10)-1)+B68</f>
        <v>0.0822359584348417</v>
      </c>
    </row>
    <row r="70" customFormat="false" ht="16" hidden="false" customHeight="false" outlineLevel="0" collapsed="false">
      <c r="A70" s="71" t="n">
        <v>1989</v>
      </c>
      <c r="B70" s="72" t="n">
        <v>0.0784</v>
      </c>
      <c r="C70" s="78" t="n">
        <f aca="false">((B69*(1-(1+B70)^(-10))/B70+1/(1+B70)^10)-1)+B69</f>
        <v>0.176936471594462</v>
      </c>
    </row>
    <row r="71" customFormat="false" ht="16" hidden="false" customHeight="false" outlineLevel="0" collapsed="false">
      <c r="A71" s="71" t="n">
        <v>1990</v>
      </c>
      <c r="B71" s="72" t="n">
        <v>0.0808</v>
      </c>
      <c r="C71" s="78" t="n">
        <f aca="false">((B70*(1-(1+B71)^(-10))/B71+1/(1+B71)^10)-1)+B70</f>
        <v>0.0623537533355336</v>
      </c>
    </row>
    <row r="72" customFormat="false" ht="16" hidden="false" customHeight="false" outlineLevel="0" collapsed="false">
      <c r="A72" s="71" t="n">
        <v>1991</v>
      </c>
      <c r="B72" s="72" t="n">
        <v>0.0709</v>
      </c>
      <c r="C72" s="78" t="n">
        <f aca="false">((B71*(1-(1+B72)^(-10))/B72+1/(1+B72)^10)-1)+B71</f>
        <v>0.150045100195173</v>
      </c>
    </row>
    <row r="73" customFormat="false" ht="16" hidden="false" customHeight="false" outlineLevel="0" collapsed="false">
      <c r="A73" s="71" t="n">
        <v>1992</v>
      </c>
      <c r="B73" s="72" t="n">
        <v>0.0677</v>
      </c>
      <c r="C73" s="78" t="n">
        <f aca="false">((B72*(1-(1+B73)^(-10))/B73+1/(1+B73)^10)-1)+B72</f>
        <v>0.0936163731620794</v>
      </c>
    </row>
    <row r="74" customFormat="false" ht="16" hidden="false" customHeight="false" outlineLevel="0" collapsed="false">
      <c r="A74" s="71" t="n">
        <v>1993</v>
      </c>
      <c r="B74" s="72" t="n">
        <v>0.0577</v>
      </c>
      <c r="C74" s="78" t="n">
        <f aca="false">((B73*(1-(1+B74)^(-10))/B74+1/(1+B74)^10)-1)+B73</f>
        <v>0.142109575892631</v>
      </c>
    </row>
    <row r="75" customFormat="false" ht="16" hidden="false" customHeight="false" outlineLevel="0" collapsed="false">
      <c r="A75" s="71" t="n">
        <v>1994</v>
      </c>
      <c r="B75" s="72" t="n">
        <v>0.0781</v>
      </c>
      <c r="C75" s="78" t="n">
        <f aca="false">((B74*(1-(1+B75)^(-10))/B75+1/(1+B75)^10)-1)+B74</f>
        <v>-0.080366555509986</v>
      </c>
    </row>
    <row r="76" customFormat="false" ht="16" hidden="false" customHeight="false" outlineLevel="0" collapsed="false">
      <c r="A76" s="71" t="n">
        <v>1995</v>
      </c>
      <c r="B76" s="72" t="n">
        <v>0.0571</v>
      </c>
      <c r="C76" s="78" t="n">
        <f aca="false">((B75*(1-(1+B76)^(-10))/B76+1/(1+B76)^10)-1)+B75</f>
        <v>0.234807801125389</v>
      </c>
    </row>
    <row r="77" customFormat="false" ht="16" hidden="false" customHeight="false" outlineLevel="0" collapsed="false">
      <c r="A77" s="71" t="n">
        <v>1996</v>
      </c>
      <c r="B77" s="72" t="n">
        <v>0.063</v>
      </c>
      <c r="C77" s="78" t="n">
        <f aca="false">((B76*(1-(1+B77)^(-10))/B77+1/(1+B77)^10)-1)+B76</f>
        <v>0.0142860779340184</v>
      </c>
    </row>
    <row r="78" customFormat="false" ht="16" hidden="false" customHeight="false" outlineLevel="0" collapsed="false">
      <c r="A78" s="71" t="n">
        <v>1997</v>
      </c>
      <c r="B78" s="72" t="n">
        <v>0.0581</v>
      </c>
      <c r="C78" s="78" t="n">
        <f aca="false">((B77*(1-(1+B78)^(-10))/B78+1/(1+B78)^10)-1)+B77</f>
        <v>0.0993913027297753</v>
      </c>
    </row>
    <row r="79" customFormat="false" ht="16" hidden="false" customHeight="false" outlineLevel="0" collapsed="false">
      <c r="A79" s="71" t="n">
        <v>1998</v>
      </c>
      <c r="B79" s="72" t="n">
        <v>0.0465</v>
      </c>
      <c r="C79" s="78" t="n">
        <f aca="false">((B78*(1-(1+B79)^(-10))/B79+1/(1+B79)^10)-1)+B78</f>
        <v>0.149214319226062</v>
      </c>
    </row>
    <row r="80" customFormat="false" ht="16" hidden="false" customHeight="false" outlineLevel="0" collapsed="false">
      <c r="A80" s="71" t="n">
        <v>1999</v>
      </c>
      <c r="B80" s="72" t="n">
        <v>0.0644</v>
      </c>
      <c r="C80" s="78" t="n">
        <f aca="false">((B79*(1-(1+B80)^(-10))/B80+1/(1+B80)^10)-1)+B79</f>
        <v>-0.0825421479626858</v>
      </c>
    </row>
    <row r="81" customFormat="false" ht="16" hidden="false" customHeight="false" outlineLevel="0" collapsed="false">
      <c r="A81" s="71" t="n">
        <v>2000</v>
      </c>
      <c r="B81" s="72" t="n">
        <v>0.0511</v>
      </c>
      <c r="C81" s="78" t="n">
        <f aca="false">((B80*(1-(1+B81)^(-10))/B81+1/(1+B81)^10)-1)+B80</f>
        <v>0.166552671253975</v>
      </c>
    </row>
    <row r="82" customFormat="false" ht="16" hidden="false" customHeight="false" outlineLevel="0" collapsed="false">
      <c r="A82" s="71" t="n">
        <v>2001</v>
      </c>
      <c r="B82" s="72" t="n">
        <v>0.0505</v>
      </c>
      <c r="C82" s="78" t="n">
        <f aca="false">((B81*(1-(1+B82)^(-10))/B82+1/(1+B82)^10)-1)+B81</f>
        <v>0.0557218118924926</v>
      </c>
    </row>
    <row r="83" customFormat="false" ht="16" hidden="false" customHeight="false" outlineLevel="0" collapsed="false">
      <c r="A83" s="71" t="n">
        <v>2002</v>
      </c>
      <c r="B83" s="72" t="n">
        <v>0.0382</v>
      </c>
      <c r="C83" s="78" t="n">
        <f aca="false">((B82*(1-(1+B83)^(-10))/B83+1/(1+B83)^10)-1)+B82</f>
        <v>0.151164003781093</v>
      </c>
    </row>
    <row r="84" customFormat="false" ht="16" hidden="false" customHeight="false" outlineLevel="0" collapsed="false">
      <c r="A84" s="71" t="n">
        <v>2003</v>
      </c>
      <c r="B84" s="72" t="n">
        <v>0.0425</v>
      </c>
      <c r="C84" s="78" t="n">
        <f aca="false">((B83*(1-(1+B84)^(-10))/B84+1/(1+B84)^10)-1)+B83</f>
        <v>0.00375318588177585</v>
      </c>
    </row>
    <row r="85" customFormat="false" ht="16" hidden="false" customHeight="false" outlineLevel="0" collapsed="false">
      <c r="A85" s="71" t="n">
        <v>2004</v>
      </c>
      <c r="B85" s="72" t="n">
        <v>0.0422</v>
      </c>
      <c r="C85" s="78" t="n">
        <f aca="false">((B84*(1-(1+B85)^(-10))/B85+1/(1+B85)^10)-1)+B84</f>
        <v>0.0449068370227455</v>
      </c>
    </row>
    <row r="86" customFormat="false" ht="16" hidden="false" customHeight="false" outlineLevel="0" collapsed="false">
      <c r="A86" s="71" t="n">
        <v>2005</v>
      </c>
      <c r="B86" s="72" t="n">
        <v>0.0439</v>
      </c>
      <c r="C86" s="78" t="n">
        <f aca="false">((B85*(1-(1+B86)^(-10))/B86+1/(1+B86)^10)-1)+B85</f>
        <v>0.0286753295977795</v>
      </c>
    </row>
    <row r="87" customFormat="false" ht="16" hidden="false" customHeight="false" outlineLevel="0" collapsed="false">
      <c r="A87" s="71" t="n">
        <v>2006</v>
      </c>
      <c r="B87" s="72" t="n">
        <v>0.047</v>
      </c>
      <c r="C87" s="78" t="n">
        <f aca="false">((B86*(1-(1+B87)^(-10))/B87+1/(1+B87)^10)-1)+B86</f>
        <v>0.0196100124175684</v>
      </c>
    </row>
    <row r="88" customFormat="false" ht="16" hidden="false" customHeight="false" outlineLevel="0" collapsed="false">
      <c r="A88" s="71" t="n">
        <v>2007</v>
      </c>
      <c r="B88" s="88" t="n">
        <v>0.0402</v>
      </c>
      <c r="C88" s="78" t="n">
        <f aca="false">((B87*(1-(1+B88)^(-10))/B88+1/(1+B88)^10)-1)+B87</f>
        <v>0.102099219300128</v>
      </c>
    </row>
    <row r="89" customFormat="false" ht="16" hidden="false" customHeight="false" outlineLevel="0" collapsed="false">
      <c r="A89" s="71" t="n">
        <v>2008</v>
      </c>
      <c r="B89" s="88" t="n">
        <v>0.0221</v>
      </c>
      <c r="C89" s="78" t="n">
        <f aca="false">((B88*(1-(1+B89)^(-10))/B89+1/(1+B89)^10)-1)+B88</f>
        <v>0.20101279926977</v>
      </c>
    </row>
    <row r="90" customFormat="false" ht="16" hidden="false" customHeight="false" outlineLevel="0" collapsed="false">
      <c r="A90" s="71" t="n">
        <v>2009</v>
      </c>
      <c r="B90" s="88" t="n">
        <f aca="false">'S&amp;P 500 &amp; Raw Data'!E85</f>
        <v>0.0384</v>
      </c>
      <c r="C90" s="78" t="n">
        <f aca="false">((B89*(1-(1+B90)^(-10))/B90+1/(1+B90)^10)-1)+B89</f>
        <v>-0.111166953132592</v>
      </c>
    </row>
    <row r="91" customFormat="false" ht="16" hidden="false" customHeight="false" outlineLevel="0" collapsed="false">
      <c r="A91" s="71" t="n">
        <v>2010</v>
      </c>
      <c r="B91" s="88" t="n">
        <f aca="false">'S&amp;P 500 &amp; Raw Data'!E86</f>
        <v>0.0329</v>
      </c>
      <c r="C91" s="78" t="n">
        <f aca="false">((B90*(1-(1+B91)^(-10))/B91+1/(1+B91)^10)-1)+B90</f>
        <v>0.0846293388035575</v>
      </c>
    </row>
    <row r="92" customFormat="false" ht="16" hidden="false" customHeight="false" outlineLevel="0" collapsed="false">
      <c r="A92" s="71" t="n">
        <v>2011</v>
      </c>
      <c r="B92" s="88" t="n">
        <v>0.0188</v>
      </c>
      <c r="C92" s="78" t="n">
        <f aca="false">((B91*(1-(1+B92)^(-10))/B92+1/(1+B92)^10)-1)+B91</f>
        <v>0.160353349994613</v>
      </c>
    </row>
    <row r="93" customFormat="false" ht="16" hidden="false" customHeight="false" outlineLevel="0" collapsed="false">
      <c r="A93" s="71" t="n">
        <v>2012</v>
      </c>
      <c r="B93" s="88" t="n">
        <v>0.0176</v>
      </c>
      <c r="C93" s="78" t="n">
        <f aca="false">((B92*(1-(1+B93)^(-10))/B93+1/(1+B93)^10)-1)+B92</f>
        <v>0.0297157197801895</v>
      </c>
    </row>
    <row r="94" customFormat="false" ht="16" hidden="false" customHeight="false" outlineLevel="0" collapsed="false">
      <c r="A94" s="71" t="n">
        <v>2013</v>
      </c>
      <c r="B94" s="88" t="n">
        <v>0.03036</v>
      </c>
      <c r="C94" s="78" t="n">
        <f aca="false">((B93*(1-(1+B94)^(-10))/B94+1/(1+B94)^10)-1)+B93</f>
        <v>-0.0910456879434727</v>
      </c>
    </row>
    <row r="95" customFormat="false" ht="16" hidden="false" customHeight="false" outlineLevel="0" collapsed="false">
      <c r="A95" s="71" t="n">
        <v>2014</v>
      </c>
      <c r="B95" s="91" t="n">
        <v>0.0217</v>
      </c>
      <c r="C95" s="78" t="n">
        <f aca="false">((B94*(1-(1+B95)^(-10))/B95+1/(1+B95)^10)-1)+B94</f>
        <v>0.107461804520047</v>
      </c>
    </row>
    <row r="96" customFormat="false" ht="16" hidden="false" customHeight="false" outlineLevel="0" collapsed="false">
      <c r="A96" s="71" t="n">
        <v>2015</v>
      </c>
      <c r="B96" s="88" t="n">
        <v>0.0227</v>
      </c>
      <c r="C96" s="78" t="n">
        <f aca="false">((B95*(1-(1+B96)^(-10))/B96+1/(1+B96)^10)-1)+B95</f>
        <v>0.0128429967097922</v>
      </c>
    </row>
    <row r="97" customFormat="false" ht="16" hidden="false" customHeight="false" outlineLevel="0" collapsed="false">
      <c r="A97" s="71" t="n">
        <v>2016</v>
      </c>
      <c r="B97" s="88" t="n">
        <v>0.0245</v>
      </c>
      <c r="C97" s="78" t="n">
        <f aca="false">((B96*(1-(1+B97)^(-10))/B97+1/(1+B97)^10)-1)+B96</f>
        <v>0.00690550469874779</v>
      </c>
    </row>
    <row r="98" customFormat="false" ht="16" hidden="false" customHeight="false" outlineLevel="0" collapsed="false">
      <c r="A98" s="71" t="n">
        <v>2017</v>
      </c>
      <c r="B98" s="88" t="n">
        <v>0.0241</v>
      </c>
      <c r="C98" s="78" t="n">
        <f aca="false">((B97*(1-(1+B98)^(-10))/B98+1/(1+B98)^10)-1)+B97</f>
        <v>0.0280171627077895</v>
      </c>
    </row>
    <row r="99" customFormat="false" ht="16" hidden="false" customHeight="false" outlineLevel="0" collapsed="false">
      <c r="A99" s="71" t="n">
        <v>2018</v>
      </c>
      <c r="B99" s="88" t="n">
        <v>0.0269</v>
      </c>
      <c r="C99" s="78" t="n">
        <f aca="false">((B98*(1-(1+B99)^(-10))/B99+1/(1+B99)^10)-1)+B98</f>
        <v>-0.000166923857134026</v>
      </c>
    </row>
    <row r="100" customFormat="false" ht="16" hidden="false" customHeight="false" outlineLevel="0" collapsed="false">
      <c r="A100" s="71" t="n">
        <v>2019</v>
      </c>
      <c r="B100" s="100" t="n">
        <v>0.0192</v>
      </c>
      <c r="C100" s="78" t="n">
        <f aca="false">((B99*(1-(1+B100)^(-10))/B100+1/(1+B100)^10)-1)+B99</f>
        <v>0.0963563074154839</v>
      </c>
    </row>
    <row r="101" customFormat="false" ht="16" hidden="false" customHeight="false" outlineLevel="0" collapsed="false">
      <c r="A101" s="94" t="n">
        <v>2020</v>
      </c>
      <c r="B101" s="96" t="n">
        <v>0.0093</v>
      </c>
      <c r="C101" s="78" t="n">
        <f aca="false">((B100*(1-(1+B101)^(-10))/B101+1/(1+B101)^10)-1)+B100</f>
        <v>0.113318976466141</v>
      </c>
    </row>
  </sheetData>
  <printOptions headings="false" gridLines="true" gridLinesSet="true" horizontalCentered="false" verticalCentered="false"/>
  <pageMargins left="0.75" right="0.75" top="1" bottom="1" header="0.5" footer="0.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G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2" activeCellId="0" sqref="C12"/>
    </sheetView>
  </sheetViews>
  <sheetFormatPr defaultRowHeight="14" zeroHeight="false" outlineLevelRow="0" outlineLevelCol="0"/>
  <cols>
    <col collapsed="false" customWidth="true" hidden="false" outlineLevel="0" max="2" min="1" style="0" width="17.69"/>
    <col collapsed="false" customWidth="true" hidden="false" outlineLevel="0" max="3" min="3" style="0" width="44.71"/>
    <col collapsed="false" customWidth="true" hidden="false" outlineLevel="0" max="1025" min="4" style="0" width="11.04"/>
  </cols>
  <sheetData>
    <row r="1" s="101" customFormat="true" ht="14" hidden="false" customHeight="false" outlineLevel="0" collapsed="false">
      <c r="A1" s="0" t="s">
        <v>101</v>
      </c>
      <c r="B1" s="0"/>
      <c r="D1" s="0"/>
      <c r="E1" s="0"/>
      <c r="F1" s="0"/>
      <c r="G1" s="0"/>
    </row>
    <row r="2" s="101" customFormat="true" ht="14" hidden="false" customHeight="false" outlineLevel="0" collapsed="false">
      <c r="A2" s="0" t="s">
        <v>102</v>
      </c>
      <c r="B2" s="0"/>
      <c r="D2" s="0"/>
      <c r="E2" s="0"/>
      <c r="F2" s="0"/>
      <c r="G2" s="0"/>
    </row>
    <row r="3" s="101" customFormat="true" ht="14" hidden="false" customHeight="false" outlineLevel="0" collapsed="false">
      <c r="A3" s="0" t="s">
        <v>103</v>
      </c>
      <c r="B3" s="0"/>
      <c r="D3" s="0"/>
      <c r="E3" s="0"/>
      <c r="F3" s="0"/>
      <c r="G3" s="0"/>
    </row>
    <row r="4" s="101" customFormat="true" ht="14" hidden="false" customHeight="false" outlineLevel="0" collapsed="false">
      <c r="A4" s="0" t="s">
        <v>104</v>
      </c>
      <c r="B4" s="0"/>
      <c r="D4" s="0"/>
      <c r="E4" s="0"/>
      <c r="F4" s="0"/>
      <c r="G4" s="0"/>
    </row>
    <row r="5" s="101" customFormat="true" ht="14" hidden="false" customHeight="false" outlineLevel="0" collapsed="false">
      <c r="A5" s="0" t="s">
        <v>105</v>
      </c>
      <c r="B5" s="0"/>
      <c r="D5" s="0"/>
      <c r="E5" s="0"/>
      <c r="F5" s="0"/>
      <c r="G5" s="0"/>
    </row>
    <row r="6" s="101" customFormat="true" ht="14" hidden="false" customHeight="false" outlineLevel="0" collapsed="false">
      <c r="A6" s="0" t="s">
        <v>106</v>
      </c>
      <c r="B6" s="0"/>
      <c r="D6" s="0"/>
      <c r="E6" s="0"/>
      <c r="F6" s="0"/>
      <c r="G6" s="0"/>
    </row>
    <row r="7" s="101" customFormat="true" ht="14" hidden="false" customHeight="false" outlineLevel="0" collapsed="false">
      <c r="A7" s="0"/>
      <c r="B7" s="0"/>
      <c r="D7" s="0"/>
      <c r="E7" s="0"/>
      <c r="F7" s="0"/>
      <c r="G7" s="0"/>
    </row>
    <row r="8" s="101" customFormat="true" ht="14" hidden="false" customHeight="false" outlineLevel="0" collapsed="false">
      <c r="A8" s="0" t="s">
        <v>107</v>
      </c>
      <c r="B8" s="0" t="s">
        <v>108</v>
      </c>
      <c r="D8" s="0"/>
      <c r="E8" s="0"/>
      <c r="F8" s="0"/>
      <c r="G8" s="0"/>
    </row>
    <row r="9" s="101" customFormat="true" ht="14" hidden="false" customHeight="false" outlineLevel="0" collapsed="false">
      <c r="A9" s="0"/>
      <c r="B9" s="0"/>
      <c r="D9" s="0"/>
      <c r="E9" s="0"/>
      <c r="F9" s="0"/>
      <c r="G9" s="0"/>
    </row>
    <row r="10" s="101" customFormat="true" ht="14" hidden="false" customHeight="false" outlineLevel="0" collapsed="false">
      <c r="A10" s="0" t="s">
        <v>109</v>
      </c>
      <c r="B10" s="0"/>
      <c r="D10" s="0"/>
      <c r="E10" s="0"/>
      <c r="F10" s="0"/>
      <c r="G10" s="0"/>
    </row>
    <row r="11" s="101" customFormat="true" ht="14" hidden="false" customHeight="false" outlineLevel="0" collapsed="false">
      <c r="A11" s="0" t="s">
        <v>110</v>
      </c>
      <c r="B11" s="0" t="s">
        <v>107</v>
      </c>
      <c r="D11" s="0"/>
      <c r="E11" s="0"/>
      <c r="F11" s="0"/>
      <c r="G11" s="0"/>
    </row>
    <row r="12" s="101" customFormat="true" ht="12.8" hidden="false" customHeight="false" outlineLevel="0" collapsed="false">
      <c r="A12" s="102" t="n">
        <v>10958</v>
      </c>
      <c r="B12" s="103" t="n">
        <v>0.278333333333333</v>
      </c>
      <c r="C12" s="104" t="n">
        <f aca="false">B12/100</f>
        <v>0.00278333333333333</v>
      </c>
      <c r="D12" s="0"/>
      <c r="E12" s="0"/>
      <c r="F12" s="0"/>
      <c r="G12" s="0"/>
    </row>
    <row r="13" s="101" customFormat="true" ht="12.8" hidden="false" customHeight="false" outlineLevel="0" collapsed="false">
      <c r="A13" s="102" t="n">
        <v>11323</v>
      </c>
      <c r="B13" s="103" t="n">
        <v>0.1675</v>
      </c>
      <c r="C13" s="104" t="n">
        <f aca="false">B13/100</f>
        <v>0.001675</v>
      </c>
      <c r="D13" s="0"/>
      <c r="E13" s="0"/>
      <c r="F13" s="0"/>
      <c r="G13" s="0"/>
    </row>
    <row r="14" s="101" customFormat="true" ht="12.8" hidden="false" customHeight="false" outlineLevel="0" collapsed="false">
      <c r="A14" s="102" t="n">
        <v>11688</v>
      </c>
      <c r="B14" s="103" t="n">
        <v>0.1725</v>
      </c>
      <c r="C14" s="104" t="n">
        <f aca="false">B14/100</f>
        <v>0.001725</v>
      </c>
      <c r="D14" s="0"/>
      <c r="E14" s="0"/>
      <c r="F14" s="0"/>
      <c r="G14" s="0"/>
    </row>
    <row r="15" s="101" customFormat="true" ht="12.8" hidden="false" customHeight="false" outlineLevel="0" collapsed="false">
      <c r="A15" s="102" t="n">
        <v>12054</v>
      </c>
      <c r="B15" s="103" t="n">
        <v>0.275833333333333</v>
      </c>
      <c r="C15" s="104" t="n">
        <f aca="false">B15/100</f>
        <v>0.00275833333333333</v>
      </c>
      <c r="D15" s="0"/>
      <c r="E15" s="0"/>
      <c r="F15" s="0"/>
      <c r="G15" s="0"/>
    </row>
    <row r="16" s="101" customFormat="true" ht="12.8" hidden="false" customHeight="false" outlineLevel="0" collapsed="false">
      <c r="A16" s="102" t="n">
        <v>12419</v>
      </c>
      <c r="B16" s="103" t="n">
        <v>0.065</v>
      </c>
      <c r="C16" s="104" t="n">
        <f aca="false">B16/100</f>
        <v>0.00065</v>
      </c>
      <c r="D16" s="0"/>
      <c r="E16" s="0"/>
      <c r="F16" s="0"/>
      <c r="G16" s="0"/>
    </row>
    <row r="17" s="101" customFormat="true" ht="12.8" hidden="false" customHeight="false" outlineLevel="0" collapsed="false">
      <c r="A17" s="102" t="n">
        <v>12784</v>
      </c>
      <c r="B17" s="103" t="n">
        <v>0.0458333333333333</v>
      </c>
      <c r="C17" s="104" t="n">
        <f aca="false">B17/100</f>
        <v>0.000458333333333333</v>
      </c>
      <c r="D17" s="0"/>
      <c r="E17" s="0"/>
      <c r="F17" s="0"/>
      <c r="G17" s="0"/>
    </row>
    <row r="18" s="101" customFormat="true" ht="12.8" hidden="false" customHeight="false" outlineLevel="0" collapsed="false">
      <c r="A18" s="102" t="n">
        <v>13149</v>
      </c>
      <c r="B18" s="103" t="n">
        <v>0.0358333333333333</v>
      </c>
      <c r="C18" s="104" t="n">
        <f aca="false">B18/100</f>
        <v>0.000358333333333333</v>
      </c>
      <c r="D18" s="0"/>
      <c r="E18" s="0"/>
      <c r="F18" s="0"/>
      <c r="G18" s="0"/>
    </row>
    <row r="19" s="101" customFormat="true" ht="12.8" hidden="false" customHeight="false" outlineLevel="0" collapsed="false">
      <c r="A19" s="102" t="n">
        <v>13515</v>
      </c>
      <c r="B19" s="103" t="n">
        <v>0.129166666666667</v>
      </c>
      <c r="C19" s="104" t="n">
        <f aca="false">B19/100</f>
        <v>0.00129166666666667</v>
      </c>
      <c r="D19" s="0"/>
      <c r="E19" s="0"/>
      <c r="F19" s="0"/>
      <c r="G19" s="0"/>
    </row>
    <row r="20" s="101" customFormat="true" ht="12.8" hidden="false" customHeight="false" outlineLevel="0" collapsed="false">
      <c r="A20" s="102" t="n">
        <v>13880</v>
      </c>
      <c r="B20" s="103" t="n">
        <v>0.3425</v>
      </c>
      <c r="C20" s="104" t="n">
        <f aca="false">B20/100</f>
        <v>0.003425</v>
      </c>
      <c r="D20" s="0"/>
      <c r="E20" s="0"/>
      <c r="F20" s="0"/>
      <c r="G20" s="0"/>
    </row>
    <row r="21" s="101" customFormat="true" ht="12.8" hidden="false" customHeight="false" outlineLevel="0" collapsed="false">
      <c r="A21" s="102" t="n">
        <v>14245</v>
      </c>
      <c r="B21" s="103" t="n">
        <v>0.38</v>
      </c>
      <c r="C21" s="104" t="n">
        <f aca="false">B21/100</f>
        <v>0.0038</v>
      </c>
      <c r="D21" s="0"/>
      <c r="E21" s="0"/>
      <c r="F21" s="0"/>
      <c r="G21" s="0"/>
    </row>
    <row r="22" s="101" customFormat="true" ht="12.8" hidden="false" customHeight="false" outlineLevel="0" collapsed="false">
      <c r="A22" s="102" t="n">
        <v>14610</v>
      </c>
      <c r="B22" s="103" t="n">
        <v>0.38</v>
      </c>
      <c r="C22" s="104" t="n">
        <f aca="false">B22/100</f>
        <v>0.0038</v>
      </c>
      <c r="D22" s="0"/>
      <c r="E22" s="0"/>
      <c r="F22" s="0"/>
      <c r="G22" s="0"/>
    </row>
    <row r="23" s="101" customFormat="true" ht="12.8" hidden="false" customHeight="false" outlineLevel="0" collapsed="false">
      <c r="A23" s="102" t="n">
        <v>14976</v>
      </c>
      <c r="B23" s="103" t="n">
        <v>0.38</v>
      </c>
      <c r="C23" s="104" t="n">
        <f aca="false">B23/100</f>
        <v>0.0038</v>
      </c>
      <c r="D23" s="0"/>
      <c r="E23" s="0"/>
      <c r="F23" s="0"/>
      <c r="G23" s="0"/>
    </row>
    <row r="24" s="101" customFormat="true" ht="12.8" hidden="false" customHeight="false" outlineLevel="0" collapsed="false">
      <c r="A24" s="102" t="n">
        <v>15341</v>
      </c>
      <c r="B24" s="103" t="n">
        <v>0.38</v>
      </c>
      <c r="C24" s="104" t="n">
        <f aca="false">B24/100</f>
        <v>0.0038</v>
      </c>
      <c r="D24" s="0"/>
      <c r="E24" s="0"/>
      <c r="F24" s="0"/>
      <c r="G24" s="0"/>
    </row>
    <row r="25" s="101" customFormat="true" ht="12.8" hidden="false" customHeight="false" outlineLevel="0" collapsed="false">
      <c r="A25" s="102" t="n">
        <v>15706</v>
      </c>
      <c r="B25" s="103" t="n">
        <v>0.600833333333333</v>
      </c>
      <c r="C25" s="104" t="n">
        <f aca="false">B25/100</f>
        <v>0.00600833333333333</v>
      </c>
      <c r="D25" s="0"/>
      <c r="E25" s="0"/>
      <c r="F25" s="0"/>
      <c r="G25" s="0"/>
    </row>
    <row r="26" s="101" customFormat="true" ht="12.8" hidden="false" customHeight="false" outlineLevel="0" collapsed="false">
      <c r="A26" s="102" t="n">
        <v>16071</v>
      </c>
      <c r="B26" s="103" t="n">
        <v>1.045</v>
      </c>
      <c r="C26" s="104" t="n">
        <f aca="false">B26/100</f>
        <v>0.01045</v>
      </c>
      <c r="D26" s="0"/>
      <c r="E26" s="0"/>
      <c r="F26" s="0"/>
      <c r="G26" s="0"/>
    </row>
    <row r="27" s="101" customFormat="true" ht="12.8" hidden="false" customHeight="false" outlineLevel="0" collapsed="false">
      <c r="A27" s="102" t="n">
        <v>16437</v>
      </c>
      <c r="B27" s="103" t="n">
        <v>1.115</v>
      </c>
      <c r="C27" s="104" t="n">
        <f aca="false">B27/100</f>
        <v>0.01115</v>
      </c>
      <c r="D27" s="0"/>
      <c r="E27" s="0"/>
      <c r="F27" s="0"/>
      <c r="G27" s="0"/>
    </row>
    <row r="28" s="101" customFormat="true" ht="12.8" hidden="false" customHeight="false" outlineLevel="0" collapsed="false">
      <c r="A28" s="102" t="n">
        <v>16802</v>
      </c>
      <c r="B28" s="103" t="n">
        <v>1.20333333333333</v>
      </c>
      <c r="C28" s="104" t="n">
        <f aca="false">B28/100</f>
        <v>0.0120333333333333</v>
      </c>
      <c r="D28" s="0"/>
      <c r="E28" s="0"/>
      <c r="F28" s="0"/>
      <c r="G28" s="0"/>
    </row>
    <row r="29" s="101" customFormat="true" ht="12.8" hidden="false" customHeight="false" outlineLevel="0" collapsed="false">
      <c r="A29" s="102" t="n">
        <v>17167</v>
      </c>
      <c r="B29" s="103" t="n">
        <v>1.5175</v>
      </c>
      <c r="C29" s="104" t="n">
        <f aca="false">B29/100</f>
        <v>0.015175</v>
      </c>
      <c r="D29" s="0"/>
      <c r="E29" s="0"/>
      <c r="F29" s="0"/>
      <c r="G29" s="0"/>
    </row>
    <row r="30" s="101" customFormat="true" ht="12.8" hidden="false" customHeight="false" outlineLevel="0" collapsed="false">
      <c r="A30" s="102" t="n">
        <v>17532</v>
      </c>
      <c r="B30" s="103" t="n">
        <v>1.7225</v>
      </c>
      <c r="C30" s="104" t="n">
        <f aca="false">B30/100</f>
        <v>0.017225</v>
      </c>
      <c r="D30" s="0"/>
      <c r="E30" s="0"/>
      <c r="F30" s="0"/>
      <c r="G30" s="0"/>
    </row>
    <row r="31" s="101" customFormat="true" ht="12.8" hidden="false" customHeight="false" outlineLevel="0" collapsed="false">
      <c r="A31" s="102" t="n">
        <v>17898</v>
      </c>
      <c r="B31" s="103" t="n">
        <v>1.89083333333333</v>
      </c>
      <c r="C31" s="104" t="n">
        <f aca="false">B31/100</f>
        <v>0.0189083333333333</v>
      </c>
      <c r="D31" s="0"/>
      <c r="E31" s="0"/>
      <c r="F31" s="0"/>
      <c r="G31" s="0"/>
    </row>
    <row r="32" s="101" customFormat="true" ht="12.8" hidden="false" customHeight="false" outlineLevel="0" collapsed="false">
      <c r="A32" s="102" t="n">
        <v>18263</v>
      </c>
      <c r="B32" s="103" t="n">
        <v>0.938333333333333</v>
      </c>
      <c r="C32" s="104" t="n">
        <f aca="false">B32/100</f>
        <v>0.00938333333333333</v>
      </c>
      <c r="D32" s="0"/>
      <c r="E32" s="0"/>
      <c r="F32" s="0"/>
      <c r="G32" s="0"/>
    </row>
    <row r="33" s="101" customFormat="true" ht="12.8" hidden="false" customHeight="false" outlineLevel="0" collapsed="false">
      <c r="A33" s="102" t="n">
        <v>18628</v>
      </c>
      <c r="B33" s="103" t="n">
        <v>1.725</v>
      </c>
      <c r="C33" s="104" t="n">
        <f aca="false">B33/100</f>
        <v>0.01725</v>
      </c>
      <c r="D33" s="0"/>
      <c r="E33" s="0"/>
      <c r="F33" s="0"/>
      <c r="G33" s="0"/>
    </row>
    <row r="34" s="101" customFormat="true" ht="12.8" hidden="false" customHeight="false" outlineLevel="0" collapsed="false">
      <c r="A34" s="102" t="n">
        <v>18993</v>
      </c>
      <c r="B34" s="103" t="n">
        <v>2.6275</v>
      </c>
      <c r="C34" s="104" t="n">
        <f aca="false">B34/100</f>
        <v>0.026275</v>
      </c>
      <c r="D34" s="0"/>
      <c r="E34" s="0"/>
      <c r="F34" s="0"/>
      <c r="G34" s="0"/>
    </row>
    <row r="35" s="101" customFormat="true" ht="12.8" hidden="false" customHeight="false" outlineLevel="0" collapsed="false">
      <c r="A35" s="102" t="n">
        <v>19359</v>
      </c>
      <c r="B35" s="103" t="n">
        <v>3.225</v>
      </c>
      <c r="C35" s="104" t="n">
        <f aca="false">B35/100</f>
        <v>0.03225</v>
      </c>
      <c r="D35" s="0"/>
      <c r="E35" s="0"/>
      <c r="F35" s="0"/>
      <c r="G35" s="0"/>
    </row>
    <row r="36" s="101" customFormat="true" ht="12.8" hidden="false" customHeight="false" outlineLevel="0" collapsed="false">
      <c r="A36" s="102" t="n">
        <v>19724</v>
      </c>
      <c r="B36" s="103" t="n">
        <v>1.77083333333333</v>
      </c>
      <c r="C36" s="104" t="n">
        <f aca="false">B36/100</f>
        <v>0.0177083333333333</v>
      </c>
      <c r="D36" s="0"/>
      <c r="E36" s="0"/>
      <c r="F36" s="0"/>
      <c r="G36" s="0"/>
    </row>
    <row r="37" s="101" customFormat="true" ht="12.8" hidden="false" customHeight="false" outlineLevel="0" collapsed="false">
      <c r="A37" s="102" t="n">
        <v>20089</v>
      </c>
      <c r="B37" s="103" t="n">
        <v>3.38583333333333</v>
      </c>
      <c r="C37" s="104" t="n">
        <f aca="false">B37/100</f>
        <v>0.0338583333333333</v>
      </c>
      <c r="D37" s="0"/>
      <c r="E37" s="0"/>
      <c r="F37" s="0"/>
      <c r="G37" s="0"/>
    </row>
    <row r="38" s="101" customFormat="true" ht="12.8" hidden="false" customHeight="false" outlineLevel="0" collapsed="false">
      <c r="A38" s="102" t="n">
        <v>20454</v>
      </c>
      <c r="B38" s="103" t="n">
        <v>2.88333333333333</v>
      </c>
      <c r="C38" s="104" t="n">
        <f aca="false">B38/100</f>
        <v>0.0288333333333333</v>
      </c>
      <c r="D38" s="0"/>
      <c r="E38" s="0"/>
      <c r="F38" s="0"/>
      <c r="G38" s="0"/>
    </row>
    <row r="39" s="101" customFormat="true" ht="12.8" hidden="false" customHeight="false" outlineLevel="0" collapsed="false">
      <c r="A39" s="102" t="n">
        <v>20820</v>
      </c>
      <c r="B39" s="103" t="n">
        <v>2.35416666666667</v>
      </c>
      <c r="C39" s="104" t="n">
        <f aca="false">B39/100</f>
        <v>0.0235416666666667</v>
      </c>
      <c r="D39" s="0"/>
      <c r="E39" s="0"/>
      <c r="F39" s="0"/>
      <c r="G39" s="0"/>
    </row>
    <row r="40" s="101" customFormat="true" ht="12.8" hidden="false" customHeight="false" outlineLevel="0" collapsed="false">
      <c r="A40" s="102" t="n">
        <v>21185</v>
      </c>
      <c r="B40" s="103" t="n">
        <v>2.77333333333333</v>
      </c>
      <c r="C40" s="104" t="n">
        <f aca="false">B40/100</f>
        <v>0.0277333333333333</v>
      </c>
      <c r="D40" s="0"/>
      <c r="E40" s="0"/>
      <c r="F40" s="0"/>
      <c r="G40" s="0"/>
    </row>
    <row r="41" s="101" customFormat="true" ht="12.8" hidden="false" customHeight="false" outlineLevel="0" collapsed="false">
      <c r="A41" s="102" t="n">
        <v>21550</v>
      </c>
      <c r="B41" s="103" t="n">
        <v>3.15916666666667</v>
      </c>
      <c r="C41" s="104" t="n">
        <f aca="false">B41/100</f>
        <v>0.0315916666666667</v>
      </c>
      <c r="D41" s="0"/>
      <c r="E41" s="0"/>
      <c r="F41" s="0"/>
      <c r="G41" s="0"/>
    </row>
    <row r="42" s="101" customFormat="true" ht="12.8" hidden="false" customHeight="false" outlineLevel="0" collapsed="false">
      <c r="A42" s="102" t="n">
        <v>21915</v>
      </c>
      <c r="B42" s="103" t="n">
        <v>3.54666666666667</v>
      </c>
      <c r="C42" s="104" t="n">
        <f aca="false">B42/100</f>
        <v>0.0354666666666667</v>
      </c>
      <c r="D42" s="0"/>
      <c r="E42" s="0"/>
      <c r="F42" s="0"/>
      <c r="G42" s="0"/>
    </row>
    <row r="43" s="101" customFormat="true" ht="12.8" hidden="false" customHeight="false" outlineLevel="0" collapsed="false">
      <c r="A43" s="102" t="n">
        <v>22281</v>
      </c>
      <c r="B43" s="103" t="n">
        <v>3.94916666666667</v>
      </c>
      <c r="C43" s="104" t="n">
        <f aca="false">B43/100</f>
        <v>0.0394916666666667</v>
      </c>
      <c r="D43" s="0"/>
      <c r="E43" s="0"/>
      <c r="F43" s="0"/>
      <c r="G43" s="0"/>
    </row>
    <row r="44" s="101" customFormat="true" ht="12.8" hidden="false" customHeight="false" outlineLevel="0" collapsed="false">
      <c r="A44" s="102" t="n">
        <v>22646</v>
      </c>
      <c r="B44" s="103" t="n">
        <v>4.8625</v>
      </c>
      <c r="C44" s="104" t="n">
        <f aca="false">B44/100</f>
        <v>0.048625</v>
      </c>
      <c r="D44" s="0"/>
      <c r="E44" s="0"/>
      <c r="F44" s="0"/>
      <c r="G44" s="0"/>
    </row>
    <row r="45" s="101" customFormat="true" ht="12.8" hidden="false" customHeight="false" outlineLevel="0" collapsed="false">
      <c r="A45" s="102" t="n">
        <v>23011</v>
      </c>
      <c r="B45" s="103" t="n">
        <v>4.30666666666667</v>
      </c>
      <c r="C45" s="104" t="n">
        <f aca="false">B45/100</f>
        <v>0.0430666666666667</v>
      </c>
      <c r="D45" s="0"/>
      <c r="E45" s="0"/>
      <c r="F45" s="0"/>
      <c r="G45" s="0"/>
    </row>
    <row r="46" s="101" customFormat="true" ht="12.8" hidden="false" customHeight="false" outlineLevel="0" collapsed="false">
      <c r="A46" s="102" t="n">
        <v>23376</v>
      </c>
      <c r="B46" s="103" t="n">
        <v>5.33833333333333</v>
      </c>
      <c r="C46" s="104" t="n">
        <f aca="false">B46/100</f>
        <v>0.0533833333333333</v>
      </c>
      <c r="D46" s="0"/>
      <c r="E46" s="0"/>
      <c r="F46" s="0"/>
      <c r="G46" s="0"/>
    </row>
    <row r="47" s="101" customFormat="true" ht="12.8" hidden="false" customHeight="false" outlineLevel="0" collapsed="false">
      <c r="A47" s="102" t="n">
        <v>23742</v>
      </c>
      <c r="B47" s="103" t="n">
        <v>6.66666666666667</v>
      </c>
      <c r="C47" s="104" t="n">
        <f aca="false">B47/100</f>
        <v>0.0666666666666667</v>
      </c>
      <c r="D47" s="0"/>
      <c r="E47" s="0"/>
      <c r="F47" s="0"/>
      <c r="G47" s="0"/>
    </row>
    <row r="48" s="101" customFormat="true" ht="12.8" hidden="false" customHeight="false" outlineLevel="0" collapsed="false">
      <c r="A48" s="102" t="n">
        <v>24107</v>
      </c>
      <c r="B48" s="103" t="n">
        <v>6.39166666666667</v>
      </c>
      <c r="C48" s="104" t="n">
        <f aca="false">B48/100</f>
        <v>0.0639166666666667</v>
      </c>
      <c r="D48" s="0"/>
      <c r="E48" s="0"/>
      <c r="F48" s="0"/>
      <c r="G48" s="0"/>
    </row>
    <row r="49" s="101" customFormat="true" ht="12.8" hidden="false" customHeight="false" outlineLevel="0" collapsed="false">
      <c r="A49" s="102" t="n">
        <v>24472</v>
      </c>
      <c r="B49" s="103" t="n">
        <v>4.3325</v>
      </c>
      <c r="C49" s="104" t="n">
        <f aca="false">B49/100</f>
        <v>0.043325</v>
      </c>
      <c r="D49" s="0"/>
      <c r="E49" s="0"/>
      <c r="F49" s="0"/>
      <c r="G49" s="0"/>
    </row>
    <row r="50" s="101" customFormat="true" ht="12.8" hidden="false" customHeight="false" outlineLevel="0" collapsed="false">
      <c r="A50" s="102" t="n">
        <v>24837</v>
      </c>
      <c r="B50" s="103" t="n">
        <v>4.0725</v>
      </c>
      <c r="C50" s="104" t="n">
        <f aca="false">B50/100</f>
        <v>0.040725</v>
      </c>
      <c r="D50" s="0"/>
      <c r="E50" s="0"/>
      <c r="F50" s="0"/>
      <c r="G50" s="0"/>
    </row>
    <row r="51" s="101" customFormat="true" ht="12.8" hidden="false" customHeight="false" outlineLevel="0" collapsed="false">
      <c r="A51" s="102" t="n">
        <v>25203</v>
      </c>
      <c r="B51" s="103" t="n">
        <v>7.03166666666667</v>
      </c>
      <c r="C51" s="104" t="n">
        <f aca="false">B51/100</f>
        <v>0.0703166666666667</v>
      </c>
      <c r="D51" s="0"/>
      <c r="E51" s="0"/>
      <c r="F51" s="0"/>
      <c r="G51" s="0"/>
    </row>
    <row r="52" s="101" customFormat="true" ht="12.8" hidden="false" customHeight="false" outlineLevel="0" collapsed="false">
      <c r="A52" s="102" t="n">
        <v>25568</v>
      </c>
      <c r="B52" s="103" t="n">
        <v>7.83</v>
      </c>
      <c r="C52" s="104" t="n">
        <f aca="false">B52/100</f>
        <v>0.0783</v>
      </c>
      <c r="D52" s="0"/>
      <c r="E52" s="0"/>
      <c r="F52" s="0"/>
      <c r="G52" s="0"/>
    </row>
    <row r="53" s="101" customFormat="true" ht="12.8" hidden="false" customHeight="false" outlineLevel="0" collapsed="false">
      <c r="A53" s="102" t="n">
        <v>25933</v>
      </c>
      <c r="B53" s="103" t="n">
        <v>5.775</v>
      </c>
      <c r="C53" s="104" t="n">
        <f aca="false">B53/100</f>
        <v>0.05775</v>
      </c>
      <c r="D53" s="0"/>
      <c r="E53" s="0"/>
      <c r="F53" s="0"/>
      <c r="G53" s="0"/>
    </row>
    <row r="54" s="101" customFormat="true" ht="12.8" hidden="false" customHeight="false" outlineLevel="0" collapsed="false">
      <c r="A54" s="102" t="n">
        <v>26298</v>
      </c>
      <c r="B54" s="103" t="n">
        <v>4.97416666666667</v>
      </c>
      <c r="C54" s="104" t="n">
        <f aca="false">B54/100</f>
        <v>0.0497416666666667</v>
      </c>
      <c r="D54" s="0"/>
      <c r="E54" s="0"/>
      <c r="F54" s="0"/>
      <c r="G54" s="0"/>
    </row>
    <row r="55" s="101" customFormat="true" ht="12.8" hidden="false" customHeight="false" outlineLevel="0" collapsed="false">
      <c r="A55" s="102" t="n">
        <v>26664</v>
      </c>
      <c r="B55" s="103" t="n">
        <v>5.26916666666667</v>
      </c>
      <c r="C55" s="104" t="n">
        <f aca="false">B55/100</f>
        <v>0.0526916666666667</v>
      </c>
      <c r="D55" s="0"/>
      <c r="E55" s="0"/>
      <c r="F55" s="0"/>
      <c r="G55" s="0"/>
    </row>
    <row r="56" s="101" customFormat="true" ht="12.8" hidden="false" customHeight="false" outlineLevel="0" collapsed="false">
      <c r="A56" s="102" t="n">
        <v>27029</v>
      </c>
      <c r="B56" s="103" t="n">
        <v>7.18833333333333</v>
      </c>
      <c r="C56" s="104" t="n">
        <f aca="false">B56/100</f>
        <v>0.0718833333333333</v>
      </c>
      <c r="D56" s="0"/>
      <c r="E56" s="0"/>
      <c r="F56" s="0"/>
      <c r="G56" s="0"/>
    </row>
    <row r="57" s="101" customFormat="true" ht="12.8" hidden="false" customHeight="false" outlineLevel="0" collapsed="false">
      <c r="A57" s="102" t="n">
        <v>27394</v>
      </c>
      <c r="B57" s="103" t="n">
        <v>10.0691666666667</v>
      </c>
      <c r="C57" s="104" t="n">
        <f aca="false">B57/100</f>
        <v>0.100691666666667</v>
      </c>
      <c r="D57" s="0"/>
      <c r="E57" s="0"/>
      <c r="F57" s="0"/>
      <c r="G57" s="0"/>
    </row>
    <row r="58" s="101" customFormat="true" ht="12.8" hidden="false" customHeight="false" outlineLevel="0" collapsed="false">
      <c r="A58" s="102" t="n">
        <v>27759</v>
      </c>
      <c r="B58" s="103" t="n">
        <v>11.4341666666667</v>
      </c>
      <c r="C58" s="104" t="n">
        <f aca="false">B58/100</f>
        <v>0.114341666666667</v>
      </c>
      <c r="D58" s="0"/>
      <c r="E58" s="0"/>
      <c r="F58" s="0"/>
      <c r="G58" s="0"/>
    </row>
    <row r="59" s="101" customFormat="true" ht="12.8" hidden="false" customHeight="false" outlineLevel="0" collapsed="false">
      <c r="A59" s="102" t="n">
        <v>28125</v>
      </c>
      <c r="B59" s="103" t="n">
        <v>14.025</v>
      </c>
      <c r="C59" s="104" t="n">
        <f aca="false">B59/100</f>
        <v>0.14025</v>
      </c>
      <c r="D59" s="0"/>
      <c r="E59" s="0"/>
      <c r="F59" s="0"/>
      <c r="G59" s="0"/>
    </row>
    <row r="60" s="101" customFormat="true" ht="12.8" hidden="false" customHeight="false" outlineLevel="0" collapsed="false">
      <c r="A60" s="102" t="n">
        <v>28490</v>
      </c>
      <c r="B60" s="103" t="n">
        <v>10.6141666666667</v>
      </c>
      <c r="C60" s="104" t="n">
        <f aca="false">B60/100</f>
        <v>0.106141666666667</v>
      </c>
      <c r="D60" s="0"/>
      <c r="E60" s="0"/>
      <c r="F60" s="0"/>
      <c r="G60" s="0"/>
    </row>
    <row r="61" s="101" customFormat="true" ht="12.8" hidden="false" customHeight="false" outlineLevel="0" collapsed="false">
      <c r="A61" s="102" t="n">
        <v>28855</v>
      </c>
      <c r="B61" s="103" t="n">
        <v>8.61083333333333</v>
      </c>
      <c r="C61" s="104" t="n">
        <f aca="false">B61/100</f>
        <v>0.0861083333333333</v>
      </c>
      <c r="D61" s="0"/>
      <c r="E61" s="0"/>
      <c r="F61" s="0"/>
      <c r="G61" s="0"/>
    </row>
    <row r="62" s="101" customFormat="true" ht="12.8" hidden="false" customHeight="false" outlineLevel="0" collapsed="false">
      <c r="A62" s="102" t="n">
        <v>29220</v>
      </c>
      <c r="B62" s="103" t="n">
        <v>9.5225</v>
      </c>
      <c r="C62" s="104" t="n">
        <f aca="false">B62/100</f>
        <v>0.095225</v>
      </c>
      <c r="D62" s="0"/>
      <c r="E62" s="0"/>
      <c r="F62" s="0"/>
      <c r="G62" s="0"/>
    </row>
    <row r="63" s="101" customFormat="true" ht="12.8" hidden="false" customHeight="false" outlineLevel="0" collapsed="false">
      <c r="A63" s="102" t="n">
        <v>29586</v>
      </c>
      <c r="B63" s="103" t="n">
        <v>7.47916666666667</v>
      </c>
      <c r="C63" s="104" t="n">
        <f aca="false">B63/100</f>
        <v>0.0747916666666667</v>
      </c>
      <c r="D63" s="0"/>
      <c r="E63" s="0"/>
      <c r="F63" s="0"/>
      <c r="G63" s="0"/>
    </row>
    <row r="64" s="101" customFormat="true" ht="12.8" hidden="false" customHeight="false" outlineLevel="0" collapsed="false">
      <c r="A64" s="102" t="n">
        <v>29951</v>
      </c>
      <c r="B64" s="103" t="n">
        <v>5.97833333333333</v>
      </c>
      <c r="C64" s="104" t="n">
        <f aca="false">B64/100</f>
        <v>0.0597833333333333</v>
      </c>
      <c r="D64" s="0"/>
      <c r="E64" s="0"/>
      <c r="F64" s="0"/>
      <c r="G64" s="0"/>
    </row>
    <row r="65" s="101" customFormat="true" ht="12.8" hidden="false" customHeight="false" outlineLevel="0" collapsed="false">
      <c r="A65" s="102" t="n">
        <v>30316</v>
      </c>
      <c r="B65" s="103" t="n">
        <v>5.775</v>
      </c>
      <c r="C65" s="104" t="n">
        <f aca="false">B65/100</f>
        <v>0.05775</v>
      </c>
      <c r="D65" s="0"/>
      <c r="E65" s="0"/>
      <c r="F65" s="0"/>
      <c r="G65" s="0"/>
    </row>
    <row r="66" s="101" customFormat="true" ht="12.8" hidden="false" customHeight="false" outlineLevel="0" collapsed="false">
      <c r="A66" s="102" t="n">
        <v>30681</v>
      </c>
      <c r="B66" s="103" t="n">
        <v>6.6675</v>
      </c>
      <c r="C66" s="104" t="n">
        <f aca="false">B66/100</f>
        <v>0.066675</v>
      </c>
      <c r="D66" s="0"/>
      <c r="E66" s="0"/>
      <c r="F66" s="0"/>
      <c r="G66" s="0"/>
    </row>
    <row r="67" s="101" customFormat="true" ht="12.8" hidden="false" customHeight="false" outlineLevel="0" collapsed="false">
      <c r="A67" s="102" t="n">
        <v>31047</v>
      </c>
      <c r="B67" s="103" t="n">
        <v>8.11166666666667</v>
      </c>
      <c r="C67" s="104" t="n">
        <f aca="false">B67/100</f>
        <v>0.0811166666666667</v>
      </c>
      <c r="D67" s="0"/>
      <c r="E67" s="0"/>
      <c r="F67" s="0"/>
      <c r="G67" s="0"/>
    </row>
    <row r="68" s="101" customFormat="true" ht="12.8" hidden="false" customHeight="false" outlineLevel="0" collapsed="false">
      <c r="A68" s="102" t="n">
        <v>31412</v>
      </c>
      <c r="B68" s="103" t="n">
        <v>7.49333333333333</v>
      </c>
      <c r="C68" s="104" t="n">
        <f aca="false">B68/100</f>
        <v>0.0749333333333333</v>
      </c>
      <c r="D68" s="0"/>
      <c r="E68" s="0"/>
      <c r="F68" s="0"/>
      <c r="G68" s="0"/>
    </row>
    <row r="69" s="101" customFormat="true" ht="12.8" hidden="false" customHeight="false" outlineLevel="0" collapsed="false">
      <c r="A69" s="102" t="n">
        <v>31777</v>
      </c>
      <c r="B69" s="103" t="n">
        <v>5.375</v>
      </c>
      <c r="C69" s="104" t="n">
        <f aca="false">B69/100</f>
        <v>0.05375</v>
      </c>
      <c r="D69" s="0"/>
      <c r="E69" s="0"/>
      <c r="F69" s="0"/>
      <c r="G69" s="0"/>
    </row>
    <row r="70" s="101" customFormat="true" ht="12.8" hidden="false" customHeight="false" outlineLevel="0" collapsed="false">
      <c r="A70" s="102" t="n">
        <v>32142</v>
      </c>
      <c r="B70" s="103" t="n">
        <v>3.43166666666667</v>
      </c>
      <c r="C70" s="104" t="n">
        <f aca="false">B70/100</f>
        <v>0.0343166666666667</v>
      </c>
      <c r="D70" s="0"/>
      <c r="E70" s="0"/>
      <c r="F70" s="0"/>
      <c r="G70" s="0"/>
    </row>
    <row r="71" s="101" customFormat="true" ht="12.8" hidden="false" customHeight="false" outlineLevel="0" collapsed="false">
      <c r="A71" s="102" t="n">
        <v>32508</v>
      </c>
      <c r="B71" s="103" t="n">
        <v>2.9975</v>
      </c>
      <c r="C71" s="104" t="n">
        <f aca="false">B71/100</f>
        <v>0.029975</v>
      </c>
      <c r="D71" s="0"/>
      <c r="E71" s="0"/>
      <c r="F71" s="0"/>
      <c r="G71" s="0"/>
    </row>
    <row r="72" s="101" customFormat="true" ht="12.8" hidden="false" customHeight="false" outlineLevel="0" collapsed="false">
      <c r="A72" s="102" t="n">
        <v>32873</v>
      </c>
      <c r="B72" s="103" t="n">
        <v>4.24666666666667</v>
      </c>
      <c r="C72" s="104" t="n">
        <f aca="false">B72/100</f>
        <v>0.0424666666666667</v>
      </c>
      <c r="D72" s="0"/>
      <c r="E72" s="0"/>
      <c r="F72" s="0"/>
      <c r="G72" s="0"/>
    </row>
    <row r="73" s="101" customFormat="true" ht="12.8" hidden="false" customHeight="false" outlineLevel="0" collapsed="false">
      <c r="A73" s="102" t="n">
        <v>33238</v>
      </c>
      <c r="B73" s="103" t="n">
        <v>5.49</v>
      </c>
      <c r="C73" s="104" t="n">
        <f aca="false">B73/100</f>
        <v>0.0549</v>
      </c>
      <c r="D73" s="0"/>
      <c r="E73" s="0"/>
      <c r="F73" s="0"/>
      <c r="G73" s="0"/>
    </row>
    <row r="74" s="101" customFormat="true" ht="12.8" hidden="false" customHeight="false" outlineLevel="0" collapsed="false">
      <c r="A74" s="102" t="n">
        <v>33603</v>
      </c>
      <c r="B74" s="103" t="n">
        <v>5.00583333333333</v>
      </c>
      <c r="C74" s="104" t="n">
        <f aca="false">B74/100</f>
        <v>0.0500583333333333</v>
      </c>
      <c r="D74" s="0"/>
      <c r="E74" s="0"/>
      <c r="F74" s="0"/>
      <c r="G74" s="0"/>
    </row>
    <row r="75" s="101" customFormat="true" ht="12.8" hidden="false" customHeight="false" outlineLevel="0" collapsed="false">
      <c r="A75" s="102" t="n">
        <v>33969</v>
      </c>
      <c r="B75" s="103" t="n">
        <v>5.06083333333333</v>
      </c>
      <c r="C75" s="104" t="n">
        <f aca="false">B75/100</f>
        <v>0.0506083333333333</v>
      </c>
      <c r="D75" s="0"/>
      <c r="E75" s="0"/>
      <c r="F75" s="0"/>
      <c r="G75" s="0"/>
    </row>
    <row r="76" s="101" customFormat="true" ht="12.8" hidden="false" customHeight="false" outlineLevel="0" collapsed="false">
      <c r="A76" s="102" t="n">
        <v>34334</v>
      </c>
      <c r="B76" s="103" t="n">
        <v>4.77666666666667</v>
      </c>
      <c r="C76" s="104" t="n">
        <f aca="false">B76/100</f>
        <v>0.0477666666666667</v>
      </c>
      <c r="D76" s="0"/>
      <c r="E76" s="0"/>
      <c r="F76" s="0"/>
      <c r="G76" s="0"/>
    </row>
    <row r="77" s="101" customFormat="true" ht="12.8" hidden="false" customHeight="false" outlineLevel="0" collapsed="false">
      <c r="A77" s="102" t="n">
        <v>34699</v>
      </c>
      <c r="B77" s="103" t="n">
        <v>4.63833333333333</v>
      </c>
      <c r="C77" s="104" t="n">
        <f aca="false">B77/100</f>
        <v>0.0463833333333333</v>
      </c>
      <c r="D77" s="0"/>
      <c r="E77" s="0"/>
      <c r="F77" s="0"/>
      <c r="G77" s="0"/>
    </row>
    <row r="78" s="101" customFormat="true" ht="12.8" hidden="false" customHeight="false" outlineLevel="0" collapsed="false">
      <c r="A78" s="102" t="n">
        <v>35064</v>
      </c>
      <c r="B78" s="103" t="n">
        <v>5.81666666666667</v>
      </c>
      <c r="C78" s="104" t="n">
        <f aca="false">B78/100</f>
        <v>0.0581666666666667</v>
      </c>
      <c r="D78" s="0"/>
      <c r="E78" s="0"/>
      <c r="F78" s="0"/>
      <c r="G78" s="0"/>
    </row>
    <row r="79" s="101" customFormat="true" ht="12.8" hidden="false" customHeight="false" outlineLevel="0" collapsed="false">
      <c r="A79" s="102" t="n">
        <v>35430</v>
      </c>
      <c r="B79" s="103" t="n">
        <v>3.38833333333333</v>
      </c>
      <c r="C79" s="104" t="n">
        <f aca="false">B79/100</f>
        <v>0.0338833333333333</v>
      </c>
      <c r="D79" s="0"/>
      <c r="E79" s="0"/>
      <c r="F79" s="0"/>
      <c r="G79" s="0"/>
    </row>
    <row r="80" s="101" customFormat="true" ht="12.8" hidden="false" customHeight="false" outlineLevel="0" collapsed="false">
      <c r="A80" s="102" t="n">
        <v>35795</v>
      </c>
      <c r="B80" s="103" t="n">
        <v>1.6025</v>
      </c>
      <c r="C80" s="104" t="n">
        <f aca="false">B80/100</f>
        <v>0.016025</v>
      </c>
      <c r="D80" s="0"/>
      <c r="E80" s="0"/>
      <c r="F80" s="0"/>
      <c r="G80" s="0"/>
    </row>
    <row r="81" s="101" customFormat="true" ht="12.8" hidden="false" customHeight="false" outlineLevel="0" collapsed="false">
      <c r="A81" s="102" t="n">
        <v>36160</v>
      </c>
      <c r="B81" s="103" t="n">
        <v>1.01083333333333</v>
      </c>
      <c r="C81" s="104" t="n">
        <f aca="false">B81/100</f>
        <v>0.0101083333333333</v>
      </c>
      <c r="D81" s="0"/>
      <c r="E81" s="0"/>
      <c r="F81" s="0"/>
      <c r="G81" s="0"/>
    </row>
    <row r="82" s="101" customFormat="true" ht="12.8" hidden="false" customHeight="false" outlineLevel="0" collapsed="false">
      <c r="A82" s="102" t="n">
        <v>36525</v>
      </c>
      <c r="B82" s="103" t="n">
        <v>1.37166666666667</v>
      </c>
      <c r="C82" s="104" t="n">
        <f aca="false">B82/100</f>
        <v>0.0137166666666667</v>
      </c>
      <c r="D82" s="0"/>
      <c r="E82" s="0"/>
      <c r="F82" s="0"/>
      <c r="G82" s="0"/>
    </row>
    <row r="83" s="101" customFormat="true" ht="12.8" hidden="false" customHeight="false" outlineLevel="0" collapsed="false">
      <c r="A83" s="102" t="n">
        <v>36891</v>
      </c>
      <c r="B83" s="103" t="n">
        <v>3.14666666666667</v>
      </c>
      <c r="C83" s="104" t="n">
        <f aca="false">B83/100</f>
        <v>0.0314666666666667</v>
      </c>
      <c r="D83" s="0"/>
      <c r="E83" s="0"/>
      <c r="F83" s="0"/>
      <c r="G83" s="0"/>
    </row>
    <row r="84" s="101" customFormat="true" ht="12.8" hidden="false" customHeight="false" outlineLevel="0" collapsed="false">
      <c r="A84" s="102" t="n">
        <v>37256</v>
      </c>
      <c r="B84" s="103" t="n">
        <v>4.72666666666667</v>
      </c>
      <c r="C84" s="104" t="n">
        <f aca="false">B84/100</f>
        <v>0.0472666666666667</v>
      </c>
      <c r="D84" s="0"/>
      <c r="E84" s="0"/>
      <c r="F84" s="0"/>
      <c r="G84" s="0"/>
    </row>
    <row r="85" s="101" customFormat="true" ht="12.8" hidden="false" customHeight="false" outlineLevel="0" collapsed="false">
      <c r="A85" s="102" t="n">
        <v>37621</v>
      </c>
      <c r="B85" s="103" t="n">
        <v>4.35333333333333</v>
      </c>
      <c r="C85" s="104" t="n">
        <f aca="false">B85/100</f>
        <v>0.0435333333333333</v>
      </c>
      <c r="D85" s="0"/>
      <c r="E85" s="0"/>
      <c r="F85" s="0"/>
      <c r="G85" s="0"/>
    </row>
    <row r="86" s="101" customFormat="true" ht="12.8" hidden="false" customHeight="false" outlineLevel="0" collapsed="false">
      <c r="A86" s="102" t="n">
        <v>37986</v>
      </c>
      <c r="B86" s="103" t="n">
        <v>1.365</v>
      </c>
      <c r="C86" s="104" t="n">
        <f aca="false">B86/100</f>
        <v>0.01365</v>
      </c>
      <c r="D86" s="0"/>
      <c r="E86" s="0"/>
      <c r="F86" s="0"/>
      <c r="G86" s="0"/>
    </row>
    <row r="87" s="101" customFormat="true" ht="12.8" hidden="false" customHeight="false" outlineLevel="0" collapsed="false">
      <c r="A87" s="102" t="n">
        <v>38352</v>
      </c>
      <c r="B87" s="103" t="n">
        <v>0.15</v>
      </c>
      <c r="C87" s="104" t="n">
        <f aca="false">B87/100</f>
        <v>0.0015</v>
      </c>
      <c r="D87" s="0"/>
      <c r="E87" s="0"/>
      <c r="F87" s="0"/>
      <c r="G87" s="0"/>
    </row>
    <row r="88" s="101" customFormat="true" ht="12.8" hidden="false" customHeight="false" outlineLevel="0" collapsed="false">
      <c r="A88" s="102" t="n">
        <v>38717</v>
      </c>
      <c r="B88" s="103" t="n">
        <v>0.136666666666667</v>
      </c>
      <c r="C88" s="104" t="n">
        <f aca="false">B88/100</f>
        <v>0.00136666666666667</v>
      </c>
      <c r="D88" s="0"/>
      <c r="E88" s="0"/>
      <c r="F88" s="0"/>
      <c r="G88" s="0"/>
    </row>
    <row r="89" s="101" customFormat="true" ht="12.8" hidden="false" customHeight="false" outlineLevel="0" collapsed="false">
      <c r="A89" s="102" t="n">
        <v>39082</v>
      </c>
      <c r="B89" s="103" t="n">
        <v>0.0525</v>
      </c>
      <c r="C89" s="104" t="n">
        <f aca="false">B89/100</f>
        <v>0.000525</v>
      </c>
      <c r="D89" s="0"/>
      <c r="E89" s="0"/>
      <c r="F89" s="0"/>
      <c r="G89" s="0"/>
    </row>
    <row r="90" s="101" customFormat="true" ht="12.8" hidden="false" customHeight="false" outlineLevel="0" collapsed="false">
      <c r="A90" s="102" t="n">
        <v>39447</v>
      </c>
      <c r="B90" s="103" t="n">
        <v>0.0858333333333333</v>
      </c>
      <c r="C90" s="104" t="n">
        <f aca="false">B90/100</f>
        <v>0.000858333333333333</v>
      </c>
      <c r="D90" s="0"/>
      <c r="E90" s="0"/>
      <c r="F90" s="0"/>
      <c r="G90" s="0"/>
    </row>
    <row r="91" s="101" customFormat="true" ht="12.8" hidden="false" customHeight="false" outlineLevel="0" collapsed="false">
      <c r="A91" s="102" t="n">
        <v>39813</v>
      </c>
      <c r="B91" s="103" t="n">
        <v>0.0583333333333333</v>
      </c>
      <c r="C91" s="104" t="n">
        <f aca="false">B91/100</f>
        <v>0.000583333333333333</v>
      </c>
      <c r="D91" s="0"/>
      <c r="E91" s="0"/>
      <c r="F91" s="0"/>
      <c r="G91" s="0"/>
    </row>
    <row r="92" s="101" customFormat="true" ht="12.8" hidden="false" customHeight="false" outlineLevel="0" collapsed="false">
      <c r="A92" s="102" t="n">
        <v>40178</v>
      </c>
      <c r="B92" s="103" t="n">
        <v>0.0325</v>
      </c>
      <c r="C92" s="104" t="n">
        <f aca="false">B92/100</f>
        <v>0.000325</v>
      </c>
      <c r="D92" s="0"/>
      <c r="E92" s="0"/>
      <c r="F92" s="0"/>
      <c r="G92" s="0"/>
    </row>
    <row r="93" s="101" customFormat="true" ht="12.8" hidden="false" customHeight="false" outlineLevel="0" collapsed="false">
      <c r="A93" s="102" t="n">
        <v>40543</v>
      </c>
      <c r="B93" s="103" t="n">
        <v>0.0525</v>
      </c>
      <c r="C93" s="104" t="n">
        <f aca="false">B93/100</f>
        <v>0.000525</v>
      </c>
      <c r="D93" s="0"/>
      <c r="E93" s="0"/>
      <c r="F93" s="0"/>
      <c r="G93" s="0"/>
    </row>
    <row r="94" s="101" customFormat="true" ht="12.8" hidden="false" customHeight="false" outlineLevel="0" collapsed="false">
      <c r="A94" s="102" t="n">
        <v>40908</v>
      </c>
      <c r="B94" s="103" t="n">
        <v>0.3175</v>
      </c>
      <c r="C94" s="104" t="n">
        <f aca="false">B94/100</f>
        <v>0.003175</v>
      </c>
      <c r="D94" s="0"/>
      <c r="E94" s="0"/>
      <c r="F94" s="0"/>
      <c r="G94" s="0"/>
    </row>
    <row r="95" s="101" customFormat="true" ht="12.8" hidden="false" customHeight="false" outlineLevel="0" collapsed="false">
      <c r="A95" s="102" t="n">
        <v>41274</v>
      </c>
      <c r="B95" s="103" t="n">
        <v>0.930833333333333</v>
      </c>
      <c r="C95" s="104" t="n">
        <f aca="false">B95/100</f>
        <v>0.00930833333333333</v>
      </c>
      <c r="D95" s="0"/>
      <c r="E95" s="0"/>
      <c r="F95" s="0"/>
      <c r="G95" s="0"/>
    </row>
    <row r="96" s="101" customFormat="true" ht="12.8" hidden="false" customHeight="false" outlineLevel="0" collapsed="false">
      <c r="A96" s="102" t="n">
        <v>41639</v>
      </c>
      <c r="B96" s="103" t="n">
        <v>1.93916666666667</v>
      </c>
      <c r="C96" s="104" t="n">
        <f aca="false">B96/100</f>
        <v>0.0193916666666667</v>
      </c>
      <c r="D96" s="0"/>
      <c r="E96" s="0"/>
      <c r="F96" s="0"/>
      <c r="G96" s="0"/>
    </row>
    <row r="97" s="101" customFormat="true" ht="12.8" hidden="false" customHeight="false" outlineLevel="0" collapsed="false">
      <c r="A97" s="102" t="n">
        <v>42004</v>
      </c>
      <c r="B97" s="105" t="n">
        <v>2.06</v>
      </c>
      <c r="C97" s="104" t="n">
        <f aca="false">B97/100</f>
        <v>0.0206</v>
      </c>
      <c r="D97" s="0"/>
      <c r="E97" s="0"/>
      <c r="F97" s="0"/>
      <c r="G97" s="0"/>
    </row>
    <row r="98" s="101" customFormat="true" ht="12.8" hidden="false" customHeight="false" outlineLevel="0" collapsed="false">
      <c r="A98" s="106" t="n">
        <v>42369</v>
      </c>
      <c r="B98" s="103" t="n">
        <v>1.52</v>
      </c>
      <c r="C98" s="104" t="n">
        <f aca="false">B98/100</f>
        <v>0.0152</v>
      </c>
      <c r="D98" s="0"/>
      <c r="E98" s="0"/>
      <c r="F98" s="0"/>
      <c r="G98" s="0"/>
    </row>
  </sheetData>
  <printOptions headings="false" gridLines="true" gridLinesSet="true" horizontalCentered="false" verticalCentered="false"/>
  <pageMargins left="0.75" right="0.75" top="1" bottom="1" header="0.5" footer="0.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C118"/>
  <sheetViews>
    <sheetView showFormulas="false" showGridLines="true" showRowColHeaders="true" showZeros="true" rightToLeft="false" tabSelected="false" showOutlineSymbols="true" defaultGridColor="true" view="normal" topLeftCell="A88" colorId="64" zoomScale="100" zoomScaleNormal="100" zoomScalePageLayoutView="100" workbookViewId="0">
      <selection pane="topLeft" activeCell="C117" activeCellId="0" sqref="C117"/>
    </sheetView>
  </sheetViews>
  <sheetFormatPr defaultRowHeight="14" zeroHeight="false" outlineLevelRow="0" outlineLevelCol="0"/>
  <cols>
    <col collapsed="false" customWidth="true" hidden="false" outlineLevel="0" max="1025" min="1" style="0" width="11.04"/>
  </cols>
  <sheetData>
    <row r="1" customFormat="false" ht="14" hidden="false" customHeight="false" outlineLevel="0" collapsed="false">
      <c r="A1" s="0" t="s">
        <v>101</v>
      </c>
    </row>
    <row r="2" customFormat="false" ht="14" hidden="false" customHeight="false" outlineLevel="0" collapsed="false">
      <c r="A2" s="0" t="s">
        <v>102</v>
      </c>
    </row>
    <row r="3" customFormat="false" ht="14" hidden="false" customHeight="false" outlineLevel="0" collapsed="false">
      <c r="A3" s="0" t="s">
        <v>103</v>
      </c>
    </row>
    <row r="4" customFormat="false" ht="14" hidden="false" customHeight="false" outlineLevel="0" collapsed="false">
      <c r="A4" s="0" t="s">
        <v>104</v>
      </c>
    </row>
    <row r="5" customFormat="false" ht="14" hidden="false" customHeight="false" outlineLevel="0" collapsed="false">
      <c r="A5" s="0" t="s">
        <v>105</v>
      </c>
    </row>
    <row r="6" customFormat="false" ht="14" hidden="false" customHeight="false" outlineLevel="0" collapsed="false">
      <c r="A6" s="0" t="s">
        <v>106</v>
      </c>
    </row>
    <row r="8" customFormat="false" ht="14" hidden="false" customHeight="false" outlineLevel="0" collapsed="false">
      <c r="A8" s="0" t="s">
        <v>111</v>
      </c>
      <c r="B8" s="0" t="s">
        <v>112</v>
      </c>
    </row>
    <row r="10" customFormat="false" ht="14" hidden="false" customHeight="false" outlineLevel="0" collapsed="false">
      <c r="A10" s="0" t="s">
        <v>109</v>
      </c>
    </row>
    <row r="11" customFormat="false" ht="14" hidden="false" customHeight="false" outlineLevel="0" collapsed="false">
      <c r="A11" s="0" t="s">
        <v>110</v>
      </c>
      <c r="B11" s="0" t="s">
        <v>111</v>
      </c>
    </row>
    <row r="12" customFormat="false" ht="14" hidden="false" customHeight="false" outlineLevel="0" collapsed="false">
      <c r="A12" s="102" t="n">
        <v>3653</v>
      </c>
      <c r="B12" s="107" t="n">
        <v>1.34907</v>
      </c>
      <c r="C12" s="83" t="n">
        <f aca="false">B12/100</f>
        <v>0.0134907</v>
      </c>
    </row>
    <row r="13" customFormat="false" ht="14" hidden="false" customHeight="false" outlineLevel="0" collapsed="false">
      <c r="A13" s="102" t="n">
        <v>4018</v>
      </c>
      <c r="B13" s="107" t="n">
        <v>0.91514</v>
      </c>
      <c r="C13" s="83" t="n">
        <f aca="false">B13/100</f>
        <v>0.0091514</v>
      </c>
    </row>
    <row r="14" customFormat="false" ht="14" hidden="false" customHeight="false" outlineLevel="0" collapsed="false">
      <c r="A14" s="102" t="n">
        <v>4383</v>
      </c>
      <c r="B14" s="107" t="n">
        <v>7.66694</v>
      </c>
      <c r="C14" s="83" t="n">
        <f aca="false">B14/100</f>
        <v>0.0766694</v>
      </c>
    </row>
    <row r="15" customFormat="false" ht="14" hidden="false" customHeight="false" outlineLevel="0" collapsed="false">
      <c r="A15" s="102" t="n">
        <v>4749</v>
      </c>
      <c r="B15" s="107" t="n">
        <v>17.84074</v>
      </c>
      <c r="C15" s="83" t="n">
        <f aca="false">B15/100</f>
        <v>0.1784074</v>
      </c>
    </row>
    <row r="16" customFormat="false" ht="14" hidden="false" customHeight="false" outlineLevel="0" collapsed="false">
      <c r="A16" s="102" t="n">
        <v>5114</v>
      </c>
      <c r="B16" s="107" t="n">
        <v>17.28395</v>
      </c>
      <c r="C16" s="83" t="n">
        <f aca="false">B16/100</f>
        <v>0.1728395</v>
      </c>
    </row>
    <row r="17" customFormat="false" ht="14" hidden="false" customHeight="false" outlineLevel="0" collapsed="false">
      <c r="A17" s="102" t="n">
        <v>5479</v>
      </c>
      <c r="B17" s="107" t="n">
        <v>15.23546</v>
      </c>
      <c r="C17" s="83" t="n">
        <f aca="false">B17/100</f>
        <v>0.1523546</v>
      </c>
    </row>
    <row r="18" customFormat="false" ht="14" hidden="false" customHeight="false" outlineLevel="0" collapsed="false">
      <c r="A18" s="102" t="n">
        <v>5844</v>
      </c>
      <c r="B18" s="107" t="n">
        <v>15.625</v>
      </c>
      <c r="C18" s="83" t="n">
        <f aca="false">B18/100</f>
        <v>0.15625</v>
      </c>
    </row>
    <row r="19" customFormat="false" ht="14" hidden="false" customHeight="false" outlineLevel="0" collapsed="false">
      <c r="A19" s="102" t="n">
        <v>6210</v>
      </c>
      <c r="B19" s="107" t="n">
        <v>-10.93555</v>
      </c>
      <c r="C19" s="83" t="n">
        <f aca="false">B19/100</f>
        <v>-0.1093555</v>
      </c>
    </row>
    <row r="20" customFormat="false" ht="14" hidden="false" customHeight="false" outlineLevel="0" collapsed="false">
      <c r="A20" s="102" t="n">
        <v>6575</v>
      </c>
      <c r="B20" s="107" t="n">
        <v>-6.16246</v>
      </c>
      <c r="C20" s="83" t="n">
        <f aca="false">B20/100</f>
        <v>-0.0616246</v>
      </c>
    </row>
    <row r="21" customFormat="false" ht="14" hidden="false" customHeight="false" outlineLevel="0" collapsed="false">
      <c r="A21" s="102" t="n">
        <v>6940</v>
      </c>
      <c r="B21" s="107" t="n">
        <v>1.79104</v>
      </c>
      <c r="C21" s="83" t="n">
        <f aca="false">B21/100</f>
        <v>0.0179104</v>
      </c>
    </row>
    <row r="22" customFormat="false" ht="14" hidden="false" customHeight="false" outlineLevel="0" collapsed="false">
      <c r="A22" s="102" t="n">
        <v>7305</v>
      </c>
      <c r="B22" s="107" t="n">
        <v>0.43988</v>
      </c>
      <c r="C22" s="83" t="n">
        <f aca="false">B22/100</f>
        <v>0.0043988</v>
      </c>
    </row>
    <row r="23" customFormat="false" ht="14" hidden="false" customHeight="false" outlineLevel="0" collapsed="false">
      <c r="A23" s="102" t="n">
        <v>7671</v>
      </c>
      <c r="B23" s="107" t="n">
        <v>2.43309</v>
      </c>
      <c r="C23" s="83" t="n">
        <f aca="false">B23/100</f>
        <v>0.0243309</v>
      </c>
    </row>
    <row r="24" customFormat="false" ht="14" hidden="false" customHeight="false" outlineLevel="0" collapsed="false">
      <c r="A24" s="102" t="n">
        <v>8036</v>
      </c>
      <c r="B24" s="107" t="n">
        <v>0.90261</v>
      </c>
      <c r="C24" s="83" t="n">
        <f aca="false">B24/100</f>
        <v>0.0090261</v>
      </c>
    </row>
    <row r="25" customFormat="false" ht="14" hidden="false" customHeight="false" outlineLevel="0" collapsed="false">
      <c r="A25" s="102" t="n">
        <v>8401</v>
      </c>
      <c r="B25" s="107" t="n">
        <v>-1.93032</v>
      </c>
      <c r="C25" s="83" t="n">
        <f aca="false">B25/100</f>
        <v>-0.0193032</v>
      </c>
    </row>
    <row r="26" customFormat="false" ht="14" hidden="false" customHeight="false" outlineLevel="0" collapsed="false">
      <c r="A26" s="102" t="n">
        <v>8766</v>
      </c>
      <c r="B26" s="107" t="n">
        <v>-1.15218</v>
      </c>
      <c r="C26" s="83" t="n">
        <f aca="false">B26/100</f>
        <v>-0.0115218</v>
      </c>
    </row>
    <row r="27" customFormat="false" ht="14" hidden="false" customHeight="false" outlineLevel="0" collapsed="false">
      <c r="A27" s="102" t="n">
        <v>9132</v>
      </c>
      <c r="B27" s="107" t="n">
        <v>0</v>
      </c>
      <c r="C27" s="83" t="n">
        <f aca="false">B27/100</f>
        <v>0</v>
      </c>
    </row>
    <row r="28" customFormat="false" ht="14" hidden="false" customHeight="false" outlineLevel="0" collapsed="false">
      <c r="A28" s="102" t="n">
        <v>9497</v>
      </c>
      <c r="B28" s="107" t="n">
        <v>-2.6712</v>
      </c>
      <c r="C28" s="83" t="n">
        <f aca="false">B28/100</f>
        <v>-0.026712</v>
      </c>
    </row>
    <row r="29" customFormat="false" ht="14" hidden="false" customHeight="false" outlineLevel="0" collapsed="false">
      <c r="A29" s="102" t="n">
        <v>9862</v>
      </c>
      <c r="B29" s="107" t="n">
        <v>-8.93214</v>
      </c>
      <c r="C29" s="83" t="n">
        <f aca="false">B29/100</f>
        <v>-0.0893214</v>
      </c>
    </row>
    <row r="30" customFormat="false" ht="14" hidden="false" customHeight="false" outlineLevel="0" collapsed="false">
      <c r="A30" s="102" t="n">
        <v>10227</v>
      </c>
      <c r="B30" s="107" t="n">
        <v>-10.30137</v>
      </c>
      <c r="C30" s="83" t="n">
        <f aca="false">B30/100</f>
        <v>-0.1030137</v>
      </c>
    </row>
    <row r="31" customFormat="false" ht="14" hidden="false" customHeight="false" outlineLevel="0" collapsed="false">
      <c r="A31" s="102" t="n">
        <v>10593</v>
      </c>
      <c r="B31" s="107" t="n">
        <v>-5.19243</v>
      </c>
      <c r="C31" s="83" t="n">
        <f aca="false">B31/100</f>
        <v>-0.0519243</v>
      </c>
    </row>
    <row r="32" customFormat="false" ht="14" hidden="false" customHeight="false" outlineLevel="0" collapsed="false">
      <c r="A32" s="102" t="n">
        <v>10958</v>
      </c>
      <c r="B32" s="107" t="n">
        <v>3.47938</v>
      </c>
      <c r="C32" s="83" t="n">
        <f aca="false">B32/100</f>
        <v>0.0347938</v>
      </c>
    </row>
    <row r="33" customFormat="false" ht="14" hidden="false" customHeight="false" outlineLevel="0" collapsed="false">
      <c r="A33" s="102" t="n">
        <v>11323</v>
      </c>
      <c r="B33" s="107" t="n">
        <v>2.55293</v>
      </c>
      <c r="C33" s="83" t="n">
        <f aca="false">B33/100</f>
        <v>0.0255293</v>
      </c>
    </row>
    <row r="34" customFormat="false" ht="14" hidden="false" customHeight="false" outlineLevel="0" collapsed="false">
      <c r="A34" s="102" t="n">
        <v>11688</v>
      </c>
      <c r="B34" s="107" t="n">
        <v>1.03218</v>
      </c>
      <c r="C34" s="83" t="n">
        <f aca="false">B34/100</f>
        <v>0.0103218</v>
      </c>
    </row>
    <row r="35" customFormat="false" ht="14" hidden="false" customHeight="false" outlineLevel="0" collapsed="false">
      <c r="A35" s="102" t="n">
        <v>12054</v>
      </c>
      <c r="B35" s="107" t="n">
        <v>3.72596</v>
      </c>
      <c r="C35" s="83" t="n">
        <f aca="false">B35/100</f>
        <v>0.0372596</v>
      </c>
    </row>
    <row r="36" customFormat="false" ht="14" hidden="false" customHeight="false" outlineLevel="0" collapsed="false">
      <c r="A36" s="102" t="n">
        <v>12419</v>
      </c>
      <c r="B36" s="107" t="n">
        <v>-2.02781</v>
      </c>
      <c r="C36" s="83" t="n">
        <f aca="false">B36/100</f>
        <v>-0.0202781</v>
      </c>
    </row>
    <row r="37" customFormat="false" ht="14" hidden="false" customHeight="false" outlineLevel="0" collapsed="false">
      <c r="A37" s="102" t="n">
        <v>12784</v>
      </c>
      <c r="B37" s="107" t="n">
        <v>-1.30101</v>
      </c>
      <c r="C37" s="83" t="n">
        <f aca="false">B37/100</f>
        <v>-0.0130101</v>
      </c>
    </row>
    <row r="38" customFormat="false" ht="14" hidden="false" customHeight="false" outlineLevel="0" collapsed="false">
      <c r="A38" s="102" t="n">
        <v>13149</v>
      </c>
      <c r="B38" s="107" t="n">
        <v>0.71899</v>
      </c>
      <c r="C38" s="83" t="n">
        <f aca="false">B38/100</f>
        <v>0.0071899</v>
      </c>
    </row>
    <row r="39" customFormat="false" ht="14" hidden="false" customHeight="false" outlineLevel="0" collapsed="false">
      <c r="A39" s="102" t="n">
        <v>13515</v>
      </c>
      <c r="B39" s="107" t="n">
        <v>5.116</v>
      </c>
      <c r="C39" s="83" t="n">
        <f aca="false">B39/100</f>
        <v>0.05116</v>
      </c>
    </row>
    <row r="40" customFormat="false" ht="14" hidden="false" customHeight="false" outlineLevel="0" collapsed="false">
      <c r="A40" s="102" t="n">
        <v>13880</v>
      </c>
      <c r="B40" s="107" t="n">
        <v>10.92247</v>
      </c>
      <c r="C40" s="83" t="n">
        <f aca="false">B40/100</f>
        <v>0.1092247</v>
      </c>
    </row>
    <row r="41" customFormat="false" ht="14" hidden="false" customHeight="false" outlineLevel="0" collapsed="false">
      <c r="A41" s="102" t="n">
        <v>14245</v>
      </c>
      <c r="B41" s="107" t="n">
        <v>5.96939</v>
      </c>
      <c r="C41" s="83" t="n">
        <f aca="false">B41/100</f>
        <v>0.0596939</v>
      </c>
    </row>
    <row r="42" customFormat="false" ht="14" hidden="false" customHeight="false" outlineLevel="0" collapsed="false">
      <c r="A42" s="102" t="n">
        <v>14610</v>
      </c>
      <c r="B42" s="107" t="n">
        <v>1.63698</v>
      </c>
      <c r="C42" s="83" t="n">
        <f aca="false">B42/100</f>
        <v>0.0163698</v>
      </c>
    </row>
    <row r="43" customFormat="false" ht="14" hidden="false" customHeight="false" outlineLevel="0" collapsed="false">
      <c r="A43" s="102" t="n">
        <v>14976</v>
      </c>
      <c r="B43" s="107" t="n">
        <v>2.2738</v>
      </c>
      <c r="C43" s="83" t="n">
        <f aca="false">B43/100</f>
        <v>0.022738</v>
      </c>
    </row>
    <row r="44" customFormat="false" ht="14" hidden="false" customHeight="false" outlineLevel="0" collapsed="false">
      <c r="A44" s="102" t="n">
        <v>15341</v>
      </c>
      <c r="B44" s="107" t="n">
        <v>8.47615</v>
      </c>
      <c r="C44" s="83" t="n">
        <f aca="false">B44/100</f>
        <v>0.0847615</v>
      </c>
    </row>
    <row r="45" customFormat="false" ht="14" hidden="false" customHeight="false" outlineLevel="0" collapsed="false">
      <c r="A45" s="102" t="n">
        <v>15706</v>
      </c>
      <c r="B45" s="107" t="n">
        <v>14.38941</v>
      </c>
      <c r="C45" s="83" t="n">
        <f aca="false">B45/100</f>
        <v>0.1438941</v>
      </c>
    </row>
    <row r="46" customFormat="false" ht="14" hidden="false" customHeight="false" outlineLevel="0" collapsed="false">
      <c r="A46" s="102" t="n">
        <v>16071</v>
      </c>
      <c r="B46" s="107" t="n">
        <v>7.68944</v>
      </c>
      <c r="C46" s="83" t="n">
        <f aca="false">B46/100</f>
        <v>0.0768944</v>
      </c>
    </row>
    <row r="47" customFormat="false" ht="14" hidden="false" customHeight="false" outlineLevel="0" collapsed="false">
      <c r="A47" s="102" t="n">
        <v>16437</v>
      </c>
      <c r="B47" s="107" t="n">
        <v>-0.97054</v>
      </c>
      <c r="C47" s="83" t="n">
        <f aca="false">B47/100</f>
        <v>-0.0097054</v>
      </c>
    </row>
    <row r="48" customFormat="false" ht="14" hidden="false" customHeight="false" outlineLevel="0" collapsed="false">
      <c r="A48" s="102" t="n">
        <v>16802</v>
      </c>
      <c r="B48" s="107" t="n">
        <v>1.08505</v>
      </c>
      <c r="C48" s="83" t="n">
        <f aca="false">B48/100</f>
        <v>0.0108505</v>
      </c>
    </row>
    <row r="49" customFormat="false" ht="14" hidden="false" customHeight="false" outlineLevel="0" collapsed="false">
      <c r="A49" s="102" t="n">
        <v>17167</v>
      </c>
      <c r="B49" s="107" t="n">
        <v>7.86011</v>
      </c>
      <c r="C49" s="83" t="n">
        <f aca="false">B49/100</f>
        <v>0.0786011</v>
      </c>
    </row>
    <row r="50" customFormat="false" ht="14" hidden="false" customHeight="false" outlineLevel="0" collapsed="false">
      <c r="A50" s="102" t="n">
        <v>17532</v>
      </c>
      <c r="B50" s="107" t="n">
        <v>2.27929</v>
      </c>
      <c r="C50" s="83" t="n">
        <f aca="false">B50/100</f>
        <v>0.0227929</v>
      </c>
    </row>
    <row r="51" customFormat="false" ht="14" hidden="false" customHeight="false" outlineLevel="0" collapsed="false">
      <c r="A51" s="102" t="n">
        <v>17898</v>
      </c>
      <c r="B51" s="107" t="n">
        <v>0.81607</v>
      </c>
      <c r="C51" s="83" t="n">
        <f aca="false">B51/100</f>
        <v>0.0081607</v>
      </c>
    </row>
    <row r="52" customFormat="false" ht="14" hidden="false" customHeight="false" outlineLevel="0" collapsed="false">
      <c r="A52" s="102" t="n">
        <v>18263</v>
      </c>
      <c r="B52" s="107" t="n">
        <v>0.31133</v>
      </c>
      <c r="C52" s="83" t="n">
        <f aca="false">B52/100</f>
        <v>0.0031133</v>
      </c>
    </row>
    <row r="53" customFormat="false" ht="14" hidden="false" customHeight="false" outlineLevel="0" collapsed="false">
      <c r="A53" s="102" t="n">
        <v>18628</v>
      </c>
      <c r="B53" s="107" t="n">
        <v>-0.27933</v>
      </c>
      <c r="C53" s="83" t="n">
        <f aca="false">B53/100</f>
        <v>-0.0027933</v>
      </c>
    </row>
    <row r="54" customFormat="false" ht="14" hidden="false" customHeight="false" outlineLevel="0" collapsed="false">
      <c r="A54" s="102" t="n">
        <v>18993</v>
      </c>
      <c r="B54" s="107" t="n">
        <v>1.52505</v>
      </c>
      <c r="C54" s="83" t="n">
        <f aca="false">B54/100</f>
        <v>0.0152505</v>
      </c>
    </row>
    <row r="55" customFormat="false" ht="14" hidden="false" customHeight="false" outlineLevel="0" collapsed="false">
      <c r="A55" s="102" t="n">
        <v>19359</v>
      </c>
      <c r="B55" s="107" t="n">
        <v>3.34151</v>
      </c>
      <c r="C55" s="83" t="n">
        <f aca="false">B55/100</f>
        <v>0.0334151</v>
      </c>
    </row>
    <row r="56" customFormat="false" ht="14" hidden="false" customHeight="false" outlineLevel="0" collapsed="false">
      <c r="A56" s="102" t="n">
        <v>19724</v>
      </c>
      <c r="B56" s="107" t="n">
        <v>2.72916</v>
      </c>
      <c r="C56" s="83" t="n">
        <f aca="false">B56/100</f>
        <v>0.0272916</v>
      </c>
    </row>
    <row r="57" customFormat="false" ht="14" hidden="false" customHeight="false" outlineLevel="0" collapsed="false">
      <c r="A57" s="102" t="n">
        <v>20089</v>
      </c>
      <c r="B57" s="107" t="n">
        <v>1.01068</v>
      </c>
      <c r="C57" s="83" t="n">
        <f aca="false">B57/100</f>
        <v>0.0101068</v>
      </c>
    </row>
    <row r="58" customFormat="false" ht="14" hidden="false" customHeight="false" outlineLevel="0" collapsed="false">
      <c r="A58" s="102" t="n">
        <v>20454</v>
      </c>
      <c r="B58" s="107" t="n">
        <v>1.45798</v>
      </c>
      <c r="C58" s="83" t="n">
        <f aca="false">B58/100</f>
        <v>0.0145798</v>
      </c>
    </row>
    <row r="59" customFormat="false" ht="14" hidden="false" customHeight="false" outlineLevel="0" collapsed="false">
      <c r="A59" s="102" t="n">
        <v>20820</v>
      </c>
      <c r="B59" s="107" t="n">
        <v>1.07072</v>
      </c>
      <c r="C59" s="83" t="n">
        <f aca="false">B59/100</f>
        <v>0.0107072</v>
      </c>
    </row>
    <row r="60" customFormat="false" ht="14" hidden="false" customHeight="false" outlineLevel="0" collapsed="false">
      <c r="A60" s="102" t="n">
        <v>21185</v>
      </c>
      <c r="B60" s="107" t="n">
        <v>1.19877</v>
      </c>
      <c r="C60" s="83" t="n">
        <f aca="false">B60/100</f>
        <v>0.0119877</v>
      </c>
    </row>
    <row r="61" customFormat="false" ht="14" hidden="false" customHeight="false" outlineLevel="0" collapsed="false">
      <c r="A61" s="102" t="n">
        <v>21550</v>
      </c>
      <c r="B61" s="107" t="n">
        <v>1.23967</v>
      </c>
      <c r="C61" s="83" t="n">
        <f aca="false">B61/100</f>
        <v>0.0123967</v>
      </c>
    </row>
    <row r="62" customFormat="false" ht="14" hidden="false" customHeight="false" outlineLevel="0" collapsed="false">
      <c r="A62" s="102" t="n">
        <v>21915</v>
      </c>
      <c r="B62" s="107" t="n">
        <v>1.27891</v>
      </c>
      <c r="C62" s="83" t="n">
        <f aca="false">B62/100</f>
        <v>0.0127891</v>
      </c>
    </row>
    <row r="63" customFormat="false" ht="14" hidden="false" customHeight="false" outlineLevel="0" collapsed="false">
      <c r="A63" s="102" t="n">
        <v>22281</v>
      </c>
      <c r="B63" s="107" t="n">
        <v>1.58517</v>
      </c>
      <c r="C63" s="83" t="n">
        <f aca="false">B63/100</f>
        <v>0.0158517</v>
      </c>
    </row>
    <row r="64" customFormat="false" ht="14" hidden="false" customHeight="false" outlineLevel="0" collapsed="false">
      <c r="A64" s="102" t="n">
        <v>22646</v>
      </c>
      <c r="B64" s="107" t="n">
        <v>3.01508</v>
      </c>
      <c r="C64" s="83" t="n">
        <f aca="false">B64/100</f>
        <v>0.0301508</v>
      </c>
    </row>
    <row r="65" customFormat="false" ht="14" hidden="false" customHeight="false" outlineLevel="0" collapsed="false">
      <c r="A65" s="102" t="n">
        <v>23011</v>
      </c>
      <c r="B65" s="107" t="n">
        <v>2.77279</v>
      </c>
      <c r="C65" s="83" t="n">
        <f aca="false">B65/100</f>
        <v>0.0277279</v>
      </c>
    </row>
    <row r="66" customFormat="false" ht="14" hidden="false" customHeight="false" outlineLevel="0" collapsed="false">
      <c r="A66" s="102" t="n">
        <v>23376</v>
      </c>
      <c r="B66" s="107" t="n">
        <v>4.2718</v>
      </c>
      <c r="C66" s="83" t="n">
        <f aca="false">B66/100</f>
        <v>0.042718</v>
      </c>
    </row>
    <row r="67" customFormat="false" ht="14" hidden="false" customHeight="false" outlineLevel="0" collapsed="false">
      <c r="A67" s="102" t="n">
        <v>23742</v>
      </c>
      <c r="B67" s="107" t="n">
        <v>5.46239</v>
      </c>
      <c r="C67" s="83" t="n">
        <f aca="false">B67/100</f>
        <v>0.0546239</v>
      </c>
    </row>
    <row r="68" customFormat="false" ht="14" hidden="false" customHeight="false" outlineLevel="0" collapsed="false">
      <c r="A68" s="102" t="n">
        <v>24107</v>
      </c>
      <c r="B68" s="107" t="n">
        <v>5.83826</v>
      </c>
      <c r="C68" s="83" t="n">
        <f aca="false">B68/100</f>
        <v>0.0583826</v>
      </c>
    </row>
    <row r="69" customFormat="false" ht="14" hidden="false" customHeight="false" outlineLevel="0" collapsed="false">
      <c r="A69" s="102" t="n">
        <v>24472</v>
      </c>
      <c r="B69" s="107" t="n">
        <v>4.29277</v>
      </c>
      <c r="C69" s="83" t="n">
        <f aca="false">B69/100</f>
        <v>0.0429277</v>
      </c>
    </row>
    <row r="70" customFormat="false" ht="14" hidden="false" customHeight="false" outlineLevel="0" collapsed="false">
      <c r="A70" s="102" t="n">
        <v>24837</v>
      </c>
      <c r="B70" s="107" t="n">
        <v>3.27228</v>
      </c>
      <c r="C70" s="83" t="n">
        <f aca="false">B70/100</f>
        <v>0.0327228</v>
      </c>
    </row>
    <row r="71" customFormat="false" ht="14" hidden="false" customHeight="false" outlineLevel="0" collapsed="false">
      <c r="A71" s="102" t="n">
        <v>25203</v>
      </c>
      <c r="B71" s="107" t="n">
        <v>6.17776</v>
      </c>
      <c r="C71" s="83" t="n">
        <f aca="false">B71/100</f>
        <v>0.0617776</v>
      </c>
    </row>
    <row r="72" customFormat="false" ht="14" hidden="false" customHeight="false" outlineLevel="0" collapsed="false">
      <c r="A72" s="102" t="n">
        <v>25568</v>
      </c>
      <c r="B72" s="107" t="n">
        <v>11.0548</v>
      </c>
      <c r="C72" s="83" t="n">
        <f aca="false">B72/100</f>
        <v>0.110548</v>
      </c>
    </row>
    <row r="73" customFormat="false" ht="14" hidden="false" customHeight="false" outlineLevel="0" collapsed="false">
      <c r="A73" s="102" t="n">
        <v>25933</v>
      </c>
      <c r="B73" s="107" t="n">
        <v>9.14315</v>
      </c>
      <c r="C73" s="83" t="n">
        <f aca="false">B73/100</f>
        <v>0.0914315</v>
      </c>
    </row>
    <row r="74" customFormat="false" ht="14" hidden="false" customHeight="false" outlineLevel="0" collapsed="false">
      <c r="A74" s="102" t="n">
        <v>26298</v>
      </c>
      <c r="B74" s="107" t="n">
        <v>5.74481</v>
      </c>
      <c r="C74" s="83" t="n">
        <f aca="false">B74/100</f>
        <v>0.0574481</v>
      </c>
    </row>
    <row r="75" customFormat="false" ht="14" hidden="false" customHeight="false" outlineLevel="0" collapsed="false">
      <c r="A75" s="102" t="n">
        <v>26664</v>
      </c>
      <c r="B75" s="107" t="n">
        <v>6.50168</v>
      </c>
      <c r="C75" s="83" t="n">
        <f aca="false">B75/100</f>
        <v>0.0650168</v>
      </c>
    </row>
    <row r="76" customFormat="false" ht="14" hidden="false" customHeight="false" outlineLevel="0" collapsed="false">
      <c r="A76" s="102" t="n">
        <v>27029</v>
      </c>
      <c r="B76" s="107" t="n">
        <v>7.63096</v>
      </c>
      <c r="C76" s="83" t="n">
        <f aca="false">B76/100</f>
        <v>0.0763096</v>
      </c>
    </row>
    <row r="77" customFormat="false" ht="14" hidden="false" customHeight="false" outlineLevel="0" collapsed="false">
      <c r="A77" s="102" t="n">
        <v>27394</v>
      </c>
      <c r="B77" s="107" t="n">
        <v>11.25447</v>
      </c>
      <c r="C77" s="83" t="n">
        <f aca="false">B77/100</f>
        <v>0.1125447</v>
      </c>
    </row>
    <row r="78" customFormat="false" ht="14" hidden="false" customHeight="false" outlineLevel="0" collapsed="false">
      <c r="A78" s="102" t="n">
        <v>27759</v>
      </c>
      <c r="B78" s="107" t="n">
        <v>13.5492</v>
      </c>
      <c r="C78" s="83" t="n">
        <f aca="false">B78/100</f>
        <v>0.135492</v>
      </c>
    </row>
    <row r="79" customFormat="false" ht="14" hidden="false" customHeight="false" outlineLevel="0" collapsed="false">
      <c r="A79" s="102" t="n">
        <v>28125</v>
      </c>
      <c r="B79" s="107" t="n">
        <v>10.33472</v>
      </c>
      <c r="C79" s="83" t="n">
        <f aca="false">B79/100</f>
        <v>0.1033472</v>
      </c>
    </row>
    <row r="80" customFormat="false" ht="14" hidden="false" customHeight="false" outlineLevel="0" collapsed="false">
      <c r="A80" s="102" t="n">
        <v>28490</v>
      </c>
      <c r="B80" s="107" t="n">
        <v>6.13143</v>
      </c>
      <c r="C80" s="83" t="n">
        <f aca="false">B80/100</f>
        <v>0.0613143</v>
      </c>
    </row>
    <row r="81" customFormat="false" ht="14" hidden="false" customHeight="false" outlineLevel="0" collapsed="false">
      <c r="A81" s="102" t="n">
        <v>28855</v>
      </c>
      <c r="B81" s="107" t="n">
        <v>3.21244</v>
      </c>
      <c r="C81" s="83" t="n">
        <f aca="false">B81/100</f>
        <v>0.0321244</v>
      </c>
    </row>
    <row r="82" customFormat="false" ht="14" hidden="false" customHeight="false" outlineLevel="0" collapsed="false">
      <c r="A82" s="102" t="n">
        <v>29220</v>
      </c>
      <c r="B82" s="107" t="n">
        <v>4.30054</v>
      </c>
      <c r="C82" s="83" t="n">
        <f aca="false">B82/100</f>
        <v>0.0430054</v>
      </c>
    </row>
    <row r="83" customFormat="false" ht="14" hidden="false" customHeight="false" outlineLevel="0" collapsed="false">
      <c r="A83" s="102" t="n">
        <v>29586</v>
      </c>
      <c r="B83" s="107" t="n">
        <v>3.54564</v>
      </c>
      <c r="C83" s="83" t="n">
        <f aca="false">B83/100</f>
        <v>0.0354564</v>
      </c>
    </row>
    <row r="84" customFormat="false" ht="14" hidden="false" customHeight="false" outlineLevel="0" collapsed="false">
      <c r="A84" s="102" t="n">
        <v>29951</v>
      </c>
      <c r="B84" s="107" t="n">
        <v>1.89805</v>
      </c>
      <c r="C84" s="83" t="n">
        <f aca="false">B84/100</f>
        <v>0.0189805</v>
      </c>
    </row>
    <row r="85" customFormat="false" ht="14" hidden="false" customHeight="false" outlineLevel="0" collapsed="false">
      <c r="A85" s="102" t="n">
        <v>30316</v>
      </c>
      <c r="B85" s="107" t="n">
        <v>3.66456</v>
      </c>
      <c r="C85" s="83" t="n">
        <f aca="false">B85/100</f>
        <v>0.0366456</v>
      </c>
    </row>
    <row r="86" customFormat="false" ht="14" hidden="false" customHeight="false" outlineLevel="0" collapsed="false">
      <c r="A86" s="102" t="n">
        <v>30681</v>
      </c>
      <c r="B86" s="107" t="n">
        <v>4.07774</v>
      </c>
      <c r="C86" s="83" t="n">
        <f aca="false">B86/100</f>
        <v>0.0407774</v>
      </c>
    </row>
    <row r="87" customFormat="false" ht="14" hidden="false" customHeight="false" outlineLevel="0" collapsed="false">
      <c r="A87" s="102" t="n">
        <v>31047</v>
      </c>
      <c r="B87" s="107" t="n">
        <v>4.827</v>
      </c>
      <c r="C87" s="83" t="n">
        <f aca="false">B87/100</f>
        <v>0.04827</v>
      </c>
    </row>
    <row r="88" customFormat="false" ht="14" hidden="false" customHeight="false" outlineLevel="0" collapsed="false">
      <c r="A88" s="102" t="n">
        <v>31412</v>
      </c>
      <c r="B88" s="107" t="n">
        <v>5.39796</v>
      </c>
      <c r="C88" s="83" t="n">
        <f aca="false">B88/100</f>
        <v>0.0539796</v>
      </c>
    </row>
    <row r="89" customFormat="false" ht="14" hidden="false" customHeight="false" outlineLevel="0" collapsed="false">
      <c r="A89" s="102" t="n">
        <v>31777</v>
      </c>
      <c r="B89" s="107" t="n">
        <v>4.23496</v>
      </c>
      <c r="C89" s="83" t="n">
        <f aca="false">B89/100</f>
        <v>0.0423496</v>
      </c>
    </row>
    <row r="90" customFormat="false" ht="14" hidden="false" customHeight="false" outlineLevel="0" collapsed="false">
      <c r="A90" s="102" t="n">
        <v>32142</v>
      </c>
      <c r="B90" s="107" t="n">
        <v>3.02882</v>
      </c>
      <c r="C90" s="83" t="n">
        <f aca="false">B90/100</f>
        <v>0.0302882</v>
      </c>
    </row>
    <row r="91" customFormat="false" ht="14" hidden="false" customHeight="false" outlineLevel="0" collapsed="false">
      <c r="A91" s="102" t="n">
        <v>32508</v>
      </c>
      <c r="B91" s="107" t="n">
        <v>2.95166</v>
      </c>
      <c r="C91" s="83" t="n">
        <f aca="false">B91/100</f>
        <v>0.0295166</v>
      </c>
    </row>
    <row r="92" customFormat="false" ht="14" hidden="false" customHeight="false" outlineLevel="0" collapsed="false">
      <c r="A92" s="102" t="n">
        <v>32873</v>
      </c>
      <c r="B92" s="107" t="n">
        <v>2.60744</v>
      </c>
      <c r="C92" s="83" t="n">
        <f aca="false">B92/100</f>
        <v>0.0260744</v>
      </c>
    </row>
    <row r="93" customFormat="false" ht="14" hidden="false" customHeight="false" outlineLevel="0" collapsed="false">
      <c r="A93" s="102" t="n">
        <v>33238</v>
      </c>
      <c r="B93" s="107" t="n">
        <v>2.80542</v>
      </c>
      <c r="C93" s="83" t="n">
        <f aca="false">B93/100</f>
        <v>0.0280542</v>
      </c>
    </row>
    <row r="94" customFormat="false" ht="14" hidden="false" customHeight="false" outlineLevel="0" collapsed="false">
      <c r="A94" s="102" t="n">
        <v>33603</v>
      </c>
      <c r="B94" s="107" t="n">
        <v>2.9312</v>
      </c>
      <c r="C94" s="83" t="n">
        <f aca="false">B94/100</f>
        <v>0.029312</v>
      </c>
    </row>
    <row r="95" customFormat="false" ht="14" hidden="false" customHeight="false" outlineLevel="0" collapsed="false">
      <c r="A95" s="102" t="n">
        <v>33969</v>
      </c>
      <c r="B95" s="107" t="n">
        <v>2.33769</v>
      </c>
      <c r="C95" s="83" t="n">
        <f aca="false">B95/100</f>
        <v>0.0233769</v>
      </c>
    </row>
    <row r="96" customFormat="false" ht="14" hidden="false" customHeight="false" outlineLevel="0" collapsed="false">
      <c r="A96" s="102" t="n">
        <v>34334</v>
      </c>
      <c r="B96" s="107" t="n">
        <v>1.55228</v>
      </c>
      <c r="C96" s="83" t="n">
        <f aca="false">B96/100</f>
        <v>0.0155228</v>
      </c>
    </row>
    <row r="97" customFormat="false" ht="14" hidden="false" customHeight="false" outlineLevel="0" collapsed="false">
      <c r="A97" s="102" t="n">
        <v>34699</v>
      </c>
      <c r="B97" s="107" t="n">
        <v>2.18803</v>
      </c>
      <c r="C97" s="83" t="n">
        <f aca="false">B97/100</f>
        <v>0.0218803</v>
      </c>
    </row>
    <row r="98" customFormat="false" ht="14" hidden="false" customHeight="false" outlineLevel="0" collapsed="false">
      <c r="A98" s="102" t="n">
        <v>35064</v>
      </c>
      <c r="B98" s="107" t="n">
        <v>3.37686</v>
      </c>
      <c r="C98" s="83" t="n">
        <f aca="false">B98/100</f>
        <v>0.0337686</v>
      </c>
    </row>
    <row r="99" customFormat="false" ht="14" hidden="false" customHeight="false" outlineLevel="0" collapsed="false">
      <c r="A99" s="102" t="n">
        <v>35430</v>
      </c>
      <c r="B99" s="107" t="n">
        <v>2.82617</v>
      </c>
      <c r="C99" s="83" t="n">
        <f aca="false">B99/100</f>
        <v>0.0282617</v>
      </c>
    </row>
    <row r="100" customFormat="false" ht="14" hidden="false" customHeight="false" outlineLevel="0" collapsed="false">
      <c r="A100" s="102" t="n">
        <v>35795</v>
      </c>
      <c r="B100" s="107" t="n">
        <v>1.58603</v>
      </c>
      <c r="C100" s="83" t="n">
        <f aca="false">B100/100</f>
        <v>0.0158603</v>
      </c>
    </row>
    <row r="101" customFormat="false" ht="14" hidden="false" customHeight="false" outlineLevel="0" collapsed="false">
      <c r="A101" s="102" t="n">
        <v>36160</v>
      </c>
      <c r="B101" s="107" t="n">
        <v>2.27009</v>
      </c>
      <c r="C101" s="83" t="n">
        <f aca="false">B101/100</f>
        <v>0.0227009</v>
      </c>
    </row>
    <row r="102" customFormat="false" ht="14" hidden="false" customHeight="false" outlineLevel="0" collapsed="false">
      <c r="A102" s="102" t="n">
        <v>36525</v>
      </c>
      <c r="B102" s="107" t="n">
        <v>2.67724</v>
      </c>
      <c r="C102" s="83" t="n">
        <f aca="false">B102/100</f>
        <v>0.0267724</v>
      </c>
    </row>
    <row r="103" customFormat="false" ht="14" hidden="false" customHeight="false" outlineLevel="0" collapsed="false">
      <c r="A103" s="102" t="n">
        <v>36891</v>
      </c>
      <c r="B103" s="107" t="n">
        <v>3.39275</v>
      </c>
      <c r="C103" s="83" t="n">
        <f aca="false">B103/100</f>
        <v>0.0339275</v>
      </c>
    </row>
    <row r="104" customFormat="false" ht="14" hidden="false" customHeight="false" outlineLevel="0" collapsed="false">
      <c r="A104" s="102" t="n">
        <v>37256</v>
      </c>
      <c r="B104" s="107" t="n">
        <v>3.22594</v>
      </c>
      <c r="C104" s="83" t="n">
        <f aca="false">B104/100</f>
        <v>0.0322594</v>
      </c>
    </row>
    <row r="105" customFormat="false" ht="14" hidden="false" customHeight="false" outlineLevel="0" collapsed="false">
      <c r="A105" s="102" t="n">
        <v>37621</v>
      </c>
      <c r="B105" s="107" t="n">
        <v>2.85267</v>
      </c>
      <c r="C105" s="83" t="n">
        <f aca="false">B105/100</f>
        <v>0.0285267</v>
      </c>
    </row>
    <row r="106" customFormat="false" ht="14" hidden="false" customHeight="false" outlineLevel="0" collapsed="false">
      <c r="A106" s="102" t="n">
        <v>37986</v>
      </c>
      <c r="B106" s="107" t="n">
        <v>3.8391</v>
      </c>
      <c r="C106" s="83" t="n">
        <f aca="false">B106/100</f>
        <v>0.038391</v>
      </c>
    </row>
    <row r="107" customFormat="false" ht="14" hidden="false" customHeight="false" outlineLevel="0" collapsed="false">
      <c r="A107" s="102" t="n">
        <v>38352</v>
      </c>
      <c r="B107" s="107" t="n">
        <v>-0.35555</v>
      </c>
      <c r="C107" s="83" t="n">
        <f aca="false">B107/100</f>
        <v>-0.0035555</v>
      </c>
    </row>
    <row r="108" customFormat="false" ht="14" hidden="false" customHeight="false" outlineLevel="0" collapsed="false">
      <c r="A108" s="102" t="n">
        <v>38717</v>
      </c>
      <c r="B108" s="107" t="n">
        <v>1.64004</v>
      </c>
      <c r="C108" s="83" t="n">
        <f aca="false">B108/100</f>
        <v>0.0164004</v>
      </c>
    </row>
    <row r="109" customFormat="false" ht="14" hidden="false" customHeight="false" outlineLevel="0" collapsed="false">
      <c r="A109" s="102" t="n">
        <v>39082</v>
      </c>
      <c r="B109" s="107" t="n">
        <v>3.15684</v>
      </c>
      <c r="C109" s="83" t="n">
        <f aca="false">B109/100</f>
        <v>0.0315684</v>
      </c>
    </row>
    <row r="110" customFormat="false" ht="14" hidden="false" customHeight="false" outlineLevel="0" collapsed="false">
      <c r="A110" s="102" t="n">
        <v>39447</v>
      </c>
      <c r="B110" s="107" t="n">
        <v>2.06934</v>
      </c>
      <c r="C110" s="83" t="n">
        <f aca="false">B110/100</f>
        <v>0.0206934</v>
      </c>
    </row>
    <row r="111" customFormat="false" ht="14" hidden="false" customHeight="false" outlineLevel="0" collapsed="false">
      <c r="A111" s="102" t="n">
        <v>39813</v>
      </c>
      <c r="B111" s="107" t="n">
        <v>1.46483</v>
      </c>
      <c r="C111" s="83" t="n">
        <f aca="false">B111/100</f>
        <v>0.0146483</v>
      </c>
    </row>
    <row r="112" customFormat="false" ht="14" hidden="false" customHeight="false" outlineLevel="0" collapsed="false">
      <c r="A112" s="102" t="n">
        <v>40178</v>
      </c>
      <c r="B112" s="107" t="n">
        <v>1.62222</v>
      </c>
      <c r="C112" s="83" t="n">
        <f aca="false">B112/100</f>
        <v>0.0162222</v>
      </c>
    </row>
    <row r="113" customFormat="false" ht="14" hidden="false" customHeight="false" outlineLevel="0" collapsed="false">
      <c r="A113" s="102" t="n">
        <v>40543</v>
      </c>
      <c r="B113" s="107" t="n">
        <v>0.11863</v>
      </c>
      <c r="C113" s="83" t="n">
        <f aca="false">B113/100</f>
        <v>0.0011863</v>
      </c>
    </row>
    <row r="114" customFormat="false" ht="14" hidden="false" customHeight="false" outlineLevel="0" collapsed="false">
      <c r="A114" s="102" t="n">
        <v>40908</v>
      </c>
      <c r="B114" s="107" t="n">
        <v>1.26158</v>
      </c>
      <c r="C114" s="83" t="n">
        <f aca="false">B114/100</f>
        <v>0.0126158</v>
      </c>
    </row>
    <row r="115" customFormat="false" ht="14" hidden="false" customHeight="false" outlineLevel="0" collapsed="false">
      <c r="A115" s="102" t="n">
        <v>41274</v>
      </c>
      <c r="B115" s="107" t="n">
        <v>2.13011</v>
      </c>
      <c r="C115" s="83" t="n">
        <f aca="false">B115/100</f>
        <v>0.0213011</v>
      </c>
    </row>
    <row r="116" customFormat="false" ht="14" hidden="false" customHeight="false" outlineLevel="0" collapsed="false">
      <c r="A116" s="102" t="n">
        <v>41639</v>
      </c>
      <c r="B116" s="107" t="n">
        <v>2.44258</v>
      </c>
      <c r="C116" s="83" t="n">
        <f aca="false">B116/100</f>
        <v>0.0244258</v>
      </c>
    </row>
    <row r="117" customFormat="false" ht="12.8" hidden="false" customHeight="false" outlineLevel="0" collapsed="false">
      <c r="A117" s="102" t="n">
        <v>42004</v>
      </c>
      <c r="B117" s="105" t="n">
        <v>2.3</v>
      </c>
      <c r="C117" s="83" t="n">
        <v>0.0229</v>
      </c>
    </row>
    <row r="118" customFormat="false" ht="12.8" hidden="false" customHeight="false" outlineLevel="0" collapsed="false">
      <c r="A118" s="102" t="n">
        <v>42369</v>
      </c>
      <c r="B118" s="0" t="n">
        <v>1.2</v>
      </c>
      <c r="C118" s="83" t="n">
        <v>0.012</v>
      </c>
    </row>
  </sheetData>
  <printOptions headings="false" gridLines="true" gridLinesSet="true" horizontalCentered="false" verticalCentered="false"/>
  <pageMargins left="0.75" right="0.75" top="1" bottom="1" header="0.5" footer="0.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E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RowHeight="14" zeroHeight="false" outlineLevelRow="0" outlineLevelCol="0"/>
  <cols>
    <col collapsed="false" customWidth="true" hidden="false" outlineLevel="0" max="1" min="1" style="0" width="10.84"/>
    <col collapsed="false" customWidth="true" hidden="false" outlineLevel="0" max="2" min="2" style="0" width="13.83"/>
    <col collapsed="false" customWidth="true" hidden="false" outlineLevel="0" max="3" min="3" style="0" width="15.55"/>
    <col collapsed="false" customWidth="true" hidden="false" outlineLevel="0" max="4" min="4" style="0" width="13.83"/>
    <col collapsed="false" customWidth="true" hidden="false" outlineLevel="0" max="5" min="5" style="0" width="15.55"/>
    <col collapsed="false" customWidth="true" hidden="false" outlineLevel="0" max="1025" min="6" style="0" width="11.04"/>
  </cols>
  <sheetData>
    <row r="1" customFormat="false" ht="17" hidden="false" customHeight="true" outlineLevel="0" collapsed="false">
      <c r="A1" s="108"/>
      <c r="B1" s="109" t="s">
        <v>113</v>
      </c>
      <c r="C1" s="109"/>
      <c r="D1" s="110" t="s">
        <v>114</v>
      </c>
      <c r="E1" s="110"/>
    </row>
    <row r="2" customFormat="false" ht="17" hidden="false" customHeight="false" outlineLevel="0" collapsed="false">
      <c r="A2" s="111"/>
      <c r="B2" s="112" t="s">
        <v>115</v>
      </c>
      <c r="C2" s="112" t="s">
        <v>116</v>
      </c>
      <c r="D2" s="112" t="s">
        <v>115</v>
      </c>
      <c r="E2" s="113" t="s">
        <v>116</v>
      </c>
    </row>
    <row r="3" customFormat="false" ht="17" hidden="false" customHeight="false" outlineLevel="0" collapsed="false">
      <c r="A3" s="111" t="str">
        <f aca="false">'Returns by year'!A119</f>
        <v>1928-2020</v>
      </c>
      <c r="B3" s="114" t="n">
        <f aca="false">'Returns by year'!H114</f>
        <v>0.0827996112405172</v>
      </c>
      <c r="C3" s="114" t="n">
        <f aca="false">'Returns by year'!I114</f>
        <v>0.0642854698986676</v>
      </c>
      <c r="D3" s="114" t="n">
        <f aca="false">'Returns by year'!H119</f>
        <v>0.0647349093654446</v>
      </c>
      <c r="E3" s="115" t="n">
        <f aca="false">'Returns by year'!I119</f>
        <v>0.0484417345544719</v>
      </c>
    </row>
    <row r="4" customFormat="false" ht="17" hidden="false" customHeight="false" outlineLevel="0" collapsed="false">
      <c r="A4" s="116" t="s">
        <v>117</v>
      </c>
      <c r="B4" s="117" t="n">
        <f aca="false">'Returns by year'!J114</f>
        <v>0.0205593036036999</v>
      </c>
      <c r="C4" s="117" t="n">
        <f aca="false">'Returns by year'!K114</f>
        <v>0.0217995123227327</v>
      </c>
      <c r="D4" s="114"/>
      <c r="E4" s="115"/>
    </row>
    <row r="5" customFormat="false" ht="17" hidden="false" customHeight="false" outlineLevel="0" collapsed="false">
      <c r="A5" s="111" t="str">
        <f aca="false">'Returns by year'!A120</f>
        <v>1971-2020</v>
      </c>
      <c r="B5" s="114" t="n">
        <f aca="false">'Returns by year'!H115</f>
        <v>0.0767278637935291</v>
      </c>
      <c r="C5" s="114" t="n">
        <f aca="false">'Returns by year'!I115</f>
        <v>0.0489587227289002</v>
      </c>
      <c r="D5" s="114" t="n">
        <f aca="false">'Returns by year'!H120</f>
        <v>0.0634786487001275</v>
      </c>
      <c r="E5" s="115" t="n">
        <f aca="false">'Returns by year'!I120</f>
        <v>0.0391025443623643</v>
      </c>
    </row>
    <row r="6" customFormat="false" ht="17" hidden="false" customHeight="false" outlineLevel="0" collapsed="false">
      <c r="A6" s="116" t="s">
        <v>117</v>
      </c>
      <c r="B6" s="117" t="n">
        <f aca="false">'Returns by year'!J115</f>
        <v>0.0238493943352851</v>
      </c>
      <c r="C6" s="117" t="n">
        <f aca="false">'Returns by year'!K115</f>
        <v>0.0270184354060427</v>
      </c>
      <c r="D6" s="114"/>
      <c r="E6" s="115"/>
    </row>
    <row r="7" customFormat="false" ht="17" hidden="false" customHeight="false" outlineLevel="0" collapsed="false">
      <c r="A7" s="111" t="str">
        <f aca="false">'Returns by year'!A121</f>
        <v>2011-2020</v>
      </c>
      <c r="B7" s="114" t="n">
        <f aca="false">'Returns by year'!H116</f>
        <v>0.138305481618554</v>
      </c>
      <c r="C7" s="114" t="n">
        <f aca="false">'Returns by year'!I116</f>
        <v>0.0970387272360006</v>
      </c>
      <c r="D7" s="114" t="n">
        <f aca="false">'Returns by year'!H121</f>
        <v>0.132434428439933</v>
      </c>
      <c r="E7" s="115" t="n">
        <f aca="false">'Returns by year'!I121</f>
        <v>0.0934721879349532</v>
      </c>
    </row>
    <row r="8" customFormat="false" ht="18" hidden="false" customHeight="false" outlineLevel="0" collapsed="false">
      <c r="A8" s="118" t="s">
        <v>117</v>
      </c>
      <c r="B8" s="119" t="n">
        <f aca="false">'Returns by year'!J116</f>
        <v>0.0387622317723076</v>
      </c>
      <c r="C8" s="119" t="n">
        <f aca="false">'Returns by year'!K116</f>
        <v>0.0486832713028652</v>
      </c>
      <c r="D8" s="120"/>
      <c r="E8" s="121"/>
    </row>
  </sheetData>
  <mergeCells count="2">
    <mergeCell ref="B1:C1"/>
    <mergeCell ref="D1:E1"/>
  </mergeCells>
  <printOptions headings="false" gridLines="true" gridLinesSet="true" horizontalCentered="false" verticalCentered="false"/>
  <pageMargins left="0.75" right="0.75" top="1" bottom="1" header="0.5" footer="0.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H1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8" activeCellId="0" sqref="C18"/>
    </sheetView>
  </sheetViews>
  <sheetFormatPr defaultRowHeight="14" zeroHeight="false" outlineLevelRow="0" outlineLevelCol="0"/>
  <cols>
    <col collapsed="false" customWidth="true" hidden="false" outlineLevel="0" max="1025" min="1" style="0" width="11.04"/>
  </cols>
  <sheetData>
    <row r="1" customFormat="false" ht="14" hidden="false" customHeight="false" outlineLevel="0" collapsed="false">
      <c r="A1" s="122" t="s">
        <v>118</v>
      </c>
      <c r="F1" s="122" t="s">
        <v>101</v>
      </c>
    </row>
    <row r="2" customFormat="false" ht="14" hidden="false" customHeight="false" outlineLevel="0" collapsed="false">
      <c r="F2" s="0" t="s">
        <v>102</v>
      </c>
    </row>
    <row r="3" customFormat="false" ht="14" hidden="false" customHeight="false" outlineLevel="0" collapsed="false">
      <c r="F3" s="0" t="s">
        <v>103</v>
      </c>
    </row>
    <row r="4" customFormat="false" ht="14" hidden="false" customHeight="false" outlineLevel="0" collapsed="false">
      <c r="F4" s="0" t="s">
        <v>104</v>
      </c>
    </row>
    <row r="5" customFormat="false" ht="14" hidden="false" customHeight="false" outlineLevel="0" collapsed="false">
      <c r="F5" s="0" t="s">
        <v>105</v>
      </c>
    </row>
    <row r="6" customFormat="false" ht="14" hidden="false" customHeight="false" outlineLevel="0" collapsed="false">
      <c r="F6" s="0" t="s">
        <v>106</v>
      </c>
    </row>
    <row r="8" customFormat="false" ht="14" hidden="false" customHeight="false" outlineLevel="0" collapsed="false">
      <c r="F8" s="0" t="s">
        <v>119</v>
      </c>
      <c r="G8" s="0" t="s">
        <v>120</v>
      </c>
    </row>
    <row r="9" customFormat="false" ht="14" hidden="false" customHeight="false" outlineLevel="0" collapsed="false">
      <c r="A9" s="123" t="s">
        <v>121</v>
      </c>
      <c r="B9" s="124" t="s">
        <v>122</v>
      </c>
      <c r="C9" s="0" t="s">
        <v>123</v>
      </c>
    </row>
    <row r="10" customFormat="false" ht="14" hidden="false" customHeight="false" outlineLevel="0" collapsed="false">
      <c r="A10" s="123" t="n">
        <v>1890</v>
      </c>
      <c r="B10" s="125" t="n">
        <v>3.557296</v>
      </c>
      <c r="F10" s="0" t="s">
        <v>109</v>
      </c>
    </row>
    <row r="11" customFormat="false" ht="14" hidden="false" customHeight="false" outlineLevel="0" collapsed="false">
      <c r="A11" s="123" t="n">
        <v>1891</v>
      </c>
      <c r="B11" s="125" t="n">
        <v>3.209111</v>
      </c>
      <c r="C11" s="83" t="n">
        <f aca="false">B11/B10-1</f>
        <v>-0.0978791194210434</v>
      </c>
      <c r="F11" s="0" t="s">
        <v>110</v>
      </c>
      <c r="G11" s="0" t="s">
        <v>119</v>
      </c>
    </row>
    <row r="12" customFormat="false" ht="14" hidden="false" customHeight="false" outlineLevel="0" collapsed="false">
      <c r="A12" s="123" t="n">
        <v>1892</v>
      </c>
      <c r="B12" s="125" t="n">
        <v>3.267142</v>
      </c>
      <c r="C12" s="83" t="n">
        <f aca="false">B12/B11-1</f>
        <v>0.0180832012354824</v>
      </c>
      <c r="F12" s="102" t="n">
        <v>30681</v>
      </c>
      <c r="G12" s="107" t="n">
        <v>7.21046</v>
      </c>
      <c r="H12" s="83" t="n">
        <f aca="false">G12/100</f>
        <v>0.0721046</v>
      </c>
    </row>
    <row r="13" customFormat="false" ht="14" hidden="false" customHeight="false" outlineLevel="0" collapsed="false">
      <c r="A13" s="123" t="n">
        <v>1893</v>
      </c>
      <c r="B13" s="125" t="n">
        <v>3.406416</v>
      </c>
      <c r="C13" s="83" t="n">
        <f aca="false">B13/B12-1</f>
        <v>0.0426286950490673</v>
      </c>
      <c r="F13" s="102" t="n">
        <v>31047</v>
      </c>
      <c r="G13" s="107" t="n">
        <v>4.38134</v>
      </c>
      <c r="H13" s="83" t="n">
        <f aca="false">G13/100</f>
        <v>0.0438134</v>
      </c>
    </row>
    <row r="14" customFormat="false" ht="14" hidden="false" customHeight="false" outlineLevel="0" collapsed="false">
      <c r="A14" s="123" t="n">
        <v>1894</v>
      </c>
      <c r="B14" s="125" t="n">
        <v>3.969316</v>
      </c>
      <c r="C14" s="83" t="n">
        <f aca="false">B14/B13-1</f>
        <v>0.165246992733712</v>
      </c>
      <c r="F14" s="102" t="n">
        <v>31412</v>
      </c>
      <c r="G14" s="107" t="n">
        <v>-0.69674</v>
      </c>
      <c r="H14" s="83" t="n">
        <f aca="false">G14/100</f>
        <v>-0.0069674</v>
      </c>
    </row>
    <row r="15" customFormat="false" ht="14" hidden="false" customHeight="false" outlineLevel="0" collapsed="false">
      <c r="A15" s="123" t="n">
        <v>1895</v>
      </c>
      <c r="B15" s="125" t="n">
        <v>3.603721</v>
      </c>
      <c r="C15" s="83" t="n">
        <f aca="false">B15/B14-1</f>
        <v>-0.0921052896771131</v>
      </c>
      <c r="F15" s="102" t="n">
        <v>31777</v>
      </c>
      <c r="G15" s="107" t="n">
        <v>-0.17639</v>
      </c>
      <c r="H15" s="83" t="n">
        <f aca="false">G15/100</f>
        <v>-0.0017639</v>
      </c>
    </row>
    <row r="16" customFormat="false" ht="14" hidden="false" customHeight="false" outlineLevel="0" collapsed="false">
      <c r="A16" s="123" t="n">
        <v>1896</v>
      </c>
      <c r="B16" s="125" t="n">
        <v>3.122064</v>
      </c>
      <c r="C16" s="83" t="n">
        <f aca="false">B16/B15-1</f>
        <v>-0.133655463339143</v>
      </c>
      <c r="F16" s="102" t="n">
        <v>32142</v>
      </c>
      <c r="G16" s="107" t="n">
        <v>0.83606</v>
      </c>
      <c r="H16" s="83" t="n">
        <f aca="false">G16/100</f>
        <v>0.0083606</v>
      </c>
    </row>
    <row r="17" customFormat="false" ht="14" hidden="false" customHeight="false" outlineLevel="0" collapsed="false">
      <c r="A17" s="123" t="n">
        <v>1897</v>
      </c>
      <c r="B17" s="125" t="n">
        <v>3.220717</v>
      </c>
      <c r="C17" s="83" t="n">
        <f aca="false">B17/B16-1</f>
        <v>0.0315986475613568</v>
      </c>
      <c r="F17" s="102" t="n">
        <v>32508</v>
      </c>
      <c r="G17" s="107" t="n">
        <v>2.16175</v>
      </c>
      <c r="H17" s="83" t="n">
        <f aca="false">G17/100</f>
        <v>0.0216175</v>
      </c>
    </row>
    <row r="18" customFormat="false" ht="14" hidden="false" customHeight="false" outlineLevel="0" collapsed="false">
      <c r="A18" s="123" t="n">
        <v>1898</v>
      </c>
      <c r="B18" s="125" t="n">
        <v>3.429628</v>
      </c>
      <c r="C18" s="83" t="n">
        <f aca="false">B18/B17-1</f>
        <v>0.0648647490605354</v>
      </c>
      <c r="F18" s="102" t="n">
        <v>32873</v>
      </c>
      <c r="G18" s="107" t="n">
        <v>2.51539</v>
      </c>
      <c r="H18" s="83" t="n">
        <f aca="false">G18/100</f>
        <v>0.0251539</v>
      </c>
    </row>
    <row r="19" customFormat="false" ht="14" hidden="false" customHeight="false" outlineLevel="0" collapsed="false">
      <c r="A19" s="123" t="n">
        <v>1899</v>
      </c>
      <c r="B19" s="125" t="n">
        <v>3.278748</v>
      </c>
      <c r="C19" s="83" t="n">
        <f aca="false">B19/B18-1</f>
        <v>-0.043993109456769</v>
      </c>
      <c r="F19" s="102" t="n">
        <v>33238</v>
      </c>
      <c r="G19" s="107" t="n">
        <v>1.8081</v>
      </c>
      <c r="H19" s="83" t="n">
        <f aca="false">G19/100</f>
        <v>0.018081</v>
      </c>
    </row>
    <row r="20" customFormat="false" ht="14" hidden="false" customHeight="false" outlineLevel="0" collapsed="false">
      <c r="A20" s="123" t="n">
        <v>1900</v>
      </c>
      <c r="B20" s="125" t="n">
        <v>3.748799</v>
      </c>
      <c r="C20" s="83" t="n">
        <f aca="false">B20/B19-1</f>
        <v>0.143362954396007</v>
      </c>
      <c r="F20" s="102" t="n">
        <v>33603</v>
      </c>
      <c r="G20" s="107" t="n">
        <v>2.43095</v>
      </c>
      <c r="H20" s="83" t="n">
        <f aca="false">G20/100</f>
        <v>0.0243095</v>
      </c>
    </row>
    <row r="21" customFormat="false" ht="14" hidden="false" customHeight="false" outlineLevel="0" collapsed="false">
      <c r="A21" s="123" t="n">
        <v>1901</v>
      </c>
      <c r="B21" s="125" t="n">
        <v>3.145277</v>
      </c>
      <c r="C21" s="83" t="n">
        <f aca="false">B21/B20-1</f>
        <v>-0.160990759974061</v>
      </c>
      <c r="F21" s="102" t="n">
        <v>33969</v>
      </c>
      <c r="G21" s="107" t="n">
        <v>4.02567</v>
      </c>
      <c r="H21" s="83" t="n">
        <f aca="false">G21/100</f>
        <v>0.0402567</v>
      </c>
    </row>
    <row r="22" customFormat="false" ht="14" hidden="false" customHeight="false" outlineLevel="0" collapsed="false">
      <c r="A22" s="123" t="n">
        <v>1902</v>
      </c>
      <c r="B22" s="125" t="n">
        <v>3.708177</v>
      </c>
      <c r="C22" s="83" t="n">
        <f aca="false">B22/B21-1</f>
        <v>0.17896674919252</v>
      </c>
      <c r="F22" s="102" t="n">
        <v>34334</v>
      </c>
      <c r="G22" s="107" t="n">
        <v>6.43791</v>
      </c>
      <c r="H22" s="83" t="n">
        <f aca="false">G22/100</f>
        <v>0.0643791</v>
      </c>
    </row>
    <row r="23" customFormat="false" ht="14" hidden="false" customHeight="false" outlineLevel="0" collapsed="false">
      <c r="A23" s="123" t="n">
        <v>1903</v>
      </c>
      <c r="B23" s="125" t="n">
        <v>3.766208</v>
      </c>
      <c r="C23" s="83" t="n">
        <f aca="false">B23/B22-1</f>
        <v>0.0156494687281648</v>
      </c>
      <c r="F23" s="102" t="n">
        <v>34699</v>
      </c>
      <c r="G23" s="107" t="n">
        <v>7.6869</v>
      </c>
      <c r="H23" s="83" t="n">
        <f aca="false">G23/100</f>
        <v>0.076869</v>
      </c>
    </row>
    <row r="24" customFormat="false" ht="14" hidden="false" customHeight="false" outlineLevel="0" collapsed="false">
      <c r="A24" s="123" t="n">
        <v>1904</v>
      </c>
      <c r="B24" s="125" t="n">
        <v>3.940301</v>
      </c>
      <c r="C24" s="83" t="n">
        <f aca="false">B24/B23-1</f>
        <v>0.0462250093462708</v>
      </c>
      <c r="F24" s="102" t="n">
        <v>35064</v>
      </c>
      <c r="G24" s="107" t="n">
        <v>9.25415</v>
      </c>
      <c r="H24" s="83" t="n">
        <f aca="false">G24/100</f>
        <v>0.0925415</v>
      </c>
    </row>
    <row r="25" customFormat="false" ht="14" hidden="false" customHeight="false" outlineLevel="0" collapsed="false">
      <c r="A25" s="123" t="n">
        <v>1905</v>
      </c>
      <c r="B25" s="125" t="n">
        <v>3.452841</v>
      </c>
      <c r="C25" s="83" t="n">
        <f aca="false">B25/B24-1</f>
        <v>-0.123711361137131</v>
      </c>
      <c r="F25" s="102" t="n">
        <v>35430</v>
      </c>
      <c r="G25" s="107" t="n">
        <v>6.67696</v>
      </c>
      <c r="H25" s="83" t="n">
        <f aca="false">G25/100</f>
        <v>0.0667696</v>
      </c>
    </row>
    <row r="26" customFormat="false" ht="14" hidden="false" customHeight="false" outlineLevel="0" collapsed="false">
      <c r="A26" s="123" t="n">
        <v>1906</v>
      </c>
      <c r="B26" s="125" t="n">
        <v>4.096984</v>
      </c>
      <c r="C26" s="83" t="n">
        <f aca="false">B26/B25-1</f>
        <v>0.186554492373092</v>
      </c>
      <c r="F26" s="102" t="n">
        <v>35795</v>
      </c>
      <c r="G26" s="107" t="n">
        <v>9.55918</v>
      </c>
      <c r="H26" s="83" t="n">
        <f aca="false">G26/100</f>
        <v>0.0955918</v>
      </c>
    </row>
    <row r="27" customFormat="false" ht="14" hidden="false" customHeight="false" outlineLevel="0" collapsed="false">
      <c r="A27" s="123" t="n">
        <v>1907</v>
      </c>
      <c r="B27" s="125" t="n">
        <v>4.52061</v>
      </c>
      <c r="C27" s="83" t="n">
        <f aca="false">B27/B26-1</f>
        <v>0.103399476297686</v>
      </c>
      <c r="F27" s="102" t="n">
        <v>36160</v>
      </c>
      <c r="G27" s="107" t="n">
        <v>9.81675</v>
      </c>
      <c r="H27" s="83" t="n">
        <f aca="false">G27/100</f>
        <v>0.0981675</v>
      </c>
    </row>
    <row r="28" customFormat="false" ht="14" hidden="false" customHeight="false" outlineLevel="0" collapsed="false">
      <c r="A28" s="123" t="n">
        <v>1908</v>
      </c>
      <c r="B28" s="125" t="n">
        <v>4.079575</v>
      </c>
      <c r="C28" s="83" t="n">
        <f aca="false">B28/B27-1</f>
        <v>-0.0975609486330383</v>
      </c>
      <c r="F28" s="102" t="n">
        <v>36525</v>
      </c>
      <c r="G28" s="107" t="n">
        <v>13.63799</v>
      </c>
      <c r="H28" s="83" t="n">
        <f aca="false">G28/100</f>
        <v>0.1363799</v>
      </c>
    </row>
    <row r="29" customFormat="false" ht="14" hidden="false" customHeight="false" outlineLevel="0" collapsed="false">
      <c r="A29" s="123" t="n">
        <v>1909</v>
      </c>
      <c r="B29" s="125" t="n">
        <v>3.986725</v>
      </c>
      <c r="C29" s="83" t="n">
        <f aca="false">B29/B28-1</f>
        <v>-0.0227597237457334</v>
      </c>
      <c r="F29" s="102" t="n">
        <v>36891</v>
      </c>
      <c r="G29" s="107" t="n">
        <v>13.51063</v>
      </c>
      <c r="H29" s="83" t="n">
        <f aca="false">G29/100</f>
        <v>0.1351063</v>
      </c>
    </row>
    <row r="30" customFormat="false" ht="14" hidden="false" customHeight="false" outlineLevel="0" collapsed="false">
      <c r="A30" s="123" t="n">
        <v>1910</v>
      </c>
      <c r="B30" s="125" t="n">
        <v>4.305896</v>
      </c>
      <c r="C30" s="83" t="n">
        <f aca="false">B30/B29-1</f>
        <v>0.0800584439608951</v>
      </c>
      <c r="F30" s="102" t="n">
        <v>37256</v>
      </c>
      <c r="G30" s="107" t="n">
        <v>1.73391</v>
      </c>
      <c r="H30" s="83" t="n">
        <f aca="false">G30/100</f>
        <v>0.0173391</v>
      </c>
    </row>
    <row r="31" customFormat="false" ht="14" hidden="false" customHeight="false" outlineLevel="0" collapsed="false">
      <c r="A31" s="123" t="n">
        <v>1911</v>
      </c>
      <c r="B31" s="125" t="n">
        <v>4.207243</v>
      </c>
      <c r="C31" s="83" t="n">
        <f aca="false">B31/B30-1</f>
        <v>-0.0229111432324421</v>
      </c>
      <c r="F31" s="102" t="n">
        <v>37621</v>
      </c>
      <c r="G31" s="107" t="n">
        <v>-5.39741</v>
      </c>
      <c r="H31" s="83" t="n">
        <f aca="false">G31/100</f>
        <v>-0.0539741</v>
      </c>
    </row>
    <row r="32" customFormat="false" ht="14" hidden="false" customHeight="false" outlineLevel="0" collapsed="false">
      <c r="A32" s="123" t="n">
        <v>1912</v>
      </c>
      <c r="B32" s="125" t="n">
        <v>4.36973</v>
      </c>
      <c r="C32" s="83" t="n">
        <f aca="false">B32/B31-1</f>
        <v>0.0386207785003148</v>
      </c>
      <c r="F32" s="102" t="n">
        <v>37986</v>
      </c>
      <c r="G32" s="107" t="n">
        <v>-11.99508</v>
      </c>
      <c r="H32" s="83" t="n">
        <f aca="false">G32/100</f>
        <v>-0.1199508</v>
      </c>
    </row>
    <row r="33" customFormat="false" ht="14" hidden="false" customHeight="false" outlineLevel="0" collapsed="false">
      <c r="A33" s="123" t="n">
        <v>1913</v>
      </c>
      <c r="B33" s="125" t="n">
        <v>4.36973</v>
      </c>
      <c r="C33" s="83" t="n">
        <f aca="false">B33/B32-1</f>
        <v>0</v>
      </c>
      <c r="F33" s="102" t="n">
        <v>38352</v>
      </c>
      <c r="G33" s="107" t="n">
        <v>-3.85374</v>
      </c>
      <c r="H33" s="83" t="n">
        <f aca="false">G33/100</f>
        <v>-0.0385374</v>
      </c>
    </row>
    <row r="34" customFormat="false" ht="14" hidden="false" customHeight="false" outlineLevel="0" collapsed="false">
      <c r="A34" s="123" t="n">
        <v>1914</v>
      </c>
      <c r="B34" s="125" t="n">
        <v>4.532216</v>
      </c>
      <c r="C34" s="83" t="n">
        <f aca="false">B34/B33-1</f>
        <v>0.0371844484670678</v>
      </c>
      <c r="F34" s="102" t="n">
        <v>38717</v>
      </c>
      <c r="G34" s="107" t="n">
        <v>-4.11661</v>
      </c>
      <c r="H34" s="83" t="n">
        <f aca="false">G34/100</f>
        <v>-0.0411661</v>
      </c>
    </row>
    <row r="35" customFormat="false" ht="14" hidden="false" customHeight="false" outlineLevel="0" collapsed="false">
      <c r="A35" s="123" t="n">
        <v>1915</v>
      </c>
      <c r="B35" s="125" t="n">
        <v>4.160818</v>
      </c>
      <c r="C35" s="83" t="n">
        <f aca="false">B35/B34-1</f>
        <v>-0.0819462267464746</v>
      </c>
      <c r="F35" s="102" t="n">
        <v>39082</v>
      </c>
      <c r="G35" s="107" t="n">
        <v>-3.89587</v>
      </c>
      <c r="H35" s="83" t="n">
        <f aca="false">G35/100</f>
        <v>-0.0389587</v>
      </c>
    </row>
    <row r="36" customFormat="false" ht="14" hidden="false" customHeight="false" outlineLevel="0" collapsed="false">
      <c r="A36" s="123" t="n">
        <v>1916</v>
      </c>
      <c r="B36" s="125" t="n">
        <v>4.555429</v>
      </c>
      <c r="C36" s="83" t="n">
        <f aca="false">B36/B35-1</f>
        <v>0.0948397646808874</v>
      </c>
      <c r="F36" s="102" t="n">
        <v>39447</v>
      </c>
      <c r="G36" s="107" t="n">
        <v>6.45028</v>
      </c>
      <c r="H36" s="83" t="n">
        <f aca="false">G36/100</f>
        <v>0.0645028</v>
      </c>
    </row>
    <row r="37" customFormat="false" ht="14" hidden="false" customHeight="false" outlineLevel="0" collapsed="false">
      <c r="A37" s="123" t="n">
        <v>1917</v>
      </c>
      <c r="B37" s="125" t="n">
        <v>4.648278</v>
      </c>
      <c r="C37" s="83" t="n">
        <f aca="false">B37/B36-1</f>
        <v>0.0203820540282815</v>
      </c>
      <c r="F37" s="102" t="n">
        <v>39813</v>
      </c>
      <c r="G37" s="107" t="n">
        <v>10.71347</v>
      </c>
      <c r="H37" s="83" t="n">
        <f aca="false">G37/100</f>
        <v>0.1071347</v>
      </c>
    </row>
    <row r="38" customFormat="false" ht="14" hidden="false" customHeight="false" outlineLevel="0" collapsed="false">
      <c r="A38" s="123" t="n">
        <v>1918</v>
      </c>
      <c r="B38" s="125" t="n">
        <v>4.944236</v>
      </c>
      <c r="C38" s="83" t="n">
        <f aca="false">B38/B37-1</f>
        <v>0.0636704603296101</v>
      </c>
      <c r="F38" s="102" t="n">
        <v>40178</v>
      </c>
      <c r="G38" s="107" t="n">
        <v>4.52071</v>
      </c>
      <c r="H38" s="83" t="n">
        <f aca="false">G38/100</f>
        <v>0.0452071</v>
      </c>
    </row>
    <row r="39" customFormat="false" ht="14" hidden="false" customHeight="false" outlineLevel="0" collapsed="false">
      <c r="A39" s="123" t="n">
        <v>1919</v>
      </c>
      <c r="B39" s="125" t="n">
        <v>5.437499</v>
      </c>
      <c r="C39" s="83" t="n">
        <f aca="false">B39/B38-1</f>
        <v>0.0997652620141918</v>
      </c>
      <c r="F39" s="102" t="n">
        <v>40543</v>
      </c>
      <c r="G39" s="107" t="n">
        <v>5.21893</v>
      </c>
      <c r="H39" s="83" t="n">
        <f aca="false">G39/100</f>
        <v>0.0521893</v>
      </c>
    </row>
    <row r="40" customFormat="false" ht="14" hidden="false" customHeight="false" outlineLevel="0" collapsed="false">
      <c r="A40" s="123" t="n">
        <v>1920</v>
      </c>
      <c r="B40" s="125" t="n">
        <v>5.959777</v>
      </c>
      <c r="C40" s="83" t="n">
        <f aca="false">B40/B39-1</f>
        <v>0.0960511441013598</v>
      </c>
      <c r="F40" s="102" t="n">
        <v>40908</v>
      </c>
      <c r="G40" s="107" t="n">
        <v>5.33055</v>
      </c>
      <c r="H40" s="83" t="n">
        <f aca="false">G40/100</f>
        <v>0.0533055</v>
      </c>
    </row>
    <row r="41" customFormat="false" ht="14" hidden="false" customHeight="false" outlineLevel="0" collapsed="false">
      <c r="A41" s="123" t="n">
        <v>1921</v>
      </c>
      <c r="B41" s="125" t="n">
        <v>5.826306</v>
      </c>
      <c r="C41" s="83" t="n">
        <f aca="false">B41/B40-1</f>
        <v>-0.0223953010322366</v>
      </c>
      <c r="F41" s="102" t="n">
        <v>41274</v>
      </c>
      <c r="G41" s="107" t="n">
        <v>6.23032</v>
      </c>
      <c r="H41" s="83" t="n">
        <f aca="false">G41/100</f>
        <v>0.0623032</v>
      </c>
    </row>
    <row r="42" customFormat="false" ht="14" hidden="false" customHeight="false" outlineLevel="0" collapsed="false">
      <c r="A42" s="123" t="n">
        <v>1922</v>
      </c>
      <c r="B42" s="125" t="n">
        <v>5.907549</v>
      </c>
      <c r="C42" s="83" t="n">
        <f aca="false">B42/B41-1</f>
        <v>0.0139441697706919</v>
      </c>
      <c r="F42" s="102" t="n">
        <v>41639</v>
      </c>
      <c r="G42" s="107" t="n">
        <v>4.54613</v>
      </c>
      <c r="H42" s="83" t="n">
        <f aca="false">G42/100</f>
        <v>0.0454613</v>
      </c>
    </row>
    <row r="43" customFormat="false" ht="14" hidden="false" customHeight="false" outlineLevel="0" collapsed="false">
      <c r="A43" s="123" t="n">
        <v>1923</v>
      </c>
      <c r="B43" s="125" t="n">
        <v>5.994596</v>
      </c>
      <c r="C43" s="83" t="n">
        <f aca="false">B43/B42-1</f>
        <v>0.0147348756650176</v>
      </c>
      <c r="F43" s="102" t="n">
        <v>42004</v>
      </c>
      <c r="G43" s="105" t="e">
        <f aca="false">NA()</f>
        <v>#N/A</v>
      </c>
    </row>
    <row r="44" customFormat="false" ht="14" hidden="false" customHeight="false" outlineLevel="0" collapsed="false">
      <c r="A44" s="123" t="n">
        <v>1924</v>
      </c>
      <c r="B44" s="125" t="n">
        <v>6.006202</v>
      </c>
      <c r="C44" s="83" t="n">
        <f aca="false">B44/B43-1</f>
        <v>0.00193607709343557</v>
      </c>
    </row>
    <row r="45" customFormat="false" ht="14" hidden="false" customHeight="false" outlineLevel="0" collapsed="false">
      <c r="A45" s="123" t="n">
        <v>1925</v>
      </c>
      <c r="B45" s="125" t="n">
        <v>6.319569</v>
      </c>
      <c r="C45" s="83" t="n">
        <f aca="false">B45/B44-1</f>
        <v>0.0521739029090265</v>
      </c>
    </row>
    <row r="46" customFormat="false" ht="14" hidden="false" customHeight="false" outlineLevel="0" collapsed="false">
      <c r="A46" s="123" t="n">
        <v>1926</v>
      </c>
      <c r="B46" s="125" t="n">
        <v>6.064233</v>
      </c>
      <c r="C46" s="83" t="n">
        <f aca="false">B46/B45-1</f>
        <v>-0.0404040212235993</v>
      </c>
    </row>
    <row r="47" customFormat="false" ht="14" hidden="false" customHeight="false" outlineLevel="0" collapsed="false">
      <c r="A47" s="123" t="n">
        <v>1927</v>
      </c>
      <c r="B47" s="125" t="n">
        <v>5.837912</v>
      </c>
      <c r="C47" s="83" t="n">
        <f aca="false">B47/B46-1</f>
        <v>-0.0373206306551875</v>
      </c>
    </row>
    <row r="48" customFormat="false" ht="14" hidden="false" customHeight="false" outlineLevel="0" collapsed="false">
      <c r="A48" s="123" t="n">
        <v>1928</v>
      </c>
      <c r="B48" s="125" t="n">
        <v>5.924959</v>
      </c>
      <c r="C48" s="83" t="n">
        <f aca="false">B48/B47-1</f>
        <v>0.0149106392833602</v>
      </c>
    </row>
    <row r="49" customFormat="false" ht="14" hidden="false" customHeight="false" outlineLevel="0" collapsed="false">
      <c r="A49" s="123" t="n">
        <v>1929</v>
      </c>
      <c r="B49" s="125" t="n">
        <v>5.803094</v>
      </c>
      <c r="C49" s="83" t="n">
        <f aca="false">B49/B48-1</f>
        <v>-0.0205680748170579</v>
      </c>
    </row>
    <row r="50" customFormat="false" ht="14" hidden="false" customHeight="false" outlineLevel="0" collapsed="false">
      <c r="A50" s="123" t="n">
        <v>1930</v>
      </c>
      <c r="B50" s="125" t="n">
        <v>5.553561</v>
      </c>
      <c r="C50" s="83" t="n">
        <f aca="false">B50/B49-1</f>
        <v>-0.0429999927624815</v>
      </c>
    </row>
    <row r="51" customFormat="false" ht="14" hidden="false" customHeight="false" outlineLevel="0" collapsed="false">
      <c r="A51" s="123" t="n">
        <v>1931</v>
      </c>
      <c r="B51" s="125" t="n">
        <v>5.100919</v>
      </c>
      <c r="C51" s="83" t="n">
        <f aca="false">B51/B50-1</f>
        <v>-0.0815048218611446</v>
      </c>
    </row>
    <row r="52" customFormat="false" ht="14" hidden="false" customHeight="false" outlineLevel="0" collapsed="false">
      <c r="A52" s="123" t="n">
        <v>1932</v>
      </c>
      <c r="B52" s="125" t="n">
        <v>4.567035</v>
      </c>
      <c r="C52" s="83" t="n">
        <f aca="false">B52/B51-1</f>
        <v>-0.104664277162606</v>
      </c>
    </row>
    <row r="53" customFormat="false" ht="14" hidden="false" customHeight="false" outlineLevel="0" collapsed="false">
      <c r="A53" s="123" t="n">
        <v>1933</v>
      </c>
      <c r="B53" s="125" t="n">
        <v>4.392942</v>
      </c>
      <c r="C53" s="83" t="n">
        <f aca="false">B53/B52-1</f>
        <v>-0.0381194801441198</v>
      </c>
    </row>
    <row r="54" customFormat="false" ht="14" hidden="false" customHeight="false" outlineLevel="0" collapsed="false">
      <c r="A54" s="123" t="n">
        <v>1934</v>
      </c>
      <c r="B54" s="125" t="n">
        <v>4.52061</v>
      </c>
      <c r="C54" s="83" t="n">
        <f aca="false">B54/B53-1</f>
        <v>0.0290620727521556</v>
      </c>
    </row>
    <row r="55" customFormat="false" ht="14" hidden="false" customHeight="false" outlineLevel="0" collapsed="false">
      <c r="A55" s="123" t="n">
        <v>1935</v>
      </c>
      <c r="B55" s="125" t="n">
        <v>4.962085</v>
      </c>
      <c r="C55" s="83" t="n">
        <f aca="false">B55/B54-1</f>
        <v>0.097658280630269</v>
      </c>
    </row>
    <row r="56" customFormat="false" ht="14" hidden="false" customHeight="false" outlineLevel="0" collapsed="false">
      <c r="A56" s="123" t="n">
        <v>1936</v>
      </c>
      <c r="B56" s="125" t="n">
        <v>5.121795</v>
      </c>
      <c r="C56" s="83" t="n">
        <f aca="false">B56/B55-1</f>
        <v>0.0321860669456488</v>
      </c>
    </row>
    <row r="57" customFormat="false" ht="14" hidden="false" customHeight="false" outlineLevel="0" collapsed="false">
      <c r="A57" s="123" t="n">
        <v>1937</v>
      </c>
      <c r="B57" s="125" t="n">
        <v>5.253087</v>
      </c>
      <c r="C57" s="83" t="n">
        <f aca="false">B57/B56-1</f>
        <v>0.0256339818364459</v>
      </c>
    </row>
    <row r="58" customFormat="false" ht="14" hidden="false" customHeight="false" outlineLevel="0" collapsed="false">
      <c r="A58" s="123" t="n">
        <v>1938</v>
      </c>
      <c r="B58" s="125" t="n">
        <v>5.207191</v>
      </c>
      <c r="C58" s="83" t="n">
        <f aca="false">B58/B57-1</f>
        <v>-0.00873695790684603</v>
      </c>
    </row>
    <row r="59" customFormat="false" ht="14" hidden="false" customHeight="false" outlineLevel="0" collapsed="false">
      <c r="A59" s="123" t="n">
        <v>1939</v>
      </c>
      <c r="B59" s="125" t="n">
        <v>5.139414</v>
      </c>
      <c r="C59" s="83" t="n">
        <f aca="false">B59/B58-1</f>
        <v>-0.0130160387817538</v>
      </c>
    </row>
    <row r="60" customFormat="false" ht="14" hidden="false" customHeight="false" outlineLevel="0" collapsed="false">
      <c r="A60" s="123" t="n">
        <v>1940</v>
      </c>
      <c r="B60" s="125" t="n">
        <v>5.309354</v>
      </c>
      <c r="C60" s="83" t="n">
        <f aca="false">B60/B59-1</f>
        <v>0.0330660265936933</v>
      </c>
    </row>
    <row r="61" customFormat="false" ht="14" hidden="false" customHeight="false" outlineLevel="0" collapsed="false">
      <c r="A61" s="123" t="n">
        <v>1941</v>
      </c>
      <c r="B61" s="125" t="n">
        <v>4.864185</v>
      </c>
      <c r="C61" s="83" t="n">
        <f aca="false">B61/B60-1</f>
        <v>-0.0838461703627221</v>
      </c>
    </row>
    <row r="62" customFormat="false" ht="14" hidden="false" customHeight="false" outlineLevel="0" collapsed="false">
      <c r="A62" s="123" t="n">
        <v>1942</v>
      </c>
      <c r="B62" s="125" t="n">
        <v>5.02631</v>
      </c>
      <c r="C62" s="83" t="n">
        <f aca="false">B62/B61-1</f>
        <v>0.0333303523611868</v>
      </c>
    </row>
    <row r="63" customFormat="false" ht="14" hidden="false" customHeight="false" outlineLevel="0" collapsed="false">
      <c r="A63" s="123" t="n">
        <v>1943</v>
      </c>
      <c r="B63" s="125" t="n">
        <v>5.601635</v>
      </c>
      <c r="C63" s="83" t="n">
        <f aca="false">B63/B62-1</f>
        <v>0.114462697286877</v>
      </c>
    </row>
    <row r="64" customFormat="false" ht="14" hidden="false" customHeight="false" outlineLevel="0" collapsed="false">
      <c r="A64" s="123" t="n">
        <v>1944</v>
      </c>
      <c r="B64" s="125" t="n">
        <v>6.530623</v>
      </c>
      <c r="C64" s="83" t="n">
        <f aca="false">B64/B63-1</f>
        <v>0.16584229425873</v>
      </c>
    </row>
    <row r="65" customFormat="false" ht="14" hidden="false" customHeight="false" outlineLevel="0" collapsed="false">
      <c r="A65" s="123" t="n">
        <v>1945</v>
      </c>
      <c r="B65" s="125" t="n">
        <v>7.299759</v>
      </c>
      <c r="C65" s="83" t="n">
        <f aca="false">B65/B64-1</f>
        <v>0.117773756041345</v>
      </c>
    </row>
    <row r="66" customFormat="false" ht="14" hidden="false" customHeight="false" outlineLevel="0" collapsed="false">
      <c r="A66" s="123" t="n">
        <v>1946</v>
      </c>
      <c r="B66" s="125" t="n">
        <v>9.059123</v>
      </c>
      <c r="C66" s="83" t="n">
        <f aca="false">B66/B65-1</f>
        <v>0.241016723976778</v>
      </c>
    </row>
    <row r="67" customFormat="false" ht="14" hidden="false" customHeight="false" outlineLevel="0" collapsed="false">
      <c r="A67" s="123" t="n">
        <v>1947</v>
      </c>
      <c r="B67" s="125" t="n">
        <v>10.98544</v>
      </c>
      <c r="C67" s="83" t="n">
        <f aca="false">B67/B66-1</f>
        <v>0.212638353624297</v>
      </c>
    </row>
    <row r="68" customFormat="false" ht="14" hidden="false" customHeight="false" outlineLevel="0" collapsed="false">
      <c r="A68" s="123" t="n">
        <v>1948</v>
      </c>
      <c r="B68" s="125" t="n">
        <v>11.21158</v>
      </c>
      <c r="C68" s="83" t="n">
        <f aca="false">B68/B67-1</f>
        <v>0.0205854294411512</v>
      </c>
    </row>
    <row r="69" customFormat="false" ht="14" hidden="false" customHeight="false" outlineLevel="0" collapsed="false">
      <c r="A69" s="123" t="n">
        <v>1949</v>
      </c>
      <c r="B69" s="125" t="n">
        <v>11.2216</v>
      </c>
      <c r="C69" s="83" t="n">
        <f aca="false">B69/B68-1</f>
        <v>0.000893718815724531</v>
      </c>
    </row>
    <row r="70" customFormat="false" ht="14" hidden="false" customHeight="false" outlineLevel="0" collapsed="false">
      <c r="A70" s="123" t="n">
        <v>1950</v>
      </c>
      <c r="B70" s="125" t="n">
        <v>11.63011</v>
      </c>
      <c r="C70" s="83" t="n">
        <f aca="false">B70/B69-1</f>
        <v>0.0364038996221572</v>
      </c>
    </row>
    <row r="71" customFormat="false" ht="14" hidden="false" customHeight="false" outlineLevel="0" collapsed="false">
      <c r="A71" s="123" t="n">
        <v>1951</v>
      </c>
      <c r="B71" s="125" t="n">
        <v>12.33346</v>
      </c>
      <c r="C71" s="83" t="n">
        <f aca="false">B71/B70-1</f>
        <v>0.0604766420953886</v>
      </c>
    </row>
    <row r="72" customFormat="false" ht="14" hidden="false" customHeight="false" outlineLevel="0" collapsed="false">
      <c r="A72" s="123" t="n">
        <v>1952</v>
      </c>
      <c r="B72" s="125" t="n">
        <v>12.87695</v>
      </c>
      <c r="C72" s="83" t="n">
        <f aca="false">B72/B71-1</f>
        <v>0.0440663041839029</v>
      </c>
    </row>
    <row r="73" customFormat="false" ht="14" hidden="false" customHeight="false" outlineLevel="0" collapsed="false">
      <c r="A73" s="123" t="n">
        <f aca="false">A72+1</f>
        <v>1953</v>
      </c>
      <c r="B73" s="125" t="n">
        <v>14.35994</v>
      </c>
      <c r="C73" s="83" t="n">
        <f aca="false">B73/B72-1</f>
        <v>0.115166246665553</v>
      </c>
    </row>
    <row r="74" customFormat="false" ht="14" hidden="false" customHeight="false" outlineLevel="0" collapsed="false">
      <c r="A74" s="123" t="n">
        <f aca="false">A73+1</f>
        <v>1954</v>
      </c>
      <c r="B74" s="125" t="n">
        <v>14.49244</v>
      </c>
      <c r="C74" s="83" t="n">
        <f aca="false">B74/B73-1</f>
        <v>0.0092270580517746</v>
      </c>
    </row>
    <row r="75" customFormat="false" ht="14" hidden="false" customHeight="false" outlineLevel="0" collapsed="false">
      <c r="A75" s="123" t="n">
        <f aca="false">A74+1</f>
        <v>1955</v>
      </c>
      <c r="B75" s="125" t="n">
        <v>14.49244</v>
      </c>
      <c r="C75" s="83" t="n">
        <f aca="false">B75/B74-1</f>
        <v>0</v>
      </c>
    </row>
    <row r="76" customFormat="false" ht="14" hidden="false" customHeight="false" outlineLevel="0" collapsed="false">
      <c r="A76" s="123" t="n">
        <f aca="false">A75+1</f>
        <v>1956</v>
      </c>
      <c r="B76" s="125" t="n">
        <v>14.62494</v>
      </c>
      <c r="C76" s="83" t="n">
        <f aca="false">B76/B75-1</f>
        <v>0.00914269784798139</v>
      </c>
    </row>
    <row r="77" customFormat="false" ht="14" hidden="false" customHeight="false" outlineLevel="0" collapsed="false">
      <c r="A77" s="123" t="n">
        <f aca="false">A76+1</f>
        <v>1957</v>
      </c>
      <c r="B77" s="125" t="n">
        <v>15.02245</v>
      </c>
      <c r="C77" s="83" t="n">
        <f aca="false">B77/B76-1</f>
        <v>0.0271802824490219</v>
      </c>
    </row>
    <row r="78" customFormat="false" ht="14" hidden="false" customHeight="false" outlineLevel="0" collapsed="false">
      <c r="A78" s="123" t="n">
        <v>1958</v>
      </c>
      <c r="B78" s="125" t="n">
        <v>15.12183</v>
      </c>
      <c r="C78" s="83" t="n">
        <f aca="false">B78/B77-1</f>
        <v>0.00661543223641958</v>
      </c>
    </row>
    <row r="79" customFormat="false" ht="14" hidden="false" customHeight="false" outlineLevel="0" collapsed="false">
      <c r="A79" s="123" t="n">
        <v>1959</v>
      </c>
      <c r="B79" s="125" t="n">
        <v>15.13839</v>
      </c>
      <c r="C79" s="83" t="n">
        <f aca="false">B79/B78-1</f>
        <v>0.00109510555270087</v>
      </c>
    </row>
    <row r="80" customFormat="false" ht="14" hidden="false" customHeight="false" outlineLevel="0" collapsed="false">
      <c r="A80" s="123" t="n">
        <v>1960</v>
      </c>
      <c r="B80" s="125" t="n">
        <v>15.25433</v>
      </c>
      <c r="C80" s="83" t="n">
        <f aca="false">B80/B79-1</f>
        <v>0.00765867440328871</v>
      </c>
    </row>
    <row r="81" customFormat="false" ht="14" hidden="false" customHeight="false" outlineLevel="0" collapsed="false">
      <c r="A81" s="123" t="n">
        <v>1961</v>
      </c>
      <c r="B81" s="125" t="n">
        <v>15.40339</v>
      </c>
      <c r="C81" s="83" t="n">
        <f aca="false">B81/B80-1</f>
        <v>0.00977165172118344</v>
      </c>
    </row>
    <row r="82" customFormat="false" ht="14" hidden="false" customHeight="false" outlineLevel="0" collapsed="false">
      <c r="A82" s="123" t="n">
        <f aca="false">A81+1</f>
        <v>1962</v>
      </c>
      <c r="B82" s="125" t="n">
        <v>15.45308</v>
      </c>
      <c r="C82" s="83" t="n">
        <f aca="false">B82/B81-1</f>
        <v>0.00322591325675714</v>
      </c>
    </row>
    <row r="83" customFormat="false" ht="14" hidden="false" customHeight="false" outlineLevel="0" collapsed="false">
      <c r="A83" s="123" t="n">
        <f aca="false">A82+1</f>
        <v>1963</v>
      </c>
      <c r="B83" s="125" t="n">
        <v>15.78434</v>
      </c>
      <c r="C83" s="83" t="n">
        <f aca="false">B83/B82-1</f>
        <v>0.0214365032731338</v>
      </c>
    </row>
    <row r="84" customFormat="false" ht="14" hidden="false" customHeight="false" outlineLevel="0" collapsed="false">
      <c r="A84" s="123" t="n">
        <f aca="false">A83+1</f>
        <v>1964</v>
      </c>
      <c r="B84" s="125" t="n">
        <v>15.98309</v>
      </c>
      <c r="C84" s="83" t="n">
        <f aca="false">B84/B83-1</f>
        <v>0.0125915939469119</v>
      </c>
    </row>
    <row r="85" customFormat="false" ht="14" hidden="false" customHeight="false" outlineLevel="0" collapsed="false">
      <c r="A85" s="123" t="n">
        <f aca="false">A84+1</f>
        <v>1965</v>
      </c>
      <c r="B85" s="125" t="n">
        <v>16.24809</v>
      </c>
      <c r="C85" s="83" t="n">
        <f aca="false">B85/B84-1</f>
        <v>0.0165800230118207</v>
      </c>
    </row>
    <row r="86" customFormat="false" ht="14" hidden="false" customHeight="false" outlineLevel="0" collapsed="false">
      <c r="A86" s="123" t="n">
        <f aca="false">A85+1</f>
        <v>1966</v>
      </c>
      <c r="B86" s="125" t="n">
        <v>16.44685</v>
      </c>
      <c r="C86" s="83" t="n">
        <f aca="false">B86/B85-1</f>
        <v>0.0122328224425148</v>
      </c>
    </row>
    <row r="87" customFormat="false" ht="14" hidden="false" customHeight="false" outlineLevel="0" collapsed="false">
      <c r="A87" s="123" t="n">
        <f aca="false">A86+1</f>
        <v>1967</v>
      </c>
      <c r="B87" s="125" t="n">
        <v>16.82779</v>
      </c>
      <c r="C87" s="83" t="n">
        <f aca="false">B87/B86-1</f>
        <v>0.0231618820625226</v>
      </c>
    </row>
    <row r="88" customFormat="false" ht="14" hidden="false" customHeight="false" outlineLevel="0" collapsed="false">
      <c r="A88" s="123" t="n">
        <f aca="false">A87+1</f>
        <v>1968</v>
      </c>
      <c r="B88" s="125" t="n">
        <v>17.52343</v>
      </c>
      <c r="C88" s="83" t="n">
        <f aca="false">B88/B87-1</f>
        <v>0.0413387616555709</v>
      </c>
    </row>
    <row r="89" customFormat="false" ht="14" hidden="false" customHeight="false" outlineLevel="0" collapsed="false">
      <c r="A89" s="123" t="n">
        <f aca="false">A88+1</f>
        <v>1969</v>
      </c>
      <c r="B89" s="125" t="n">
        <v>18.74908</v>
      </c>
      <c r="C89" s="83" t="n">
        <f aca="false">B89/B88-1</f>
        <v>0.0699434985045735</v>
      </c>
    </row>
    <row r="90" customFormat="false" ht="14" hidden="false" customHeight="false" outlineLevel="0" collapsed="false">
      <c r="A90" s="123" t="n">
        <f aca="false">A89+1</f>
        <v>1970</v>
      </c>
      <c r="B90" s="125" t="n">
        <v>20.28941</v>
      </c>
      <c r="C90" s="83" t="n">
        <f aca="false">B90/B89-1</f>
        <v>0.0821549644035868</v>
      </c>
    </row>
    <row r="91" customFormat="false" ht="14" hidden="false" customHeight="false" outlineLevel="0" collapsed="false">
      <c r="A91" s="123" t="n">
        <f aca="false">A90+1</f>
        <v>1971</v>
      </c>
      <c r="B91" s="125" t="n">
        <v>21.15068</v>
      </c>
      <c r="C91" s="83" t="n">
        <f aca="false">B91/B90-1</f>
        <v>0.0424492382972201</v>
      </c>
    </row>
    <row r="92" customFormat="false" ht="14" hidden="false" customHeight="false" outlineLevel="0" collapsed="false">
      <c r="A92" s="123" t="n">
        <f aca="false">A91+1</f>
        <v>1972</v>
      </c>
      <c r="B92" s="125" t="n">
        <v>21.78007</v>
      </c>
      <c r="C92" s="83" t="n">
        <f aca="false">B92/B91-1</f>
        <v>0.0297574356947388</v>
      </c>
    </row>
    <row r="93" customFormat="false" ht="14" hidden="false" customHeight="false" outlineLevel="0" collapsed="false">
      <c r="A93" s="123" t="n">
        <f aca="false">A92+1</f>
        <v>1973</v>
      </c>
      <c r="B93" s="125" t="n">
        <v>22.52539</v>
      </c>
      <c r="C93" s="83" t="n">
        <f aca="false">B93/B92-1</f>
        <v>0.0342202756924106</v>
      </c>
    </row>
    <row r="94" customFormat="false" ht="14" hidden="false" customHeight="false" outlineLevel="0" collapsed="false">
      <c r="A94" s="123" t="n">
        <f aca="false">A93+1</f>
        <v>1974</v>
      </c>
      <c r="B94" s="125" t="n">
        <v>24.79449</v>
      </c>
      <c r="C94" s="83" t="n">
        <f aca="false">B94/B93-1</f>
        <v>0.100735214795393</v>
      </c>
    </row>
    <row r="95" customFormat="false" ht="14" hidden="false" customHeight="false" outlineLevel="0" collapsed="false">
      <c r="A95" s="123" t="n">
        <v>1975</v>
      </c>
      <c r="B95" s="126" t="n">
        <v>26.47</v>
      </c>
      <c r="C95" s="83" t="n">
        <f aca="false">B95/B94-1</f>
        <v>0.0675759009360548</v>
      </c>
    </row>
    <row r="96" customFormat="false" ht="14" hidden="false" customHeight="false" outlineLevel="0" collapsed="false">
      <c r="A96" s="123" t="n">
        <v>1976</v>
      </c>
      <c r="B96" s="126" t="n">
        <v>28.64</v>
      </c>
      <c r="C96" s="83" t="n">
        <f aca="false">B96/B95-1</f>
        <v>0.0819795995466566</v>
      </c>
    </row>
    <row r="97" customFormat="false" ht="14" hidden="false" customHeight="false" outlineLevel="0" collapsed="false">
      <c r="A97" s="123" t="n">
        <v>1977</v>
      </c>
      <c r="B97" s="126" t="n">
        <v>32.84</v>
      </c>
      <c r="C97" s="83" t="n">
        <f aca="false">B97/B96-1</f>
        <v>0.146648044692738</v>
      </c>
    </row>
    <row r="98" customFormat="false" ht="14" hidden="false" customHeight="false" outlineLevel="0" collapsed="false">
      <c r="A98" s="123" t="n">
        <v>1978</v>
      </c>
      <c r="B98" s="126" t="n">
        <v>38</v>
      </c>
      <c r="C98" s="83" t="n">
        <f aca="false">B98/B97-1</f>
        <v>0.157125456760049</v>
      </c>
    </row>
    <row r="99" customFormat="false" ht="14" hidden="false" customHeight="false" outlineLevel="0" collapsed="false">
      <c r="A99" s="123" t="n">
        <v>1979</v>
      </c>
      <c r="B99" s="126" t="n">
        <v>43.22</v>
      </c>
      <c r="C99" s="83" t="n">
        <f aca="false">B99/B98-1</f>
        <v>0.137368421052632</v>
      </c>
    </row>
    <row r="100" customFormat="false" ht="14" hidden="false" customHeight="false" outlineLevel="0" collapsed="false">
      <c r="A100" s="123" t="n">
        <v>1980</v>
      </c>
      <c r="B100" s="126" t="n">
        <v>46.42</v>
      </c>
      <c r="C100" s="83" t="n">
        <f aca="false">B100/B99-1</f>
        <v>0.0740397963905599</v>
      </c>
    </row>
    <row r="101" customFormat="false" ht="14" hidden="false" customHeight="false" outlineLevel="0" collapsed="false">
      <c r="A101" s="123" t="n">
        <v>1981</v>
      </c>
      <c r="B101" s="126" t="n">
        <v>48.78</v>
      </c>
      <c r="C101" s="83" t="n">
        <f aca="false">B101/B100-1</f>
        <v>0.050840155105558</v>
      </c>
    </row>
    <row r="102" customFormat="false" ht="14" hidden="false" customHeight="false" outlineLevel="0" collapsed="false">
      <c r="A102" s="123" t="n">
        <v>1982</v>
      </c>
      <c r="B102" s="126" t="n">
        <v>49.06</v>
      </c>
      <c r="C102" s="83" t="n">
        <f aca="false">B102/B101-1</f>
        <v>0.00574005740057393</v>
      </c>
    </row>
    <row r="103" customFormat="false" ht="14" hidden="false" customHeight="false" outlineLevel="0" collapsed="false">
      <c r="A103" s="123" t="n">
        <v>1983</v>
      </c>
      <c r="B103" s="126" t="n">
        <v>51.39</v>
      </c>
      <c r="C103" s="83" t="n">
        <f aca="false">B103/B102-1</f>
        <v>0.0474928658785161</v>
      </c>
    </row>
    <row r="104" customFormat="false" ht="14" hidden="false" customHeight="false" outlineLevel="0" collapsed="false">
      <c r="A104" s="123" t="n">
        <v>1984</v>
      </c>
      <c r="B104" s="126" t="n">
        <v>53.79</v>
      </c>
      <c r="C104" s="83" t="n">
        <f aca="false">B104/B103-1</f>
        <v>0.0467016929363688</v>
      </c>
    </row>
    <row r="105" customFormat="false" ht="14" hidden="false" customHeight="false" outlineLevel="0" collapsed="false">
      <c r="A105" s="123" t="n">
        <v>1985</v>
      </c>
      <c r="B105" s="126" t="n">
        <v>57.81</v>
      </c>
      <c r="C105" s="83" t="n">
        <f aca="false">B105/B104-1</f>
        <v>0.0747350808700502</v>
      </c>
    </row>
    <row r="106" customFormat="false" ht="14" hidden="false" customHeight="false" outlineLevel="0" collapsed="false">
      <c r="A106" s="123" t="n">
        <v>1986</v>
      </c>
      <c r="B106" s="126" t="n">
        <v>63.37</v>
      </c>
      <c r="C106" s="83" t="n">
        <f aca="false">B106/B105-1</f>
        <v>0.0961771319840856</v>
      </c>
    </row>
    <row r="107" customFormat="false" ht="14" hidden="false" customHeight="false" outlineLevel="0" collapsed="false">
      <c r="A107" s="123" t="n">
        <v>1987</v>
      </c>
      <c r="B107" s="127" t="n">
        <v>68.36</v>
      </c>
      <c r="C107" s="83" t="n">
        <f aca="false">B107/B106-1</f>
        <v>0.0787438851191415</v>
      </c>
    </row>
    <row r="108" customFormat="false" ht="14" hidden="false" customHeight="false" outlineLevel="0" collapsed="false">
      <c r="A108" s="123" t="n">
        <v>1988</v>
      </c>
      <c r="B108" s="127" t="n">
        <v>73.29</v>
      </c>
      <c r="C108" s="83" t="n">
        <f aca="false">B108/B107-1</f>
        <v>0.0721181977764775</v>
      </c>
    </row>
    <row r="109" customFormat="false" ht="14" hidden="false" customHeight="false" outlineLevel="0" collapsed="false">
      <c r="A109" s="123" t="n">
        <f aca="false">A108+1</f>
        <v>1989</v>
      </c>
      <c r="B109" s="127" t="n">
        <v>76.5</v>
      </c>
      <c r="C109" s="83" t="n">
        <f aca="false">B109/B108-1</f>
        <v>0.0437986082685222</v>
      </c>
    </row>
    <row r="110" customFormat="false" ht="14" hidden="false" customHeight="false" outlineLevel="0" collapsed="false">
      <c r="A110" s="123" t="n">
        <f aca="false">A109+1</f>
        <v>1990</v>
      </c>
      <c r="B110" s="127" t="n">
        <v>75.97</v>
      </c>
      <c r="C110" s="83" t="n">
        <f aca="false">B110/B109-1</f>
        <v>-0.00692810457516346</v>
      </c>
    </row>
    <row r="111" customFormat="false" ht="14" hidden="false" customHeight="false" outlineLevel="0" collapsed="false">
      <c r="A111" s="123" t="n">
        <f aca="false">A110+1</f>
        <v>1991</v>
      </c>
      <c r="B111" s="127" t="n">
        <v>75.83</v>
      </c>
      <c r="C111" s="83" t="n">
        <f aca="false">B111/B110-1</f>
        <v>-0.00184283269711727</v>
      </c>
    </row>
    <row r="112" customFormat="false" ht="14" hidden="false" customHeight="false" outlineLevel="0" collapsed="false">
      <c r="A112" s="123" t="n">
        <f aca="false">A111+1</f>
        <v>1992</v>
      </c>
      <c r="B112" s="127" t="n">
        <v>76.47</v>
      </c>
      <c r="C112" s="83" t="n">
        <f aca="false">B112/B111-1</f>
        <v>0.00843993142555721</v>
      </c>
    </row>
    <row r="113" customFormat="false" ht="14" hidden="false" customHeight="false" outlineLevel="0" collapsed="false">
      <c r="A113" s="123" t="n">
        <f aca="false">A112+1</f>
        <v>1993</v>
      </c>
      <c r="B113" s="127" t="n">
        <v>78.12</v>
      </c>
      <c r="C113" s="83" t="n">
        <f aca="false">B113/B112-1</f>
        <v>0.0215770890545313</v>
      </c>
    </row>
    <row r="114" customFormat="false" ht="14" hidden="false" customHeight="false" outlineLevel="0" collapsed="false">
      <c r="A114" s="123" t="n">
        <f aca="false">A113+1</f>
        <v>1994</v>
      </c>
      <c r="B114" s="127" t="n">
        <v>80.08</v>
      </c>
      <c r="C114" s="83" t="n">
        <f aca="false">B114/B113-1</f>
        <v>0.0250896057347669</v>
      </c>
    </row>
    <row r="115" customFormat="false" ht="14" hidden="false" customHeight="false" outlineLevel="0" collapsed="false">
      <c r="A115" s="123" t="n">
        <f aca="false">A114+1</f>
        <v>1995</v>
      </c>
      <c r="B115" s="127" t="n">
        <v>81.53</v>
      </c>
      <c r="C115" s="83" t="n">
        <f aca="false">B115/B114-1</f>
        <v>0.0181068931068931</v>
      </c>
    </row>
    <row r="116" customFormat="false" ht="14" hidden="false" customHeight="false" outlineLevel="0" collapsed="false">
      <c r="A116" s="123" t="n">
        <f aca="false">A115+1</f>
        <v>1996</v>
      </c>
      <c r="B116" s="127" t="n">
        <v>83.51</v>
      </c>
      <c r="C116" s="83" t="n">
        <f aca="false">B116/B115-1</f>
        <v>0.0242855390653747</v>
      </c>
    </row>
    <row r="117" customFormat="false" ht="14" hidden="false" customHeight="false" outlineLevel="0" collapsed="false">
      <c r="A117" s="123" t="n">
        <f aca="false">A116+1</f>
        <v>1997</v>
      </c>
      <c r="B117" s="127" t="n">
        <v>86.88</v>
      </c>
      <c r="C117" s="83" t="n">
        <f aca="false">B117/B116-1</f>
        <v>0.0403544485690335</v>
      </c>
    </row>
    <row r="118" customFormat="false" ht="14" hidden="false" customHeight="false" outlineLevel="0" collapsed="false">
      <c r="A118" s="123" t="n">
        <f aca="false">A117+1</f>
        <v>1998</v>
      </c>
      <c r="B118" s="127" t="n">
        <v>92.47</v>
      </c>
      <c r="C118" s="83" t="n">
        <f aca="false">B118/B117-1</f>
        <v>0.0643416206261511</v>
      </c>
    </row>
    <row r="119" customFormat="false" ht="14" hidden="false" customHeight="false" outlineLevel="0" collapsed="false">
      <c r="A119" s="123" t="n">
        <f aca="false">A118+1</f>
        <v>1999</v>
      </c>
      <c r="B119" s="127" t="n">
        <v>99.58</v>
      </c>
      <c r="C119" s="83" t="n">
        <f aca="false">B119/B118-1</f>
        <v>0.0768898020979778</v>
      </c>
    </row>
    <row r="120" customFormat="false" ht="14" hidden="false" customHeight="false" outlineLevel="0" collapsed="false">
      <c r="A120" s="123" t="n">
        <f aca="false">A119+1</f>
        <v>2000</v>
      </c>
      <c r="B120" s="127" t="n">
        <v>108.79</v>
      </c>
      <c r="C120" s="83" t="n">
        <f aca="false">B120/B119-1</f>
        <v>0.0924884514962845</v>
      </c>
    </row>
    <row r="121" customFormat="false" ht="14" hidden="false" customHeight="false" outlineLevel="0" collapsed="false">
      <c r="A121" s="123" t="n">
        <f aca="false">A120+1</f>
        <v>2001</v>
      </c>
      <c r="B121" s="127" t="n">
        <v>116.06</v>
      </c>
      <c r="C121" s="83" t="n">
        <f aca="false">B121/B120-1</f>
        <v>0.0668259950363084</v>
      </c>
    </row>
    <row r="122" customFormat="false" ht="14" hidden="false" customHeight="false" outlineLevel="0" collapsed="false">
      <c r="A122" s="123" t="n">
        <f aca="false">A121+1</f>
        <v>2002</v>
      </c>
      <c r="B122" s="127" t="n">
        <v>127.15</v>
      </c>
      <c r="C122" s="83" t="n">
        <f aca="false">B122/B121-1</f>
        <v>0.095554023780803</v>
      </c>
    </row>
    <row r="123" customFormat="false" ht="14" hidden="false" customHeight="false" outlineLevel="0" collapsed="false">
      <c r="A123" s="123" t="n">
        <v>2003</v>
      </c>
      <c r="B123" s="127" t="n">
        <v>139.63</v>
      </c>
      <c r="C123" s="83" t="n">
        <f aca="false">B123/B122-1</f>
        <v>0.0981517892253243</v>
      </c>
    </row>
    <row r="124" customFormat="false" ht="14" hidden="false" customHeight="false" outlineLevel="0" collapsed="false">
      <c r="A124" s="123" t="n">
        <f aca="false">A123+1</f>
        <v>2004</v>
      </c>
      <c r="B124" s="127" t="n">
        <v>158.68</v>
      </c>
      <c r="C124" s="83" t="n">
        <f aca="false">B124/B123-1</f>
        <v>0.136431998854115</v>
      </c>
    </row>
    <row r="125" customFormat="false" ht="14" hidden="false" customHeight="false" outlineLevel="0" collapsed="false">
      <c r="A125" s="123" t="n">
        <f aca="false">A124+1</f>
        <v>2005</v>
      </c>
      <c r="B125" s="127" t="n">
        <v>180.11</v>
      </c>
      <c r="C125" s="83" t="n">
        <f aca="false">B125/B124-1</f>
        <v>0.13505167632972</v>
      </c>
    </row>
    <row r="126" customFormat="false" ht="14" hidden="false" customHeight="false" outlineLevel="0" collapsed="false">
      <c r="A126" s="123" t="n">
        <f aca="false">A125+1</f>
        <v>2006</v>
      </c>
      <c r="B126" s="127" t="n">
        <v>183.24</v>
      </c>
      <c r="C126" s="83" t="n">
        <f aca="false">B126/B125-1</f>
        <v>0.0173782688357116</v>
      </c>
    </row>
    <row r="127" customFormat="false" ht="14" hidden="false" customHeight="false" outlineLevel="0" collapsed="false">
      <c r="A127" s="123" t="n">
        <f aca="false">A126+1</f>
        <v>2007</v>
      </c>
      <c r="B127" s="127" t="n">
        <v>173.35</v>
      </c>
      <c r="C127" s="83" t="n">
        <f aca="false">B127/B126-1</f>
        <v>-0.0539729316743069</v>
      </c>
    </row>
    <row r="128" customFormat="false" ht="14" hidden="false" customHeight="false" outlineLevel="0" collapsed="false">
      <c r="A128" s="123" t="n">
        <f aca="false">A127+1</f>
        <v>2008</v>
      </c>
      <c r="B128" s="127" t="n">
        <v>152.55</v>
      </c>
      <c r="C128" s="83" t="n">
        <f aca="false">B128/B127-1</f>
        <v>-0.119988462647822</v>
      </c>
    </row>
    <row r="129" customFormat="false" ht="14" hidden="false" customHeight="false" outlineLevel="0" collapsed="false">
      <c r="A129" s="123" t="n">
        <f aca="false">A128+1</f>
        <v>2009</v>
      </c>
      <c r="B129" s="127" t="n">
        <v>146.67</v>
      </c>
      <c r="C129" s="83" t="n">
        <f aca="false">B129/B128-1</f>
        <v>-0.0385447394296954</v>
      </c>
    </row>
    <row r="130" customFormat="false" ht="14" hidden="false" customHeight="false" outlineLevel="0" collapsed="false">
      <c r="A130" s="123" t="n">
        <f aca="false">A129+1</f>
        <v>2010</v>
      </c>
      <c r="B130" s="127" t="n">
        <v>140.64</v>
      </c>
      <c r="C130" s="83" t="n">
        <f aca="false">B130/B129-1</f>
        <v>-0.0411127019840458</v>
      </c>
    </row>
    <row r="131" customFormat="false" ht="14" hidden="false" customHeight="false" outlineLevel="0" collapsed="false">
      <c r="A131" s="123" t="n">
        <f aca="false">A130+1</f>
        <v>2011</v>
      </c>
      <c r="B131" s="127" t="n">
        <v>135.16</v>
      </c>
      <c r="C131" s="83" t="n">
        <f aca="false">B131/B130-1</f>
        <v>-0.0389647326507394</v>
      </c>
    </row>
    <row r="132" customFormat="false" ht="14" hidden="false" customHeight="false" outlineLevel="0" collapsed="false">
      <c r="A132" s="123" t="n">
        <f aca="false">A131+1</f>
        <v>2012</v>
      </c>
      <c r="B132" s="127" t="n">
        <v>143.88</v>
      </c>
      <c r="C132" s="83" t="n">
        <f aca="false">B132/B131-1</f>
        <v>0.064516129032258</v>
      </c>
    </row>
    <row r="133" customFormat="false" ht="14" hidden="false" customHeight="false" outlineLevel="0" collapsed="false">
      <c r="A133" s="123" t="n">
        <f aca="false">A132+1</f>
        <v>2013</v>
      </c>
      <c r="B133" s="127" t="n">
        <v>159.29</v>
      </c>
      <c r="C133" s="83" t="n">
        <f aca="false">B133/B132-1</f>
        <v>0.107103141506811</v>
      </c>
    </row>
    <row r="134" customFormat="false" ht="14" hidden="false" customHeight="false" outlineLevel="0" collapsed="false">
      <c r="A134" s="123" t="n">
        <f aca="false">A133+1</f>
        <v>2014</v>
      </c>
      <c r="B134" s="127" t="n">
        <v>166.49</v>
      </c>
      <c r="C134" s="83" t="n">
        <f aca="false">B134/B133-1</f>
        <v>0.0452005775629356</v>
      </c>
    </row>
    <row r="135" customFormat="false" ht="14" hidden="false" customHeight="false" outlineLevel="0" collapsed="false">
      <c r="A135" s="123" t="n">
        <f aca="false">A134+1</f>
        <v>2015</v>
      </c>
      <c r="B135" s="127" t="n">
        <v>175.18</v>
      </c>
      <c r="C135" s="83" t="n">
        <f aca="false">B135/B134-1</f>
        <v>0.0521953270466695</v>
      </c>
    </row>
    <row r="136" customFormat="false" ht="14" hidden="false" customHeight="false" outlineLevel="0" collapsed="false">
      <c r="A136" s="123" t="n">
        <f aca="false">A135+1</f>
        <v>2016</v>
      </c>
      <c r="B136" s="127" t="n">
        <v>184.52</v>
      </c>
      <c r="C136" s="83" t="n">
        <f aca="false">B136/B135-1</f>
        <v>0.0533165886516727</v>
      </c>
    </row>
    <row r="137" customFormat="false" ht="14" hidden="false" customHeight="false" outlineLevel="0" collapsed="false">
      <c r="A137" s="123" t="n">
        <f aca="false">A136+1</f>
        <v>2017</v>
      </c>
      <c r="B137" s="127" t="n">
        <v>196.01</v>
      </c>
      <c r="C137" s="83" t="n">
        <f aca="false">B137/B136-1</f>
        <v>0.0622696726642098</v>
      </c>
    </row>
    <row r="138" customFormat="false" ht="14" hidden="false" customHeight="false" outlineLevel="0" collapsed="false">
      <c r="A138" s="123" t="n">
        <f aca="false">A137+1</f>
        <v>2018</v>
      </c>
      <c r="B138" s="127" t="n">
        <v>204.92</v>
      </c>
      <c r="C138" s="83" t="n">
        <f aca="false">B138/B137-1</f>
        <v>0.0454568644456916</v>
      </c>
    </row>
    <row r="139" customFormat="false" ht="14" hidden="false" customHeight="false" outlineLevel="0" collapsed="false">
      <c r="A139" s="0" t="n">
        <v>2019</v>
      </c>
      <c r="B139" s="127" t="n">
        <v>211.96</v>
      </c>
      <c r="C139" s="83" t="n">
        <f aca="false">B139/B138-1</f>
        <v>0.0343548701932463</v>
      </c>
      <c r="D139" s="128" t="s">
        <v>124</v>
      </c>
    </row>
  </sheetData>
  <printOptions headings="false" gridLines="true" gridLinesSet="true" horizontalCentered="false" verticalCentered="false"/>
  <pageMargins left="0.75" right="0.75" top="1" bottom="1" header="0.5" footer="0.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K112"/>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C113" activeCellId="0" sqref="C113"/>
    </sheetView>
  </sheetViews>
  <sheetFormatPr defaultRowHeight="14" zeroHeight="false" outlineLevelRow="0" outlineLevelCol="0"/>
  <cols>
    <col collapsed="false" customWidth="true" hidden="false" outlineLevel="0" max="8" min="1" style="0" width="11.04"/>
    <col collapsed="false" customWidth="true" hidden="false" outlineLevel="0" max="11" min="9" style="0" width="17.69"/>
    <col collapsed="false" customWidth="true" hidden="false" outlineLevel="0" max="1025" min="12" style="0" width="11.04"/>
  </cols>
  <sheetData>
    <row r="1" customFormat="false" ht="14" hidden="false" customHeight="false" outlineLevel="0" collapsed="false">
      <c r="A1" s="0" t="s">
        <v>101</v>
      </c>
      <c r="I1" s="0" t="s">
        <v>101</v>
      </c>
    </row>
    <row r="2" customFormat="false" ht="14.65" hidden="false" customHeight="false" outlineLevel="0" collapsed="false">
      <c r="A2" s="0" t="s">
        <v>102</v>
      </c>
      <c r="I2" s="0" t="s">
        <v>102</v>
      </c>
      <c r="K2" s="129" t="s">
        <v>125</v>
      </c>
    </row>
    <row r="3" customFormat="false" ht="14" hidden="false" customHeight="false" outlineLevel="0" collapsed="false">
      <c r="A3" s="0" t="s">
        <v>103</v>
      </c>
      <c r="I3" s="0" t="s">
        <v>103</v>
      </c>
    </row>
    <row r="4" customFormat="false" ht="14" hidden="false" customHeight="false" outlineLevel="0" collapsed="false">
      <c r="A4" s="0" t="s">
        <v>104</v>
      </c>
      <c r="I4" s="0" t="s">
        <v>104</v>
      </c>
    </row>
    <row r="5" customFormat="false" ht="14" hidden="false" customHeight="false" outlineLevel="0" collapsed="false">
      <c r="A5" s="0" t="s">
        <v>105</v>
      </c>
      <c r="I5" s="0" t="s">
        <v>105</v>
      </c>
    </row>
    <row r="6" customFormat="false" ht="14" hidden="false" customHeight="false" outlineLevel="0" collapsed="false">
      <c r="A6" s="0" t="s">
        <v>106</v>
      </c>
      <c r="I6" s="0" t="s">
        <v>106</v>
      </c>
    </row>
    <row r="8" customFormat="false" ht="14" hidden="false" customHeight="false" outlineLevel="0" collapsed="false">
      <c r="A8" s="0" t="s">
        <v>126</v>
      </c>
      <c r="B8" s="0" t="s">
        <v>127</v>
      </c>
      <c r="I8" s="0" t="s">
        <v>128</v>
      </c>
      <c r="J8" s="0" t="s">
        <v>129</v>
      </c>
    </row>
    <row r="10" customFormat="false" ht="14" hidden="false" customHeight="false" outlineLevel="0" collapsed="false">
      <c r="A10" s="0" t="s">
        <v>109</v>
      </c>
      <c r="I10" s="0" t="s">
        <v>109</v>
      </c>
    </row>
    <row r="11" customFormat="false" ht="14" hidden="false" customHeight="false" outlineLevel="0" collapsed="false">
      <c r="A11" s="0" t="s">
        <v>110</v>
      </c>
      <c r="B11" s="0" t="s">
        <v>126</v>
      </c>
      <c r="C11" s="0" t="s">
        <v>130</v>
      </c>
      <c r="I11" s="0" t="s">
        <v>110</v>
      </c>
      <c r="J11" s="0" t="s">
        <v>128</v>
      </c>
    </row>
    <row r="12" customFormat="false" ht="14" hidden="false" customHeight="false" outlineLevel="0" collapsed="false">
      <c r="A12" s="102" t="n">
        <v>5479</v>
      </c>
      <c r="B12" s="103" t="n">
        <v>5.73</v>
      </c>
      <c r="C12" s="83" t="n">
        <f aca="false">B12/100</f>
        <v>0.0573</v>
      </c>
      <c r="I12" s="102" t="n">
        <v>5479</v>
      </c>
      <c r="J12" s="103" t="n">
        <v>7.77</v>
      </c>
      <c r="K12" s="83" t="n">
        <f aca="false">J12/100</f>
        <v>0.0777</v>
      </c>
    </row>
    <row r="13" customFormat="false" ht="14" hidden="false" customHeight="false" outlineLevel="0" collapsed="false">
      <c r="A13" s="102" t="n">
        <v>5844</v>
      </c>
      <c r="B13" s="103" t="n">
        <v>6.26</v>
      </c>
      <c r="C13" s="83" t="n">
        <f aca="false">B13/100</f>
        <v>0.0626</v>
      </c>
      <c r="I13" s="102" t="n">
        <v>5844</v>
      </c>
      <c r="J13" s="103" t="n">
        <v>8.56</v>
      </c>
      <c r="K13" s="83" t="n">
        <f aca="false">J13/100</f>
        <v>0.0856</v>
      </c>
    </row>
    <row r="14" customFormat="false" ht="14" hidden="false" customHeight="false" outlineLevel="0" collapsed="false">
      <c r="A14" s="102" t="n">
        <v>6210</v>
      </c>
      <c r="B14" s="103" t="n">
        <v>5.5</v>
      </c>
      <c r="C14" s="83" t="n">
        <f aca="false">B14/100</f>
        <v>0.055</v>
      </c>
      <c r="I14" s="102" t="n">
        <v>6210</v>
      </c>
      <c r="J14" s="103" t="n">
        <v>7.61</v>
      </c>
      <c r="K14" s="83" t="n">
        <f aca="false">J14/100</f>
        <v>0.0761</v>
      </c>
    </row>
    <row r="15" customFormat="false" ht="14" hidden="false" customHeight="false" outlineLevel="0" collapsed="false">
      <c r="A15" s="102" t="n">
        <v>6575</v>
      </c>
      <c r="B15" s="103" t="n">
        <v>5.08</v>
      </c>
      <c r="C15" s="83" t="n">
        <f aca="false">B15/100</f>
        <v>0.0508</v>
      </c>
      <c r="I15" s="102" t="n">
        <v>6575</v>
      </c>
      <c r="J15" s="103" t="n">
        <v>7.02</v>
      </c>
      <c r="K15" s="83" t="n">
        <f aca="false">J15/100</f>
        <v>0.0702</v>
      </c>
    </row>
    <row r="16" customFormat="false" ht="14" hidden="false" customHeight="false" outlineLevel="0" collapsed="false">
      <c r="A16" s="102" t="n">
        <v>6940</v>
      </c>
      <c r="B16" s="103" t="n">
        <v>5.09</v>
      </c>
      <c r="C16" s="83" t="n">
        <f aca="false">B16/100</f>
        <v>0.0509</v>
      </c>
      <c r="I16" s="102" t="n">
        <v>6940</v>
      </c>
      <c r="J16" s="103" t="n">
        <v>7.38</v>
      </c>
      <c r="K16" s="83" t="n">
        <f aca="false">J16/100</f>
        <v>0.0738</v>
      </c>
    </row>
    <row r="17" customFormat="false" ht="14" hidden="false" customHeight="false" outlineLevel="0" collapsed="false">
      <c r="A17" s="102" t="n">
        <v>7305</v>
      </c>
      <c r="B17" s="103" t="n">
        <v>4.95</v>
      </c>
      <c r="C17" s="83" t="n">
        <f aca="false">B17/100</f>
        <v>0.0495</v>
      </c>
      <c r="I17" s="102" t="n">
        <v>7305</v>
      </c>
      <c r="J17" s="103" t="n">
        <v>6.46</v>
      </c>
      <c r="K17" s="83" t="n">
        <f aca="false">J17/100</f>
        <v>0.0646</v>
      </c>
    </row>
    <row r="18" customFormat="false" ht="14" hidden="false" customHeight="false" outlineLevel="0" collapsed="false">
      <c r="A18" s="102" t="n">
        <v>7671</v>
      </c>
      <c r="B18" s="103" t="n">
        <v>4.85</v>
      </c>
      <c r="C18" s="83" t="n">
        <f aca="false">B18/100</f>
        <v>0.0485</v>
      </c>
      <c r="I18" s="102" t="n">
        <v>7671</v>
      </c>
      <c r="J18" s="103" t="n">
        <v>6.15</v>
      </c>
      <c r="K18" s="83" t="n">
        <f aca="false">J18/100</f>
        <v>0.0615</v>
      </c>
    </row>
    <row r="19" customFormat="false" ht="14" hidden="false" customHeight="false" outlineLevel="0" collapsed="false">
      <c r="A19" s="102" t="n">
        <v>8036</v>
      </c>
      <c r="B19" s="103" t="n">
        <v>4.68</v>
      </c>
      <c r="C19" s="83" t="n">
        <f aca="false">B19/100</f>
        <v>0.0468</v>
      </c>
      <c r="I19" s="102" t="n">
        <v>8036</v>
      </c>
      <c r="J19" s="103" t="n">
        <v>5.68</v>
      </c>
      <c r="K19" s="83" t="n">
        <f aca="false">J19/100</f>
        <v>0.0568</v>
      </c>
    </row>
    <row r="20" customFormat="false" ht="14" hidden="false" customHeight="false" outlineLevel="0" collapsed="false">
      <c r="A20" s="102" t="n">
        <v>8401</v>
      </c>
      <c r="B20" s="103" t="n">
        <v>4.46</v>
      </c>
      <c r="C20" s="83" t="n">
        <f aca="false">B20/100</f>
        <v>0.0446</v>
      </c>
      <c r="I20" s="102" t="n">
        <v>8401</v>
      </c>
      <c r="J20" s="103" t="n">
        <v>5.32</v>
      </c>
      <c r="K20" s="83" t="n">
        <f aca="false">J20/100</f>
        <v>0.0532</v>
      </c>
    </row>
    <row r="21" customFormat="false" ht="14" hidden="false" customHeight="false" outlineLevel="0" collapsed="false">
      <c r="A21" s="102" t="n">
        <v>8766</v>
      </c>
      <c r="B21" s="103" t="n">
        <v>4.61</v>
      </c>
      <c r="C21" s="83" t="n">
        <f aca="false">B21/100</f>
        <v>0.0461</v>
      </c>
      <c r="I21" s="102" t="n">
        <v>8766</v>
      </c>
      <c r="J21" s="103" t="n">
        <v>5.6</v>
      </c>
      <c r="K21" s="83" t="n">
        <f aca="false">J21/100</f>
        <v>0.056</v>
      </c>
    </row>
    <row r="22" customFormat="false" ht="14" hidden="false" customHeight="false" outlineLevel="0" collapsed="false">
      <c r="A22" s="102" t="n">
        <v>9132</v>
      </c>
      <c r="B22" s="103" t="n">
        <v>4.67</v>
      </c>
      <c r="C22" s="83" t="n">
        <f aca="false">B22/100</f>
        <v>0.0467</v>
      </c>
      <c r="I22" s="102" t="n">
        <v>9132</v>
      </c>
      <c r="J22" s="103" t="n">
        <v>5.95</v>
      </c>
      <c r="K22" s="83" t="n">
        <f aca="false">J22/100</f>
        <v>0.0595</v>
      </c>
    </row>
    <row r="23" customFormat="false" ht="14" hidden="false" customHeight="false" outlineLevel="0" collapsed="false">
      <c r="A23" s="102" t="n">
        <v>9497</v>
      </c>
      <c r="B23" s="103" t="n">
        <v>4.52</v>
      </c>
      <c r="C23" s="83" t="n">
        <f aca="false">B23/100</f>
        <v>0.0452</v>
      </c>
      <c r="I23" s="102" t="n">
        <v>9497</v>
      </c>
      <c r="J23" s="103" t="n">
        <v>6.71</v>
      </c>
      <c r="K23" s="83" t="n">
        <f aca="false">J23/100</f>
        <v>0.0671</v>
      </c>
    </row>
    <row r="24" customFormat="false" ht="14" hidden="false" customHeight="false" outlineLevel="0" collapsed="false">
      <c r="A24" s="102" t="n">
        <v>9862</v>
      </c>
      <c r="B24" s="103" t="n">
        <v>5.32</v>
      </c>
      <c r="C24" s="83" t="n">
        <f aca="false">B24/100</f>
        <v>0.0532</v>
      </c>
      <c r="I24" s="102" t="n">
        <v>9862</v>
      </c>
      <c r="J24" s="103" t="n">
        <v>10.42</v>
      </c>
      <c r="K24" s="83" t="n">
        <f aca="false">J24/100</f>
        <v>0.1042</v>
      </c>
    </row>
    <row r="25" customFormat="false" ht="14" hidden="false" customHeight="false" outlineLevel="0" collapsed="false">
      <c r="A25" s="102" t="n">
        <v>10227</v>
      </c>
      <c r="B25" s="103" t="n">
        <v>4.59</v>
      </c>
      <c r="C25" s="83" t="n">
        <f aca="false">B25/100</f>
        <v>0.0459</v>
      </c>
      <c r="I25" s="102" t="n">
        <v>10227</v>
      </c>
      <c r="J25" s="103" t="n">
        <v>8.42</v>
      </c>
      <c r="K25" s="83" t="n">
        <f aca="false">J25/100</f>
        <v>0.0842</v>
      </c>
    </row>
    <row r="26" customFormat="false" ht="14" hidden="false" customHeight="false" outlineLevel="0" collapsed="false">
      <c r="A26" s="102" t="n">
        <v>10593</v>
      </c>
      <c r="B26" s="103" t="n">
        <v>4.5</v>
      </c>
      <c r="C26" s="83" t="n">
        <f aca="false">B26/100</f>
        <v>0.045</v>
      </c>
      <c r="I26" s="102" t="n">
        <v>10593</v>
      </c>
      <c r="J26" s="103" t="n">
        <v>7.75</v>
      </c>
      <c r="K26" s="83" t="n">
        <f aca="false">J26/100</f>
        <v>0.0775</v>
      </c>
    </row>
    <row r="27" customFormat="false" ht="14" hidden="false" customHeight="false" outlineLevel="0" collapsed="false">
      <c r="A27" s="102" t="n">
        <v>10958</v>
      </c>
      <c r="B27" s="103" t="n">
        <v>3.81</v>
      </c>
      <c r="C27" s="83" t="n">
        <f aca="false">B27/100</f>
        <v>0.0381</v>
      </c>
      <c r="I27" s="102" t="n">
        <v>10958</v>
      </c>
      <c r="J27" s="103" t="n">
        <v>6.23</v>
      </c>
      <c r="K27" s="83" t="n">
        <f aca="false">J27/100</f>
        <v>0.0623</v>
      </c>
    </row>
    <row r="28" customFormat="false" ht="14" hidden="false" customHeight="false" outlineLevel="0" collapsed="false">
      <c r="A28" s="102" t="n">
        <v>11323</v>
      </c>
      <c r="B28" s="103" t="n">
        <v>3.44</v>
      </c>
      <c r="C28" s="83" t="n">
        <f aca="false">B28/100</f>
        <v>0.0344</v>
      </c>
      <c r="I28" s="102" t="n">
        <v>11323</v>
      </c>
      <c r="J28" s="103" t="n">
        <v>5.3</v>
      </c>
      <c r="K28" s="83" t="n">
        <f aca="false">J28/100</f>
        <v>0.053</v>
      </c>
    </row>
    <row r="29" customFormat="false" ht="14" hidden="false" customHeight="false" outlineLevel="0" collapsed="false">
      <c r="A29" s="102" t="n">
        <v>11688</v>
      </c>
      <c r="B29" s="103" t="n">
        <v>3.1</v>
      </c>
      <c r="C29" s="83" t="n">
        <f aca="false">B29/100</f>
        <v>0.031</v>
      </c>
      <c r="I29" s="102" t="n">
        <v>11688</v>
      </c>
      <c r="J29" s="103" t="n">
        <v>4.53</v>
      </c>
      <c r="K29" s="83" t="n">
        <f aca="false">J29/100</f>
        <v>0.0453</v>
      </c>
    </row>
    <row r="30" customFormat="false" ht="14" hidden="false" customHeight="false" outlineLevel="0" collapsed="false">
      <c r="A30" s="102" t="n">
        <v>12054</v>
      </c>
      <c r="B30" s="103" t="n">
        <v>3.21</v>
      </c>
      <c r="C30" s="83" t="n">
        <f aca="false">B30/100</f>
        <v>0.0321</v>
      </c>
      <c r="I30" s="102" t="n">
        <v>12054</v>
      </c>
      <c r="J30" s="103" t="n">
        <v>5.73</v>
      </c>
      <c r="K30" s="83" t="n">
        <f aca="false">J30/100</f>
        <v>0.0573</v>
      </c>
    </row>
    <row r="31" customFormat="false" ht="14" hidden="false" customHeight="false" outlineLevel="0" collapsed="false">
      <c r="A31" s="102" t="n">
        <v>12419</v>
      </c>
      <c r="B31" s="103" t="n">
        <v>3.08</v>
      </c>
      <c r="C31" s="83" t="n">
        <f aca="false">B31/100</f>
        <v>0.0308</v>
      </c>
      <c r="I31" s="102" t="n">
        <v>12419</v>
      </c>
      <c r="J31" s="103" t="n">
        <v>5.27</v>
      </c>
      <c r="K31" s="83" t="n">
        <f aca="false">J31/100</f>
        <v>0.0527</v>
      </c>
    </row>
    <row r="32" customFormat="false" ht="14" hidden="false" customHeight="false" outlineLevel="0" collapsed="false">
      <c r="A32" s="102" t="n">
        <v>12784</v>
      </c>
      <c r="B32" s="103" t="n">
        <v>2.94</v>
      </c>
      <c r="C32" s="83" t="n">
        <f aca="false">B32/100</f>
        <v>0.0294</v>
      </c>
      <c r="I32" s="102" t="n">
        <v>12784</v>
      </c>
      <c r="J32" s="103" t="n">
        <v>4.92</v>
      </c>
      <c r="K32" s="83" t="n">
        <f aca="false">J32/100</f>
        <v>0.0492</v>
      </c>
    </row>
    <row r="33" customFormat="false" ht="14" hidden="false" customHeight="false" outlineLevel="0" collapsed="false">
      <c r="A33" s="102" t="n">
        <v>13149</v>
      </c>
      <c r="B33" s="103" t="n">
        <v>2.71</v>
      </c>
      <c r="C33" s="83" t="n">
        <f aca="false">B33/100</f>
        <v>0.0271</v>
      </c>
      <c r="I33" s="102" t="n">
        <v>13149</v>
      </c>
      <c r="J33" s="103" t="n">
        <v>4.45</v>
      </c>
      <c r="K33" s="83" t="n">
        <f aca="false">J33/100</f>
        <v>0.0445</v>
      </c>
    </row>
    <row r="34" customFormat="false" ht="14" hidden="false" customHeight="false" outlineLevel="0" collapsed="false">
      <c r="A34" s="102" t="n">
        <v>13515</v>
      </c>
      <c r="B34" s="103" t="n">
        <v>2.8</v>
      </c>
      <c r="C34" s="83" t="n">
        <f aca="false">B34/100</f>
        <v>0.028</v>
      </c>
      <c r="I34" s="102" t="n">
        <v>13515</v>
      </c>
      <c r="J34" s="103" t="n">
        <v>4.38</v>
      </c>
      <c r="K34" s="83" t="n">
        <f aca="false">J34/100</f>
        <v>0.0438</v>
      </c>
    </row>
    <row r="35" customFormat="false" ht="14" hidden="false" customHeight="false" outlineLevel="0" collapsed="false">
      <c r="A35" s="102" t="n">
        <v>13880</v>
      </c>
      <c r="B35" s="103" t="n">
        <v>2.81</v>
      </c>
      <c r="C35" s="83" t="n">
        <f aca="false">B35/100</f>
        <v>0.0281</v>
      </c>
      <c r="I35" s="102" t="n">
        <v>13880</v>
      </c>
      <c r="J35" s="103" t="n">
        <v>4.28</v>
      </c>
      <c r="K35" s="83" t="n">
        <f aca="false">J35/100</f>
        <v>0.0428</v>
      </c>
    </row>
    <row r="36" customFormat="false" ht="14" hidden="false" customHeight="false" outlineLevel="0" collapsed="false">
      <c r="A36" s="102" t="n">
        <v>14245</v>
      </c>
      <c r="B36" s="103" t="n">
        <v>2.74</v>
      </c>
      <c r="C36" s="83" t="n">
        <f aca="false">B36/100</f>
        <v>0.0274</v>
      </c>
      <c r="I36" s="102" t="n">
        <v>14245</v>
      </c>
      <c r="J36" s="103" t="n">
        <v>3.82</v>
      </c>
      <c r="K36" s="83" t="n">
        <f aca="false">J36/100</f>
        <v>0.0382</v>
      </c>
    </row>
    <row r="37" customFormat="false" ht="14" hidden="false" customHeight="false" outlineLevel="0" collapsed="false">
      <c r="A37" s="102" t="n">
        <v>14610</v>
      </c>
      <c r="B37" s="103" t="n">
        <v>2.7</v>
      </c>
      <c r="C37" s="83" t="n">
        <f aca="false">B37/100</f>
        <v>0.027</v>
      </c>
      <c r="I37" s="102" t="n">
        <v>14610</v>
      </c>
      <c r="J37" s="103" t="n">
        <v>3.49</v>
      </c>
      <c r="K37" s="83" t="n">
        <f aca="false">J37/100</f>
        <v>0.0349</v>
      </c>
    </row>
    <row r="38" customFormat="false" ht="14" hidden="false" customHeight="false" outlineLevel="0" collapsed="false">
      <c r="A38" s="102" t="n">
        <v>14976</v>
      </c>
      <c r="B38" s="103" t="n">
        <v>2.61</v>
      </c>
      <c r="C38" s="83" t="n">
        <f aca="false">B38/100</f>
        <v>0.0261</v>
      </c>
      <c r="I38" s="102" t="n">
        <v>14976</v>
      </c>
      <c r="J38" s="103" t="n">
        <v>3.1</v>
      </c>
      <c r="K38" s="83" t="n">
        <f aca="false">J38/100</f>
        <v>0.031</v>
      </c>
    </row>
    <row r="39" customFormat="false" ht="14" hidden="false" customHeight="false" outlineLevel="0" collapsed="false">
      <c r="A39" s="102" t="n">
        <v>15341</v>
      </c>
      <c r="B39" s="103" t="n">
        <v>2.61</v>
      </c>
      <c r="C39" s="83" t="n">
        <f aca="false">B39/100</f>
        <v>0.0261</v>
      </c>
      <c r="I39" s="102" t="n">
        <v>15341</v>
      </c>
      <c r="J39" s="103" t="n">
        <v>3.17</v>
      </c>
      <c r="K39" s="83" t="n">
        <f aca="false">J39/100</f>
        <v>0.0317</v>
      </c>
    </row>
    <row r="40" customFormat="false" ht="14" hidden="false" customHeight="false" outlineLevel="0" collapsed="false">
      <c r="A40" s="102" t="n">
        <v>15706</v>
      </c>
      <c r="B40" s="103" t="n">
        <v>2.86</v>
      </c>
      <c r="C40" s="83" t="n">
        <f aca="false">B40/100</f>
        <v>0.0286</v>
      </c>
      <c r="I40" s="102" t="n">
        <v>15706</v>
      </c>
      <c r="J40" s="103" t="n">
        <v>3.52</v>
      </c>
      <c r="K40" s="83" t="n">
        <f aca="false">J40/100</f>
        <v>0.0352</v>
      </c>
    </row>
    <row r="41" customFormat="false" ht="14" hidden="false" customHeight="false" outlineLevel="0" collapsed="false">
      <c r="A41" s="102" t="n">
        <v>16071</v>
      </c>
      <c r="B41" s="103" t="n">
        <v>2.79</v>
      </c>
      <c r="C41" s="83" t="n">
        <f aca="false">B41/100</f>
        <v>0.0279</v>
      </c>
      <c r="I41" s="102" t="n">
        <v>16071</v>
      </c>
      <c r="J41" s="103" t="n">
        <v>3.53</v>
      </c>
      <c r="K41" s="83" t="n">
        <f aca="false">J41/100</f>
        <v>0.0353</v>
      </c>
    </row>
    <row r="42" customFormat="false" ht="14" hidden="false" customHeight="false" outlineLevel="0" collapsed="false">
      <c r="A42" s="102" t="n">
        <v>16437</v>
      </c>
      <c r="B42" s="103" t="n">
        <v>2.58</v>
      </c>
      <c r="C42" s="83" t="n">
        <f aca="false">B42/100</f>
        <v>0.0258</v>
      </c>
      <c r="I42" s="102" t="n">
        <v>16437</v>
      </c>
      <c r="J42" s="103" t="n">
        <v>3.31</v>
      </c>
      <c r="K42" s="83" t="n">
        <f aca="false">J42/100</f>
        <v>0.0331</v>
      </c>
    </row>
    <row r="43" customFormat="false" ht="14" hidden="false" customHeight="false" outlineLevel="0" collapsed="false">
      <c r="A43" s="102" t="n">
        <v>16802</v>
      </c>
      <c r="B43" s="103" t="n">
        <v>2.67</v>
      </c>
      <c r="C43" s="83" t="n">
        <f aca="false">B43/100</f>
        <v>0.0267</v>
      </c>
      <c r="I43" s="102" t="n">
        <v>16802</v>
      </c>
      <c r="J43" s="103" t="n">
        <v>3.2</v>
      </c>
      <c r="K43" s="83" t="n">
        <f aca="false">J43/100</f>
        <v>0.032</v>
      </c>
    </row>
    <row r="44" customFormat="false" ht="14" hidden="false" customHeight="false" outlineLevel="0" collapsed="false">
      <c r="A44" s="102" t="n">
        <v>17167</v>
      </c>
      <c r="B44" s="103" t="n">
        <v>3.01</v>
      </c>
      <c r="C44" s="83" t="n">
        <f aca="false">B44/100</f>
        <v>0.0301</v>
      </c>
      <c r="I44" s="102" t="n">
        <v>17167</v>
      </c>
      <c r="J44" s="103" t="n">
        <v>3.61</v>
      </c>
      <c r="K44" s="83" t="n">
        <f aca="false">J44/100</f>
        <v>0.0361</v>
      </c>
    </row>
    <row r="45" customFormat="false" ht="14" hidden="false" customHeight="false" outlineLevel="0" collapsed="false">
      <c r="A45" s="102" t="n">
        <v>17532</v>
      </c>
      <c r="B45" s="103" t="n">
        <v>2.97</v>
      </c>
      <c r="C45" s="83" t="n">
        <f aca="false">B45/100</f>
        <v>0.0297</v>
      </c>
      <c r="I45" s="102" t="n">
        <v>17532</v>
      </c>
      <c r="J45" s="103" t="n">
        <v>3.51</v>
      </c>
      <c r="K45" s="83" t="n">
        <f aca="false">J45/100</f>
        <v>0.0351</v>
      </c>
    </row>
    <row r="46" customFormat="false" ht="14" hidden="false" customHeight="false" outlineLevel="0" collapsed="false">
      <c r="A46" s="102" t="n">
        <v>17898</v>
      </c>
      <c r="B46" s="103" t="n">
        <v>3.13</v>
      </c>
      <c r="C46" s="83" t="n">
        <f aca="false">B46/100</f>
        <v>0.0313</v>
      </c>
      <c r="I46" s="102" t="n">
        <v>17898</v>
      </c>
      <c r="J46" s="103" t="n">
        <v>3.74</v>
      </c>
      <c r="K46" s="83" t="n">
        <f aca="false">J46/100</f>
        <v>0.0374</v>
      </c>
    </row>
    <row r="47" customFormat="false" ht="14" hidden="false" customHeight="false" outlineLevel="0" collapsed="false">
      <c r="A47" s="102" t="n">
        <v>18263</v>
      </c>
      <c r="B47" s="103" t="n">
        <v>2.9</v>
      </c>
      <c r="C47" s="83" t="n">
        <f aca="false">B47/100</f>
        <v>0.029</v>
      </c>
      <c r="I47" s="102" t="n">
        <v>18263</v>
      </c>
      <c r="J47" s="103" t="n">
        <v>3.45</v>
      </c>
      <c r="K47" s="83" t="n">
        <f aca="false">J47/100</f>
        <v>0.0345</v>
      </c>
    </row>
    <row r="48" customFormat="false" ht="14" hidden="false" customHeight="false" outlineLevel="0" collapsed="false">
      <c r="A48" s="102" t="n">
        <v>18628</v>
      </c>
      <c r="B48" s="103" t="n">
        <v>3.15</v>
      </c>
      <c r="C48" s="83" t="n">
        <f aca="false">B48/100</f>
        <v>0.0315</v>
      </c>
      <c r="I48" s="102" t="n">
        <v>18628</v>
      </c>
      <c r="J48" s="103" t="n">
        <v>3.62</v>
      </c>
      <c r="K48" s="83" t="n">
        <f aca="false">J48/100</f>
        <v>0.0362</v>
      </c>
    </row>
    <row r="49" customFormat="false" ht="14" hidden="false" customHeight="false" outlineLevel="0" collapsed="false">
      <c r="A49" s="102" t="n">
        <v>18993</v>
      </c>
      <c r="B49" s="103" t="n">
        <v>3.75</v>
      </c>
      <c r="C49" s="83" t="n">
        <f aca="false">B49/100</f>
        <v>0.0375</v>
      </c>
      <c r="I49" s="102" t="n">
        <v>18993</v>
      </c>
      <c r="J49" s="103" t="n">
        <v>4.37</v>
      </c>
      <c r="K49" s="83" t="n">
        <f aca="false">J49/100</f>
        <v>0.0437</v>
      </c>
    </row>
    <row r="50" customFormat="false" ht="14" hidden="false" customHeight="false" outlineLevel="0" collapsed="false">
      <c r="A50" s="102" t="n">
        <v>19359</v>
      </c>
      <c r="B50" s="103" t="n">
        <v>3.81</v>
      </c>
      <c r="C50" s="83" t="n">
        <f aca="false">B50/100</f>
        <v>0.0381</v>
      </c>
      <c r="I50" s="102" t="n">
        <v>19359</v>
      </c>
      <c r="J50" s="103" t="n">
        <v>5.03</v>
      </c>
      <c r="K50" s="83" t="n">
        <f aca="false">J50/100</f>
        <v>0.0503</v>
      </c>
    </row>
    <row r="51" customFormat="false" ht="14" hidden="false" customHeight="false" outlineLevel="0" collapsed="false">
      <c r="A51" s="102" t="n">
        <v>19724</v>
      </c>
      <c r="B51" s="103" t="n">
        <v>4.08</v>
      </c>
      <c r="C51" s="83" t="n">
        <f aca="false">B51/100</f>
        <v>0.0408</v>
      </c>
      <c r="I51" s="102" t="n">
        <v>19724</v>
      </c>
      <c r="J51" s="103" t="n">
        <v>4.85</v>
      </c>
      <c r="K51" s="83" t="n">
        <f aca="false">J51/100</f>
        <v>0.0485</v>
      </c>
    </row>
    <row r="52" customFormat="false" ht="14" hidden="false" customHeight="false" outlineLevel="0" collapsed="false">
      <c r="A52" s="102" t="n">
        <v>20089</v>
      </c>
      <c r="B52" s="103" t="n">
        <v>4.58</v>
      </c>
      <c r="C52" s="83" t="n">
        <f aca="false">B52/100</f>
        <v>0.0458</v>
      </c>
      <c r="I52" s="102" t="n">
        <v>20089</v>
      </c>
      <c r="J52" s="103" t="n">
        <v>5.28</v>
      </c>
      <c r="K52" s="83" t="n">
        <f aca="false">J52/100</f>
        <v>0.0528</v>
      </c>
    </row>
    <row r="53" customFormat="false" ht="14" hidden="false" customHeight="false" outlineLevel="0" collapsed="false">
      <c r="A53" s="102" t="n">
        <v>20454</v>
      </c>
      <c r="B53" s="103" t="n">
        <v>4.35</v>
      </c>
      <c r="C53" s="83" t="n">
        <f aca="false">B53/100</f>
        <v>0.0435</v>
      </c>
      <c r="I53" s="102" t="n">
        <v>20454</v>
      </c>
      <c r="J53" s="103" t="n">
        <v>5.1</v>
      </c>
      <c r="K53" s="83" t="n">
        <f aca="false">J53/100</f>
        <v>0.051</v>
      </c>
    </row>
    <row r="54" customFormat="false" ht="14" hidden="false" customHeight="false" outlineLevel="0" collapsed="false">
      <c r="A54" s="102" t="n">
        <v>20820</v>
      </c>
      <c r="B54" s="103" t="n">
        <v>4.42</v>
      </c>
      <c r="C54" s="83" t="n">
        <f aca="false">B54/100</f>
        <v>0.0442</v>
      </c>
      <c r="I54" s="102" t="n">
        <v>20820</v>
      </c>
      <c r="J54" s="103" t="n">
        <v>5.1</v>
      </c>
      <c r="K54" s="83" t="n">
        <f aca="false">J54/100</f>
        <v>0.051</v>
      </c>
    </row>
    <row r="55" customFormat="false" ht="14" hidden="false" customHeight="false" outlineLevel="0" collapsed="false">
      <c r="A55" s="102" t="n">
        <v>21185</v>
      </c>
      <c r="B55" s="103" t="n">
        <v>4.24</v>
      </c>
      <c r="C55" s="83" t="n">
        <f aca="false">B55/100</f>
        <v>0.0424</v>
      </c>
      <c r="I55" s="102" t="n">
        <v>21185</v>
      </c>
      <c r="J55" s="103" t="n">
        <v>4.92</v>
      </c>
      <c r="K55" s="83" t="n">
        <f aca="false">J55/100</f>
        <v>0.0492</v>
      </c>
    </row>
    <row r="56" customFormat="false" ht="14" hidden="false" customHeight="false" outlineLevel="0" collapsed="false">
      <c r="A56" s="102" t="n">
        <v>21550</v>
      </c>
      <c r="B56" s="103" t="n">
        <v>4.35</v>
      </c>
      <c r="C56" s="83" t="n">
        <f aca="false">B56/100</f>
        <v>0.0435</v>
      </c>
      <c r="I56" s="102" t="n">
        <v>21550</v>
      </c>
      <c r="J56" s="103" t="n">
        <v>4.85</v>
      </c>
      <c r="K56" s="83" t="n">
        <f aca="false">J56/100</f>
        <v>0.0485</v>
      </c>
    </row>
    <row r="57" customFormat="false" ht="14" hidden="false" customHeight="false" outlineLevel="0" collapsed="false">
      <c r="A57" s="102" t="n">
        <v>21915</v>
      </c>
      <c r="B57" s="103" t="n">
        <v>4.44</v>
      </c>
      <c r="C57" s="83" t="n">
        <f aca="false">B57/100</f>
        <v>0.0444</v>
      </c>
      <c r="I57" s="102" t="n">
        <v>21915</v>
      </c>
      <c r="J57" s="103" t="n">
        <v>4.81</v>
      </c>
      <c r="K57" s="83" t="n">
        <f aca="false">J57/100</f>
        <v>0.0481</v>
      </c>
    </row>
    <row r="58" customFormat="false" ht="14" hidden="false" customHeight="false" outlineLevel="0" collapsed="false">
      <c r="A58" s="102" t="n">
        <v>22281</v>
      </c>
      <c r="B58" s="103" t="n">
        <v>4.68</v>
      </c>
      <c r="C58" s="83" t="n">
        <f aca="false">B58/100</f>
        <v>0.0468</v>
      </c>
      <c r="I58" s="102" t="n">
        <v>22281</v>
      </c>
      <c r="J58" s="103" t="n">
        <v>5.02</v>
      </c>
      <c r="K58" s="83" t="n">
        <f aca="false">J58/100</f>
        <v>0.0502</v>
      </c>
    </row>
    <row r="59" customFormat="false" ht="14" hidden="false" customHeight="false" outlineLevel="0" collapsed="false">
      <c r="A59" s="102" t="n">
        <v>22646</v>
      </c>
      <c r="B59" s="103" t="n">
        <v>5.39</v>
      </c>
      <c r="C59" s="83" t="n">
        <f aca="false">B59/100</f>
        <v>0.0539</v>
      </c>
      <c r="I59" s="102" t="n">
        <v>22646</v>
      </c>
      <c r="J59" s="103" t="n">
        <v>6.18</v>
      </c>
      <c r="K59" s="83" t="n">
        <f aca="false">J59/100</f>
        <v>0.0618</v>
      </c>
    </row>
    <row r="60" customFormat="false" ht="14" hidden="false" customHeight="false" outlineLevel="0" collapsed="false">
      <c r="A60" s="102" t="n">
        <v>23011</v>
      </c>
      <c r="B60" s="103" t="n">
        <v>6.19</v>
      </c>
      <c r="C60" s="83" t="n">
        <f aca="false">B60/100</f>
        <v>0.0619</v>
      </c>
      <c r="I60" s="102" t="n">
        <v>23011</v>
      </c>
      <c r="J60" s="103" t="n">
        <v>6.93</v>
      </c>
      <c r="K60" s="83" t="n">
        <f aca="false">J60/100</f>
        <v>0.0693</v>
      </c>
    </row>
    <row r="61" customFormat="false" ht="14" hidden="false" customHeight="false" outlineLevel="0" collapsed="false">
      <c r="A61" s="102" t="n">
        <v>23376</v>
      </c>
      <c r="B61" s="103" t="n">
        <v>6.45</v>
      </c>
      <c r="C61" s="83" t="n">
        <f aca="false">B61/100</f>
        <v>0.0645</v>
      </c>
      <c r="I61" s="102" t="n">
        <v>23376</v>
      </c>
      <c r="J61" s="103" t="n">
        <v>7.23</v>
      </c>
      <c r="K61" s="83" t="n">
        <f aca="false">J61/100</f>
        <v>0.0723</v>
      </c>
    </row>
    <row r="62" customFormat="false" ht="14" hidden="false" customHeight="false" outlineLevel="0" collapsed="false">
      <c r="A62" s="102" t="n">
        <v>23742</v>
      </c>
      <c r="B62" s="103" t="n">
        <v>7.72</v>
      </c>
      <c r="C62" s="83" t="n">
        <f aca="false">B62/100</f>
        <v>0.0772</v>
      </c>
      <c r="I62" s="102" t="n">
        <v>23742</v>
      </c>
      <c r="J62" s="103" t="n">
        <v>8.65</v>
      </c>
      <c r="K62" s="83" t="n">
        <f aca="false">J62/100</f>
        <v>0.0865</v>
      </c>
    </row>
    <row r="63" customFormat="false" ht="14" hidden="false" customHeight="false" outlineLevel="0" collapsed="false">
      <c r="A63" s="102" t="n">
        <v>24107</v>
      </c>
      <c r="B63" s="103" t="n">
        <v>7.64</v>
      </c>
      <c r="C63" s="83" t="n">
        <f aca="false">B63/100</f>
        <v>0.0764</v>
      </c>
      <c r="I63" s="102" t="n">
        <v>24107</v>
      </c>
      <c r="J63" s="103" t="n">
        <v>9.12</v>
      </c>
      <c r="K63" s="83" t="n">
        <f aca="false">J63/100</f>
        <v>0.0912</v>
      </c>
    </row>
    <row r="64" customFormat="false" ht="14" hidden="false" customHeight="false" outlineLevel="0" collapsed="false">
      <c r="A64" s="102" t="n">
        <v>24472</v>
      </c>
      <c r="B64" s="103" t="n">
        <v>7.25</v>
      </c>
      <c r="C64" s="83" t="n">
        <f aca="false">B64/100</f>
        <v>0.0725</v>
      </c>
      <c r="I64" s="102" t="n">
        <v>24472</v>
      </c>
      <c r="J64" s="103" t="n">
        <v>8.38</v>
      </c>
      <c r="K64" s="83" t="n">
        <f aca="false">J64/100</f>
        <v>0.0838</v>
      </c>
    </row>
    <row r="65" customFormat="false" ht="14" hidden="false" customHeight="false" outlineLevel="0" collapsed="false">
      <c r="A65" s="102" t="n">
        <v>24837</v>
      </c>
      <c r="B65" s="103" t="n">
        <v>7.08</v>
      </c>
      <c r="C65" s="83" t="n">
        <f aca="false">B65/100</f>
        <v>0.0708</v>
      </c>
      <c r="I65" s="102" t="n">
        <v>24837</v>
      </c>
      <c r="J65" s="103" t="n">
        <v>7.93</v>
      </c>
      <c r="K65" s="83" t="n">
        <f aca="false">J65/100</f>
        <v>0.0793</v>
      </c>
    </row>
    <row r="66" customFormat="false" ht="14" hidden="false" customHeight="false" outlineLevel="0" collapsed="false">
      <c r="A66" s="102" t="n">
        <v>25203</v>
      </c>
      <c r="B66" s="103" t="n">
        <v>7.68</v>
      </c>
      <c r="C66" s="83" t="n">
        <f aca="false">B66/100</f>
        <v>0.0768</v>
      </c>
      <c r="I66" s="102" t="n">
        <v>25203</v>
      </c>
      <c r="J66" s="103" t="n">
        <v>8.48</v>
      </c>
      <c r="K66" s="83" t="n">
        <f aca="false">J66/100</f>
        <v>0.0848</v>
      </c>
    </row>
    <row r="67" customFormat="false" ht="14" hidden="false" customHeight="false" outlineLevel="0" collapsed="false">
      <c r="A67" s="102" t="n">
        <v>25568</v>
      </c>
      <c r="B67" s="103" t="n">
        <v>8.89</v>
      </c>
      <c r="C67" s="83" t="n">
        <f aca="false">B67/100</f>
        <v>0.0889</v>
      </c>
      <c r="I67" s="102" t="n">
        <v>25568</v>
      </c>
      <c r="J67" s="103" t="n">
        <v>10.63</v>
      </c>
      <c r="K67" s="83" t="n">
        <f aca="false">J67/100</f>
        <v>0.1063</v>
      </c>
    </row>
    <row r="68" customFormat="false" ht="14" hidden="false" customHeight="false" outlineLevel="0" collapsed="false">
      <c r="A68" s="102" t="n">
        <v>25933</v>
      </c>
      <c r="B68" s="103" t="n">
        <v>8.79</v>
      </c>
      <c r="C68" s="83" t="n">
        <f aca="false">B68/100</f>
        <v>0.0879</v>
      </c>
      <c r="I68" s="102" t="n">
        <v>25933</v>
      </c>
      <c r="J68" s="103" t="n">
        <v>10.56</v>
      </c>
      <c r="K68" s="83" t="n">
        <f aca="false">J68/100</f>
        <v>0.1056</v>
      </c>
    </row>
    <row r="69" customFormat="false" ht="14" hidden="false" customHeight="false" outlineLevel="0" collapsed="false">
      <c r="A69" s="102" t="n">
        <v>26298</v>
      </c>
      <c r="B69" s="103" t="n">
        <v>7.98</v>
      </c>
      <c r="C69" s="83" t="n">
        <f aca="false">B69/100</f>
        <v>0.0798</v>
      </c>
      <c r="I69" s="102" t="n">
        <v>26298</v>
      </c>
      <c r="J69" s="103" t="n">
        <v>9.12</v>
      </c>
      <c r="K69" s="83" t="n">
        <f aca="false">J69/100</f>
        <v>0.0912</v>
      </c>
    </row>
    <row r="70" customFormat="false" ht="14" hidden="false" customHeight="false" outlineLevel="0" collapsed="false">
      <c r="A70" s="102" t="n">
        <v>26664</v>
      </c>
      <c r="B70" s="103" t="n">
        <v>8.19</v>
      </c>
      <c r="C70" s="83" t="n">
        <f aca="false">B70/100</f>
        <v>0.0819</v>
      </c>
      <c r="I70" s="102" t="n">
        <v>26664</v>
      </c>
      <c r="J70" s="103" t="n">
        <v>8.99</v>
      </c>
      <c r="K70" s="83" t="n">
        <f aca="false">J70/100</f>
        <v>0.0899</v>
      </c>
    </row>
    <row r="71" customFormat="false" ht="14" hidden="false" customHeight="false" outlineLevel="0" collapsed="false">
      <c r="A71" s="102" t="n">
        <v>27029</v>
      </c>
      <c r="B71" s="103" t="n">
        <v>9.16</v>
      </c>
      <c r="C71" s="83" t="n">
        <f aca="false">B71/100</f>
        <v>0.0916</v>
      </c>
      <c r="I71" s="102" t="n">
        <v>27029</v>
      </c>
      <c r="J71" s="103" t="n">
        <v>9.94</v>
      </c>
      <c r="K71" s="83" t="n">
        <f aca="false">J71/100</f>
        <v>0.0994</v>
      </c>
    </row>
    <row r="72" customFormat="false" ht="14" hidden="false" customHeight="false" outlineLevel="0" collapsed="false">
      <c r="A72" s="102" t="n">
        <v>27394</v>
      </c>
      <c r="B72" s="103" t="n">
        <v>10.74</v>
      </c>
      <c r="C72" s="83" t="n">
        <f aca="false">B72/100</f>
        <v>0.1074</v>
      </c>
      <c r="I72" s="102" t="n">
        <v>27394</v>
      </c>
      <c r="J72" s="103" t="n">
        <v>12.06</v>
      </c>
      <c r="K72" s="83" t="n">
        <f aca="false">J72/100</f>
        <v>0.1206</v>
      </c>
    </row>
    <row r="73" customFormat="false" ht="14" hidden="false" customHeight="false" outlineLevel="0" collapsed="false">
      <c r="A73" s="102" t="n">
        <v>27759</v>
      </c>
      <c r="B73" s="103" t="n">
        <v>13.21</v>
      </c>
      <c r="C73" s="83" t="n">
        <f aca="false">B73/100</f>
        <v>0.1321</v>
      </c>
      <c r="I73" s="102" t="n">
        <v>27759</v>
      </c>
      <c r="J73" s="103" t="n">
        <v>15.14</v>
      </c>
      <c r="K73" s="83" t="n">
        <f aca="false">J73/100</f>
        <v>0.1514</v>
      </c>
    </row>
    <row r="74" customFormat="false" ht="14" hidden="false" customHeight="false" outlineLevel="0" collapsed="false">
      <c r="A74" s="102" t="n">
        <v>28125</v>
      </c>
      <c r="B74" s="103" t="n">
        <v>14.23</v>
      </c>
      <c r="C74" s="83" t="n">
        <f aca="false">B74/100</f>
        <v>0.1423</v>
      </c>
      <c r="I74" s="102" t="n">
        <v>28125</v>
      </c>
      <c r="J74" s="103" t="n">
        <v>16.55</v>
      </c>
      <c r="K74" s="83" t="n">
        <f aca="false">J74/100</f>
        <v>0.1655</v>
      </c>
    </row>
    <row r="75" customFormat="false" ht="14" hidden="false" customHeight="false" outlineLevel="0" collapsed="false">
      <c r="A75" s="102" t="n">
        <v>28490</v>
      </c>
      <c r="B75" s="103" t="n">
        <v>11.83</v>
      </c>
      <c r="C75" s="83" t="n">
        <f aca="false">B75/100</f>
        <v>0.1183</v>
      </c>
      <c r="I75" s="102" t="n">
        <v>28490</v>
      </c>
      <c r="J75" s="103" t="n">
        <v>14.14</v>
      </c>
      <c r="K75" s="83" t="n">
        <f aca="false">J75/100</f>
        <v>0.1414</v>
      </c>
    </row>
    <row r="76" customFormat="false" ht="14" hidden="false" customHeight="false" outlineLevel="0" collapsed="false">
      <c r="A76" s="102" t="n">
        <v>28855</v>
      </c>
      <c r="B76" s="103" t="n">
        <v>12.57</v>
      </c>
      <c r="C76" s="83" t="n">
        <f aca="false">B76/100</f>
        <v>0.1257</v>
      </c>
      <c r="I76" s="102" t="n">
        <v>28855</v>
      </c>
      <c r="J76" s="103" t="n">
        <v>13.75</v>
      </c>
      <c r="K76" s="83" t="n">
        <f aca="false">J76/100</f>
        <v>0.1375</v>
      </c>
    </row>
    <row r="77" customFormat="false" ht="14" hidden="false" customHeight="false" outlineLevel="0" collapsed="false">
      <c r="A77" s="102" t="n">
        <v>29220</v>
      </c>
      <c r="B77" s="103" t="n">
        <v>12.13</v>
      </c>
      <c r="C77" s="83" t="n">
        <f aca="false">B77/100</f>
        <v>0.1213</v>
      </c>
      <c r="I77" s="102" t="n">
        <v>29220</v>
      </c>
      <c r="J77" s="103" t="n">
        <v>13.4</v>
      </c>
      <c r="K77" s="83" t="n">
        <f aca="false">J77/100</f>
        <v>0.134</v>
      </c>
    </row>
    <row r="78" customFormat="false" ht="14" hidden="false" customHeight="false" outlineLevel="0" collapsed="false">
      <c r="A78" s="102" t="n">
        <v>29586</v>
      </c>
      <c r="B78" s="103" t="n">
        <v>10.16</v>
      </c>
      <c r="C78" s="83" t="n">
        <f aca="false">B78/100</f>
        <v>0.1016</v>
      </c>
      <c r="I78" s="102" t="n">
        <v>29586</v>
      </c>
      <c r="J78" s="103" t="n">
        <v>11.58</v>
      </c>
      <c r="K78" s="83" t="n">
        <f aca="false">J78/100</f>
        <v>0.1158</v>
      </c>
    </row>
    <row r="79" customFormat="false" ht="14" hidden="false" customHeight="false" outlineLevel="0" collapsed="false">
      <c r="A79" s="102" t="n">
        <v>29951</v>
      </c>
      <c r="B79" s="103" t="n">
        <v>8.49</v>
      </c>
      <c r="C79" s="83" t="n">
        <f aca="false">B79/100</f>
        <v>0.0849</v>
      </c>
      <c r="I79" s="102" t="n">
        <v>29951</v>
      </c>
      <c r="J79" s="103" t="n">
        <v>9.97</v>
      </c>
      <c r="K79" s="83" t="n">
        <f aca="false">J79/100</f>
        <v>0.0997</v>
      </c>
    </row>
    <row r="80" customFormat="false" ht="14" hidden="false" customHeight="false" outlineLevel="0" collapsed="false">
      <c r="A80" s="102" t="n">
        <v>30316</v>
      </c>
      <c r="B80" s="103" t="n">
        <v>10.11</v>
      </c>
      <c r="C80" s="83" t="n">
        <f aca="false">B80/100</f>
        <v>0.1011</v>
      </c>
      <c r="I80" s="102" t="n">
        <v>30316</v>
      </c>
      <c r="J80" s="103" t="n">
        <v>11.29</v>
      </c>
      <c r="K80" s="83" t="n">
        <f aca="false">J80/100</f>
        <v>0.1129</v>
      </c>
    </row>
    <row r="81" customFormat="false" ht="14" hidden="false" customHeight="false" outlineLevel="0" collapsed="false">
      <c r="A81" s="102" t="n">
        <v>30681</v>
      </c>
      <c r="B81" s="103" t="n">
        <v>9.57</v>
      </c>
      <c r="C81" s="83" t="n">
        <f aca="false">B81/100</f>
        <v>0.0957</v>
      </c>
      <c r="I81" s="102" t="n">
        <v>30681</v>
      </c>
      <c r="J81" s="103" t="n">
        <v>10.65</v>
      </c>
      <c r="K81" s="83" t="n">
        <f aca="false">J81/100</f>
        <v>0.1065</v>
      </c>
    </row>
    <row r="82" customFormat="false" ht="14" hidden="false" customHeight="false" outlineLevel="0" collapsed="false">
      <c r="A82" s="102" t="n">
        <v>31047</v>
      </c>
      <c r="B82" s="103" t="n">
        <v>8.86</v>
      </c>
      <c r="C82" s="83" t="n">
        <f aca="false">B82/100</f>
        <v>0.0886</v>
      </c>
      <c r="I82" s="102" t="n">
        <v>31047</v>
      </c>
      <c r="J82" s="103" t="n">
        <v>9.82</v>
      </c>
      <c r="K82" s="83" t="n">
        <f aca="false">J82/100</f>
        <v>0.0982</v>
      </c>
    </row>
    <row r="83" customFormat="false" ht="14" hidden="false" customHeight="false" outlineLevel="0" collapsed="false">
      <c r="A83" s="102" t="n">
        <v>31412</v>
      </c>
      <c r="B83" s="103" t="n">
        <v>9.05</v>
      </c>
      <c r="C83" s="83" t="n">
        <f aca="false">B83/100</f>
        <v>0.0905</v>
      </c>
      <c r="I83" s="102" t="n">
        <v>31412</v>
      </c>
      <c r="J83" s="103" t="n">
        <v>10.43</v>
      </c>
      <c r="K83" s="83" t="n">
        <f aca="false">J83/100</f>
        <v>0.1043</v>
      </c>
    </row>
    <row r="84" customFormat="false" ht="14" hidden="false" customHeight="false" outlineLevel="0" collapsed="false">
      <c r="A84" s="102" t="n">
        <v>31777</v>
      </c>
      <c r="B84" s="103" t="n">
        <v>8.31</v>
      </c>
      <c r="C84" s="83" t="n">
        <f aca="false">B84/100</f>
        <v>0.0831</v>
      </c>
      <c r="I84" s="102" t="n">
        <v>31777</v>
      </c>
      <c r="J84" s="103" t="n">
        <v>9.26</v>
      </c>
      <c r="K84" s="83" t="n">
        <f aca="false">J84/100</f>
        <v>0.0926</v>
      </c>
    </row>
    <row r="85" customFormat="false" ht="14" hidden="false" customHeight="false" outlineLevel="0" collapsed="false">
      <c r="A85" s="102" t="n">
        <v>32142</v>
      </c>
      <c r="B85" s="103" t="n">
        <v>7.98</v>
      </c>
      <c r="C85" s="83" t="n">
        <f aca="false">B85/100</f>
        <v>0.0798</v>
      </c>
      <c r="I85" s="102" t="n">
        <v>32142</v>
      </c>
      <c r="J85" s="103" t="n">
        <v>8.81</v>
      </c>
      <c r="K85" s="83" t="n">
        <f aca="false">J85/100</f>
        <v>0.0881</v>
      </c>
    </row>
    <row r="86" customFormat="false" ht="14" hidden="false" customHeight="false" outlineLevel="0" collapsed="false">
      <c r="A86" s="102" t="n">
        <v>32508</v>
      </c>
      <c r="B86" s="103" t="n">
        <v>6.93</v>
      </c>
      <c r="C86" s="83" t="n">
        <f aca="false">B86/100</f>
        <v>0.0693</v>
      </c>
      <c r="I86" s="102" t="n">
        <v>32508</v>
      </c>
      <c r="J86" s="103" t="n">
        <v>7.69</v>
      </c>
      <c r="K86" s="83" t="n">
        <f aca="false">J86/100</f>
        <v>0.0769</v>
      </c>
    </row>
    <row r="87" customFormat="false" ht="14" hidden="false" customHeight="false" outlineLevel="0" collapsed="false">
      <c r="A87" s="102" t="n">
        <v>32873</v>
      </c>
      <c r="B87" s="103" t="n">
        <v>8.46</v>
      </c>
      <c r="C87" s="83" t="n">
        <f aca="false">B87/100</f>
        <v>0.0846</v>
      </c>
      <c r="I87" s="102" t="n">
        <v>32873</v>
      </c>
      <c r="J87" s="103" t="n">
        <v>9.1</v>
      </c>
      <c r="K87" s="83" t="n">
        <f aca="false">J87/100</f>
        <v>0.091</v>
      </c>
    </row>
    <row r="88" customFormat="false" ht="14" hidden="false" customHeight="false" outlineLevel="0" collapsed="false">
      <c r="A88" s="102" t="n">
        <v>33238</v>
      </c>
      <c r="B88" s="103" t="n">
        <v>6.82</v>
      </c>
      <c r="C88" s="83" t="n">
        <f aca="false">B88/100</f>
        <v>0.0682</v>
      </c>
      <c r="I88" s="102" t="n">
        <v>33238</v>
      </c>
      <c r="J88" s="103" t="n">
        <v>7.49</v>
      </c>
      <c r="K88" s="83" t="n">
        <f aca="false">J88/100</f>
        <v>0.0749</v>
      </c>
    </row>
    <row r="89" customFormat="false" ht="14" hidden="false" customHeight="false" outlineLevel="0" collapsed="false">
      <c r="A89" s="102" t="n">
        <v>33603</v>
      </c>
      <c r="B89" s="103" t="n">
        <v>7.2</v>
      </c>
      <c r="C89" s="83" t="n">
        <f aca="false">B89/100</f>
        <v>0.072</v>
      </c>
      <c r="I89" s="102" t="n">
        <v>33603</v>
      </c>
      <c r="J89" s="103" t="n">
        <v>7.89</v>
      </c>
      <c r="K89" s="83" t="n">
        <f aca="false">J89/100</f>
        <v>0.0789</v>
      </c>
    </row>
    <row r="90" customFormat="false" ht="14" hidden="false" customHeight="false" outlineLevel="0" collapsed="false">
      <c r="A90" s="102" t="n">
        <v>33969</v>
      </c>
      <c r="B90" s="103" t="n">
        <v>6.76</v>
      </c>
      <c r="C90" s="83" t="n">
        <f aca="false">B90/100</f>
        <v>0.0676</v>
      </c>
      <c r="I90" s="102" t="n">
        <v>33969</v>
      </c>
      <c r="J90" s="103" t="n">
        <v>7.32</v>
      </c>
      <c r="K90" s="83" t="n">
        <f aca="false">J90/100</f>
        <v>0.0732</v>
      </c>
    </row>
    <row r="91" customFormat="false" ht="14" hidden="false" customHeight="false" outlineLevel="0" collapsed="false">
      <c r="A91" s="102" t="n">
        <v>34334</v>
      </c>
      <c r="B91" s="103" t="n">
        <v>6.22</v>
      </c>
      <c r="C91" s="83" t="n">
        <f aca="false">B91/100</f>
        <v>0.0622</v>
      </c>
      <c r="I91" s="102" t="n">
        <v>34334</v>
      </c>
      <c r="J91" s="103" t="n">
        <v>7.23</v>
      </c>
      <c r="K91" s="83" t="n">
        <f aca="false">J91/100</f>
        <v>0.0723</v>
      </c>
    </row>
    <row r="92" customFormat="false" ht="14" hidden="false" customHeight="false" outlineLevel="0" collapsed="false">
      <c r="A92" s="102" t="n">
        <v>34699</v>
      </c>
      <c r="B92" s="103" t="n">
        <v>7.55</v>
      </c>
      <c r="C92" s="83" t="n">
        <f aca="false">B92/100</f>
        <v>0.0755</v>
      </c>
      <c r="I92" s="102" t="n">
        <v>34699</v>
      </c>
      <c r="J92" s="103" t="n">
        <v>8.19</v>
      </c>
      <c r="K92" s="83" t="n">
        <f aca="false">J92/100</f>
        <v>0.0819</v>
      </c>
    </row>
    <row r="93" customFormat="false" ht="14" hidden="false" customHeight="false" outlineLevel="0" collapsed="false">
      <c r="A93" s="102" t="n">
        <v>35064</v>
      </c>
      <c r="B93" s="103" t="n">
        <v>7.21</v>
      </c>
      <c r="C93" s="83" t="n">
        <f aca="false">B93/100</f>
        <v>0.0721</v>
      </c>
      <c r="I93" s="102" t="n">
        <v>35064</v>
      </c>
      <c r="J93" s="103" t="n">
        <v>8.02</v>
      </c>
      <c r="K93" s="83" t="n">
        <f aca="false">J93/100</f>
        <v>0.0802</v>
      </c>
    </row>
    <row r="94" customFormat="false" ht="14" hidden="false" customHeight="false" outlineLevel="0" collapsed="false">
      <c r="A94" s="102" t="n">
        <v>35430</v>
      </c>
      <c r="B94" s="103" t="n">
        <v>6.77</v>
      </c>
      <c r="C94" s="83" t="n">
        <f aca="false">B94/100</f>
        <v>0.0677</v>
      </c>
      <c r="I94" s="102" t="n">
        <v>35430</v>
      </c>
      <c r="J94" s="103" t="n">
        <v>8.05</v>
      </c>
      <c r="K94" s="83" t="n">
        <f aca="false">J94/100</f>
        <v>0.0805</v>
      </c>
    </row>
    <row r="95" customFormat="false" ht="14" hidden="false" customHeight="false" outlineLevel="0" collapsed="false">
      <c r="A95" s="102" t="n">
        <v>35795</v>
      </c>
      <c r="B95" s="103" t="n">
        <v>6.21</v>
      </c>
      <c r="C95" s="83" t="n">
        <f aca="false">B95/100</f>
        <v>0.0621</v>
      </c>
      <c r="I95" s="102" t="n">
        <v>35795</v>
      </c>
      <c r="J95" s="103" t="n">
        <v>7.45</v>
      </c>
      <c r="K95" s="83" t="n">
        <f aca="false">J95/100</f>
        <v>0.0745</v>
      </c>
    </row>
    <row r="96" customFormat="false" ht="14" hidden="false" customHeight="false" outlineLevel="0" collapsed="false">
      <c r="A96" s="102" t="n">
        <v>36160</v>
      </c>
      <c r="B96" s="103" t="n">
        <v>5.62</v>
      </c>
      <c r="C96" s="83" t="n">
        <f aca="false">B96/100</f>
        <v>0.0562</v>
      </c>
      <c r="I96" s="102" t="n">
        <v>36160</v>
      </c>
      <c r="J96" s="103" t="n">
        <v>6.6</v>
      </c>
      <c r="K96" s="83" t="n">
        <f aca="false">J96/100</f>
        <v>0.066</v>
      </c>
    </row>
    <row r="97" customFormat="false" ht="14" hidden="false" customHeight="false" outlineLevel="0" collapsed="false">
      <c r="A97" s="102" t="n">
        <v>36525</v>
      </c>
      <c r="B97" s="103" t="n">
        <v>5.47</v>
      </c>
      <c r="C97" s="83" t="n">
        <f aca="false">B97/100</f>
        <v>0.0547</v>
      </c>
      <c r="I97" s="102" t="n">
        <v>36525</v>
      </c>
      <c r="J97" s="103" t="n">
        <v>6.15</v>
      </c>
      <c r="K97" s="83" t="n">
        <f aca="false">J97/100</f>
        <v>0.0615</v>
      </c>
    </row>
    <row r="98" customFormat="false" ht="14" hidden="false" customHeight="false" outlineLevel="0" collapsed="false">
      <c r="A98" s="102" t="n">
        <v>36891</v>
      </c>
      <c r="B98" s="103" t="n">
        <v>5.37</v>
      </c>
      <c r="C98" s="83" t="n">
        <f aca="false">B98/100</f>
        <v>0.0537</v>
      </c>
      <c r="I98" s="102" t="n">
        <v>36891</v>
      </c>
      <c r="J98" s="103" t="n">
        <v>6.32</v>
      </c>
      <c r="K98" s="83" t="n">
        <f aca="false">J98/100</f>
        <v>0.0632</v>
      </c>
    </row>
    <row r="99" customFormat="false" ht="14" hidden="false" customHeight="false" outlineLevel="0" collapsed="false">
      <c r="A99" s="102" t="n">
        <v>37256</v>
      </c>
      <c r="B99" s="103" t="n">
        <v>5.32</v>
      </c>
      <c r="C99" s="83" t="n">
        <f aca="false">B99/100</f>
        <v>0.0532</v>
      </c>
      <c r="I99" s="102" t="n">
        <v>37256</v>
      </c>
      <c r="J99" s="103" t="n">
        <v>6.22</v>
      </c>
      <c r="K99" s="83" t="n">
        <f aca="false">J99/100</f>
        <v>0.0622</v>
      </c>
    </row>
    <row r="100" customFormat="false" ht="14" hidden="false" customHeight="false" outlineLevel="0" collapsed="false">
      <c r="A100" s="102" t="n">
        <v>37621</v>
      </c>
      <c r="B100" s="103" t="n">
        <v>5.49</v>
      </c>
      <c r="C100" s="83" t="n">
        <f aca="false">B100/100</f>
        <v>0.0549</v>
      </c>
      <c r="I100" s="102" t="n">
        <v>37621</v>
      </c>
      <c r="J100" s="103" t="n">
        <v>6.65</v>
      </c>
      <c r="K100" s="83" t="n">
        <f aca="false">J100/100</f>
        <v>0.0665</v>
      </c>
    </row>
    <row r="101" customFormat="false" ht="14" hidden="false" customHeight="false" outlineLevel="0" collapsed="false">
      <c r="A101" s="102" t="n">
        <v>37986</v>
      </c>
      <c r="B101" s="103" t="n">
        <v>5.05</v>
      </c>
      <c r="C101" s="83" t="n">
        <f aca="false">B101/100</f>
        <v>0.0505</v>
      </c>
      <c r="I101" s="102" t="n">
        <v>37986</v>
      </c>
      <c r="J101" s="103" t="n">
        <v>8.43</v>
      </c>
      <c r="K101" s="83" t="n">
        <f aca="false">J101/100</f>
        <v>0.0843</v>
      </c>
    </row>
    <row r="102" customFormat="false" ht="14" hidden="false" customHeight="false" outlineLevel="0" collapsed="false">
      <c r="A102" s="102" t="n">
        <v>38352</v>
      </c>
      <c r="B102" s="103" t="n">
        <v>5.26</v>
      </c>
      <c r="C102" s="83" t="n">
        <f aca="false">B102/100</f>
        <v>0.0526</v>
      </c>
      <c r="I102" s="102" t="n">
        <v>38352</v>
      </c>
      <c r="J102" s="103" t="n">
        <v>6.37</v>
      </c>
      <c r="K102" s="83" t="n">
        <f aca="false">J102/100</f>
        <v>0.0637</v>
      </c>
    </row>
    <row r="103" customFormat="false" ht="14" hidden="false" customHeight="false" outlineLevel="0" collapsed="false">
      <c r="A103" s="102" t="n">
        <v>38717</v>
      </c>
      <c r="B103" s="103" t="n">
        <v>5.02</v>
      </c>
      <c r="C103" s="83" t="n">
        <f aca="false">B103/100</f>
        <v>0.0502</v>
      </c>
      <c r="I103" s="102" t="n">
        <v>38717</v>
      </c>
      <c r="J103" s="103" t="n">
        <v>6.1</v>
      </c>
      <c r="K103" s="83" t="n">
        <f aca="false">J103/100</f>
        <v>0.061</v>
      </c>
    </row>
    <row r="104" customFormat="false" ht="14" hidden="false" customHeight="false" outlineLevel="0" collapsed="false">
      <c r="A104" s="102" t="n">
        <v>39082</v>
      </c>
      <c r="B104" s="103" t="n">
        <v>3.93</v>
      </c>
      <c r="C104" s="83" t="n">
        <f aca="false">B104/100</f>
        <v>0.0393</v>
      </c>
      <c r="I104" s="102" t="n">
        <v>39082</v>
      </c>
      <c r="J104" s="103" t="n">
        <v>5.25</v>
      </c>
      <c r="K104" s="83" t="n">
        <f aca="false">J104/100</f>
        <v>0.0525</v>
      </c>
    </row>
    <row r="105" customFormat="false" ht="14" hidden="false" customHeight="false" outlineLevel="0" collapsed="false">
      <c r="A105" s="102" t="n">
        <v>39447</v>
      </c>
      <c r="B105" s="103" t="n">
        <v>3.65</v>
      </c>
      <c r="C105" s="83" t="n">
        <f aca="false">B105/100</f>
        <v>0.0365</v>
      </c>
      <c r="I105" s="102" t="n">
        <v>39447</v>
      </c>
      <c r="J105" s="103" t="n">
        <v>4.63</v>
      </c>
      <c r="K105" s="83" t="n">
        <f aca="false">J105/100</f>
        <v>0.0463</v>
      </c>
    </row>
    <row r="106" customFormat="false" ht="14" hidden="false" customHeight="false" outlineLevel="0" collapsed="false">
      <c r="A106" s="102" t="n">
        <v>39813</v>
      </c>
      <c r="B106" s="103" t="n">
        <v>4.62</v>
      </c>
      <c r="C106" s="83" t="n">
        <f aca="false">B106/100</f>
        <v>0.0462</v>
      </c>
      <c r="I106" s="102" t="n">
        <v>39813</v>
      </c>
      <c r="J106" s="103" t="n">
        <v>5.38</v>
      </c>
      <c r="K106" s="83" t="n">
        <f aca="false">J106/100</f>
        <v>0.0538</v>
      </c>
    </row>
    <row r="107" customFormat="false" ht="14" hidden="false" customHeight="false" outlineLevel="0" collapsed="false">
      <c r="A107" s="102" t="n">
        <v>40178</v>
      </c>
      <c r="B107" s="103" t="n">
        <v>3.79</v>
      </c>
      <c r="C107" s="83" t="n">
        <f aca="false">B107/100</f>
        <v>0.0379</v>
      </c>
      <c r="I107" s="102" t="n">
        <v>40178</v>
      </c>
      <c r="J107" s="103" t="n">
        <v>4.74</v>
      </c>
      <c r="K107" s="83" t="n">
        <f aca="false">J107/100</f>
        <v>0.0474</v>
      </c>
    </row>
    <row r="108" customFormat="false" ht="14" hidden="false" customHeight="false" outlineLevel="0" collapsed="false">
      <c r="A108" s="102" t="n">
        <v>40543</v>
      </c>
      <c r="B108" s="103" t="n">
        <v>3.97</v>
      </c>
      <c r="C108" s="83" t="n">
        <f aca="false">B108/100</f>
        <v>0.0397</v>
      </c>
      <c r="I108" s="102" t="n">
        <v>40543</v>
      </c>
      <c r="J108" s="103" t="n">
        <v>5.46</v>
      </c>
      <c r="K108" s="83" t="n">
        <f aca="false">J108/100</f>
        <v>0.0546</v>
      </c>
    </row>
    <row r="109" customFormat="false" ht="14" hidden="false" customHeight="false" outlineLevel="0" collapsed="false">
      <c r="A109" s="102" t="n">
        <v>40908</v>
      </c>
      <c r="B109" s="103" t="n">
        <v>4.06</v>
      </c>
      <c r="C109" s="83" t="n">
        <f aca="false">B109/100</f>
        <v>0.0406</v>
      </c>
      <c r="I109" s="102" t="n">
        <v>40908</v>
      </c>
      <c r="J109" s="103" t="n">
        <v>4.83</v>
      </c>
      <c r="K109" s="83" t="n">
        <f aca="false">J109/100</f>
        <v>0.0483</v>
      </c>
    </row>
    <row r="110" customFormat="false" ht="14" hidden="false" customHeight="false" outlineLevel="0" collapsed="false">
      <c r="A110" s="102" t="n">
        <v>41274</v>
      </c>
      <c r="B110" s="103" t="n">
        <v>3.51</v>
      </c>
      <c r="C110" s="83" t="n">
        <f aca="false">B110/100</f>
        <v>0.0351</v>
      </c>
      <c r="I110" s="102" t="n">
        <v>41274</v>
      </c>
      <c r="J110" s="103" t="n">
        <v>4.22</v>
      </c>
      <c r="K110" s="83" t="n">
        <f aca="false">J110/100</f>
        <v>0.0422</v>
      </c>
    </row>
    <row r="111" customFormat="false" ht="14" hidden="false" customHeight="false" outlineLevel="0" collapsed="false">
      <c r="A111" s="102" t="n">
        <v>41639</v>
      </c>
      <c r="B111" s="103" t="n">
        <v>4.02</v>
      </c>
      <c r="C111" s="83" t="n">
        <f aca="false">B111/100</f>
        <v>0.0402</v>
      </c>
      <c r="I111" s="102" t="n">
        <v>41639</v>
      </c>
      <c r="J111" s="103" t="n">
        <v>5.13</v>
      </c>
      <c r="K111" s="83" t="n">
        <f aca="false">J111/100</f>
        <v>0.0513</v>
      </c>
    </row>
    <row r="112" customFormat="false" ht="14" hidden="false" customHeight="false" outlineLevel="0" collapsed="false">
      <c r="A112" s="102" t="n">
        <v>42004</v>
      </c>
      <c r="B112" s="103" t="n">
        <v>3.01</v>
      </c>
      <c r="C112" s="83" t="n">
        <f aca="false">B112/100</f>
        <v>0.0301</v>
      </c>
      <c r="I112" s="102" t="n">
        <v>42004</v>
      </c>
      <c r="J112" s="103" t="n">
        <v>3.88</v>
      </c>
      <c r="K112" s="83" t="n">
        <f aca="false">J112/100</f>
        <v>0.0388</v>
      </c>
    </row>
  </sheetData>
  <hyperlinks>
    <hyperlink ref="K2" r:id="rId1" display="Amos:  see https://fred.stlouisfed.org/docs/api/fred/ to pull data using API"/>
  </hyperlinks>
  <printOptions headings="false" gridLines="true" gridLinesSet="true" horizontalCentered="false" verticalCentered="false"/>
  <pageMargins left="0.75" right="0.75" top="1" bottom="1" header="0.5" footer="0.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1850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1999-02-15T19:07:18Z</dcterms:created>
  <dc:creator>Aswath Damodaran</dc:creator>
  <dc:description/>
  <dc:language>en-US</dc:language>
  <cp:lastModifiedBy/>
  <dcterms:modified xsi:type="dcterms:W3CDTF">2021-10-05T04:11:09Z</dcterms:modified>
  <cp:revision>8</cp:revision>
  <dc:subject/>
  <dc:title>Historical Returns</dc:title>
</cp:coreProperties>
</file>