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mosw\Documents\R\fin\"/>
    </mc:Choice>
  </mc:AlternateContent>
  <xr:revisionPtr revIDLastSave="0" documentId="13_ncr:1_{691091C3-7A6F-4D52-8D9C-A46DB3A7EAD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ption prices" sheetId="1" r:id="rId1"/>
    <sheet name="zero-coupon yield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21" i="1"/>
  <c r="J20" i="1"/>
  <c r="J19" i="1"/>
  <c r="J18" i="1"/>
  <c r="J17" i="1"/>
  <c r="J16" i="1"/>
  <c r="J15" i="1"/>
  <c r="J14" i="1"/>
  <c r="J10" i="1"/>
  <c r="J9" i="1"/>
  <c r="J13" i="1"/>
  <c r="J12" i="1"/>
  <c r="J11" i="1"/>
  <c r="J8" i="1"/>
  <c r="J7" i="1"/>
  <c r="J6" i="1"/>
  <c r="J5" i="1"/>
  <c r="J4" i="1"/>
  <c r="J2" i="1"/>
  <c r="J3" i="1"/>
  <c r="K9" i="1"/>
  <c r="K7" i="1"/>
  <c r="K6" i="1"/>
  <c r="K5" i="1"/>
  <c r="K3" i="1"/>
  <c r="K2" i="1"/>
  <c r="K4" i="1"/>
  <c r="K10" i="1"/>
  <c r="K11" i="1"/>
  <c r="K12" i="1"/>
  <c r="K13" i="1"/>
  <c r="K14" i="1"/>
  <c r="K15" i="1"/>
  <c r="K16" i="1"/>
  <c r="K17" i="1"/>
  <c r="K18" i="1"/>
  <c r="K19" i="1"/>
  <c r="K20" i="1"/>
  <c r="K21" i="1"/>
  <c r="K8" i="1" l="1"/>
</calcChain>
</file>

<file path=xl/sharedStrings.xml><?xml version="1.0" encoding="utf-8"?>
<sst xmlns="http://schemas.openxmlformats.org/spreadsheetml/2006/main" count="79" uniqueCount="23">
  <si>
    <t>Underlying</t>
  </si>
  <si>
    <t>SPX Index</t>
  </si>
  <si>
    <t>Call or Put</t>
  </si>
  <si>
    <t>C</t>
  </si>
  <si>
    <t>Strike Price</t>
  </si>
  <si>
    <t>Expiration Date</t>
  </si>
  <si>
    <t>Open</t>
  </si>
  <si>
    <t>Expiration Time</t>
  </si>
  <si>
    <t>Close</t>
  </si>
  <si>
    <t>Quantity</t>
  </si>
  <si>
    <t>Price</t>
  </si>
  <si>
    <t>Market Value</t>
  </si>
  <si>
    <t>Delta</t>
  </si>
  <si>
    <t>Gamma</t>
  </si>
  <si>
    <t>Theta</t>
  </si>
  <si>
    <t>Vega</t>
  </si>
  <si>
    <t>date</t>
  </si>
  <si>
    <t>days</t>
  </si>
  <si>
    <t>rate</t>
  </si>
  <si>
    <t>Multiplier</t>
  </si>
  <si>
    <t>Implied volatility</t>
    <phoneticPr fontId="3" type="noConversion"/>
  </si>
  <si>
    <t>rate</t>
    <phoneticPr fontId="3" type="noConversion"/>
  </si>
  <si>
    <t>date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</si>
</sst>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b/>
      <sz val="1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1" fillId="0" borderId="0" xfId="0" applyNumberFormat="1" applyFont="1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3" fontId="1" fillId="0" borderId="0" xfId="0" applyNumberFormat="1" applyFont="1" applyAlignment="1">
      <alignment horizontal="right"/>
    </xf>
    <xf numFmtId="3" fontId="1" fillId="0" borderId="1" xfId="0" applyNumberFormat="1" applyFont="1" applyBorder="1" applyAlignment="1">
      <alignment horizontal="right"/>
    </xf>
    <xf numFmtId="14" fontId="0" fillId="0" borderId="0" xfId="0" applyNumberFormat="1"/>
    <xf numFmtId="0" fontId="1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zoomScale="130" zoomScaleNormal="130" workbookViewId="0">
      <selection activeCell="H1" sqref="H1"/>
    </sheetView>
  </sheetViews>
  <sheetFormatPr defaultRowHeight="14" x14ac:dyDescent="0.25"/>
  <cols>
    <col min="1" max="1" width="12.1796875" customWidth="1"/>
    <col min="2" max="2" width="11.81640625" customWidth="1"/>
    <col min="3" max="3" width="9.453125" customWidth="1"/>
    <col min="4" max="4" width="12" customWidth="1"/>
    <col min="5" max="5" width="10.26953125" customWidth="1"/>
    <col min="6" max="7" width="9.453125" customWidth="1"/>
    <col min="8" max="10" width="11.1796875" customWidth="1"/>
    <col min="11" max="11" width="17.6328125" customWidth="1"/>
    <col min="12" max="12" width="12.54296875" customWidth="1"/>
  </cols>
  <sheetData>
    <row r="1" spans="1:16" ht="28" x14ac:dyDescent="0.25">
      <c r="A1" s="3" t="s">
        <v>0</v>
      </c>
      <c r="B1" s="4" t="s">
        <v>2</v>
      </c>
      <c r="C1" s="4" t="s">
        <v>4</v>
      </c>
      <c r="D1" s="4" t="s">
        <v>5</v>
      </c>
      <c r="E1" s="4" t="s">
        <v>7</v>
      </c>
      <c r="F1" s="4" t="s">
        <v>9</v>
      </c>
      <c r="G1" s="4" t="s">
        <v>10</v>
      </c>
      <c r="H1" s="4" t="s">
        <v>19</v>
      </c>
      <c r="I1" s="4" t="s">
        <v>22</v>
      </c>
      <c r="J1" s="4" t="s">
        <v>21</v>
      </c>
      <c r="K1" s="4" t="s">
        <v>11</v>
      </c>
      <c r="L1" s="8" t="s">
        <v>20</v>
      </c>
      <c r="M1" s="8" t="s">
        <v>12</v>
      </c>
      <c r="N1" s="8" t="s">
        <v>13</v>
      </c>
      <c r="O1" s="8" t="s">
        <v>14</v>
      </c>
      <c r="P1" s="8" t="s">
        <v>15</v>
      </c>
    </row>
    <row r="2" spans="1:16" x14ac:dyDescent="0.25">
      <c r="A2" s="5" t="s">
        <v>1</v>
      </c>
      <c r="B2" s="5" t="s">
        <v>3</v>
      </c>
      <c r="C2" s="5">
        <v>3410</v>
      </c>
      <c r="D2" s="6">
        <v>44211</v>
      </c>
      <c r="E2" s="6" t="s">
        <v>6</v>
      </c>
      <c r="F2" s="1">
        <v>3000</v>
      </c>
      <c r="G2" s="7">
        <v>97.65</v>
      </c>
      <c r="H2" s="1">
        <v>100</v>
      </c>
      <c r="I2" s="19">
        <f>D2-'zero-coupon yield curve'!G9</f>
        <v>77</v>
      </c>
      <c r="J2">
        <f>'zero-coupon yield curve'!C5-(81-77)/(81-45)*('zero-coupon yield curve'!C5-'zero-coupon yield curve'!C4)</f>
        <v>0.2085727777777778</v>
      </c>
      <c r="K2" s="16">
        <f t="shared" ref="K2:K21" si="0">F2*H2*G2</f>
        <v>29295000</v>
      </c>
      <c r="L2" s="2"/>
      <c r="M2" s="2"/>
      <c r="N2" s="2"/>
      <c r="O2" s="2"/>
      <c r="P2" s="2"/>
    </row>
    <row r="3" spans="1:16" x14ac:dyDescent="0.25">
      <c r="A3" s="5" t="s">
        <v>1</v>
      </c>
      <c r="B3" s="5" t="s">
        <v>3</v>
      </c>
      <c r="C3" s="5">
        <v>3420</v>
      </c>
      <c r="D3" s="6">
        <v>44211</v>
      </c>
      <c r="E3" s="6" t="s">
        <v>6</v>
      </c>
      <c r="F3" s="1">
        <v>6000</v>
      </c>
      <c r="G3" s="7">
        <v>92.95</v>
      </c>
      <c r="H3" s="1">
        <v>100</v>
      </c>
      <c r="I3" s="19">
        <f>D3-'zero-coupon yield curve'!G9</f>
        <v>77</v>
      </c>
      <c r="J3">
        <f>'zero-coupon yield curve'!C5-(81-77)/(81-45)*('zero-coupon yield curve'!C5-'zero-coupon yield curve'!C4)</f>
        <v>0.2085727777777778</v>
      </c>
      <c r="K3" s="16">
        <f t="shared" si="0"/>
        <v>55770000</v>
      </c>
      <c r="L3" s="2"/>
      <c r="M3" s="2"/>
      <c r="N3" s="2"/>
      <c r="O3" s="2"/>
      <c r="P3" s="2"/>
    </row>
    <row r="4" spans="1:16" x14ac:dyDescent="0.25">
      <c r="A4" s="5" t="s">
        <v>1</v>
      </c>
      <c r="B4" s="5" t="s">
        <v>3</v>
      </c>
      <c r="C4" s="5">
        <v>3490</v>
      </c>
      <c r="D4" s="6">
        <v>44211</v>
      </c>
      <c r="E4" s="6" t="s">
        <v>6</v>
      </c>
      <c r="F4" s="1">
        <v>-1000</v>
      </c>
      <c r="G4" s="7">
        <v>63.45</v>
      </c>
      <c r="H4" s="1">
        <v>100</v>
      </c>
      <c r="I4" s="19">
        <f>D3-'zero-coupon yield curve'!G9</f>
        <v>77</v>
      </c>
      <c r="J4">
        <f>'zero-coupon yield curve'!C5-(81-77)/(81-45)*('zero-coupon yield curve'!C5-'zero-coupon yield curve'!C4)</f>
        <v>0.2085727777777778</v>
      </c>
      <c r="K4" s="16">
        <f t="shared" si="0"/>
        <v>-6345000</v>
      </c>
      <c r="L4" s="2"/>
      <c r="M4" s="2"/>
      <c r="N4" s="2"/>
      <c r="O4" s="2"/>
      <c r="P4" s="2"/>
    </row>
    <row r="5" spans="1:16" x14ac:dyDescent="0.25">
      <c r="A5" s="5" t="s">
        <v>1</v>
      </c>
      <c r="B5" s="5" t="s">
        <v>3</v>
      </c>
      <c r="C5" s="5">
        <v>3500</v>
      </c>
      <c r="D5" s="6">
        <v>44211</v>
      </c>
      <c r="E5" s="6" t="s">
        <v>6</v>
      </c>
      <c r="F5" s="1">
        <v>-18000</v>
      </c>
      <c r="G5" s="7">
        <v>59.75</v>
      </c>
      <c r="H5" s="1">
        <v>100</v>
      </c>
      <c r="I5" s="19">
        <f>D3-'zero-coupon yield curve'!G9</f>
        <v>77</v>
      </c>
      <c r="J5">
        <f>'zero-coupon yield curve'!C5-(81-77)/(81-45)*('zero-coupon yield curve'!C5-'zero-coupon yield curve'!C4)</f>
        <v>0.2085727777777778</v>
      </c>
      <c r="K5" s="16">
        <f t="shared" si="0"/>
        <v>-107550000</v>
      </c>
      <c r="L5" s="2"/>
      <c r="M5" s="2"/>
      <c r="N5" s="2"/>
      <c r="O5" s="2"/>
      <c r="P5" s="2"/>
    </row>
    <row r="6" spans="1:16" x14ac:dyDescent="0.25">
      <c r="A6" s="5" t="s">
        <v>1</v>
      </c>
      <c r="B6" s="5" t="s">
        <v>3</v>
      </c>
      <c r="C6" s="5">
        <v>3430</v>
      </c>
      <c r="D6" s="6">
        <v>44211</v>
      </c>
      <c r="E6" s="6" t="s">
        <v>6</v>
      </c>
      <c r="F6" s="1">
        <v>3000</v>
      </c>
      <c r="G6" s="7">
        <v>88.35</v>
      </c>
      <c r="H6" s="1">
        <v>100</v>
      </c>
      <c r="I6" s="19">
        <f>D3-'zero-coupon yield curve'!G9</f>
        <v>77</v>
      </c>
      <c r="J6">
        <f>'zero-coupon yield curve'!C5-(81-77)/(81-45)*('zero-coupon yield curve'!C5-'zero-coupon yield curve'!C4)</f>
        <v>0.2085727777777778</v>
      </c>
      <c r="K6" s="16">
        <f t="shared" si="0"/>
        <v>26505000</v>
      </c>
      <c r="L6" s="2"/>
      <c r="M6" s="2"/>
      <c r="N6" s="2"/>
      <c r="O6" s="2"/>
      <c r="P6" s="2"/>
    </row>
    <row r="7" spans="1:16" x14ac:dyDescent="0.25">
      <c r="A7" s="5" t="s">
        <v>1</v>
      </c>
      <c r="B7" s="5" t="s">
        <v>3</v>
      </c>
      <c r="C7" s="5">
        <v>3390</v>
      </c>
      <c r="D7" s="6">
        <v>44211</v>
      </c>
      <c r="E7" s="6" t="s">
        <v>6</v>
      </c>
      <c r="F7" s="1">
        <v>3000</v>
      </c>
      <c r="G7" s="7">
        <v>107.35</v>
      </c>
      <c r="H7" s="1">
        <v>100</v>
      </c>
      <c r="I7" s="19">
        <f>D3-'zero-coupon yield curve'!G9</f>
        <v>77</v>
      </c>
      <c r="J7">
        <f>'zero-coupon yield curve'!C5-(81-77)/(81-45)*('zero-coupon yield curve'!C5-'zero-coupon yield curve'!C4)</f>
        <v>0.2085727777777778</v>
      </c>
      <c r="K7" s="16">
        <f t="shared" si="0"/>
        <v>32205000</v>
      </c>
      <c r="L7" s="2"/>
      <c r="M7" s="2"/>
      <c r="N7" s="2"/>
      <c r="O7" s="2"/>
      <c r="P7" s="2"/>
    </row>
    <row r="8" spans="1:16" x14ac:dyDescent="0.25">
      <c r="A8" s="5" t="s">
        <v>1</v>
      </c>
      <c r="B8" s="5" t="s">
        <v>3</v>
      </c>
      <c r="C8" s="5">
        <v>3460</v>
      </c>
      <c r="D8" s="6">
        <v>44211</v>
      </c>
      <c r="E8" s="6" t="s">
        <v>6</v>
      </c>
      <c r="F8" s="1">
        <v>-1500</v>
      </c>
      <c r="G8" s="7">
        <v>75.25</v>
      </c>
      <c r="H8" s="1">
        <v>100</v>
      </c>
      <c r="I8" s="19">
        <f>D3-'zero-coupon yield curve'!G9</f>
        <v>77</v>
      </c>
      <c r="J8">
        <f>'zero-coupon yield curve'!C5-(81-77)/(81-45)*('zero-coupon yield curve'!C5-'zero-coupon yield curve'!C4)</f>
        <v>0.2085727777777778</v>
      </c>
      <c r="K8" s="16">
        <f t="shared" si="0"/>
        <v>-11287500</v>
      </c>
      <c r="L8" s="2"/>
      <c r="M8" s="2"/>
      <c r="N8" s="2"/>
      <c r="O8" s="2"/>
      <c r="P8" s="2"/>
    </row>
    <row r="9" spans="1:16" x14ac:dyDescent="0.25">
      <c r="A9" s="5" t="s">
        <v>1</v>
      </c>
      <c r="B9" s="5" t="s">
        <v>3</v>
      </c>
      <c r="C9" s="5">
        <v>3470</v>
      </c>
      <c r="D9" s="6">
        <v>44211</v>
      </c>
      <c r="E9" s="6" t="s">
        <v>6</v>
      </c>
      <c r="F9" s="1">
        <v>-9000</v>
      </c>
      <c r="G9" s="7">
        <v>71.150000000000006</v>
      </c>
      <c r="H9" s="1">
        <v>100</v>
      </c>
      <c r="I9" s="19">
        <f>D3-'zero-coupon yield curve'!G9</f>
        <v>77</v>
      </c>
      <c r="J9">
        <f>'zero-coupon yield curve'!C5-(81-77)/(81-45)*('zero-coupon yield curve'!C5-'zero-coupon yield curve'!C4)</f>
        <v>0.2085727777777778</v>
      </c>
      <c r="K9" s="16">
        <f t="shared" si="0"/>
        <v>-64035000.000000007</v>
      </c>
      <c r="L9" s="2"/>
      <c r="M9" s="2"/>
      <c r="N9" s="2"/>
      <c r="O9" s="2"/>
      <c r="P9" s="2"/>
    </row>
    <row r="10" spans="1:16" x14ac:dyDescent="0.25">
      <c r="A10" s="5" t="s">
        <v>1</v>
      </c>
      <c r="B10" s="5" t="s">
        <v>3</v>
      </c>
      <c r="C10" s="5">
        <v>3475</v>
      </c>
      <c r="D10" s="6">
        <v>44211</v>
      </c>
      <c r="E10" s="6" t="s">
        <v>6</v>
      </c>
      <c r="F10" s="1">
        <v>-3000</v>
      </c>
      <c r="G10" s="7">
        <v>69.150000000000006</v>
      </c>
      <c r="H10" s="1">
        <v>100</v>
      </c>
      <c r="I10" s="19">
        <f>D4-'zero-coupon yield curve'!G9</f>
        <v>77</v>
      </c>
      <c r="J10">
        <f>'zero-coupon yield curve'!C5-(81-77)/(81-45)*('zero-coupon yield curve'!C5-'zero-coupon yield curve'!C4)</f>
        <v>0.2085727777777778</v>
      </c>
      <c r="K10" s="16">
        <f t="shared" si="0"/>
        <v>-20745000</v>
      </c>
      <c r="L10" s="2"/>
      <c r="M10" s="2"/>
      <c r="N10" s="2"/>
      <c r="O10" s="2"/>
      <c r="P10" s="2"/>
    </row>
    <row r="11" spans="1:16" x14ac:dyDescent="0.25">
      <c r="A11" s="5" t="s">
        <v>1</v>
      </c>
      <c r="B11" s="5" t="s">
        <v>3</v>
      </c>
      <c r="C11" s="5">
        <v>3440</v>
      </c>
      <c r="D11" s="6">
        <v>44253</v>
      </c>
      <c r="E11" s="5" t="s">
        <v>8</v>
      </c>
      <c r="F11" s="1">
        <v>3000</v>
      </c>
      <c r="G11" s="7">
        <v>111.85</v>
      </c>
      <c r="H11" s="1">
        <v>100</v>
      </c>
      <c r="I11" s="19">
        <f>D11-'zero-coupon yield curve'!G9</f>
        <v>119</v>
      </c>
      <c r="J11">
        <f>'zero-coupon yield curve'!C7-(136-119)/(136-109)*('zero-coupon yield curve'!C7-'zero-coupon yield curve'!C6)</f>
        <v>0.2114998888888889</v>
      </c>
      <c r="K11" s="16">
        <f t="shared" si="0"/>
        <v>33555000</v>
      </c>
      <c r="L11" s="2"/>
      <c r="M11" s="2"/>
      <c r="N11" s="2"/>
      <c r="O11" s="2"/>
      <c r="P11" s="2"/>
    </row>
    <row r="12" spans="1:16" x14ac:dyDescent="0.25">
      <c r="A12" s="5" t="s">
        <v>1</v>
      </c>
      <c r="B12" s="5" t="s">
        <v>3</v>
      </c>
      <c r="C12" s="5">
        <v>3510</v>
      </c>
      <c r="D12" s="6">
        <v>44253</v>
      </c>
      <c r="E12" s="5" t="s">
        <v>8</v>
      </c>
      <c r="F12" s="1">
        <v>-9000</v>
      </c>
      <c r="G12" s="7">
        <v>81.849999999999994</v>
      </c>
      <c r="H12" s="1">
        <v>100</v>
      </c>
      <c r="I12" s="19">
        <f>D12-'zero-coupon yield curve'!G9</f>
        <v>119</v>
      </c>
      <c r="J12">
        <f>'zero-coupon yield curve'!C7-(136-119)/(136-109)*('zero-coupon yield curve'!C7-'zero-coupon yield curve'!C6)</f>
        <v>0.2114998888888889</v>
      </c>
      <c r="K12" s="16">
        <f t="shared" si="0"/>
        <v>-73665000</v>
      </c>
      <c r="L12" s="2"/>
      <c r="M12" s="2"/>
      <c r="N12" s="2"/>
      <c r="O12" s="2"/>
      <c r="P12" s="2"/>
    </row>
    <row r="13" spans="1:16" x14ac:dyDescent="0.25">
      <c r="A13" s="5" t="s">
        <v>1</v>
      </c>
      <c r="B13" s="5" t="s">
        <v>3</v>
      </c>
      <c r="C13" s="5">
        <v>3520</v>
      </c>
      <c r="D13" s="6">
        <v>44253</v>
      </c>
      <c r="E13" s="5" t="s">
        <v>8</v>
      </c>
      <c r="F13" s="1">
        <v>-6000</v>
      </c>
      <c r="G13" s="7">
        <v>78</v>
      </c>
      <c r="H13" s="1">
        <v>100</v>
      </c>
      <c r="I13" s="19">
        <f>D13-'zero-coupon yield curve'!G9</f>
        <v>119</v>
      </c>
      <c r="J13">
        <f>'zero-coupon yield curve'!C7-(136-119)/(136-109)*('zero-coupon yield curve'!C7-'zero-coupon yield curve'!C6)</f>
        <v>0.2114998888888889</v>
      </c>
      <c r="K13" s="16">
        <f t="shared" si="0"/>
        <v>-46800000</v>
      </c>
      <c r="L13" s="2"/>
      <c r="M13" s="2"/>
      <c r="N13" s="2"/>
      <c r="O13" s="2"/>
      <c r="P13" s="2"/>
    </row>
    <row r="14" spans="1:16" x14ac:dyDescent="0.25">
      <c r="A14" s="5" t="s">
        <v>1</v>
      </c>
      <c r="B14" s="5" t="s">
        <v>3</v>
      </c>
      <c r="C14" s="5">
        <v>3405</v>
      </c>
      <c r="D14" s="6">
        <v>44196</v>
      </c>
      <c r="E14" s="5" t="s">
        <v>8</v>
      </c>
      <c r="F14" s="1">
        <v>4000</v>
      </c>
      <c r="G14" s="7">
        <v>87.1</v>
      </c>
      <c r="H14" s="1">
        <v>100</v>
      </c>
      <c r="I14" s="19">
        <f>D14-'zero-coupon yield curve'!G9</f>
        <v>62</v>
      </c>
      <c r="J14">
        <f>'zero-coupon yield curve'!C5-(81-62)/(81-45)*('zero-coupon yield curve'!C5-'zero-coupon yield curve'!C4)</f>
        <v>0.19794069444444445</v>
      </c>
      <c r="K14" s="16">
        <f t="shared" si="0"/>
        <v>34840000</v>
      </c>
      <c r="L14" s="2"/>
      <c r="M14" s="2"/>
      <c r="N14" s="2"/>
      <c r="O14" s="2"/>
      <c r="P14" s="2"/>
    </row>
    <row r="15" spans="1:16" x14ac:dyDescent="0.25">
      <c r="A15" s="5" t="s">
        <v>1</v>
      </c>
      <c r="B15" s="5" t="s">
        <v>3</v>
      </c>
      <c r="C15" s="5">
        <v>3485</v>
      </c>
      <c r="D15" s="6">
        <v>44196</v>
      </c>
      <c r="E15" s="5" t="s">
        <v>8</v>
      </c>
      <c r="F15" s="1">
        <v>-12000</v>
      </c>
      <c r="G15" s="7">
        <v>53.650000000000006</v>
      </c>
      <c r="H15" s="1">
        <v>100</v>
      </c>
      <c r="I15" s="19">
        <f>D15-'zero-coupon yield curve'!G9</f>
        <v>62</v>
      </c>
      <c r="J15">
        <f>'zero-coupon yield curve'!C5-(81-62)/(81-45)*('zero-coupon yield curve'!C5-'zero-coupon yield curve'!C4)</f>
        <v>0.19794069444444445</v>
      </c>
      <c r="K15" s="16">
        <f t="shared" si="0"/>
        <v>-64380000.000000007</v>
      </c>
      <c r="L15" s="2"/>
      <c r="M15" s="2"/>
      <c r="N15" s="2"/>
      <c r="O15" s="2"/>
      <c r="P15" s="2"/>
    </row>
    <row r="16" spans="1:16" x14ac:dyDescent="0.25">
      <c r="A16" s="5" t="s">
        <v>1</v>
      </c>
      <c r="B16" s="5" t="s">
        <v>3</v>
      </c>
      <c r="C16" s="5">
        <v>3415</v>
      </c>
      <c r="D16" s="6">
        <v>44183</v>
      </c>
      <c r="E16" s="5" t="s">
        <v>6</v>
      </c>
      <c r="F16" s="1">
        <v>2500</v>
      </c>
      <c r="G16" s="7">
        <v>70.3</v>
      </c>
      <c r="H16" s="1">
        <v>100</v>
      </c>
      <c r="I16" s="19">
        <f>D16-'zero-coupon yield curve'!G9</f>
        <v>49</v>
      </c>
      <c r="J16">
        <f>'zero-coupon yield curve'!C5-(81-49)/(81-45)*('zero-coupon yield curve'!C5-'zero-coupon yield curve'!C4)</f>
        <v>0.18872622222222224</v>
      </c>
      <c r="K16" s="16">
        <f t="shared" si="0"/>
        <v>17575000</v>
      </c>
      <c r="L16" s="2"/>
      <c r="M16" s="2"/>
      <c r="N16" s="2"/>
      <c r="O16" s="2"/>
      <c r="P16" s="2"/>
    </row>
    <row r="17" spans="1:17" x14ac:dyDescent="0.25">
      <c r="A17" s="5" t="s">
        <v>1</v>
      </c>
      <c r="B17" s="5" t="s">
        <v>3</v>
      </c>
      <c r="C17" s="5">
        <v>3420</v>
      </c>
      <c r="D17" s="6">
        <v>44183</v>
      </c>
      <c r="E17" s="5" t="s">
        <v>6</v>
      </c>
      <c r="F17" s="1">
        <v>1500</v>
      </c>
      <c r="G17" s="7">
        <v>68.2</v>
      </c>
      <c r="H17" s="1">
        <v>100</v>
      </c>
      <c r="I17" s="19">
        <f>D17-'zero-coupon yield curve'!G9</f>
        <v>49</v>
      </c>
      <c r="J17">
        <f>'zero-coupon yield curve'!C5-(81-49)/(81-45)*('zero-coupon yield curve'!C5-'zero-coupon yield curve'!C4)</f>
        <v>0.18872622222222224</v>
      </c>
      <c r="K17" s="16">
        <f t="shared" si="0"/>
        <v>10230000</v>
      </c>
      <c r="L17" s="2"/>
      <c r="M17" s="2"/>
      <c r="N17" s="2"/>
      <c r="O17" s="2"/>
      <c r="P17" s="2"/>
    </row>
    <row r="18" spans="1:17" x14ac:dyDescent="0.25">
      <c r="A18" s="5" t="s">
        <v>1</v>
      </c>
      <c r="B18" s="5" t="s">
        <v>3</v>
      </c>
      <c r="C18" s="5">
        <v>3440</v>
      </c>
      <c r="D18" s="6">
        <v>44183</v>
      </c>
      <c r="E18" s="5" t="s">
        <v>6</v>
      </c>
      <c r="F18" s="1">
        <v>1000</v>
      </c>
      <c r="G18" s="7">
        <v>59.900000000000006</v>
      </c>
      <c r="H18" s="1">
        <v>100</v>
      </c>
      <c r="I18" s="19">
        <f>D18-'zero-coupon yield curve'!G9</f>
        <v>49</v>
      </c>
      <c r="J18">
        <f>'zero-coupon yield curve'!C5-(81-49)/(81-45)*('zero-coupon yield curve'!C5-'zero-coupon yield curve'!C4)</f>
        <v>0.18872622222222224</v>
      </c>
      <c r="K18" s="16">
        <f t="shared" si="0"/>
        <v>5990000.0000000009</v>
      </c>
      <c r="L18" s="2"/>
      <c r="M18" s="2"/>
      <c r="N18" s="2"/>
      <c r="O18" s="2"/>
      <c r="P18" s="2"/>
    </row>
    <row r="19" spans="1:17" x14ac:dyDescent="0.25">
      <c r="A19" s="5" t="s">
        <v>1</v>
      </c>
      <c r="B19" s="5" t="s">
        <v>3</v>
      </c>
      <c r="C19" s="5">
        <v>3490</v>
      </c>
      <c r="D19" s="6">
        <v>44183</v>
      </c>
      <c r="E19" s="5" t="s">
        <v>6</v>
      </c>
      <c r="F19" s="1">
        <v>-7500</v>
      </c>
      <c r="G19" s="7">
        <v>41.95</v>
      </c>
      <c r="H19" s="1">
        <v>100</v>
      </c>
      <c r="I19" s="19">
        <f>D19-'zero-coupon yield curve'!G9</f>
        <v>49</v>
      </c>
      <c r="J19">
        <f>'zero-coupon yield curve'!C5-(81-49)/(81-45)*('zero-coupon yield curve'!C5-'zero-coupon yield curve'!C4)</f>
        <v>0.18872622222222224</v>
      </c>
      <c r="K19" s="16">
        <f t="shared" si="0"/>
        <v>-31462500.000000004</v>
      </c>
      <c r="L19" s="2"/>
      <c r="M19" s="2"/>
      <c r="N19" s="2"/>
      <c r="O19" s="2"/>
      <c r="P19" s="2"/>
    </row>
    <row r="20" spans="1:17" x14ac:dyDescent="0.25">
      <c r="A20" s="5" t="s">
        <v>1</v>
      </c>
      <c r="B20" s="5" t="s">
        <v>3</v>
      </c>
      <c r="C20" s="5">
        <v>3500</v>
      </c>
      <c r="D20" s="6">
        <v>44183</v>
      </c>
      <c r="E20" s="5" t="s">
        <v>6</v>
      </c>
      <c r="F20" s="1">
        <v>-4500</v>
      </c>
      <c r="G20" s="7">
        <v>38.9</v>
      </c>
      <c r="H20" s="1">
        <v>100</v>
      </c>
      <c r="I20" s="19">
        <f>D20-'zero-coupon yield curve'!G9</f>
        <v>49</v>
      </c>
      <c r="J20">
        <f>'zero-coupon yield curve'!C5-(81-49)/(81-45)*('zero-coupon yield curve'!C5-'zero-coupon yield curve'!C4)</f>
        <v>0.18872622222222224</v>
      </c>
      <c r="K20" s="16">
        <f t="shared" si="0"/>
        <v>-17505000</v>
      </c>
      <c r="L20" s="2"/>
      <c r="M20" s="2"/>
      <c r="N20" s="2"/>
      <c r="O20" s="2"/>
      <c r="P20" s="2"/>
    </row>
    <row r="21" spans="1:17" x14ac:dyDescent="0.25">
      <c r="A21" s="10" t="s">
        <v>1</v>
      </c>
      <c r="B21" s="10" t="s">
        <v>3</v>
      </c>
      <c r="C21" s="10">
        <v>3515</v>
      </c>
      <c r="D21" s="11">
        <v>44183</v>
      </c>
      <c r="E21" s="10" t="s">
        <v>6</v>
      </c>
      <c r="F21" s="12">
        <v>-3000</v>
      </c>
      <c r="G21" s="13">
        <v>34.6</v>
      </c>
      <c r="H21" s="12">
        <v>100</v>
      </c>
      <c r="I21" s="19">
        <f>D21-'zero-coupon yield curve'!G9</f>
        <v>49</v>
      </c>
      <c r="J21">
        <f>'zero-coupon yield curve'!C5-(81-49)/(81-45)*('zero-coupon yield curve'!C5-'zero-coupon yield curve'!C4)</f>
        <v>0.18872622222222224</v>
      </c>
      <c r="K21" s="17">
        <f t="shared" si="0"/>
        <v>-10380000</v>
      </c>
      <c r="L21" s="14"/>
      <c r="M21" s="14"/>
      <c r="N21" s="14"/>
      <c r="O21" s="14"/>
      <c r="P21" s="14"/>
      <c r="Q21" s="15"/>
    </row>
    <row r="22" spans="1:17" x14ac:dyDescent="0.25">
      <c r="A22" s="9"/>
      <c r="B22" s="5"/>
      <c r="C22" s="5"/>
      <c r="D22" s="5"/>
      <c r="E22" s="5"/>
      <c r="F22" s="1"/>
      <c r="G22" s="5"/>
      <c r="H22" s="5"/>
      <c r="I22" s="5"/>
      <c r="J22" s="5"/>
      <c r="K22" s="16"/>
      <c r="L22" s="2"/>
      <c r="M22" s="2"/>
      <c r="N22" s="2"/>
      <c r="O22" s="2"/>
      <c r="P22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6"/>
  <sheetViews>
    <sheetView workbookViewId="0">
      <selection activeCell="G9" sqref="G9"/>
    </sheetView>
  </sheetViews>
  <sheetFormatPr defaultRowHeight="14" x14ac:dyDescent="0.25"/>
  <cols>
    <col min="7" max="7" width="11.36328125" bestFit="1" customWidth="1"/>
  </cols>
  <sheetData>
    <row r="1" spans="1:7" x14ac:dyDescent="0.25">
      <c r="A1" t="s">
        <v>16</v>
      </c>
      <c r="B1" t="s">
        <v>17</v>
      </c>
      <c r="C1" t="s">
        <v>18</v>
      </c>
    </row>
    <row r="2" spans="1:7" x14ac:dyDescent="0.25">
      <c r="A2">
        <v>20201030</v>
      </c>
      <c r="B2">
        <v>7</v>
      </c>
      <c r="C2">
        <v>0.10506799999999999</v>
      </c>
    </row>
    <row r="3" spans="1:7" x14ac:dyDescent="0.25">
      <c r="A3">
        <v>20201030</v>
      </c>
      <c r="B3">
        <v>17</v>
      </c>
      <c r="C3">
        <v>0.120535</v>
      </c>
    </row>
    <row r="4" spans="1:7" x14ac:dyDescent="0.25">
      <c r="A4">
        <v>20201030</v>
      </c>
      <c r="B4">
        <v>45</v>
      </c>
      <c r="C4">
        <v>0.185891</v>
      </c>
    </row>
    <row r="5" spans="1:7" x14ac:dyDescent="0.25">
      <c r="A5">
        <v>20201030</v>
      </c>
      <c r="B5">
        <v>81</v>
      </c>
      <c r="C5">
        <v>0.21140800000000001</v>
      </c>
    </row>
    <row r="6" spans="1:7" x14ac:dyDescent="0.25">
      <c r="A6">
        <v>20201030</v>
      </c>
      <c r="B6">
        <v>109</v>
      </c>
      <c r="C6">
        <v>0.21179100000000001</v>
      </c>
    </row>
    <row r="7" spans="1:7" x14ac:dyDescent="0.25">
      <c r="A7">
        <v>20201030</v>
      </c>
      <c r="B7">
        <v>136</v>
      </c>
      <c r="C7">
        <v>0.211005</v>
      </c>
    </row>
    <row r="8" spans="1:7" x14ac:dyDescent="0.25">
      <c r="A8">
        <v>20201030</v>
      </c>
      <c r="B8">
        <v>171</v>
      </c>
      <c r="C8">
        <v>0.21035400000000001</v>
      </c>
    </row>
    <row r="9" spans="1:7" x14ac:dyDescent="0.25">
      <c r="A9">
        <v>20201030</v>
      </c>
      <c r="B9">
        <v>227</v>
      </c>
      <c r="C9">
        <v>0.208477</v>
      </c>
      <c r="G9" s="18">
        <v>44134</v>
      </c>
    </row>
    <row r="10" spans="1:7" x14ac:dyDescent="0.25">
      <c r="A10">
        <v>20201030</v>
      </c>
      <c r="B10">
        <v>318</v>
      </c>
      <c r="C10">
        <v>0.20683199999999999</v>
      </c>
    </row>
    <row r="11" spans="1:7" x14ac:dyDescent="0.25">
      <c r="A11">
        <v>20201030</v>
      </c>
      <c r="B11">
        <v>409</v>
      </c>
      <c r="C11">
        <v>0.20591799999999999</v>
      </c>
    </row>
    <row r="12" spans="1:7" x14ac:dyDescent="0.25">
      <c r="A12">
        <v>20201030</v>
      </c>
      <c r="B12">
        <v>500</v>
      </c>
      <c r="C12">
        <v>0.21179200000000001</v>
      </c>
    </row>
    <row r="13" spans="1:7" x14ac:dyDescent="0.25">
      <c r="A13">
        <v>20201030</v>
      </c>
      <c r="B13">
        <v>591</v>
      </c>
      <c r="C13">
        <v>0.22209799999999999</v>
      </c>
    </row>
    <row r="14" spans="1:7" x14ac:dyDescent="0.25">
      <c r="A14">
        <v>20201030</v>
      </c>
      <c r="B14">
        <v>689</v>
      </c>
      <c r="C14">
        <v>0.23231199999999999</v>
      </c>
    </row>
    <row r="15" spans="1:7" x14ac:dyDescent="0.25">
      <c r="A15">
        <v>20201030</v>
      </c>
      <c r="B15">
        <v>780</v>
      </c>
      <c r="C15">
        <v>0.24127299999999999</v>
      </c>
    </row>
    <row r="16" spans="1:7" x14ac:dyDescent="0.25">
      <c r="A16">
        <v>20201030</v>
      </c>
      <c r="B16">
        <v>864</v>
      </c>
      <c r="C16">
        <v>0.25082500000000002</v>
      </c>
    </row>
    <row r="17" spans="1:3" x14ac:dyDescent="0.25">
      <c r="A17">
        <v>20201030</v>
      </c>
      <c r="B17">
        <v>962</v>
      </c>
      <c r="C17">
        <v>0.26295400000000002</v>
      </c>
    </row>
    <row r="18" spans="1:3" x14ac:dyDescent="0.25">
      <c r="A18">
        <v>20201030</v>
      </c>
      <c r="B18">
        <v>1053</v>
      </c>
      <c r="C18">
        <v>0.27569700000000003</v>
      </c>
    </row>
    <row r="19" spans="1:3" x14ac:dyDescent="0.25">
      <c r="A19">
        <v>20201030</v>
      </c>
      <c r="B19">
        <v>1144</v>
      </c>
      <c r="C19">
        <v>0.29003899999999999</v>
      </c>
    </row>
    <row r="20" spans="1:3" x14ac:dyDescent="0.25">
      <c r="A20">
        <v>20201030</v>
      </c>
      <c r="B20">
        <v>1235</v>
      </c>
      <c r="C20">
        <v>0.30674400000000002</v>
      </c>
    </row>
    <row r="21" spans="1:3" x14ac:dyDescent="0.25">
      <c r="A21">
        <v>20201030</v>
      </c>
      <c r="B21">
        <v>1326</v>
      </c>
      <c r="C21">
        <v>0.32567299999999999</v>
      </c>
    </row>
    <row r="22" spans="1:3" x14ac:dyDescent="0.25">
      <c r="A22">
        <v>20201030</v>
      </c>
      <c r="B22">
        <v>1417</v>
      </c>
      <c r="C22">
        <v>0.34639599999999998</v>
      </c>
    </row>
    <row r="23" spans="1:3" x14ac:dyDescent="0.25">
      <c r="A23">
        <v>20201030</v>
      </c>
      <c r="B23">
        <v>1508</v>
      </c>
      <c r="C23">
        <v>0.36828300000000003</v>
      </c>
    </row>
    <row r="24" spans="1:3" x14ac:dyDescent="0.25">
      <c r="A24">
        <v>20201030</v>
      </c>
      <c r="B24">
        <v>1599</v>
      </c>
      <c r="C24">
        <v>0.39199800000000001</v>
      </c>
    </row>
    <row r="25" spans="1:3" x14ac:dyDescent="0.25">
      <c r="A25">
        <v>20201030</v>
      </c>
      <c r="B25">
        <v>1690</v>
      </c>
      <c r="C25">
        <v>0.41670099999999999</v>
      </c>
    </row>
    <row r="26" spans="1:3" x14ac:dyDescent="0.25">
      <c r="A26">
        <v>20201030</v>
      </c>
      <c r="B26">
        <v>1781</v>
      </c>
      <c r="C26">
        <v>0.442498</v>
      </c>
    </row>
    <row r="27" spans="1:3" x14ac:dyDescent="0.25">
      <c r="A27">
        <v>20201030</v>
      </c>
      <c r="B27">
        <v>1872</v>
      </c>
      <c r="C27">
        <v>0.46922799999999998</v>
      </c>
    </row>
    <row r="28" spans="1:3" x14ac:dyDescent="0.25">
      <c r="A28">
        <v>20201030</v>
      </c>
      <c r="B28">
        <v>1963</v>
      </c>
      <c r="C28">
        <v>0.49676199999999998</v>
      </c>
    </row>
    <row r="29" spans="1:3" x14ac:dyDescent="0.25">
      <c r="A29">
        <v>20201030</v>
      </c>
      <c r="B29">
        <v>2054</v>
      </c>
      <c r="C29">
        <v>0.52432000000000001</v>
      </c>
    </row>
    <row r="30" spans="1:3" x14ac:dyDescent="0.25">
      <c r="A30">
        <v>20201030</v>
      </c>
      <c r="B30">
        <v>2145</v>
      </c>
      <c r="C30">
        <v>0.55232800000000004</v>
      </c>
    </row>
    <row r="31" spans="1:3" x14ac:dyDescent="0.25">
      <c r="A31">
        <v>20201030</v>
      </c>
      <c r="B31">
        <v>2236</v>
      </c>
      <c r="C31">
        <v>0.58072999999999997</v>
      </c>
    </row>
    <row r="32" spans="1:3" x14ac:dyDescent="0.25">
      <c r="A32">
        <v>20201030</v>
      </c>
      <c r="B32">
        <v>2327</v>
      </c>
      <c r="C32">
        <v>0.60928099999999996</v>
      </c>
    </row>
    <row r="33" spans="1:3" x14ac:dyDescent="0.25">
      <c r="A33">
        <v>20201030</v>
      </c>
      <c r="B33">
        <v>2418</v>
      </c>
      <c r="C33">
        <v>0.63720500000000002</v>
      </c>
    </row>
    <row r="34" spans="1:3" x14ac:dyDescent="0.25">
      <c r="A34">
        <v>20201030</v>
      </c>
      <c r="B34">
        <v>2509</v>
      </c>
      <c r="C34">
        <v>0.66475300000000004</v>
      </c>
    </row>
    <row r="35" spans="1:3" x14ac:dyDescent="0.25">
      <c r="A35">
        <v>20201030</v>
      </c>
      <c r="B35">
        <v>2600</v>
      </c>
      <c r="C35">
        <v>0.69196400000000002</v>
      </c>
    </row>
    <row r="36" spans="1:3" x14ac:dyDescent="0.25">
      <c r="A36">
        <v>20201030</v>
      </c>
      <c r="B36">
        <v>2691</v>
      </c>
      <c r="C36">
        <v>0.71887100000000004</v>
      </c>
    </row>
    <row r="37" spans="1:3" x14ac:dyDescent="0.25">
      <c r="A37">
        <v>20201030</v>
      </c>
      <c r="B37">
        <v>2789</v>
      </c>
      <c r="C37">
        <v>0.74676399999999998</v>
      </c>
    </row>
    <row r="38" spans="1:3" x14ac:dyDescent="0.25">
      <c r="A38">
        <v>20201030</v>
      </c>
      <c r="B38">
        <v>2880</v>
      </c>
      <c r="C38">
        <v>0.771451</v>
      </c>
    </row>
    <row r="39" spans="1:3" x14ac:dyDescent="0.25">
      <c r="A39">
        <v>20201030</v>
      </c>
      <c r="B39">
        <v>2971</v>
      </c>
      <c r="C39">
        <v>0.79539899999999997</v>
      </c>
    </row>
    <row r="40" spans="1:3" x14ac:dyDescent="0.25">
      <c r="A40">
        <v>20201030</v>
      </c>
      <c r="B40">
        <v>3062</v>
      </c>
      <c r="C40">
        <v>0.81867299999999998</v>
      </c>
    </row>
    <row r="41" spans="1:3" x14ac:dyDescent="0.25">
      <c r="A41">
        <v>20201030</v>
      </c>
      <c r="B41">
        <v>3153</v>
      </c>
      <c r="C41">
        <v>0.84075</v>
      </c>
    </row>
    <row r="42" spans="1:3" x14ac:dyDescent="0.25">
      <c r="A42">
        <v>20201030</v>
      </c>
      <c r="B42">
        <v>3244</v>
      </c>
      <c r="C42">
        <v>0.86187199999999997</v>
      </c>
    </row>
    <row r="43" spans="1:3" x14ac:dyDescent="0.25">
      <c r="A43">
        <v>20201030</v>
      </c>
      <c r="B43">
        <v>3335</v>
      </c>
      <c r="C43">
        <v>0.88211700000000004</v>
      </c>
    </row>
    <row r="44" spans="1:3" x14ac:dyDescent="0.25">
      <c r="A44">
        <v>20201030</v>
      </c>
      <c r="B44">
        <v>3426</v>
      </c>
      <c r="C44">
        <v>0.90195599999999998</v>
      </c>
    </row>
    <row r="45" spans="1:3" x14ac:dyDescent="0.25">
      <c r="A45">
        <v>20201030</v>
      </c>
      <c r="B45">
        <v>3517</v>
      </c>
      <c r="C45">
        <v>0.92103100000000004</v>
      </c>
    </row>
    <row r="46" spans="1:3" x14ac:dyDescent="0.25">
      <c r="A46">
        <v>20201030</v>
      </c>
      <c r="B46">
        <v>3608</v>
      </c>
      <c r="C46">
        <v>0.93939799999999996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Option prices</vt:lpstr>
      <vt:lpstr>zero-coupon yield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Pearson</dc:creator>
  <cp:lastModifiedBy>Zelin Wang</cp:lastModifiedBy>
  <dcterms:created xsi:type="dcterms:W3CDTF">2021-03-30T12:48:36Z</dcterms:created>
  <dcterms:modified xsi:type="dcterms:W3CDTF">2022-04-02T20:30:07Z</dcterms:modified>
</cp:coreProperties>
</file>