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6FDE7F88-978D-49F6-9EBC-294FF1E763AB}" xr6:coauthVersionLast="36" xr6:coauthVersionMax="47" xr10:uidLastSave="{00000000-0000-0000-0000-000000000000}"/>
  <bookViews>
    <workbookView xWindow="420" yWindow="-105" windowWidth="22725" windowHeight="13170" activeTab="2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  <sheet name="Sheet2" sheetId="7" r:id="rId7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C8" i="7" s="1"/>
  <c r="C9" i="7" s="1"/>
  <c r="C10" i="7" s="1"/>
  <c r="C11" i="7" s="1"/>
  <c r="C12" i="7" s="1"/>
  <c r="C13" i="7" s="1"/>
  <c r="C6" i="7"/>
  <c r="AP10" i="2" l="1"/>
  <c r="AP8" i="2"/>
  <c r="AF10" i="4"/>
  <c r="AG10" i="4"/>
  <c r="AH10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M9" i="2"/>
  <c r="AN9" i="2"/>
  <c r="AO9" i="2"/>
  <c r="AP9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<sst xmlns="http://schemas.openxmlformats.org/spreadsheetml/2006/main" count="553" uniqueCount="343">
  <si>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</si>
  <si>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</si>
  <si>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</si>
  <si>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</si>
  <si>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</si>
  <si>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</si>
  <si>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</si>
  <si>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</si>
  <si>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</si>
  <si>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</si>
  <si>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</si>
  <si>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</si>
  <si>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</si>
  <si>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</si>
  <si>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</si>
  <si>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</si>
  <si>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</si>
  <si>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</si>
  <si>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</si>
  <si>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</si>
  <si>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</si>
  <si>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</si>
  <si>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</si>
  <si>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</si>
  <si>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</si>
  <si>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</si>
  <si>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</si>
  <si>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</si>
  <si>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</si>
  <si>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</si>
  <si>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</si>
  <si>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</si>
  <si>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</si>
  <si>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</si>
  <si>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</si>
  <si>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</si>
  <si>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</si>
  <si>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</si>
  <si>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</si>
  <si>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</si>
  <si>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</si>
  <si>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</si>
  <si>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</si>
  <si>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</si>
  <si>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</si>
  <si>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</si>
  <si>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</si>
  <si>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</si>
  <si>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</si>
  <si>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</si>
  <si>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</si>
  <si>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</si>
  <si>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</si>
  <si>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</si>
  <si>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</si>
  <si>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</si>
  <si>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</si>
  <si>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</si>
  <si>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</si>
  <si>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</si>
  <si>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</si>
  <si>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</si>
  <si>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</si>
  <si>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</si>
  <si>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</si>
  <si>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</si>
  <si>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</si>
  <si>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</si>
  <si>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</si>
  <si>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</si>
  <si>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</si>
  <si>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</si>
  <si>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</si>
  <si>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</si>
  <si>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</si>
  <si>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</si>
  <si>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</si>
  <si>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</si>
  <si>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</si>
  <si>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</si>
  <si>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</si>
  <si>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</si>
  <si>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</si>
  <si>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</si>
  <si>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</si>
  <si>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</si>
  <si>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</si>
  <si>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</si>
  <si>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</si>
  <si>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</si>
  <si>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</si>
  <si>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</si>
  <si>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</si>
  <si>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</si>
  <si>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</si>
  <si>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</si>
  <si>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</si>
  <si>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</si>
  <si>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</si>
  <si>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</si>
  <si>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</si>
  <si>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</si>
  <si>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</si>
  <si>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</si>
  <si>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</si>
  <si>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</si>
  <si>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</si>
  <si>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</si>
  <si>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</si>
  <si>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</si>
  <si>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</si>
  <si>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</si>
  <si>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</si>
  <si>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</si>
  <si>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</si>
  <si>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</si>
  <si>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</si>
  <si>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</si>
  <si>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</si>
  <si>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</si>
  <si>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</si>
  <si>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</si>
  <si>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</si>
  <si>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</si>
  <si>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</si>
  <si>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</si>
  <si>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</si>
  <si>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</si>
  <si>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</si>
  <si>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</si>
  <si>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</si>
  <si>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</si>
  <si>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</si>
  <si>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</si>
  <si>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</si>
  <si>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</si>
  <si>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</si>
  <si>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</si>
  <si>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</si>
  <si>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</si>
  <si>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</si>
  <si>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</si>
  <si>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</si>
  <si>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</si>
  <si>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</si>
  <si>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</si>
  <si>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</si>
  <si>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</si>
  <si>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</si>
  <si>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</si>
  <si>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</si>
  <si>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</si>
  <si>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</si>
  <si>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</si>
  <si>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</si>
  <si>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</si>
  <si>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</si>
  <si>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</si>
  <si>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</si>
  <si>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</si>
  <si>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</si>
  <si>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</si>
  <si>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</si>
  <si>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</si>
  <si>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</si>
  <si>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</si>
  <si>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</si>
  <si>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</si>
  <si>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</si>
  <si>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</si>
  <si>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</si>
  <si>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</si>
  <si>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</si>
  <si>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</si>
  <si>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</si>
  <si>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</si>
  <si>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</si>
  <si>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</si>
  <si>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</si>
  <si>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</si>
  <si>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</si>
  <si>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</si>
  <si>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</si>
  <si>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</si>
  <si>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</si>
  <si>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</si>
  <si>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</si>
  <si>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</si>
  <si>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</si>
  <si>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</si>
  <si>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</si>
  <si>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</si>
  <si>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</si>
  <si>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</si>
  <si>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</si>
  <si>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</si>
  <si>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</si>
  <si>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</si>
  <si>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</si>
  <si>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</si>
  <si>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</si>
  <si>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</si>
  <si>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</si>
  <si>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</si>
  <si>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</si>
  <si>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</si>
  <si>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</si>
  <si>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</si>
  <si>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</si>
  <si>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</si>
  <si>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</si>
  <si>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</si>
  <si>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</si>
  <si>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</si>
  <si>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</si>
  <si>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</si>
  <si>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</si>
  <si>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</si>
  <si>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</si>
  <si>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</si>
  <si>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</si>
  <si>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</si>
  <si>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</si>
  <si>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</si>
  <si>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</si>
  <si>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</si>
  <si>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</si>
  <si>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</si>
  <si>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</si>
  <si>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</si>
  <si>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</si>
  <si>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</si>
  <si>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</si>
  <si>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</si>
  <si>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</si>
  <si>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</si>
  <si>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</si>
  <si>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</si>
  <si>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</si>
  <si>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</si>
  <si>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</si>
  <si>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</si>
  <si>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</si>
  <si>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</si>
  <si>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</si>
  <si>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</si>
  <si>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</si>
  <si>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</si>
  <si>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</si>
  <si>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</si>
  <si>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</si>
  <si>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</si>
  <si>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</si>
  <si>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</si>
  <si>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</si>
  <si>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</si>
  <si>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</si>
  <si>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</si>
  <si>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</si>
  <si>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</si>
  <si>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</si>
  <si>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</si>
  <si>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</si>
  <si>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</si>
  <si>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</si>
  <si>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</si>
  <si>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</si>
  <si>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</si>
  <si>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</si>
  <si>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</si>
  <si>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</si>
  <si>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</si>
  <si>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</si>
  <si>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</si>
  <si>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</si>
  <si>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</si>
  <si>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</si>
  <si>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</si>
  <si>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</si>
  <si>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</si>
  <si>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</si>
  <si>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</si>
  <si>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</si>
  <si>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</si>
  <si>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</si>
  <si>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</si>
  <si>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</si>
  <si>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</si>
  <si>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</si>
  <si>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</si>
  <si>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</si>
  <si>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</si>
  <si>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</si>
  <si>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</si>
  <si>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</si>
  <si>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</si>
  <si>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</si>
  <si>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</si>
  <si>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</si>
  <si>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</si>
  <si>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</si>
  <si>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</si>
  <si>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</si>
  <si>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</si>
  <si>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</si>
  <si>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</si>
  <si>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</si>
  <si>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</si>
  <si>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</si>
  <si>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</si>
  <si>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</si>
  <si>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</si>
  <si>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</si>
  <si>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</si>
  <si>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</si>
  <si>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</si>
  <si>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</si>
  <si>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</si>
  <si>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</si>
  <si>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</si>
  <si>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</si>
  <si>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</si>
  <si>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</si>
  <si>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</si>
  <si>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</si>
  <si>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</si>
  <si>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</si>
  <si>
    <t>AA6061-T6 (SPH)</t>
  </si>
  <si>
    <t>LS-OPT</t>
  </si>
  <si>
    <t>OPTIMISE FOR</t>
  </si>
  <si>
    <t>MAX E_INTERNAL</t>
  </si>
  <si>
    <t>OPTIMISED X</t>
  </si>
  <si>
    <t>OPTIMISED Y</t>
  </si>
  <si>
    <t>MONOLITHIC</t>
  </si>
  <si>
    <t>CROSS</t>
  </si>
  <si>
    <t>UNOPTIMISED</t>
  </si>
  <si>
    <t>2D</t>
  </si>
  <si>
    <t>3D</t>
  </si>
  <si>
    <t>ENVELOPE</t>
  </si>
  <si>
    <t>DIMENSION</t>
  </si>
  <si>
    <t>SIMULATION</t>
  </si>
  <si>
    <t>INTERNAL ENERGY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</si>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</sst>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3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18" borderId="0" xfId="0" applyFill="1"/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14.62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14.940455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bestfit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plots!$BD$12:$BD$15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2.7000000000000002E-9</c:v>
                      </c:pt>
                      <c:pt idx="1">
                        <c:v>4.4299999999999998E-9</c:v>
                      </c:pt>
                      <c:pt idx="2">
                        <c:v>7.8500000000000008E-9</c:v>
                      </c:pt>
                      <c:pt idx="3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plots!$BE$12:$BE$15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11.46923</c:v>
                      </c:pt>
                      <c:pt idx="1">
                        <c:v>13.5</c:v>
                      </c:pt>
                      <c:pt idx="2" formatCode="General">
                        <c:v>15.44</c:v>
                      </c:pt>
                      <c:pt idx="3">
                        <c:v>15.72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24.28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49.186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8.6885245901639347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sim_results!$F$38</c:f>
              <c:numCache>
                <c:formatCode>0.00E+00</c:formatCode>
                <c:ptCount val="1"/>
                <c:pt idx="0">
                  <c:v>6150000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General</c:formatCode>
                <c:ptCount val="1"/>
                <c:pt idx="0">
                  <c:v>49.186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40625" defaultRowHeight="15" x14ac:dyDescent="0.2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 x14ac:dyDescent="0.25">
      <c r="A1" s="244" t="s">
        <v>271</v>
      </c>
      <c r="B1" s="244" t="s">
        <v>272</v>
      </c>
      <c r="C1" s="244" t="s">
        <v>273</v>
      </c>
      <c r="D1" s="244" t="s">
        <v>274</v>
      </c>
      <c r="E1" s="244" t="s">
        <v>275</v>
      </c>
      <c r="F1" s="244" t="s">
        <v>253</v>
      </c>
      <c r="G1" s="244" t="s">
        <v>276</v>
      </c>
      <c r="H1" s="244" t="s">
        <v>277</v>
      </c>
      <c r="I1" s="244" t="s">
        <v>278</v>
      </c>
      <c r="J1" s="244" t="s">
        <v>279</v>
      </c>
      <c r="K1" s="244" t="s">
        <v>280</v>
      </c>
      <c r="L1" s="244" t="s">
        <v>281</v>
      </c>
    </row>
    <row r="2" spans="1:12" x14ac:dyDescent="0.25">
      <c r="A2" s="243" t="s">
        <v>287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 x14ac:dyDescent="0.25">
      <c r="A3" s="243" t="s">
        <v>288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 x14ac:dyDescent="0.25">
      <c r="A4" s="243" t="s">
        <v>289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 x14ac:dyDescent="0.25">
      <c r="A5" s="243" t="s">
        <v>291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 x14ac:dyDescent="0.25">
      <c r="A6" s="243" t="s">
        <v>292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 x14ac:dyDescent="0.25">
      <c r="A7" s="243" t="s">
        <v>290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 x14ac:dyDescent="0.25">
      <c r="A8" s="243" t="s">
        <v>293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 x14ac:dyDescent="0.25">
      <c r="A9" s="243" t="s">
        <v>294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 x14ac:dyDescent="0.25">
      <c r="A10" s="243" t="s">
        <v>295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 x14ac:dyDescent="0.25">
      <c r="A11" s="243" t="s">
        <v>296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 x14ac:dyDescent="0.25">
      <c r="A12" s="243" t="s">
        <v>297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 x14ac:dyDescent="0.25">
      <c r="A13" s="243" t="s">
        <v>298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 x14ac:dyDescent="0.25">
      <c r="A14" s="243" t="s">
        <v>299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 x14ac:dyDescent="0.25">
      <c r="A15" s="243" t="s">
        <v>300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 x14ac:dyDescent="0.25">
      <c r="A16" s="243" t="s">
        <v>301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 x14ac:dyDescent="0.25">
      <c r="A17" s="243" t="s">
        <v>302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 x14ac:dyDescent="0.25">
      <c r="A18" s="243" t="s">
        <v>303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 x14ac:dyDescent="0.25">
      <c r="A19" s="243" t="s">
        <v>304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 x14ac:dyDescent="0.25">
      <c r="A20" s="243" t="s">
        <v>305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 x14ac:dyDescent="0.25">
      <c r="A21" s="243" t="s">
        <v>306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 x14ac:dyDescent="0.25">
      <c r="A22" s="243" t="s">
        <v>307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 x14ac:dyDescent="0.25">
      <c r="A23" s="243" t="s">
        <v>308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 x14ac:dyDescent="0.25">
      <c r="A24" s="243" t="s">
        <v>309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 x14ac:dyDescent="0.25">
      <c r="A25" s="243" t="s">
        <v>310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 x14ac:dyDescent="0.25">
      <c r="A26" s="243" t="s">
        <v>311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 x14ac:dyDescent="0.25">
      <c r="A27" s="243" t="s">
        <v>312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 x14ac:dyDescent="0.25">
      <c r="A28" s="243" t="s">
        <v>313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 x14ac:dyDescent="0.25">
      <c r="A29" s="243" t="s">
        <v>314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 x14ac:dyDescent="0.25">
      <c r="A30" s="243" t="s">
        <v>315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 x14ac:dyDescent="0.25">
      <c r="A31" s="243" t="s">
        <v>316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 x14ac:dyDescent="0.25">
      <c r="A32" s="243" t="s">
        <v>317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 x14ac:dyDescent="0.25">
      <c r="A33" s="243" t="s">
        <v>318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 x14ac:dyDescent="0.25">
      <c r="A34" s="243" t="s">
        <v>319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 x14ac:dyDescent="0.25">
      <c r="A35" s="243" t="s">
        <v>320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 x14ac:dyDescent="0.25">
      <c r="A36" s="243" t="s">
        <v>321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 x14ac:dyDescent="0.25">
      <c r="A37" s="243" t="s">
        <v>322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2" t="s">
        <v>32</v>
      </c>
    </row>
    <row r="4" spans="3:4" ht="17.25" customHeight="1" x14ac:dyDescent="0.25">
      <c r="C4" s="24" t="s">
        <v>33</v>
      </c>
    </row>
    <row r="5" spans="3:4" ht="21" customHeight="1" x14ac:dyDescent="0.25">
      <c r="C5" s="17" t="s">
        <v>23</v>
      </c>
      <c r="D5" s="7" t="s">
        <v>0</v>
      </c>
    </row>
    <row r="6" spans="3:4" x14ac:dyDescent="0.25">
      <c r="C6" s="18"/>
      <c r="D6" s="9" t="s">
        <v>25</v>
      </c>
    </row>
    <row r="7" spans="3:4" x14ac:dyDescent="0.25">
      <c r="C7" s="19"/>
      <c r="D7" s="8"/>
    </row>
    <row r="8" spans="3:4" x14ac:dyDescent="0.25">
      <c r="C8" s="19"/>
      <c r="D8" s="2"/>
    </row>
    <row r="9" spans="3:4" x14ac:dyDescent="0.25">
      <c r="C9" s="20"/>
      <c r="D9" s="2"/>
    </row>
    <row r="10" spans="3:4" x14ac:dyDescent="0.25">
      <c r="C10" s="21" t="s">
        <v>24</v>
      </c>
      <c r="D10" s="3"/>
    </row>
    <row r="11" spans="3:4" x14ac:dyDescent="0.25">
      <c r="C11" s="22"/>
      <c r="D11" s="3"/>
    </row>
    <row r="12" spans="3:4" x14ac:dyDescent="0.25">
      <c r="C12" s="23"/>
      <c r="D12" s="3"/>
    </row>
    <row r="13" spans="3:4" x14ac:dyDescent="0.25">
      <c r="C13" s="17" t="s">
        <v>22</v>
      </c>
      <c r="D13" s="2"/>
    </row>
    <row r="14" spans="3:4" x14ac:dyDescent="0.25">
      <c r="C14" s="19"/>
      <c r="D14" s="2"/>
    </row>
    <row r="15" spans="3:4" x14ac:dyDescent="0.25">
      <c r="C15" s="20"/>
      <c r="D15" s="2"/>
    </row>
    <row r="18" spans="3:5" x14ac:dyDescent="0.25">
      <c r="C18" s="4" t="s">
        <v>13</v>
      </c>
      <c r="D18" s="13" t="s">
        <v>21</v>
      </c>
      <c r="E18" s="13" t="s">
        <v>1</v>
      </c>
    </row>
    <row r="19" spans="3:5" x14ac:dyDescent="0.25">
      <c r="C19" s="1"/>
      <c r="D19" s="1" t="s">
        <v>18</v>
      </c>
      <c r="E19" s="14" t="s">
        <v>3</v>
      </c>
    </row>
    <row r="20" spans="3:5" x14ac:dyDescent="0.25">
      <c r="C20" s="1"/>
      <c r="D20" s="1"/>
      <c r="E20" s="15" t="s">
        <v>19</v>
      </c>
    </row>
    <row r="21" spans="3:5" x14ac:dyDescent="0.25">
      <c r="C21" s="1"/>
      <c r="D21" s="1"/>
      <c r="E21" s="15" t="s">
        <v>20</v>
      </c>
    </row>
    <row r="22" spans="3:5" x14ac:dyDescent="0.25">
      <c r="C22" s="10"/>
      <c r="D22" s="10" t="s">
        <v>15</v>
      </c>
      <c r="E22" s="13" t="s">
        <v>4</v>
      </c>
    </row>
    <row r="23" spans="3:5" x14ac:dyDescent="0.25">
      <c r="C23" s="10"/>
      <c r="D23" s="10"/>
      <c r="E23" s="16" t="s">
        <v>16</v>
      </c>
    </row>
    <row r="24" spans="3:5" x14ac:dyDescent="0.25">
      <c r="C24" s="10"/>
      <c r="D24" s="10"/>
      <c r="E24" s="16" t="s">
        <v>17</v>
      </c>
    </row>
    <row r="25" spans="3:5" x14ac:dyDescent="0.25">
      <c r="C25" s="1"/>
      <c r="D25" s="1" t="s">
        <v>14</v>
      </c>
      <c r="E25" s="14" t="s">
        <v>6</v>
      </c>
    </row>
    <row r="26" spans="3:5" x14ac:dyDescent="0.25">
      <c r="C26" s="1"/>
      <c r="D26" s="1"/>
      <c r="E26" s="15" t="s">
        <v>5</v>
      </c>
    </row>
    <row r="27" spans="3:5" x14ac:dyDescent="0.25">
      <c r="C27" s="1"/>
      <c r="D27" s="1"/>
      <c r="E27" s="15" t="s">
        <v>2</v>
      </c>
    </row>
    <row r="28" spans="3:5" x14ac:dyDescent="0.25">
      <c r="C28" s="4" t="s">
        <v>12</v>
      </c>
      <c r="D28" s="10"/>
      <c r="E28" s="13" t="s">
        <v>7</v>
      </c>
    </row>
    <row r="29" spans="3:5" x14ac:dyDescent="0.25">
      <c r="C29" s="10"/>
      <c r="D29" s="10"/>
      <c r="E29" s="16" t="s">
        <v>8</v>
      </c>
    </row>
    <row r="30" spans="3:5" x14ac:dyDescent="0.25">
      <c r="C30" s="10"/>
      <c r="D30" s="10"/>
      <c r="E30" s="16" t="s">
        <v>9</v>
      </c>
    </row>
    <row r="31" spans="3:5" x14ac:dyDescent="0.25">
      <c r="C31" s="10"/>
      <c r="D31" s="10"/>
      <c r="E31" s="16" t="s">
        <v>10</v>
      </c>
    </row>
    <row r="32" spans="3:5" x14ac:dyDescent="0.2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abSelected="1" topLeftCell="A3" zoomScale="70" zoomScaleNormal="70" workbookViewId="0">
      <pane xSplit="5" topLeftCell="AJ1" activePane="topRight" state="frozen"/>
      <selection pane="topRight" activeCell="AO41" sqref="AO41"/>
    </sheetView>
  </sheetViews>
  <sheetFormatPr defaultRowHeight="15" x14ac:dyDescent="0.2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 x14ac:dyDescent="0.25">
      <c r="AM2">
        <v>12</v>
      </c>
    </row>
    <row r="3" spans="2:46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25">
      <c r="B5" s="25"/>
      <c r="C5" s="71"/>
      <c r="D5" s="71"/>
      <c r="E5" s="71"/>
      <c r="F5" s="274" t="s">
        <v>140</v>
      </c>
      <c r="G5" s="275"/>
      <c r="H5" s="275"/>
      <c r="I5" s="275"/>
      <c r="J5" s="275"/>
      <c r="K5" s="275" t="s">
        <v>178</v>
      </c>
      <c r="L5" s="275"/>
      <c r="M5" s="275"/>
      <c r="N5" s="162"/>
      <c r="O5" s="162"/>
      <c r="P5" s="178"/>
      <c r="Q5" s="213"/>
      <c r="R5" s="237"/>
      <c r="S5" s="123" t="s">
        <v>177</v>
      </c>
      <c r="T5" s="268" t="s">
        <v>141</v>
      </c>
      <c r="U5" s="268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25">
      <c r="B6" s="25"/>
      <c r="C6" s="277"/>
      <c r="D6" s="277"/>
      <c r="E6" s="278"/>
      <c r="F6" s="272" t="s">
        <v>49</v>
      </c>
      <c r="G6" s="273"/>
      <c r="H6" s="273"/>
      <c r="I6" s="273"/>
      <c r="J6" s="273"/>
      <c r="K6" s="273"/>
      <c r="L6" s="113"/>
      <c r="M6" s="111"/>
      <c r="N6" s="161"/>
      <c r="O6" s="161"/>
      <c r="P6" s="177"/>
      <c r="Q6" s="212"/>
      <c r="R6" s="236"/>
      <c r="S6" s="272" t="s">
        <v>56</v>
      </c>
      <c r="T6" s="273"/>
      <c r="U6" s="273"/>
      <c r="V6" s="273"/>
      <c r="W6" s="273"/>
      <c r="X6" s="136"/>
      <c r="Y6" s="148"/>
      <c r="Z6" s="163"/>
      <c r="AA6" s="163"/>
      <c r="AB6" s="163"/>
      <c r="AC6" s="163"/>
      <c r="AD6" s="163"/>
      <c r="AE6" s="163"/>
      <c r="AF6" s="273" t="s">
        <v>125</v>
      </c>
      <c r="AG6" s="273"/>
      <c r="AH6" s="273"/>
      <c r="AI6" s="273"/>
      <c r="AJ6" s="269" t="s">
        <v>176</v>
      </c>
      <c r="AK6" s="270"/>
      <c r="AL6" s="271"/>
      <c r="AM6" s="120"/>
      <c r="AN6" s="219"/>
      <c r="AO6" s="220"/>
      <c r="AP6" s="220"/>
      <c r="AQ6" s="223"/>
      <c r="AR6" s="1"/>
      <c r="AS6" s="223"/>
      <c r="AT6" s="223"/>
    </row>
    <row r="7" spans="2:46" x14ac:dyDescent="0.25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65" t="s">
        <v>235</v>
      </c>
      <c r="AS7" s="266"/>
      <c r="AT7" s="266"/>
    </row>
    <row r="8" spans="2:46" ht="19.5" customHeight="1" thickBot="1" x14ac:dyDescent="0.3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323</v>
      </c>
      <c r="P8" s="119" t="s">
        <v>215</v>
      </c>
      <c r="Q8" s="119" t="s">
        <v>324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 x14ac:dyDescent="0.3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25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140">
        <f t="shared" si="1"/>
        <v>197058.82352941175</v>
      </c>
      <c r="AF10" s="27">
        <f>AF13/(3*(1-2*AF14))</f>
        <v>123118.27956989245</v>
      </c>
      <c r="AG10" s="27">
        <f t="shared" ref="AG10:AH10" si="2">AG13/(3*(1-2*AG14))</f>
        <v>123118.27956989245</v>
      </c>
      <c r="AH10" s="27">
        <f t="shared" si="2"/>
        <v>123118.27956989245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25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3">K13/(2*(1+K14))</f>
        <v>24427.480916030534</v>
      </c>
      <c r="L11" s="27">
        <f t="shared" si="3"/>
        <v>26691.729323308271</v>
      </c>
      <c r="M11" s="27">
        <f t="shared" si="3"/>
        <v>26954.887218045111</v>
      </c>
      <c r="N11" s="27">
        <f t="shared" si="3"/>
        <v>26691.729323308271</v>
      </c>
      <c r="O11" s="27">
        <f t="shared" si="3"/>
        <v>27692.307692307691</v>
      </c>
      <c r="P11" s="27">
        <f t="shared" si="3"/>
        <v>230769.23076923075</v>
      </c>
      <c r="Q11" s="27">
        <f t="shared" si="3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4">U13/(2*(1+U14))</f>
        <v>78947.368421052626</v>
      </c>
      <c r="V11" s="27">
        <f t="shared" si="4"/>
        <v>78947.368421052626</v>
      </c>
      <c r="W11" s="27">
        <f t="shared" si="4"/>
        <v>78947.368421052626</v>
      </c>
      <c r="X11" s="27">
        <f t="shared" si="4"/>
        <v>76315.789473684214</v>
      </c>
      <c r="Y11" s="27">
        <f t="shared" si="4"/>
        <v>75187.969924812031</v>
      </c>
      <c r="Z11" s="27">
        <f t="shared" si="4"/>
        <v>80769.230769230766</v>
      </c>
      <c r="AA11" s="27">
        <f t="shared" si="4"/>
        <v>72093.023255813954</v>
      </c>
      <c r="AB11" s="27">
        <f t="shared" si="4"/>
        <v>79844.961240310076</v>
      </c>
      <c r="AC11" s="27">
        <f t="shared" si="4"/>
        <v>80769.230769230766</v>
      </c>
      <c r="AD11" s="27">
        <f t="shared" si="4"/>
        <v>74806.201550387588</v>
      </c>
      <c r="AE11" s="27">
        <f t="shared" si="4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25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25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6">
        <v>114500</v>
      </c>
      <c r="AG13" s="75">
        <v>114500</v>
      </c>
      <c r="AH13" s="75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25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25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25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25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25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25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25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25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25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25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25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25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25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25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25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25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 x14ac:dyDescent="0.25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 x14ac:dyDescent="0.25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 x14ac:dyDescent="0.25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 x14ac:dyDescent="0.25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 x14ac:dyDescent="0.25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 x14ac:dyDescent="0.25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25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25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25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25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25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25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25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25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25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25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25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25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25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25">
      <c r="B49" s="25"/>
      <c r="C49" s="30" t="s">
        <v>115</v>
      </c>
      <c r="D49" s="30"/>
      <c r="E49" s="56"/>
      <c r="F49" s="58">
        <v>22</v>
      </c>
      <c r="G49" s="285">
        <v>1</v>
      </c>
      <c r="H49" s="285"/>
      <c r="I49" s="285"/>
      <c r="J49" s="286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83">
        <v>5</v>
      </c>
      <c r="V49" s="283"/>
      <c r="W49" s="283"/>
      <c r="X49" s="149">
        <v>8</v>
      </c>
      <c r="Y49" s="159">
        <v>12</v>
      </c>
      <c r="Z49" s="159">
        <v>13</v>
      </c>
      <c r="AA49" s="283">
        <v>14</v>
      </c>
      <c r="AB49" s="283"/>
      <c r="AC49" s="283"/>
      <c r="AD49" s="283"/>
      <c r="AE49" s="173">
        <v>15</v>
      </c>
      <c r="AF49" s="283">
        <v>3</v>
      </c>
      <c r="AG49" s="283"/>
      <c r="AH49" s="283"/>
      <c r="AI49" s="109">
        <v>6</v>
      </c>
      <c r="AJ49" s="280">
        <v>7</v>
      </c>
      <c r="AK49" s="281"/>
      <c r="AL49" s="143">
        <v>16</v>
      </c>
      <c r="AM49" s="180">
        <v>18</v>
      </c>
      <c r="AR49" s="267">
        <v>21</v>
      </c>
      <c r="AS49" s="267"/>
      <c r="AT49" s="267"/>
    </row>
    <row r="50" spans="2:51" x14ac:dyDescent="0.25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 x14ac:dyDescent="0.25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25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25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25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25">
      <c r="B55" s="25">
        <v>2</v>
      </c>
      <c r="C55" s="284" t="s">
        <v>164</v>
      </c>
      <c r="D55" s="284"/>
      <c r="E55" s="284"/>
      <c r="F55" s="284"/>
      <c r="G55" s="284"/>
      <c r="H55" s="284"/>
      <c r="I55" s="284"/>
      <c r="J55" s="284"/>
      <c r="K55" s="284"/>
      <c r="L55" s="284"/>
      <c r="M55" s="284"/>
      <c r="N55" s="284"/>
      <c r="O55" s="284"/>
      <c r="P55" s="284"/>
      <c r="Q55" s="284"/>
      <c r="R55" s="284"/>
      <c r="S55" s="284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25">
      <c r="B56" s="25">
        <v>3</v>
      </c>
      <c r="C56" s="284" t="s">
        <v>163</v>
      </c>
      <c r="D56" s="284"/>
      <c r="E56" s="284"/>
      <c r="F56" s="284"/>
      <c r="G56" s="284"/>
      <c r="H56" s="284"/>
      <c r="I56" s="284"/>
      <c r="J56" s="284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25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25">
      <c r="B58" s="25">
        <v>5</v>
      </c>
      <c r="C58" s="282" t="s">
        <v>161</v>
      </c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25">
      <c r="B59" s="25">
        <v>6</v>
      </c>
      <c r="C59" s="276" t="s">
        <v>160</v>
      </c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276"/>
      <c r="O59" s="276"/>
      <c r="P59" s="276"/>
      <c r="Q59" s="276"/>
      <c r="R59" s="276"/>
      <c r="S59" s="276"/>
      <c r="T59" s="276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25">
      <c r="B60" s="59">
        <v>6</v>
      </c>
      <c r="C60" s="282" t="s">
        <v>171</v>
      </c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 x14ac:dyDescent="0.25">
      <c r="B61" s="59">
        <v>7</v>
      </c>
      <c r="C61" s="279" t="s">
        <v>167</v>
      </c>
      <c r="D61" s="279"/>
      <c r="E61" s="279"/>
      <c r="F61" s="279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9"/>
      <c r="R61" s="279"/>
      <c r="S61" s="279"/>
      <c r="T61" s="279"/>
      <c r="U61" s="279"/>
    </row>
    <row r="62" spans="2:51" ht="16.5" x14ac:dyDescent="0.2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25">
      <c r="B63" s="59">
        <v>9</v>
      </c>
      <c r="C63" s="139" t="s">
        <v>173</v>
      </c>
    </row>
    <row r="64" spans="2:51" ht="16.5" x14ac:dyDescent="0.25">
      <c r="B64" s="59">
        <v>10</v>
      </c>
      <c r="C64" s="137" t="s">
        <v>179</v>
      </c>
    </row>
    <row r="65" spans="2:3" ht="16.5" x14ac:dyDescent="0.25">
      <c r="B65" s="59">
        <v>11</v>
      </c>
      <c r="C65" s="137" t="s">
        <v>180</v>
      </c>
    </row>
    <row r="66" spans="2:3" x14ac:dyDescent="0.25">
      <c r="B66" s="59">
        <v>12</v>
      </c>
      <c r="C66" t="s">
        <v>187</v>
      </c>
    </row>
    <row r="67" spans="2:3" x14ac:dyDescent="0.25">
      <c r="B67" s="59">
        <v>13</v>
      </c>
      <c r="C67" t="s">
        <v>190</v>
      </c>
    </row>
    <row r="68" spans="2:3" x14ac:dyDescent="0.25">
      <c r="B68" s="59">
        <v>14</v>
      </c>
      <c r="C68" t="s">
        <v>201</v>
      </c>
    </row>
    <row r="69" spans="2:3" x14ac:dyDescent="0.25">
      <c r="B69" s="59">
        <v>15</v>
      </c>
      <c r="C69" t="s">
        <v>204</v>
      </c>
    </row>
    <row r="70" spans="2:3" x14ac:dyDescent="0.25">
      <c r="B70" s="59">
        <v>16</v>
      </c>
      <c r="C70" t="s">
        <v>207</v>
      </c>
    </row>
    <row r="71" spans="2:3" x14ac:dyDescent="0.25">
      <c r="B71" s="59">
        <v>16</v>
      </c>
      <c r="C71" t="s">
        <v>209</v>
      </c>
    </row>
    <row r="72" spans="2:3" x14ac:dyDescent="0.25">
      <c r="B72" s="59">
        <v>17</v>
      </c>
      <c r="C72" t="s">
        <v>211</v>
      </c>
    </row>
    <row r="73" spans="2:3" x14ac:dyDescent="0.25">
      <c r="B73" s="59">
        <v>18</v>
      </c>
      <c r="C73" t="s">
        <v>213</v>
      </c>
    </row>
    <row r="74" spans="2:3" x14ac:dyDescent="0.25">
      <c r="B74" s="59">
        <v>19</v>
      </c>
      <c r="C74" t="s">
        <v>216</v>
      </c>
    </row>
    <row r="75" spans="2:3" x14ac:dyDescent="0.25">
      <c r="B75" s="59">
        <v>20</v>
      </c>
      <c r="C75" t="s">
        <v>217</v>
      </c>
    </row>
    <row r="76" spans="2:3" x14ac:dyDescent="0.25">
      <c r="B76" s="59">
        <v>21</v>
      </c>
      <c r="C76" t="s">
        <v>243</v>
      </c>
    </row>
    <row r="77" spans="2:3" x14ac:dyDescent="0.25">
      <c r="B77" s="59">
        <v>22</v>
      </c>
      <c r="C77" t="s">
        <v>325</v>
      </c>
    </row>
    <row r="78" spans="2:3" x14ac:dyDescent="0.25">
      <c r="B78" s="59">
        <v>23</v>
      </c>
      <c r="C78" t="s">
        <v>326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90" zoomScaleNormal="90" workbookViewId="0">
      <pane xSplit="5" topLeftCell="H1" activePane="topRight" state="frozen"/>
      <selection pane="topRight" activeCell="T35" sqref="T35"/>
    </sheetView>
  </sheetViews>
  <sheetFormatPr defaultRowHeight="15" x14ac:dyDescent="0.2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25">
      <c r="B2" s="25"/>
      <c r="C2" s="290"/>
      <c r="D2" s="288"/>
      <c r="E2" s="171"/>
      <c r="F2" s="288" t="s">
        <v>49</v>
      </c>
      <c r="G2" s="288"/>
      <c r="H2" s="288"/>
      <c r="I2" s="288"/>
      <c r="J2" s="288"/>
      <c r="K2" s="288"/>
      <c r="L2" s="288"/>
      <c r="M2" s="288"/>
      <c r="N2" s="288"/>
      <c r="O2" s="288"/>
      <c r="P2" s="179"/>
      <c r="Q2" s="287" t="s">
        <v>56</v>
      </c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9"/>
      <c r="AD2" s="287" t="s">
        <v>125</v>
      </c>
      <c r="AE2" s="288"/>
      <c r="AF2" s="288"/>
      <c r="AG2" s="288"/>
      <c r="AH2" s="287" t="s">
        <v>176</v>
      </c>
      <c r="AI2" s="288"/>
      <c r="AJ2" s="288"/>
      <c r="AK2" s="288"/>
      <c r="AL2" s="217"/>
      <c r="AM2" s="217"/>
      <c r="AN2" s="217"/>
      <c r="AO2" s="217"/>
      <c r="AP2" s="217"/>
      <c r="AQ2" s="25"/>
    </row>
    <row r="3" spans="2:43" x14ac:dyDescent="0.25">
      <c r="B3" s="25"/>
      <c r="C3" s="290"/>
      <c r="D3" s="288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 x14ac:dyDescent="0.25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268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25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25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 x14ac:dyDescent="0.25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25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25">
        <f>AVERAGE(7.49152,7.49861,7.47998,7.4108)</f>
        <v>7.4702275</v>
      </c>
      <c r="AQ8" s="25"/>
    </row>
    <row r="9" spans="2:43" x14ac:dyDescent="0.25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O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>AP8*2</f>
        <v>14.940455</v>
      </c>
      <c r="AQ9" s="25"/>
    </row>
    <row r="10" spans="2:43" x14ac:dyDescent="0.25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25">
        <f>AVERAGE(49.4484,48.797,48.9093,49.5893)</f>
        <v>49.186</v>
      </c>
      <c r="AQ10" s="25"/>
    </row>
    <row r="11" spans="2:43" x14ac:dyDescent="0.25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25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1.06E-7</v>
      </c>
      <c r="AQ12" s="102"/>
    </row>
    <row r="13" spans="2:43" x14ac:dyDescent="0.25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8.6885245901639347</v>
      </c>
      <c r="AQ13" s="25"/>
    </row>
    <row r="14" spans="2:43" x14ac:dyDescent="0.25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102"/>
    </row>
    <row r="15" spans="2:43" x14ac:dyDescent="0.25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1.34</v>
      </c>
      <c r="AQ15" s="25"/>
    </row>
    <row r="16" spans="2:43" x14ac:dyDescent="0.25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188"/>
    </row>
    <row r="17" spans="2:43" x14ac:dyDescent="0.25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28800000</v>
      </c>
      <c r="AQ17" s="102"/>
    </row>
    <row r="18" spans="2:43" x14ac:dyDescent="0.25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1400000</v>
      </c>
      <c r="AQ18" s="25"/>
    </row>
    <row r="19" spans="2:43" x14ac:dyDescent="0.25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5.1094890510948909</v>
      </c>
      <c r="AQ19" s="25"/>
    </row>
    <row r="20" spans="2:43" x14ac:dyDescent="0.25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25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28400000</v>
      </c>
      <c r="AQ21" s="102"/>
    </row>
    <row r="22" spans="2:43" x14ac:dyDescent="0.25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1000000</v>
      </c>
      <c r="AQ22" s="25"/>
    </row>
    <row r="23" spans="2:43" x14ac:dyDescent="0.25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3.6496350364963499</v>
      </c>
      <c r="AQ23" s="25"/>
    </row>
    <row r="24" spans="2:43" x14ac:dyDescent="0.25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25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2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25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 x14ac:dyDescent="0.25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 x14ac:dyDescent="0.25">
      <c r="C31" s="10"/>
      <c r="D31" s="10"/>
      <c r="E31" s="10"/>
      <c r="F31" s="253" t="s">
        <v>327</v>
      </c>
      <c r="G31" s="253" t="s">
        <v>265</v>
      </c>
      <c r="H31" s="253" t="s">
        <v>266</v>
      </c>
      <c r="I31" s="253" t="s">
        <v>267</v>
      </c>
    </row>
    <row r="32" spans="2:43" x14ac:dyDescent="0.25">
      <c r="C32" s="183" t="s">
        <v>44</v>
      </c>
      <c r="D32" s="25"/>
      <c r="E32" s="184" t="s">
        <v>41</v>
      </c>
      <c r="F32">
        <v>7.31</v>
      </c>
      <c r="G32">
        <v>8.24</v>
      </c>
      <c r="H32">
        <v>7.47</v>
      </c>
      <c r="I32">
        <v>8.89</v>
      </c>
    </row>
    <row r="33" spans="3:52" x14ac:dyDescent="0.25">
      <c r="C33" s="183" t="s">
        <v>43</v>
      </c>
      <c r="D33" s="25"/>
      <c r="E33" s="184" t="s">
        <v>41</v>
      </c>
      <c r="F33">
        <f>2*F32</f>
        <v>14.62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 x14ac:dyDescent="0.25">
      <c r="C34" s="183" t="s">
        <v>42</v>
      </c>
      <c r="D34" s="25"/>
      <c r="E34" s="184" t="s">
        <v>41</v>
      </c>
      <c r="F34">
        <v>24.28</v>
      </c>
      <c r="G34">
        <v>48.63</v>
      </c>
      <c r="H34">
        <v>38.93</v>
      </c>
      <c r="I34">
        <v>36.81</v>
      </c>
    </row>
    <row r="35" spans="3:52" x14ac:dyDescent="0.25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 x14ac:dyDescent="0.25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 x14ac:dyDescent="0.25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 x14ac:dyDescent="0.25">
      <c r="C38" s="183" t="s">
        <v>26</v>
      </c>
      <c r="D38" s="25"/>
      <c r="E38" s="184" t="s">
        <v>37</v>
      </c>
      <c r="F38" s="128">
        <v>6150000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 x14ac:dyDescent="0.25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 x14ac:dyDescent="0.25">
      <c r="C40" s="183" t="s">
        <v>229</v>
      </c>
      <c r="D40" s="25"/>
      <c r="E40" s="184"/>
    </row>
    <row r="41" spans="3:52" x14ac:dyDescent="0.25">
      <c r="C41" s="183" t="s">
        <v>230</v>
      </c>
      <c r="D41" s="25"/>
      <c r="E41" s="184"/>
    </row>
    <row r="42" spans="3:52" x14ac:dyDescent="0.25">
      <c r="C42" s="183" t="s">
        <v>231</v>
      </c>
      <c r="D42" s="59"/>
      <c r="E42" s="59"/>
    </row>
    <row r="43" spans="3:52" x14ac:dyDescent="0.25">
      <c r="C43" s="183" t="s">
        <v>234</v>
      </c>
      <c r="D43" s="223"/>
      <c r="E43" s="223"/>
    </row>
    <row r="44" spans="3:52" x14ac:dyDescent="0.25">
      <c r="C44" s="225" t="s">
        <v>232</v>
      </c>
      <c r="D44" s="184"/>
      <c r="E44" s="184"/>
    </row>
    <row r="45" spans="3:52" x14ac:dyDescent="0.25">
      <c r="C45" s="183" t="s">
        <v>233</v>
      </c>
      <c r="D45" s="184"/>
      <c r="E45" s="184"/>
    </row>
    <row r="46" spans="3:52" x14ac:dyDescent="0.25">
      <c r="C46" s="183" t="s">
        <v>231</v>
      </c>
      <c r="D46" s="184"/>
      <c r="E46" s="184"/>
    </row>
    <row r="47" spans="3:52" x14ac:dyDescent="0.25">
      <c r="C47" s="183" t="s">
        <v>234</v>
      </c>
      <c r="D47" s="25"/>
      <c r="E47" s="25"/>
    </row>
    <row r="48" spans="3:52" x14ac:dyDescent="0.25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Y1" zoomScale="90" zoomScaleNormal="90" workbookViewId="0">
      <selection activeCell="CB26" sqref="CB26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 x14ac:dyDescent="0.25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25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25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25">
      <c r="AP7" t="str">
        <f>sim_results!C6&amp; " and debris cloud diamter"</f>
        <v>density and debris cloud diamter</v>
      </c>
    </row>
    <row r="10" spans="3:67" x14ac:dyDescent="0.25">
      <c r="AD10" t="str">
        <f>sim_results!C6&amp; " and target hole diameter"</f>
        <v>density and target hole diameter</v>
      </c>
    </row>
    <row r="11" spans="3:67" x14ac:dyDescent="0.25">
      <c r="BD11" t="s">
        <v>269</v>
      </c>
      <c r="BE11" t="s">
        <v>270</v>
      </c>
    </row>
    <row r="12" spans="3:67" x14ac:dyDescent="0.25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 x14ac:dyDescent="0.25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 x14ac:dyDescent="0.25">
      <c r="BC14" t="s">
        <v>142</v>
      </c>
      <c r="BD14">
        <f>sim_results!R6</f>
        <v>7.8500000000000008E-9</v>
      </c>
      <c r="BE14">
        <f>sim_results!R9</f>
        <v>15.44</v>
      </c>
    </row>
    <row r="15" spans="3:67" x14ac:dyDescent="0.25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 x14ac:dyDescent="0.25">
      <c r="AZ24" t="s">
        <v>45</v>
      </c>
    </row>
    <row r="26" spans="30:80" x14ac:dyDescent="0.25">
      <c r="CB26" t="s">
        <v>45</v>
      </c>
    </row>
    <row r="29" spans="30:80" x14ac:dyDescent="0.25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 x14ac:dyDescent="0.25">
      <c r="CB45" s="12"/>
    </row>
    <row r="46" spans="58:80" x14ac:dyDescent="0.25">
      <c r="BF46" t="s">
        <v>45</v>
      </c>
    </row>
    <row r="50" spans="37:37" x14ac:dyDescent="0.25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A4" zoomScale="70" zoomScaleNormal="70" workbookViewId="0">
      <selection activeCell="AD8" sqref="AD8"/>
    </sheetView>
  </sheetViews>
  <sheetFormatPr defaultColWidth="9.140625" defaultRowHeight="15" x14ac:dyDescent="0.2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14" style="243" bestFit="1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 x14ac:dyDescent="0.3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 x14ac:dyDescent="0.3">
      <c r="C4" s="291" t="s">
        <v>250</v>
      </c>
      <c r="D4" s="291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282</v>
      </c>
      <c r="O4" s="256" t="s">
        <v>255</v>
      </c>
      <c r="P4" s="255" t="s">
        <v>283</v>
      </c>
      <c r="Q4" s="255" t="s">
        <v>256</v>
      </c>
      <c r="R4" s="256"/>
      <c r="S4" s="256" t="s">
        <v>284</v>
      </c>
      <c r="T4" s="256" t="s">
        <v>285</v>
      </c>
      <c r="U4" s="256" t="s">
        <v>286</v>
      </c>
      <c r="V4" s="245"/>
      <c r="W4" s="245"/>
      <c r="X4" s="245"/>
      <c r="Y4" s="245"/>
      <c r="Z4" s="245"/>
    </row>
    <row r="5" spans="2:26" ht="15.75" thickBot="1" x14ac:dyDescent="0.3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 x14ac:dyDescent="0.3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 x14ac:dyDescent="0.3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 x14ac:dyDescent="0.3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 x14ac:dyDescent="0.3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 x14ac:dyDescent="0.3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 x14ac:dyDescent="0.3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 x14ac:dyDescent="0.3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 x14ac:dyDescent="0.3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 x14ac:dyDescent="0.3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 x14ac:dyDescent="0.3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 x14ac:dyDescent="0.3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 x14ac:dyDescent="0.3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 x14ac:dyDescent="0.3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 x14ac:dyDescent="0.3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 x14ac:dyDescent="0.3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 x14ac:dyDescent="0.3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 x14ac:dyDescent="0.3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 x14ac:dyDescent="0.3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 x14ac:dyDescent="0.3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 x14ac:dyDescent="0.3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 x14ac:dyDescent="0.3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 x14ac:dyDescent="0.3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 x14ac:dyDescent="0.3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 x14ac:dyDescent="0.3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 x14ac:dyDescent="0.3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 x14ac:dyDescent="0.3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 x14ac:dyDescent="0.3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 x14ac:dyDescent="0.3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 x14ac:dyDescent="0.3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 x14ac:dyDescent="0.3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 x14ac:dyDescent="0.3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 x14ac:dyDescent="0.3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 x14ac:dyDescent="0.3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 x14ac:dyDescent="0.3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 x14ac:dyDescent="0.3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 x14ac:dyDescent="0.25">
      <c r="V41" s="252"/>
      <c r="W41" s="251"/>
      <c r="X41" s="251"/>
    </row>
    <row r="42" spans="2:24" x14ac:dyDescent="0.25">
      <c r="V42" s="252"/>
      <c r="W42" s="251"/>
      <c r="X42" s="251"/>
    </row>
    <row r="43" spans="2:24" x14ac:dyDescent="0.25">
      <c r="V43" s="252"/>
      <c r="W43" s="251"/>
      <c r="X43" s="251"/>
    </row>
    <row r="44" spans="2:24" x14ac:dyDescent="0.25">
      <c r="V44" s="252"/>
      <c r="W44" s="251"/>
      <c r="X44" s="251"/>
    </row>
    <row r="45" spans="2:24" x14ac:dyDescent="0.25">
      <c r="V45" s="252"/>
      <c r="W45" s="251"/>
      <c r="X45" s="251"/>
    </row>
    <row r="46" spans="2:24" x14ac:dyDescent="0.25">
      <c r="V46" s="252"/>
      <c r="W46" s="251"/>
      <c r="X46" s="251"/>
    </row>
    <row r="47" spans="2:24" x14ac:dyDescent="0.25">
      <c r="V47" s="252"/>
      <c r="W47" s="251"/>
      <c r="X47" s="251"/>
    </row>
    <row r="48" spans="2:24" x14ac:dyDescent="0.25">
      <c r="V48" s="252"/>
      <c r="W48" s="251"/>
      <c r="X48" s="251"/>
    </row>
    <row r="49" spans="22:24" x14ac:dyDescent="0.25">
      <c r="V49" s="252"/>
      <c r="W49" s="251"/>
      <c r="X49" s="251"/>
    </row>
    <row r="50" spans="22:24" x14ac:dyDescent="0.25">
      <c r="V50" s="252"/>
      <c r="W50" s="251"/>
      <c r="X50" s="251"/>
    </row>
    <row r="51" spans="22:24" x14ac:dyDescent="0.25">
      <c r="V51" s="252"/>
      <c r="W51" s="251"/>
      <c r="X51" s="251"/>
    </row>
    <row r="52" spans="22:24" x14ac:dyDescent="0.25">
      <c r="V52" s="252"/>
      <c r="W52" s="251"/>
      <c r="X52" s="251"/>
    </row>
    <row r="53" spans="22:24" x14ac:dyDescent="0.25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36C7-DF66-4BE3-BA65-3876370B1A6F}">
  <dimension ref="B2:K13"/>
  <sheetViews>
    <sheetView workbookViewId="0">
      <selection activeCell="K12" sqref="K12"/>
    </sheetView>
  </sheetViews>
  <sheetFormatPr defaultRowHeight="15" x14ac:dyDescent="0.25"/>
  <cols>
    <col min="2" max="2" width="3.85546875" customWidth="1"/>
    <col min="3" max="3" width="4.7109375" customWidth="1"/>
    <col min="4" max="4" width="15.140625" customWidth="1"/>
    <col min="5" max="5" width="11.5703125" bestFit="1" customWidth="1"/>
    <col min="6" max="6" width="29.85546875" customWidth="1"/>
    <col min="7" max="7" width="15.140625" customWidth="1"/>
    <col min="8" max="8" width="16.28515625" customWidth="1"/>
    <col min="9" max="9" width="19.5703125" customWidth="1"/>
  </cols>
  <sheetData>
    <row r="2" spans="2:11" x14ac:dyDescent="0.25">
      <c r="C2" s="292" t="s">
        <v>328</v>
      </c>
      <c r="D2" s="292"/>
      <c r="E2" t="s">
        <v>51</v>
      </c>
    </row>
    <row r="4" spans="2:11" x14ac:dyDescent="0.25">
      <c r="C4" s="225"/>
      <c r="D4" s="225" t="s">
        <v>340</v>
      </c>
      <c r="E4" s="225" t="s">
        <v>339</v>
      </c>
      <c r="F4" s="225" t="s">
        <v>329</v>
      </c>
      <c r="G4" s="225" t="s">
        <v>331</v>
      </c>
      <c r="H4" s="225" t="s">
        <v>332</v>
      </c>
      <c r="I4" s="225" t="s">
        <v>341</v>
      </c>
    </row>
    <row r="5" spans="2:11" x14ac:dyDescent="0.25">
      <c r="B5" s="5"/>
      <c r="C5" s="225">
        <v>1</v>
      </c>
      <c r="D5" t="s">
        <v>333</v>
      </c>
      <c r="E5" t="s">
        <v>336</v>
      </c>
      <c r="F5" t="s">
        <v>330</v>
      </c>
      <c r="I5">
        <v>8680</v>
      </c>
    </row>
    <row r="6" spans="2:11" x14ac:dyDescent="0.25">
      <c r="B6" s="264"/>
      <c r="C6" s="225">
        <f>C5+1</f>
        <v>2</v>
      </c>
      <c r="D6" t="s">
        <v>334</v>
      </c>
      <c r="E6" t="s">
        <v>336</v>
      </c>
      <c r="F6" t="s">
        <v>335</v>
      </c>
      <c r="G6">
        <v>7.5</v>
      </c>
      <c r="H6">
        <v>0</v>
      </c>
      <c r="I6">
        <v>3450</v>
      </c>
      <c r="J6">
        <v>3060</v>
      </c>
      <c r="K6" t="s">
        <v>342</v>
      </c>
    </row>
    <row r="7" spans="2:11" x14ac:dyDescent="0.25">
      <c r="B7" s="264"/>
      <c r="C7" s="225">
        <f t="shared" ref="C7:C13" si="0">C6+1</f>
        <v>3</v>
      </c>
      <c r="D7" t="s">
        <v>334</v>
      </c>
      <c r="E7" t="s">
        <v>336</v>
      </c>
      <c r="F7" t="s">
        <v>330</v>
      </c>
      <c r="G7">
        <v>4.0730000000000004</v>
      </c>
      <c r="H7">
        <v>1.9870000000000001</v>
      </c>
      <c r="I7">
        <v>4655</v>
      </c>
    </row>
    <row r="8" spans="2:11" x14ac:dyDescent="0.25">
      <c r="C8" s="225">
        <f t="shared" si="0"/>
        <v>4</v>
      </c>
      <c r="D8" t="s">
        <v>333</v>
      </c>
      <c r="E8" t="s">
        <v>337</v>
      </c>
      <c r="F8" t="s">
        <v>330</v>
      </c>
    </row>
    <row r="9" spans="2:11" x14ac:dyDescent="0.25">
      <c r="C9" s="225">
        <f t="shared" si="0"/>
        <v>5</v>
      </c>
      <c r="D9" t="s">
        <v>334</v>
      </c>
      <c r="E9" t="s">
        <v>337</v>
      </c>
      <c r="F9" t="s">
        <v>335</v>
      </c>
    </row>
    <row r="10" spans="2:11" x14ac:dyDescent="0.25">
      <c r="C10" s="225">
        <f t="shared" si="0"/>
        <v>6</v>
      </c>
      <c r="D10" t="s">
        <v>334</v>
      </c>
      <c r="E10" t="s">
        <v>337</v>
      </c>
      <c r="F10" t="s">
        <v>330</v>
      </c>
    </row>
    <row r="11" spans="2:11" x14ac:dyDescent="0.25">
      <c r="C11" s="225">
        <f t="shared" si="0"/>
        <v>7</v>
      </c>
      <c r="D11" t="s">
        <v>338</v>
      </c>
      <c r="F11" t="s">
        <v>330</v>
      </c>
    </row>
    <row r="12" spans="2:11" x14ac:dyDescent="0.25">
      <c r="C12" s="225">
        <f t="shared" si="0"/>
        <v>8</v>
      </c>
      <c r="D12" t="s">
        <v>338</v>
      </c>
      <c r="F12" t="s">
        <v>335</v>
      </c>
    </row>
    <row r="13" spans="2:11" x14ac:dyDescent="0.25">
      <c r="C13" s="225">
        <f t="shared" si="0"/>
        <v>9</v>
      </c>
      <c r="D13" t="s">
        <v>338</v>
      </c>
      <c r="F13" t="s">
        <v>330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2R</vt:lpstr>
      <vt:lpstr>notes</vt:lpstr>
      <vt:lpstr>mat_param</vt:lpstr>
      <vt:lpstr>sim_results</vt:lpstr>
      <vt:lpstr>plots</vt:lpstr>
      <vt:lpstr>Sheet1</vt:lpstr>
      <vt:lpstr>Sheet2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2022-03-31T13:33:43Z</dcterms:modified>
</cp:coreProperties>
</file>