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E:\Computer\Ms Office\Vedios\Excel Project 2019\Excel Project\Active Class\"/>
    </mc:Choice>
  </mc:AlternateContent>
  <xr:revisionPtr revIDLastSave="0" documentId="13_ncr:1_{E0513D1A-14C7-4D70-A445-8D5D0C50D826}" xr6:coauthVersionLast="43" xr6:coauthVersionMax="43" xr10:uidLastSave="{00000000-0000-0000-0000-000000000000}"/>
  <bookViews>
    <workbookView xWindow="-120" yWindow="-120" windowWidth="20730" windowHeight="11160" firstSheet="7" activeTab="9" xr2:uid="{F63B6460-A293-42F9-BD37-221F8685CAC5}"/>
  </bookViews>
  <sheets>
    <sheet name="School Project جلسه سوم " sheetId="1" r:id="rId1"/>
    <sheet name="Cell and Editing, جلسه چهارم" sheetId="2" r:id="rId2"/>
    <sheet name="Pivot Table, جلسه پنجم" sheetId="3" r:id="rId3"/>
    <sheet name="Pivot Chart,ادامه جلسه پنجم " sheetId="4" r:id="rId4"/>
    <sheet name="Nebraska Chart Result" sheetId="16" r:id="rId5"/>
    <sheet name="Nebraska Chart" sheetId="15" r:id="rId6"/>
    <sheet name="Chart, جلسه ششم اکسل ۲۰۱۹" sheetId="5" r:id="rId7"/>
    <sheet name="Table 2019,درس هفتم اکسل ۲۰۱۹" sheetId="6" r:id="rId8"/>
    <sheet name="Matric(Knkr)Resul Project,هشتم" sheetId="7" r:id="rId9"/>
    <sheet name="Sheet1" sheetId="20" r:id="rId10"/>
    <sheet name="Salary Sheet ,درس نهم " sheetId="8" r:id="rId11"/>
    <sheet name="DB,Age,درس دهم" sheetId="9" r:id="rId12"/>
    <sheet name="days " sheetId="12" r:id="rId13"/>
    <sheet name="NET CaFe,درس یازدهم " sheetId="11" r:id="rId14"/>
    <sheet name="NEt Cafe Excerize" sheetId="17" r:id="rId15"/>
    <sheet name="IF Function, درس دوازدهم" sheetId="13" r:id="rId16"/>
    <sheet name="Sumif,Function ,درس سیزدهم" sheetId="14" r:id="rId17"/>
    <sheet name="attendance" sheetId="19" r:id="rId18"/>
  </sheets>
  <definedNames>
    <definedName name="_xlchart.v1.0" hidden="1">'Chart, جلسه ششم اکسل ۲۰۱۹'!$B$6:$B$10</definedName>
    <definedName name="_xlchart.v1.1" hidden="1">'Chart, جلسه ششم اکسل ۲۰۱۹'!$C$5</definedName>
    <definedName name="_xlchart.v1.2" hidden="1">'Chart, جلسه ششم اکسل ۲۰۱۹'!$C$6:$C$10</definedName>
    <definedName name="_xlchart.v1.3" hidden="1">'Chart, جلسه ششم اکسل ۲۰۱۹'!$D$5</definedName>
    <definedName name="_xlchart.v1.4" hidden="1">'Chart, جلسه ششم اکسل ۲۰۱۹'!$D$6:$D$10</definedName>
    <definedName name="_xlchart.v1.5" hidden="1">'Chart, جلسه ششم اکسل ۲۰۱۹'!$E$5</definedName>
    <definedName name="_xlchart.v1.6" hidden="1">'Chart, جلسه ششم اکسل ۲۰۱۹'!$E$6:$E$10</definedName>
    <definedName name="Slicer_English">#N/A</definedName>
    <definedName name="Slicer_Math">#N/A</definedName>
    <definedName name="Slicer_Result">#N/A</definedName>
  </definedNames>
  <calcPr calcId="191029"/>
  <pivotCaches>
    <pivotCache cacheId="0" r:id="rId1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2" l="1"/>
  <c r="AC6" i="19" l="1"/>
  <c r="AD6" i="19"/>
  <c r="AC7" i="19"/>
  <c r="AD7" i="19"/>
  <c r="AE7" i="19"/>
  <c r="AC8" i="19"/>
  <c r="AD8" i="19"/>
  <c r="AE8" i="19" s="1"/>
  <c r="AC9" i="19"/>
  <c r="AD9" i="19"/>
  <c r="AE9" i="19" s="1"/>
  <c r="AC10" i="19"/>
  <c r="AD10" i="19"/>
  <c r="AC11" i="19"/>
  <c r="AD11" i="19"/>
  <c r="AE11" i="19"/>
  <c r="AC12" i="19"/>
  <c r="AD12" i="19"/>
  <c r="AE12" i="19" s="1"/>
  <c r="AC13" i="19"/>
  <c r="AD13" i="19"/>
  <c r="AE13" i="19" s="1"/>
  <c r="AC14" i="19"/>
  <c r="AD14" i="19"/>
  <c r="AC15" i="19"/>
  <c r="AD15" i="19"/>
  <c r="AE15" i="19"/>
  <c r="AC16" i="19"/>
  <c r="AD16" i="19"/>
  <c r="AE16" i="19" s="1"/>
  <c r="AC17" i="19"/>
  <c r="AD17" i="19"/>
  <c r="AE17" i="19" s="1"/>
  <c r="AC18" i="19"/>
  <c r="AD18" i="19"/>
  <c r="AC19" i="19"/>
  <c r="AD19" i="19"/>
  <c r="AE19" i="19"/>
  <c r="AC20" i="19"/>
  <c r="AD20" i="19"/>
  <c r="AE20" i="19" s="1"/>
  <c r="AC21" i="19"/>
  <c r="AD21" i="19"/>
  <c r="AE21" i="19" s="1"/>
  <c r="AC22" i="19"/>
  <c r="AD22" i="19"/>
  <c r="AC23" i="19"/>
  <c r="AD23" i="19"/>
  <c r="AE23" i="19"/>
  <c r="AC24" i="19"/>
  <c r="AD24" i="19"/>
  <c r="AE24" i="19" s="1"/>
  <c r="AD5" i="19"/>
  <c r="AE5" i="19" s="1"/>
  <c r="AC5" i="19"/>
  <c r="AE22" i="19" l="1"/>
  <c r="AE18" i="19"/>
  <c r="AE14" i="19"/>
  <c r="AE10" i="19"/>
  <c r="AE6" i="19"/>
  <c r="D9" i="17"/>
  <c r="E9" i="17" s="1"/>
  <c r="G9" i="17" s="1"/>
  <c r="D8" i="17"/>
  <c r="E8" i="17" s="1"/>
  <c r="G8" i="17" s="1"/>
  <c r="D7" i="17"/>
  <c r="E7" i="17" s="1"/>
  <c r="G7" i="17" s="1"/>
  <c r="D6" i="17"/>
  <c r="E6" i="17" s="1"/>
  <c r="G6" i="17" s="1"/>
  <c r="D5" i="17"/>
  <c r="E5" i="17" s="1"/>
  <c r="G5" i="17" s="1"/>
  <c r="N9" i="9"/>
  <c r="N8" i="9"/>
  <c r="N7" i="9"/>
  <c r="F5" i="17" l="1"/>
  <c r="H5" i="17" s="1"/>
  <c r="I5" i="17" s="1"/>
  <c r="F6" i="17"/>
  <c r="H6" i="17" s="1"/>
  <c r="I6" i="17" s="1"/>
  <c r="F7" i="17"/>
  <c r="H7" i="17" s="1"/>
  <c r="I7" i="17" s="1"/>
  <c r="F8" i="17"/>
  <c r="H8" i="17" s="1"/>
  <c r="I8" i="17" s="1"/>
  <c r="F9" i="17"/>
  <c r="H9" i="17" s="1"/>
  <c r="I9" i="17" s="1"/>
  <c r="N32" i="2"/>
  <c r="O32" i="2"/>
  <c r="P32" i="2"/>
  <c r="Q32" i="2"/>
  <c r="R32" i="2"/>
  <c r="S32" i="2"/>
  <c r="N33" i="2"/>
  <c r="O33" i="2"/>
  <c r="P33" i="2"/>
  <c r="Q33" i="2"/>
  <c r="R33" i="2"/>
  <c r="S33" i="2"/>
  <c r="N34" i="2"/>
  <c r="O34" i="2"/>
  <c r="P34" i="2"/>
  <c r="Q34" i="2"/>
  <c r="R34" i="2"/>
  <c r="S34" i="2"/>
  <c r="N35" i="2"/>
  <c r="O35" i="2"/>
  <c r="P35" i="2"/>
  <c r="Q35" i="2"/>
  <c r="R35" i="2"/>
  <c r="S35" i="2"/>
  <c r="N36" i="2"/>
  <c r="O36" i="2"/>
  <c r="P36" i="2"/>
  <c r="Q36" i="2"/>
  <c r="R36" i="2"/>
  <c r="S36" i="2"/>
  <c r="N37" i="2"/>
  <c r="O37" i="2"/>
  <c r="P37" i="2"/>
  <c r="Q37" i="2"/>
  <c r="R37" i="2"/>
  <c r="S37" i="2"/>
  <c r="N38" i="2"/>
  <c r="O38" i="2"/>
  <c r="P38" i="2"/>
  <c r="Q38" i="2"/>
  <c r="R38" i="2"/>
  <c r="S38" i="2"/>
  <c r="N39" i="2"/>
  <c r="O39" i="2"/>
  <c r="P39" i="2"/>
  <c r="Q39" i="2"/>
  <c r="R39" i="2"/>
  <c r="S39" i="2"/>
  <c r="N40" i="2"/>
  <c r="O40" i="2"/>
  <c r="P40" i="2"/>
  <c r="Q40" i="2"/>
  <c r="R40" i="2"/>
  <c r="S40" i="2"/>
  <c r="N41" i="2"/>
  <c r="O41" i="2"/>
  <c r="P41" i="2"/>
  <c r="Q41" i="2"/>
  <c r="R41" i="2"/>
  <c r="S41" i="2"/>
  <c r="N42" i="2"/>
  <c r="O42" i="2"/>
  <c r="P42" i="2"/>
  <c r="Q42" i="2"/>
  <c r="R42" i="2"/>
  <c r="S42" i="2"/>
  <c r="T34" i="2" l="1"/>
  <c r="T32" i="2"/>
  <c r="L5" i="13"/>
  <c r="L6" i="13"/>
  <c r="L7" i="13"/>
  <c r="L8" i="13"/>
  <c r="L9" i="13"/>
  <c r="L10" i="13"/>
  <c r="L11" i="13"/>
  <c r="L12" i="13"/>
  <c r="L13" i="13"/>
  <c r="L14" i="13"/>
  <c r="K4" i="13"/>
  <c r="L4" i="13"/>
  <c r="K5" i="13"/>
  <c r="K6" i="13"/>
  <c r="K7" i="13"/>
  <c r="K8" i="13"/>
  <c r="K9" i="13"/>
  <c r="K10" i="13"/>
  <c r="K11" i="13"/>
  <c r="K12" i="13"/>
  <c r="K13" i="13"/>
  <c r="K14" i="13"/>
  <c r="J5" i="13"/>
  <c r="J6" i="13"/>
  <c r="J7" i="13"/>
  <c r="J8" i="13"/>
  <c r="J9" i="13"/>
  <c r="J10" i="13"/>
  <c r="J11" i="13"/>
  <c r="J12" i="13"/>
  <c r="J13" i="13"/>
  <c r="J14" i="13"/>
  <c r="J4" i="13"/>
  <c r="I5" i="13"/>
  <c r="I6" i="13"/>
  <c r="I7" i="13"/>
  <c r="I8" i="13"/>
  <c r="I9" i="13"/>
  <c r="I10" i="13"/>
  <c r="I11" i="13"/>
  <c r="I12" i="13"/>
  <c r="I13" i="13"/>
  <c r="I14" i="13"/>
  <c r="I4" i="13"/>
  <c r="H4" i="13"/>
  <c r="H5" i="13"/>
  <c r="H6" i="13"/>
  <c r="H7" i="13"/>
  <c r="H8" i="13"/>
  <c r="H9" i="13"/>
  <c r="H10" i="13"/>
  <c r="H11" i="13"/>
  <c r="H12" i="13"/>
  <c r="H13" i="13"/>
  <c r="H14" i="13"/>
  <c r="G4" i="13"/>
  <c r="G5" i="13"/>
  <c r="G6" i="13"/>
  <c r="G7" i="13"/>
  <c r="G8" i="13"/>
  <c r="G9" i="13"/>
  <c r="G10" i="13"/>
  <c r="G11" i="13"/>
  <c r="G12" i="13"/>
  <c r="G13" i="13"/>
  <c r="G14" i="13"/>
  <c r="F5" i="13"/>
  <c r="F6" i="13"/>
  <c r="F7" i="13"/>
  <c r="F8" i="13"/>
  <c r="F9" i="13"/>
  <c r="F10" i="13"/>
  <c r="F11" i="13"/>
  <c r="F12" i="13"/>
  <c r="F13" i="13"/>
  <c r="F14" i="13"/>
  <c r="F4" i="13"/>
  <c r="E10" i="11"/>
  <c r="F10" i="11" s="1"/>
  <c r="H10" i="11" s="1"/>
  <c r="E19" i="12"/>
  <c r="E18" i="12"/>
  <c r="E7" i="12"/>
  <c r="E8" i="12"/>
  <c r="E9" i="12"/>
  <c r="E10" i="12"/>
  <c r="E11" i="12"/>
  <c r="E12" i="12"/>
  <c r="E13" i="12"/>
  <c r="E14" i="12"/>
  <c r="E15" i="12"/>
  <c r="E16" i="12"/>
  <c r="E17" i="12"/>
  <c r="E6" i="12"/>
  <c r="E7" i="11"/>
  <c r="F7" i="11" s="1"/>
  <c r="H7" i="11" s="1"/>
  <c r="I7" i="11" s="1"/>
  <c r="J7" i="11" s="1"/>
  <c r="G7" i="11"/>
  <c r="E8" i="11"/>
  <c r="F8" i="11" s="1"/>
  <c r="H8" i="11" s="1"/>
  <c r="I8" i="11" s="1"/>
  <c r="J8" i="11" s="1"/>
  <c r="G8" i="11"/>
  <c r="E9" i="11"/>
  <c r="F9" i="11" s="1"/>
  <c r="H9" i="11" s="1"/>
  <c r="I9" i="11" s="1"/>
  <c r="J9" i="11" s="1"/>
  <c r="G9" i="11"/>
  <c r="F6" i="11"/>
  <c r="H6" i="11" s="1"/>
  <c r="E6" i="11"/>
  <c r="G6" i="11" s="1"/>
  <c r="I6" i="11" s="1"/>
  <c r="J6" i="11" s="1"/>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D17" i="9"/>
  <c r="E17" i="9"/>
  <c r="F17" i="9"/>
  <c r="D18" i="9"/>
  <c r="E18" i="9"/>
  <c r="F18" i="9"/>
  <c r="D19" i="9"/>
  <c r="E19" i="9"/>
  <c r="F19" i="9"/>
  <c r="D6" i="9"/>
  <c r="F6" i="9"/>
  <c r="E6" i="9"/>
  <c r="D6" i="8"/>
  <c r="E6" i="8"/>
  <c r="F6" i="8"/>
  <c r="G6" i="8"/>
  <c r="H6" i="8"/>
  <c r="D7" i="8"/>
  <c r="E7" i="8"/>
  <c r="F7" i="8"/>
  <c r="G7" i="8"/>
  <c r="H7" i="8"/>
  <c r="D8" i="8"/>
  <c r="E8" i="8"/>
  <c r="F8" i="8"/>
  <c r="G8" i="8"/>
  <c r="H8" i="8"/>
  <c r="D9" i="8"/>
  <c r="E9" i="8"/>
  <c r="F9" i="8"/>
  <c r="G9" i="8"/>
  <c r="H9" i="8"/>
  <c r="D10" i="8"/>
  <c r="E10" i="8"/>
  <c r="F10" i="8"/>
  <c r="G10" i="8"/>
  <c r="H10" i="8"/>
  <c r="D11" i="8"/>
  <c r="E11" i="8"/>
  <c r="F11" i="8"/>
  <c r="G11" i="8"/>
  <c r="H11" i="8"/>
  <c r="D12" i="8"/>
  <c r="E12" i="8"/>
  <c r="F12" i="8"/>
  <c r="G12" i="8"/>
  <c r="H12" i="8"/>
  <c r="D13" i="8"/>
  <c r="E13" i="8"/>
  <c r="F13" i="8"/>
  <c r="G13" i="8"/>
  <c r="H13" i="8"/>
  <c r="D14" i="8"/>
  <c r="E14" i="8"/>
  <c r="F14" i="8"/>
  <c r="G14" i="8"/>
  <c r="H14" i="8"/>
  <c r="D15" i="8"/>
  <c r="E15" i="8"/>
  <c r="F15" i="8"/>
  <c r="G15" i="8"/>
  <c r="H15" i="8"/>
  <c r="D16" i="8"/>
  <c r="E16" i="8"/>
  <c r="F16" i="8"/>
  <c r="G16" i="8"/>
  <c r="H16" i="8"/>
  <c r="D17" i="8"/>
  <c r="E17" i="8"/>
  <c r="F17" i="8"/>
  <c r="G17" i="8"/>
  <c r="H17" i="8"/>
  <c r="D18" i="8"/>
  <c r="E18" i="8"/>
  <c r="F18" i="8"/>
  <c r="G18" i="8"/>
  <c r="H18" i="8"/>
  <c r="H5" i="8"/>
  <c r="G5" i="8"/>
  <c r="F5" i="8"/>
  <c r="E5" i="8"/>
  <c r="I5" i="8" s="1"/>
  <c r="D5" i="8"/>
  <c r="G11" i="7"/>
  <c r="I11" i="7" s="1"/>
  <c r="E7" i="7"/>
  <c r="G7" i="7" s="1"/>
  <c r="E8" i="7"/>
  <c r="G8" i="7" s="1"/>
  <c r="E9" i="7"/>
  <c r="G9" i="7" s="1"/>
  <c r="E10" i="7"/>
  <c r="G10" i="7" s="1"/>
  <c r="H10" i="7" s="1"/>
  <c r="E11" i="7"/>
  <c r="E12" i="7"/>
  <c r="G12" i="7" s="1"/>
  <c r="E13" i="7"/>
  <c r="G13" i="7" s="1"/>
  <c r="H13" i="7" s="1"/>
  <c r="E14" i="7"/>
  <c r="G14" i="7" s="1"/>
  <c r="E15" i="7"/>
  <c r="G15" i="7" s="1"/>
  <c r="E16" i="7"/>
  <c r="G16" i="7" s="1"/>
  <c r="E17" i="7"/>
  <c r="G17" i="7" s="1"/>
  <c r="E18" i="7"/>
  <c r="G18" i="7" s="1"/>
  <c r="E19" i="7"/>
  <c r="G19" i="7" s="1"/>
  <c r="E20" i="7"/>
  <c r="G20" i="7" s="1"/>
  <c r="E21" i="7"/>
  <c r="G21" i="7" s="1"/>
  <c r="E22" i="7"/>
  <c r="G22" i="7" s="1"/>
  <c r="E23" i="7"/>
  <c r="G23" i="7" s="1"/>
  <c r="E24" i="7"/>
  <c r="G24" i="7" s="1"/>
  <c r="E25" i="7"/>
  <c r="G25" i="7" s="1"/>
  <c r="E6" i="7"/>
  <c r="G6" i="7" s="1"/>
  <c r="H27" i="1"/>
  <c r="I27" i="1"/>
  <c r="J27" i="1" s="1"/>
  <c r="H26" i="1"/>
  <c r="I26" i="1"/>
  <c r="J26" i="1" s="1"/>
  <c r="H25" i="1"/>
  <c r="I25" i="1"/>
  <c r="J25" i="1" s="1"/>
  <c r="H24" i="1"/>
  <c r="I24" i="1"/>
  <c r="J24" i="1" s="1"/>
  <c r="H23" i="1"/>
  <c r="I23" i="1"/>
  <c r="J23" i="1"/>
  <c r="H22" i="1"/>
  <c r="I22" i="1"/>
  <c r="J22" i="1" s="1"/>
  <c r="H21" i="1"/>
  <c r="I21" i="1"/>
  <c r="J21" i="1" s="1"/>
  <c r="H20" i="1"/>
  <c r="I20" i="1"/>
  <c r="J20" i="1" s="1"/>
  <c r="H19" i="1"/>
  <c r="I19" i="1"/>
  <c r="J19" i="1" s="1"/>
  <c r="H18" i="1"/>
  <c r="I18" i="1"/>
  <c r="J18" i="1" s="1"/>
  <c r="J5" i="8" l="1"/>
  <c r="K5" i="8"/>
  <c r="I17" i="8"/>
  <c r="I15" i="8"/>
  <c r="I13" i="8"/>
  <c r="I11" i="8"/>
  <c r="J11" i="8" s="1"/>
  <c r="K11" i="8" s="1"/>
  <c r="I9" i="8"/>
  <c r="I7" i="8"/>
  <c r="J7" i="8" s="1"/>
  <c r="K7" i="8" s="1"/>
  <c r="I18" i="8"/>
  <c r="I16" i="8"/>
  <c r="J16" i="8" s="1"/>
  <c r="K16" i="8" s="1"/>
  <c r="I14" i="8"/>
  <c r="I12" i="8"/>
  <c r="J12" i="8" s="1"/>
  <c r="K12" i="8" s="1"/>
  <c r="I10" i="8"/>
  <c r="I8" i="8"/>
  <c r="J8" i="8" s="1"/>
  <c r="K8" i="8" s="1"/>
  <c r="I6" i="8"/>
  <c r="G10" i="11"/>
  <c r="I10" i="11" s="1"/>
  <c r="J10" i="11" s="1"/>
  <c r="J17" i="8"/>
  <c r="K17" i="8" s="1"/>
  <c r="J15" i="8"/>
  <c r="K15" i="8" s="1"/>
  <c r="J13" i="8"/>
  <c r="K13" i="8" s="1"/>
  <c r="J9" i="8"/>
  <c r="K9" i="8" s="1"/>
  <c r="K18" i="8"/>
  <c r="J18" i="8"/>
  <c r="J14" i="8"/>
  <c r="K14" i="8" s="1"/>
  <c r="J10" i="8"/>
  <c r="K10" i="8" s="1"/>
  <c r="J6" i="8"/>
  <c r="K6" i="8" s="1"/>
  <c r="I6" i="7"/>
  <c r="H6" i="7"/>
  <c r="I24" i="7"/>
  <c r="H24" i="7"/>
  <c r="I22" i="7"/>
  <c r="H22" i="7"/>
  <c r="I20" i="7"/>
  <c r="H20" i="7"/>
  <c r="I18" i="7"/>
  <c r="H18" i="7"/>
  <c r="I16" i="7"/>
  <c r="H16" i="7"/>
  <c r="I14" i="7"/>
  <c r="H14" i="7"/>
  <c r="H12" i="7"/>
  <c r="I12" i="7"/>
  <c r="I8" i="7"/>
  <c r="H8" i="7"/>
  <c r="I25" i="7"/>
  <c r="H25" i="7"/>
  <c r="I23" i="7"/>
  <c r="H23" i="7"/>
  <c r="I21" i="7"/>
  <c r="H21" i="7"/>
  <c r="I19" i="7"/>
  <c r="H19" i="7"/>
  <c r="I17" i="7"/>
  <c r="H17" i="7"/>
  <c r="I15" i="7"/>
  <c r="H15" i="7"/>
  <c r="I9" i="7"/>
  <c r="H9" i="7"/>
  <c r="I7" i="7"/>
  <c r="H7" i="7"/>
  <c r="H11" i="7"/>
  <c r="I10" i="7"/>
  <c r="I13" i="7"/>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I56" i="1"/>
  <c r="J56" i="1" s="1"/>
  <c r="H56" i="1"/>
  <c r="I55" i="1"/>
  <c r="J55" i="1" s="1"/>
  <c r="H55" i="1"/>
  <c r="I54" i="1"/>
  <c r="J54" i="1" s="1"/>
  <c r="H54" i="1"/>
  <c r="I53" i="1"/>
  <c r="J53" i="1" s="1"/>
  <c r="H53" i="1"/>
  <c r="I52" i="1"/>
  <c r="J52" i="1" s="1"/>
  <c r="H52" i="1"/>
  <c r="J51" i="1"/>
  <c r="I51" i="1"/>
  <c r="H51" i="1"/>
  <c r="I50" i="1"/>
  <c r="J50" i="1" s="1"/>
  <c r="H50" i="1"/>
  <c r="I49" i="1"/>
  <c r="J49" i="1" s="1"/>
  <c r="H49" i="1"/>
  <c r="I48" i="1"/>
  <c r="J48" i="1" s="1"/>
  <c r="H48" i="1"/>
  <c r="I47" i="1"/>
  <c r="J47" i="1" s="1"/>
  <c r="H47" i="1"/>
  <c r="I39" i="1"/>
  <c r="J39" i="1" s="1"/>
  <c r="H39" i="1"/>
  <c r="I40" i="1"/>
  <c r="J40" i="1" s="1"/>
  <c r="H40" i="1"/>
  <c r="I33" i="1"/>
  <c r="J33" i="1" s="1"/>
  <c r="H33" i="1"/>
  <c r="I36" i="1"/>
  <c r="J36" i="1" s="1"/>
  <c r="H36" i="1"/>
  <c r="I32" i="1"/>
  <c r="J32" i="1" s="1"/>
  <c r="H32" i="1"/>
  <c r="I34" i="1"/>
  <c r="J34" i="1" s="1"/>
  <c r="H34" i="1"/>
  <c r="I41" i="1"/>
  <c r="J41" i="1" s="1"/>
  <c r="H41" i="1"/>
  <c r="I35" i="1"/>
  <c r="J35" i="1" s="1"/>
  <c r="H35" i="1"/>
  <c r="I37" i="1"/>
  <c r="J37" i="1" s="1"/>
  <c r="H37" i="1"/>
  <c r="I38" i="1"/>
  <c r="J38" i="1" s="1"/>
  <c r="H38" i="1"/>
  <c r="I8" i="1"/>
  <c r="J8" i="1" s="1"/>
  <c r="I9" i="1"/>
  <c r="J9" i="1" s="1"/>
  <c r="I10" i="1"/>
  <c r="J10" i="1" s="1"/>
  <c r="I11" i="1"/>
  <c r="J11" i="1" s="1"/>
  <c r="I12" i="1"/>
  <c r="J12" i="1" s="1"/>
  <c r="I13" i="1"/>
  <c r="J13" i="1" s="1"/>
  <c r="I14" i="1"/>
  <c r="J14" i="1" s="1"/>
  <c r="I15" i="1"/>
  <c r="J15" i="1" s="1"/>
  <c r="I16" i="1"/>
  <c r="J16" i="1" s="1"/>
  <c r="I17" i="1"/>
  <c r="J17" i="1" s="1"/>
  <c r="H9" i="1"/>
  <c r="H10" i="1"/>
  <c r="H11" i="1"/>
  <c r="H12" i="1"/>
  <c r="H13" i="1"/>
  <c r="H14" i="1"/>
  <c r="H15" i="1"/>
  <c r="H16" i="1"/>
  <c r="H17" i="1"/>
  <c r="H8" i="1"/>
  <c r="H41" i="2" l="1"/>
  <c r="I29" i="2"/>
  <c r="I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6" authorId="0" shapeId="0" xr:uid="{0723A951-CB02-414E-9B14-01A3F0A10721}">
      <text>
        <r>
          <rPr>
            <b/>
            <sz val="9"/>
            <color indexed="81"/>
            <rFont val="Tahoma"/>
            <family val="2"/>
          </rPr>
          <t>Administrator:</t>
        </r>
        <r>
          <rPr>
            <sz val="9"/>
            <color indexed="81"/>
            <rFont val="Tahoma"/>
            <family val="2"/>
          </rPr>
          <t xml:space="preserve">
در این سرا ی بی کسی کسی بدر نمی زند
</t>
        </r>
      </text>
    </comment>
  </commentList>
</comments>
</file>

<file path=xl/sharedStrings.xml><?xml version="1.0" encoding="utf-8"?>
<sst xmlns="http://schemas.openxmlformats.org/spreadsheetml/2006/main" count="1063" uniqueCount="203">
  <si>
    <t>Roll No</t>
  </si>
  <si>
    <t xml:space="preserve">Name </t>
  </si>
  <si>
    <t>F/Name</t>
  </si>
  <si>
    <t xml:space="preserve">Scince </t>
  </si>
  <si>
    <t>Math</t>
  </si>
  <si>
    <t>English</t>
  </si>
  <si>
    <t xml:space="preserve">Total </t>
  </si>
  <si>
    <t>Average</t>
  </si>
  <si>
    <t>Result</t>
  </si>
  <si>
    <t>Ali</t>
  </si>
  <si>
    <t>Essa</t>
  </si>
  <si>
    <t>Wali</t>
  </si>
  <si>
    <t>Musa</t>
  </si>
  <si>
    <t>Juma</t>
  </si>
  <si>
    <t>musa</t>
  </si>
  <si>
    <t>Reza</t>
  </si>
  <si>
    <t>Fida</t>
  </si>
  <si>
    <t>Nabi</t>
  </si>
  <si>
    <t>Hussain</t>
  </si>
  <si>
    <t>Hussan</t>
  </si>
  <si>
    <t>Qaris</t>
  </si>
  <si>
    <t>hussain</t>
  </si>
  <si>
    <t>shams</t>
  </si>
  <si>
    <t>Total, Average,Result</t>
  </si>
  <si>
    <t>Format as Table</t>
  </si>
  <si>
    <t xml:space="preserve">Top Average , pass,           </t>
  </si>
  <si>
    <t>Cell Style</t>
  </si>
  <si>
    <t>به بخش چهارم خوش آمدید {جمیل محمدی}</t>
  </si>
  <si>
    <t>subject</t>
  </si>
  <si>
    <t xml:space="preserve">Home </t>
  </si>
  <si>
    <t>Fill</t>
  </si>
  <si>
    <t>Groth</t>
  </si>
  <si>
    <t>Justify</t>
  </si>
  <si>
    <t>Home</t>
  </si>
  <si>
    <t xml:space="preserve">        Ali</t>
  </si>
  <si>
    <t>Qadam</t>
  </si>
  <si>
    <t xml:space="preserve">     Father</t>
  </si>
  <si>
    <t>Sardar</t>
  </si>
  <si>
    <t xml:space="preserve">         sister</t>
  </si>
  <si>
    <t>Note: if you want to delete all the DATA select all of them  and Delete</t>
  </si>
  <si>
    <t>AutoSum</t>
  </si>
  <si>
    <t>Ctrl + +</t>
  </si>
  <si>
    <r>
      <t>Ctrl +</t>
    </r>
    <r>
      <rPr>
        <sz val="14"/>
        <color theme="1"/>
        <rFont val="Calibri"/>
        <family val="2"/>
        <scheme val="minor"/>
      </rPr>
      <t xml:space="preserve"> -</t>
    </r>
  </si>
  <si>
    <t>Month</t>
  </si>
  <si>
    <t>Date</t>
  </si>
  <si>
    <t>Teacher</t>
  </si>
  <si>
    <t>Program</t>
  </si>
  <si>
    <t>Fees</t>
  </si>
  <si>
    <t>Jan</t>
  </si>
  <si>
    <t>Feb</t>
  </si>
  <si>
    <t>March</t>
  </si>
  <si>
    <t xml:space="preserve">Jamil </t>
  </si>
  <si>
    <t>Word</t>
  </si>
  <si>
    <t>Excel</t>
  </si>
  <si>
    <t>David</t>
  </si>
  <si>
    <t>Access</t>
  </si>
  <si>
    <t>Rahmat</t>
  </si>
  <si>
    <t>Powerpoint</t>
  </si>
  <si>
    <t>Networking</t>
  </si>
  <si>
    <t>Corel Draw</t>
  </si>
  <si>
    <t xml:space="preserve">Pivot Tableٍ برای خلاصه جمع سریع استفاده  می شود  </t>
  </si>
  <si>
    <t>(All)</t>
  </si>
  <si>
    <t>Row Labels</t>
  </si>
  <si>
    <t>Grand Total</t>
  </si>
  <si>
    <t>Column Labels</t>
  </si>
  <si>
    <t>Sum of Fees</t>
  </si>
  <si>
    <t>timeline  wok with Date</t>
  </si>
  <si>
    <t>Gas</t>
  </si>
  <si>
    <t>Light</t>
  </si>
  <si>
    <t>Water</t>
  </si>
  <si>
    <t>Mar</t>
  </si>
  <si>
    <t>Apr</t>
  </si>
  <si>
    <t>May</t>
  </si>
  <si>
    <t>City</t>
  </si>
  <si>
    <t>Sales</t>
  </si>
  <si>
    <t>Pekanbaru</t>
  </si>
  <si>
    <t>Jakarta</t>
  </si>
  <si>
    <t>Kabul</t>
  </si>
  <si>
    <t>Mazar</t>
  </si>
  <si>
    <t>yawar</t>
  </si>
  <si>
    <t xml:space="preserve">Mohammad </t>
  </si>
  <si>
    <t>Jamil</t>
  </si>
  <si>
    <t>Ghulam</t>
  </si>
  <si>
    <t>Yusuf</t>
  </si>
  <si>
    <t>Feroz</t>
  </si>
  <si>
    <t>Mosa</t>
  </si>
  <si>
    <t>Hibib</t>
  </si>
  <si>
    <t>Ahmad</t>
  </si>
  <si>
    <t>Fardin</t>
  </si>
  <si>
    <t>Hadi</t>
  </si>
  <si>
    <t>Lal</t>
  </si>
  <si>
    <t>Younus</t>
  </si>
  <si>
    <t xml:space="preserve">Ghulam </t>
  </si>
  <si>
    <t>Fail</t>
  </si>
  <si>
    <t>Pass</t>
  </si>
  <si>
    <t>می توانید با استفاده از گزینه Table به تمام از شاگردان نمبر های را داد که در این لیست شامل استند مثلا کامیابی و ناکامی شان و نمبر های بالا یعنی به این معنی که که کی از این جمع نمبر بالا را گرفته است</t>
  </si>
  <si>
    <t>Option Sparkline برای یک نتایجه استفاده می گردد  و قرار زیل عمل می کند!</t>
  </si>
  <si>
    <t>مثلا اگر بخواهیم فعالیت یک تیم فوتبال را معلوم کنیم طور ذیل عمل می کنیم!</t>
  </si>
  <si>
    <t>Team</t>
  </si>
  <si>
    <t>Student Name</t>
  </si>
  <si>
    <t>9th Marks</t>
  </si>
  <si>
    <t>10th Marks</t>
  </si>
  <si>
    <t>Total obtained Marks</t>
  </si>
  <si>
    <t>Total Marks</t>
  </si>
  <si>
    <t>Percentage</t>
  </si>
  <si>
    <t>division</t>
  </si>
  <si>
    <t>Matric Result Project</t>
  </si>
  <si>
    <t>Field</t>
  </si>
  <si>
    <t xml:space="preserve">ali </t>
  </si>
  <si>
    <t>ID</t>
  </si>
  <si>
    <t>Employee Name</t>
  </si>
  <si>
    <t>Basic Pay</t>
  </si>
  <si>
    <t>Medical(3%)</t>
  </si>
  <si>
    <t>Accomudation(4%)</t>
  </si>
  <si>
    <t>Entertaiment(2%)</t>
  </si>
  <si>
    <t>Provident fund(2%)</t>
  </si>
  <si>
    <t>Labor union fund(1%)</t>
  </si>
  <si>
    <t>ali</t>
  </si>
  <si>
    <t>Gross Pay</t>
  </si>
  <si>
    <t>Fedral Tax(5%)</t>
  </si>
  <si>
    <t>net salary</t>
  </si>
  <si>
    <t>Deductions</t>
  </si>
  <si>
    <t>Allowances</t>
  </si>
  <si>
    <t>Tax</t>
  </si>
  <si>
    <t>Name</t>
  </si>
  <si>
    <t>Date Of Birth</t>
  </si>
  <si>
    <t>year</t>
  </si>
  <si>
    <t>Day</t>
  </si>
  <si>
    <t>Age</t>
  </si>
  <si>
    <t>now</t>
  </si>
  <si>
    <t>today</t>
  </si>
  <si>
    <t>date</t>
  </si>
  <si>
    <t>Ctrl+;</t>
  </si>
  <si>
    <t>Ctrl+Shift+;</t>
  </si>
  <si>
    <t>تاریخ حالا</t>
  </si>
  <si>
    <t>امروز</t>
  </si>
  <si>
    <t>تاریخ</t>
  </si>
  <si>
    <t>تاربخ حالا</t>
  </si>
  <si>
    <t>ساعت یا همین دقیقه</t>
  </si>
  <si>
    <t>important you should Learn</t>
  </si>
  <si>
    <t>Cabin</t>
  </si>
  <si>
    <t>Starting Time</t>
  </si>
  <si>
    <t>Ending time</t>
  </si>
  <si>
    <t xml:space="preserve">Total time </t>
  </si>
  <si>
    <t>hour</t>
  </si>
  <si>
    <t>Minute</t>
  </si>
  <si>
    <t>Hour to minute</t>
  </si>
  <si>
    <t>Total Minute</t>
  </si>
  <si>
    <t>Amount</t>
  </si>
  <si>
    <t>a</t>
  </si>
  <si>
    <t>b</t>
  </si>
  <si>
    <t>c</t>
  </si>
  <si>
    <t>d</t>
  </si>
  <si>
    <t>Net Café Project</t>
  </si>
  <si>
    <t>hiring date</t>
  </si>
  <si>
    <t>exit date</t>
  </si>
  <si>
    <t>total days</t>
  </si>
  <si>
    <t>Total days</t>
  </si>
  <si>
    <t>hamid</t>
  </si>
  <si>
    <t>AliAkbar</t>
  </si>
  <si>
    <t>e</t>
  </si>
  <si>
    <t>F Name</t>
  </si>
  <si>
    <t>Attendence</t>
  </si>
  <si>
    <t>&gt;</t>
  </si>
  <si>
    <t>&lt;</t>
  </si>
  <si>
    <t>&lt;&gt;</t>
  </si>
  <si>
    <t>not</t>
  </si>
  <si>
    <t>and</t>
  </si>
  <si>
    <t>or</t>
  </si>
  <si>
    <t>=</t>
  </si>
  <si>
    <t>shortchut of Adding Row and column</t>
  </si>
  <si>
    <t>Nebraska lottery Procceds Distribution,19913</t>
  </si>
  <si>
    <t xml:space="preserve">Education </t>
  </si>
  <si>
    <t>General Fund</t>
  </si>
  <si>
    <t>Cities</t>
  </si>
  <si>
    <t>Senior Citizen Program</t>
  </si>
  <si>
    <t>Other</t>
  </si>
  <si>
    <t>Naser</t>
  </si>
  <si>
    <t>Safdar</t>
  </si>
  <si>
    <t>Shahin</t>
  </si>
  <si>
    <t>Mohsen</t>
  </si>
  <si>
    <t>khan</t>
  </si>
  <si>
    <t>Subhan</t>
  </si>
  <si>
    <t>Qurbani</t>
  </si>
  <si>
    <t>Yazdani</t>
  </si>
  <si>
    <t xml:space="preserve">Dostar </t>
  </si>
  <si>
    <t>Muradi</t>
  </si>
  <si>
    <t>Mohammadi</t>
  </si>
  <si>
    <t xml:space="preserve">Yasin </t>
  </si>
  <si>
    <t>Farahmand</t>
  </si>
  <si>
    <t>Murtaza</t>
  </si>
  <si>
    <t>Haidari</t>
  </si>
  <si>
    <t>Eshaq Ali</t>
  </si>
  <si>
    <t>Nazari</t>
  </si>
  <si>
    <t>Salihi</t>
  </si>
  <si>
    <t>Fname</t>
  </si>
  <si>
    <t>p</t>
  </si>
  <si>
    <t>A</t>
  </si>
  <si>
    <t>L</t>
  </si>
  <si>
    <t>Total Attendance</t>
  </si>
  <si>
    <t>Attendance %</t>
  </si>
  <si>
    <t>Class 12th</t>
  </si>
  <si>
    <t>Shahid Basir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</si>
</sst>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d"/>
  </numFmts>
  <fonts count="27" x14ac:knownFonts="1">
    <font>
      <sz val="11"/>
      <color theme="1"/>
      <name val="Calibri"/>
      <family val="2"/>
      <scheme val="minor"/>
    </font>
    <font>
      <b/>
      <sz val="11"/>
      <color theme="0"/>
      <name val="Calibri"/>
      <family val="2"/>
      <scheme val="minor"/>
    </font>
    <font>
      <sz val="11"/>
      <color theme="0"/>
      <name val="Calibri"/>
      <family val="2"/>
      <scheme val="minor"/>
    </font>
    <font>
      <sz val="14"/>
      <color theme="1"/>
      <name val="Calibri"/>
      <family val="2"/>
      <scheme val="minor"/>
    </font>
    <font>
      <sz val="20"/>
      <color rgb="FFFF0000"/>
      <name val="Calibri"/>
      <family val="2"/>
      <scheme val="minor"/>
    </font>
    <font>
      <b/>
      <sz val="11"/>
      <color rgb="FF00B0F0"/>
      <name val="Calibri"/>
      <family val="2"/>
      <scheme val="minor"/>
    </font>
    <font>
      <b/>
      <sz val="14"/>
      <color theme="0"/>
      <name val="Calibri"/>
      <family val="2"/>
      <scheme val="minor"/>
    </font>
    <font>
      <sz val="11"/>
      <color rgb="FF0070C0"/>
      <name val="Calibri"/>
      <family val="2"/>
      <scheme val="minor"/>
    </font>
    <font>
      <sz val="24"/>
      <color theme="1"/>
      <name val="Calibri"/>
      <family val="2"/>
      <scheme val="minor"/>
    </font>
    <font>
      <sz val="9"/>
      <color indexed="81"/>
      <name val="Tahoma"/>
      <family val="2"/>
    </font>
    <font>
      <b/>
      <sz val="9"/>
      <color indexed="81"/>
      <name val="Tahoma"/>
      <family val="2"/>
    </font>
    <font>
      <sz val="18"/>
      <color theme="0"/>
      <name val="Calibri"/>
      <family val="2"/>
      <scheme val="minor"/>
    </font>
    <font>
      <sz val="20"/>
      <color rgb="FF00B0F0"/>
      <name val="Calibri"/>
      <family val="2"/>
      <scheme val="minor"/>
    </font>
    <font>
      <b/>
      <sz val="11"/>
      <color theme="1"/>
      <name val="Calibri"/>
      <family val="2"/>
      <scheme val="minor"/>
    </font>
    <font>
      <sz val="20"/>
      <color theme="1"/>
      <name val="Calibri"/>
      <family val="2"/>
      <scheme val="minor"/>
    </font>
    <font>
      <sz val="11"/>
      <color rgb="FF002060"/>
      <name val="Calibri"/>
      <family val="2"/>
      <scheme val="minor"/>
    </font>
    <font>
      <u/>
      <sz val="11"/>
      <color theme="10"/>
      <name val="Calibri"/>
      <family val="2"/>
      <scheme val="minor"/>
    </font>
    <font>
      <b/>
      <sz val="22"/>
      <color theme="0"/>
      <name val="Calibri"/>
      <family val="2"/>
      <scheme val="minor"/>
    </font>
    <font>
      <sz val="11"/>
      <color theme="1"/>
      <name val="Calibri"/>
      <family val="2"/>
      <scheme val="minor"/>
    </font>
    <font>
      <sz val="16"/>
      <color rgb="FF00B0F0"/>
      <name val="Tahoma"/>
      <family val="2"/>
    </font>
    <font>
      <sz val="11"/>
      <color theme="1"/>
      <name val="Tahoma"/>
      <family val="2"/>
    </font>
    <font>
      <b/>
      <sz val="11"/>
      <color theme="1"/>
      <name val="Tahoma"/>
      <family val="2"/>
    </font>
    <font>
      <sz val="36"/>
      <color theme="2"/>
      <name val="Tahoma"/>
      <family val="2"/>
    </font>
    <font>
      <sz val="20"/>
      <color theme="0"/>
      <name val="Tahoma"/>
      <family val="2"/>
    </font>
    <font>
      <u/>
      <sz val="11"/>
      <color theme="10"/>
      <name val="Tahoma"/>
      <family val="2"/>
    </font>
    <font>
      <b/>
      <sz val="10"/>
      <color theme="0"/>
      <name val="Tahoma"/>
      <family val="2"/>
    </font>
    <font>
      <b/>
      <sz val="28"/>
      <color theme="0"/>
      <name val="Tahoma"/>
      <family val="2"/>
    </font>
  </fonts>
  <fills count="15">
    <fill>
      <patternFill patternType="none"/>
    </fill>
    <fill>
      <patternFill patternType="gray125"/>
    </fill>
    <fill>
      <patternFill patternType="solid">
        <fgColor theme="5"/>
      </patternFill>
    </fill>
    <fill>
      <patternFill patternType="solid">
        <fgColor rgb="FFFFFF00"/>
        <bgColor indexed="64"/>
      </patternFill>
    </fill>
    <fill>
      <patternFill patternType="solid">
        <fgColor rgb="FF002060"/>
        <bgColor indexed="64"/>
      </patternFill>
    </fill>
    <fill>
      <patternFill patternType="solid">
        <fgColor theme="5"/>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49998474074526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2" borderId="0" applyNumberFormat="0" applyBorder="0" applyAlignment="0" applyProtection="0"/>
    <xf numFmtId="0" fontId="16" fillId="0" borderId="0" applyNumberFormat="0" applyFill="0" applyBorder="0" applyAlignment="0" applyProtection="0"/>
    <xf numFmtId="9" fontId="18" fillId="0" borderId="0" applyFont="0" applyFill="0" applyBorder="0" applyAlignment="0" applyProtection="0"/>
  </cellStyleXfs>
  <cellXfs count="115">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0" xfId="0" applyBorder="1"/>
    <xf numFmtId="0" fontId="5" fillId="4" borderId="1" xfId="0" applyFont="1" applyFill="1" applyBorder="1"/>
    <xf numFmtId="0" fontId="5" fillId="4" borderId="1" xfId="0" applyFont="1" applyFill="1" applyBorder="1" applyAlignment="1">
      <alignment horizontal="center"/>
    </xf>
    <xf numFmtId="14" fontId="0" fillId="0" borderId="0" xfId="0" applyNumberFormat="1"/>
    <xf numFmtId="0" fontId="0" fillId="0" borderId="11" xfId="0" applyBorder="1"/>
    <xf numFmtId="0" fontId="0" fillId="0" borderId="5" xfId="0" applyBorder="1"/>
    <xf numFmtId="0" fontId="0" fillId="0" borderId="3"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4" borderId="5" xfId="0" applyFont="1" applyFill="1" applyBorder="1"/>
    <xf numFmtId="0" fontId="1" fillId="4" borderId="6" xfId="0" applyFont="1" applyFill="1" applyBorder="1"/>
    <xf numFmtId="0" fontId="1" fillId="4" borderId="6" xfId="0" applyFont="1" applyFill="1" applyBorder="1" applyAlignment="1">
      <alignment horizontal="center"/>
    </xf>
    <xf numFmtId="0" fontId="1" fillId="4" borderId="7" xfId="0" applyFont="1" applyFill="1" applyBorder="1" applyAlignment="1">
      <alignment horizontal="center"/>
    </xf>
    <xf numFmtId="0" fontId="0" fillId="6" borderId="0" xfId="0" applyFill="1"/>
    <xf numFmtId="0" fontId="7"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Border="1" applyAlignment="1">
      <alignment horizontal="center"/>
    </xf>
    <xf numFmtId="14" fontId="0" fillId="0" borderId="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2" borderId="5" xfId="1" applyBorder="1"/>
    <xf numFmtId="0" fontId="2" fillId="2" borderId="6" xfId="1" applyBorder="1"/>
    <xf numFmtId="0" fontId="2" fillId="2" borderId="6" xfId="1" applyBorder="1" applyAlignment="1">
      <alignment horizontal="center"/>
    </xf>
    <xf numFmtId="0" fontId="2" fillId="2" borderId="7" xfId="1" applyBorder="1" applyAlignment="1">
      <alignment horizontal="center"/>
    </xf>
    <xf numFmtId="0" fontId="0" fillId="0" borderId="0" xfId="0" applyAlignment="1">
      <alignment horizontal="center"/>
    </xf>
    <xf numFmtId="0" fontId="0" fillId="7" borderId="0" xfId="0" applyFill="1"/>
    <xf numFmtId="0" fontId="0" fillId="0" borderId="0" xfId="0" applyFill="1" applyBorder="1"/>
    <xf numFmtId="0" fontId="0" fillId="0" borderId="1" xfId="0" applyFill="1" applyBorder="1" applyAlignment="1">
      <alignment horizontal="center"/>
    </xf>
    <xf numFmtId="0" fontId="0" fillId="0" borderId="1" xfId="0" applyFill="1" applyBorder="1"/>
    <xf numFmtId="0" fontId="0" fillId="0" borderId="0" xfId="0" applyAlignment="1">
      <alignment wrapText="1"/>
    </xf>
    <xf numFmtId="0" fontId="13" fillId="0" borderId="0" xfId="0" applyFont="1" applyAlignment="1">
      <alignment horizontal="center"/>
    </xf>
    <xf numFmtId="0" fontId="13" fillId="0" borderId="2" xfId="0" applyFont="1" applyBorder="1" applyAlignment="1">
      <alignment horizontal="center"/>
    </xf>
    <xf numFmtId="0" fontId="2" fillId="4" borderId="1" xfId="0" applyFont="1" applyFill="1" applyBorder="1" applyAlignment="1">
      <alignment horizontal="center"/>
    </xf>
    <xf numFmtId="20" fontId="0" fillId="0" borderId="0" xfId="0" applyNumberFormat="1"/>
    <xf numFmtId="0" fontId="13" fillId="9" borderId="1" xfId="0" applyFont="1" applyFill="1" applyBorder="1"/>
    <xf numFmtId="20" fontId="0" fillId="0" borderId="0" xfId="0" applyNumberFormat="1" applyFill="1" applyBorder="1"/>
    <xf numFmtId="0" fontId="13" fillId="0" borderId="1" xfId="0" applyFont="1" applyBorder="1" applyAlignment="1">
      <alignment horizontal="center"/>
    </xf>
    <xf numFmtId="0" fontId="13" fillId="0" borderId="1" xfId="0" quotePrefix="1" applyFont="1" applyBorder="1" applyAlignment="1">
      <alignment horizontal="center"/>
    </xf>
    <xf numFmtId="0" fontId="0" fillId="0" borderId="0" xfId="0" applyAlignment="1">
      <alignment horizontal="center" vertical="top"/>
    </xf>
    <xf numFmtId="0" fontId="0" fillId="3" borderId="0" xfId="0" applyFill="1"/>
    <xf numFmtId="0" fontId="20" fillId="0" borderId="0" xfId="0" applyFont="1"/>
    <xf numFmtId="9" fontId="20" fillId="0" borderId="0" xfId="0" applyNumberFormat="1" applyFont="1"/>
    <xf numFmtId="164" fontId="20" fillId="0" borderId="0" xfId="0" applyNumberFormat="1" applyFont="1" applyAlignment="1">
      <alignment horizontal="center" vertical="center" textRotation="75"/>
    </xf>
    <xf numFmtId="165" fontId="20" fillId="0" borderId="0" xfId="0" applyNumberFormat="1" applyFont="1" applyAlignment="1">
      <alignment horizontal="center" vertical="center"/>
    </xf>
    <xf numFmtId="9" fontId="20" fillId="0" borderId="0" xfId="3" applyFont="1"/>
    <xf numFmtId="0" fontId="20" fillId="0" borderId="0" xfId="0" applyFont="1" applyAlignment="1">
      <alignment wrapText="1"/>
    </xf>
    <xf numFmtId="0" fontId="20" fillId="8" borderId="1" xfId="0" applyFont="1" applyFill="1" applyBorder="1" applyAlignment="1">
      <alignment horizontal="center"/>
    </xf>
    <xf numFmtId="0" fontId="24" fillId="8" borderId="1" xfId="2" applyFont="1" applyFill="1" applyBorder="1"/>
    <xf numFmtId="0" fontId="20" fillId="8" borderId="1" xfId="0" applyFont="1" applyFill="1" applyBorder="1"/>
    <xf numFmtId="0" fontId="25" fillId="4" borderId="0" xfId="0" applyFont="1" applyFill="1" applyAlignment="1">
      <alignment vertical="top"/>
    </xf>
    <xf numFmtId="0" fontId="20" fillId="12" borderId="0" xfId="0" applyFont="1" applyFill="1"/>
    <xf numFmtId="14" fontId="20" fillId="11" borderId="0" xfId="0" applyNumberFormat="1" applyFont="1" applyFill="1"/>
    <xf numFmtId="14" fontId="20" fillId="0" borderId="0" xfId="0" applyNumberFormat="1" applyFont="1"/>
    <xf numFmtId="0" fontId="20" fillId="11" borderId="0" xfId="0" applyFont="1" applyFill="1"/>
    <xf numFmtId="0" fontId="20" fillId="11" borderId="0" xfId="0" applyFont="1" applyFill="1" applyAlignment="1">
      <alignment horizontal="right"/>
    </xf>
    <xf numFmtId="0" fontId="20" fillId="10" borderId="0" xfId="0" applyFont="1" applyFill="1"/>
    <xf numFmtId="0" fontId="20" fillId="9" borderId="14" xfId="0" applyFont="1" applyFill="1" applyBorder="1"/>
    <xf numFmtId="0" fontId="20" fillId="9" borderId="16" xfId="0" applyFont="1" applyFill="1" applyBorder="1"/>
    <xf numFmtId="0" fontId="20" fillId="9" borderId="20" xfId="0" applyFont="1" applyFill="1" applyBorder="1"/>
    <xf numFmtId="0" fontId="20" fillId="9" borderId="21" xfId="0" applyFont="1" applyFill="1" applyBorder="1"/>
    <xf numFmtId="22" fontId="20" fillId="0" borderId="0" xfId="0" applyNumberFormat="1" applyFont="1"/>
    <xf numFmtId="0" fontId="20" fillId="0" borderId="0" xfId="0" applyFont="1" applyBorder="1"/>
    <xf numFmtId="0" fontId="20" fillId="9" borderId="17" xfId="0" applyFont="1" applyFill="1" applyBorder="1"/>
    <xf numFmtId="0" fontId="20" fillId="9" borderId="19" xfId="0" applyFont="1" applyFill="1" applyBorder="1"/>
    <xf numFmtId="0" fontId="4" fillId="3" borderId="0" xfId="0" applyFont="1" applyFill="1" applyAlignment="1">
      <alignment horizontal="center" vertical="center"/>
    </xf>
    <xf numFmtId="0" fontId="1" fillId="4" borderId="0" xfId="0" applyFont="1" applyFill="1" applyAlignment="1">
      <alignment horizontal="center"/>
    </xf>
    <xf numFmtId="0" fontId="0" fillId="0" borderId="0" xfId="0" applyAlignment="1">
      <alignment horizontal="center" vertical="top" wrapText="1"/>
    </xf>
    <xf numFmtId="0" fontId="0" fillId="5" borderId="0" xfId="0" applyFill="1" applyAlignment="1">
      <alignment horizontal="center"/>
    </xf>
    <xf numFmtId="0" fontId="0" fillId="3" borderId="0" xfId="0" applyFill="1" applyAlignment="1">
      <alignment horizontal="center" wrapText="1"/>
    </xf>
    <xf numFmtId="0" fontId="6" fillId="6" borderId="0" xfId="0" applyFont="1" applyFill="1" applyAlignment="1">
      <alignment horizontal="center"/>
    </xf>
    <xf numFmtId="0" fontId="2" fillId="6" borderId="0" xfId="0" applyFont="1" applyFill="1" applyAlignment="1">
      <alignment horizontal="center"/>
    </xf>
    <xf numFmtId="0" fontId="7" fillId="0" borderId="0" xfId="0" applyFont="1" applyAlignment="1">
      <alignment horizontal="center" vertical="center"/>
    </xf>
    <xf numFmtId="0" fontId="8" fillId="6" borderId="0" xfId="0" applyFont="1" applyFill="1" applyAlignment="1">
      <alignment horizontal="center"/>
    </xf>
    <xf numFmtId="0" fontId="0" fillId="6" borderId="0" xfId="0" applyFill="1" applyAlignment="1">
      <alignment horizontal="center"/>
    </xf>
    <xf numFmtId="0" fontId="0" fillId="3" borderId="0" xfId="0" applyFill="1" applyAlignment="1">
      <alignment horizontal="center"/>
    </xf>
    <xf numFmtId="0" fontId="11" fillId="6" borderId="0" xfId="0" applyFont="1" applyFill="1" applyAlignment="1">
      <alignment horizontal="center" vertical="center"/>
    </xf>
    <xf numFmtId="0" fontId="2" fillId="6" borderId="0" xfId="0" applyFont="1" applyFill="1" applyAlignment="1">
      <alignment horizontal="center" vertical="center"/>
    </xf>
    <xf numFmtId="0" fontId="12" fillId="0" borderId="0" xfId="0" applyFont="1" applyAlignment="1">
      <alignment horizontal="center" vertical="center"/>
    </xf>
    <xf numFmtId="0" fontId="19" fillId="0" borderId="0" xfId="0" applyFont="1" applyAlignment="1">
      <alignment horizontal="center" vertical="center" wrapText="1"/>
    </xf>
    <xf numFmtId="0" fontId="2" fillId="6" borderId="0" xfId="0" applyFont="1" applyFill="1" applyAlignment="1">
      <alignment horizontal="center" vertical="top" wrapText="1"/>
    </xf>
    <xf numFmtId="0" fontId="14" fillId="0" borderId="0" xfId="0" applyFont="1" applyAlignment="1">
      <alignment horizontal="center" vertical="center"/>
    </xf>
    <xf numFmtId="0" fontId="15" fillId="6" borderId="0" xfId="0" applyFont="1" applyFill="1" applyAlignment="1">
      <alignment horizontal="center"/>
    </xf>
    <xf numFmtId="0" fontId="23" fillId="4" borderId="0" xfId="0" applyFont="1" applyFill="1" applyAlignment="1">
      <alignment horizontal="center" vertical="center"/>
    </xf>
    <xf numFmtId="0" fontId="13" fillId="0" borderId="2" xfId="0" applyFont="1" applyBorder="1" applyAlignment="1">
      <alignment horizontal="center"/>
    </xf>
    <xf numFmtId="0" fontId="23" fillId="4" borderId="14"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0" fillId="3" borderId="14"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20" fillId="3" borderId="19" xfId="0" applyFont="1" applyFill="1" applyBorder="1" applyAlignment="1">
      <alignment horizontal="center" vertical="center" wrapText="1"/>
    </xf>
    <xf numFmtId="0" fontId="26" fillId="13" borderId="22" xfId="0" applyFont="1" applyFill="1" applyBorder="1" applyAlignment="1">
      <alignment horizontal="center"/>
    </xf>
    <xf numFmtId="0" fontId="26" fillId="13" borderId="23" xfId="0" applyFont="1" applyFill="1" applyBorder="1" applyAlignment="1">
      <alignment horizontal="center"/>
    </xf>
    <xf numFmtId="0" fontId="26" fillId="13" borderId="24" xfId="0" applyFont="1" applyFill="1" applyBorder="1" applyAlignment="1">
      <alignment horizontal="center"/>
    </xf>
    <xf numFmtId="0" fontId="26" fillId="13" borderId="25" xfId="0" applyFont="1" applyFill="1" applyBorder="1" applyAlignment="1">
      <alignment horizontal="center"/>
    </xf>
    <xf numFmtId="0" fontId="26" fillId="13" borderId="26" xfId="0" applyFont="1" applyFill="1" applyBorder="1" applyAlignment="1">
      <alignment horizontal="center"/>
    </xf>
    <xf numFmtId="0" fontId="26" fillId="13" borderId="27" xfId="0" applyFont="1" applyFill="1" applyBorder="1" applyAlignment="1">
      <alignment horizontal="center"/>
    </xf>
    <xf numFmtId="0" fontId="17" fillId="4" borderId="0" xfId="0" applyFont="1" applyFill="1" applyAlignment="1">
      <alignment horizontal="center"/>
    </xf>
    <xf numFmtId="0" fontId="2" fillId="4" borderId="0" xfId="0" applyFont="1" applyFill="1" applyAlignment="1">
      <alignment horizontal="center"/>
    </xf>
    <xf numFmtId="0" fontId="21" fillId="0" borderId="0" xfId="0" applyFont="1" applyAlignment="1">
      <alignment horizontal="center" vertical="center" wrapText="1"/>
    </xf>
    <xf numFmtId="0" fontId="22" fillId="14" borderId="0" xfId="0" applyFont="1" applyFill="1" applyAlignment="1">
      <alignment horizontal="center"/>
    </xf>
  </cellXfs>
  <cellStyles count="4">
    <cellStyle name="Accent2" xfId="1" builtinId="33"/>
    <cellStyle name="Hyperlink" xfId="2" builtinId="8"/>
    <cellStyle name="Normal" xfId="0" builtinId="0"/>
    <cellStyle name="Percent" xfId="3" builtinId="5"/>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font>
      <fill>
        <patternFill>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5.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styles" Target="styles.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2019 Project.xlsx]Pivot Table, جلسه پنجم!PivotTable4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جلسه پنجم'!$I$6:$I$7</c:f>
              <c:strCache>
                <c:ptCount val="1"/>
                <c:pt idx="0">
                  <c:v>Access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AD-4546-91C7-4524AE06DA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3E-424A-A215-C56CF17E8E8E}"/>
              </c:ext>
            </c:extLst>
          </c:dPt>
          <c:cat>
            <c:strRef>
              <c:f>'Pivot Table, جلسه پنجم'!$H$8:$H$12</c:f>
              <c:strCache>
                <c:ptCount val="4"/>
                <c:pt idx="0">
                  <c:v>David</c:v>
                </c:pt>
                <c:pt idx="1">
                  <c:v>Jamil </c:v>
                </c:pt>
                <c:pt idx="2">
                  <c:v>Rahmat</c:v>
                </c:pt>
                <c:pt idx="3">
                  <c:v>Wali</c:v>
                </c:pt>
              </c:strCache>
            </c:strRef>
          </c:cat>
          <c:val>
            <c:numRef>
              <c:f>'Pivot Table, جلسه پنجم'!$I$8:$I$12</c:f>
              <c:numCache>
                <c:formatCode>General</c:formatCode>
                <c:ptCount val="4"/>
                <c:pt idx="0">
                  <c:v>2700</c:v>
                </c:pt>
                <c:pt idx="2">
                  <c:v>1500</c:v>
                </c:pt>
                <c:pt idx="3">
                  <c:v>1500</c:v>
                </c:pt>
              </c:numCache>
            </c:numRef>
          </c:val>
          <c:extLst>
            <c:ext xmlns:c16="http://schemas.microsoft.com/office/drawing/2014/chart" uri="{C3380CC4-5D6E-409C-BE32-E72D297353CC}">
              <c16:uniqueId val="{00000000-8095-428F-A74B-317DB6027901}"/>
            </c:ext>
          </c:extLst>
        </c:ser>
        <c:ser>
          <c:idx val="1"/>
          <c:order val="1"/>
          <c:tx>
            <c:strRef>
              <c:f>'Pivot Table, جلسه پنجم'!$J$6:$J$7</c:f>
              <c:strCache>
                <c:ptCount val="1"/>
                <c:pt idx="0">
                  <c:v>Corel Draw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E3E-424A-A215-C56CF17E8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9E3E-424A-A215-C56CF17E8E8E}"/>
              </c:ext>
            </c:extLst>
          </c:dPt>
          <c:cat>
            <c:strRef>
              <c:f>'Pivot Table, جلسه پنجم'!$H$8:$H$12</c:f>
              <c:strCache>
                <c:ptCount val="4"/>
                <c:pt idx="0">
                  <c:v>David</c:v>
                </c:pt>
                <c:pt idx="1">
                  <c:v>Jamil </c:v>
                </c:pt>
                <c:pt idx="2">
                  <c:v>Rahmat</c:v>
                </c:pt>
                <c:pt idx="3">
                  <c:v>Wali</c:v>
                </c:pt>
              </c:strCache>
            </c:strRef>
          </c:cat>
          <c:val>
            <c:numRef>
              <c:f>'Pivot Table, جلسه پنجم'!$J$8:$J$12</c:f>
              <c:numCache>
                <c:formatCode>General</c:formatCode>
                <c:ptCount val="4"/>
                <c:pt idx="0">
                  <c:v>1500</c:v>
                </c:pt>
                <c:pt idx="2">
                  <c:v>1800</c:v>
                </c:pt>
                <c:pt idx="3">
                  <c:v>3200</c:v>
                </c:pt>
              </c:numCache>
            </c:numRef>
          </c:val>
          <c:extLst>
            <c:ext xmlns:c16="http://schemas.microsoft.com/office/drawing/2014/chart" uri="{C3380CC4-5D6E-409C-BE32-E72D297353CC}">
              <c16:uniqueId val="{00000002-B0F8-49AC-A5A6-1C0093C5FD16}"/>
            </c:ext>
          </c:extLst>
        </c:ser>
        <c:ser>
          <c:idx val="2"/>
          <c:order val="2"/>
          <c:tx>
            <c:strRef>
              <c:f>'Pivot Table, جلسه پنجم'!$K$6:$K$7</c:f>
              <c:strCache>
                <c:ptCount val="1"/>
                <c:pt idx="0">
                  <c:v>Excel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9E3E-424A-A215-C56CF17E8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9E3E-424A-A215-C56CF17E8E8E}"/>
              </c:ext>
            </c:extLst>
          </c:dPt>
          <c:cat>
            <c:strRef>
              <c:f>'Pivot Table, جلسه پنجم'!$H$8:$H$12</c:f>
              <c:strCache>
                <c:ptCount val="4"/>
                <c:pt idx="0">
                  <c:v>David</c:v>
                </c:pt>
                <c:pt idx="1">
                  <c:v>Jamil </c:v>
                </c:pt>
                <c:pt idx="2">
                  <c:v>Rahmat</c:v>
                </c:pt>
                <c:pt idx="3">
                  <c:v>Wali</c:v>
                </c:pt>
              </c:strCache>
            </c:strRef>
          </c:cat>
          <c:val>
            <c:numRef>
              <c:f>'Pivot Table, جلسه پنجم'!$K$8:$K$12</c:f>
              <c:numCache>
                <c:formatCode>General</c:formatCode>
                <c:ptCount val="4"/>
                <c:pt idx="0">
                  <c:v>1200</c:v>
                </c:pt>
                <c:pt idx="2">
                  <c:v>2100</c:v>
                </c:pt>
                <c:pt idx="3">
                  <c:v>3200</c:v>
                </c:pt>
              </c:numCache>
            </c:numRef>
          </c:val>
          <c:extLst>
            <c:ext xmlns:c16="http://schemas.microsoft.com/office/drawing/2014/chart" uri="{C3380CC4-5D6E-409C-BE32-E72D297353CC}">
              <c16:uniqueId val="{00000003-B0F8-49AC-A5A6-1C0093C5FD16}"/>
            </c:ext>
          </c:extLst>
        </c:ser>
        <c:ser>
          <c:idx val="3"/>
          <c:order val="3"/>
          <c:tx>
            <c:strRef>
              <c:f>'Pivot Table, جلسه پنجم'!$L$6:$L$7</c:f>
              <c:strCache>
                <c:ptCount val="1"/>
                <c:pt idx="0">
                  <c:v>Networking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9E3E-424A-A215-C56CF17E8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9E3E-424A-A215-C56CF17E8E8E}"/>
              </c:ext>
            </c:extLst>
          </c:dPt>
          <c:cat>
            <c:strRef>
              <c:f>'Pivot Table, جلسه پنجم'!$H$8:$H$12</c:f>
              <c:strCache>
                <c:ptCount val="4"/>
                <c:pt idx="0">
                  <c:v>David</c:v>
                </c:pt>
                <c:pt idx="1">
                  <c:v>Jamil </c:v>
                </c:pt>
                <c:pt idx="2">
                  <c:v>Rahmat</c:v>
                </c:pt>
                <c:pt idx="3">
                  <c:v>Wali</c:v>
                </c:pt>
              </c:strCache>
            </c:strRef>
          </c:cat>
          <c:val>
            <c:numRef>
              <c:f>'Pivot Table, جلسه پنجم'!$L$8:$L$12</c:f>
              <c:numCache>
                <c:formatCode>General</c:formatCode>
                <c:ptCount val="4"/>
                <c:pt idx="1">
                  <c:v>2000</c:v>
                </c:pt>
              </c:numCache>
            </c:numRef>
          </c:val>
          <c:extLst>
            <c:ext xmlns:c16="http://schemas.microsoft.com/office/drawing/2014/chart" uri="{C3380CC4-5D6E-409C-BE32-E72D297353CC}">
              <c16:uniqueId val="{00000004-B0F8-49AC-A5A6-1C0093C5FD16}"/>
            </c:ext>
          </c:extLst>
        </c:ser>
        <c:ser>
          <c:idx val="4"/>
          <c:order val="4"/>
          <c:tx>
            <c:strRef>
              <c:f>'Pivot Table, جلسه پنجم'!$M$6:$M$7</c:f>
              <c:strCache>
                <c:ptCount val="1"/>
                <c:pt idx="0">
                  <c:v>Powerpoint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9E3E-424A-A215-C56CF17E8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9E3E-424A-A215-C56CF17E8E8E}"/>
              </c:ext>
            </c:extLst>
          </c:dPt>
          <c:cat>
            <c:strRef>
              <c:f>'Pivot Table, جلسه پنجم'!$H$8:$H$12</c:f>
              <c:strCache>
                <c:ptCount val="4"/>
                <c:pt idx="0">
                  <c:v>David</c:v>
                </c:pt>
                <c:pt idx="1">
                  <c:v>Jamil </c:v>
                </c:pt>
                <c:pt idx="2">
                  <c:v>Rahmat</c:v>
                </c:pt>
                <c:pt idx="3">
                  <c:v>Wali</c:v>
                </c:pt>
              </c:strCache>
            </c:strRef>
          </c:cat>
          <c:val>
            <c:numRef>
              <c:f>'Pivot Table, جلسه پنجم'!$M$8:$M$12</c:f>
              <c:numCache>
                <c:formatCode>General</c:formatCode>
                <c:ptCount val="4"/>
                <c:pt idx="1">
                  <c:v>2600</c:v>
                </c:pt>
                <c:pt idx="2">
                  <c:v>1200</c:v>
                </c:pt>
              </c:numCache>
            </c:numRef>
          </c:val>
          <c:extLst>
            <c:ext xmlns:c16="http://schemas.microsoft.com/office/drawing/2014/chart" uri="{C3380CC4-5D6E-409C-BE32-E72D297353CC}">
              <c16:uniqueId val="{00000005-B0F8-49AC-A5A6-1C0093C5FD16}"/>
            </c:ext>
          </c:extLst>
        </c:ser>
        <c:ser>
          <c:idx val="5"/>
          <c:order val="5"/>
          <c:tx>
            <c:strRef>
              <c:f>'Pivot Table, جلسه پنجم'!$N$6:$N$7</c:f>
              <c:strCache>
                <c:ptCount val="1"/>
                <c:pt idx="0">
                  <c:v>Word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9E3E-424A-A215-C56CF17E8E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9E3E-424A-A215-C56CF17E8E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9E3E-424A-A215-C56CF17E8E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9E3E-424A-A215-C56CF17E8E8E}"/>
              </c:ext>
            </c:extLst>
          </c:dPt>
          <c:cat>
            <c:strRef>
              <c:f>'Pivot Table, جلسه پنجم'!$H$8:$H$12</c:f>
              <c:strCache>
                <c:ptCount val="4"/>
                <c:pt idx="0">
                  <c:v>David</c:v>
                </c:pt>
                <c:pt idx="1">
                  <c:v>Jamil </c:v>
                </c:pt>
                <c:pt idx="2">
                  <c:v>Rahmat</c:v>
                </c:pt>
                <c:pt idx="3">
                  <c:v>Wali</c:v>
                </c:pt>
              </c:strCache>
            </c:strRef>
          </c:cat>
          <c:val>
            <c:numRef>
              <c:f>'Pivot Table, جلسه پنجم'!$N$8:$N$12</c:f>
              <c:numCache>
                <c:formatCode>General</c:formatCode>
                <c:ptCount val="4"/>
                <c:pt idx="0">
                  <c:v>800</c:v>
                </c:pt>
                <c:pt idx="1">
                  <c:v>1400</c:v>
                </c:pt>
                <c:pt idx="3">
                  <c:v>1600</c:v>
                </c:pt>
              </c:numCache>
            </c:numRef>
          </c:val>
          <c:extLst>
            <c:ext xmlns:c16="http://schemas.microsoft.com/office/drawing/2014/chart" uri="{C3380CC4-5D6E-409C-BE32-E72D297353CC}">
              <c16:uniqueId val="{00000006-B0F8-49AC-A5A6-1C0093C5FD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2019 Project.xlsx]Pivot Chart,ادامه جلسه پنجم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Chart,ادامه جلسه پنجم '!$B$4:$B$5</c:f>
              <c:strCache>
                <c:ptCount val="1"/>
                <c:pt idx="0">
                  <c:v>Access</c:v>
                </c:pt>
              </c:strCache>
            </c:strRef>
          </c:tx>
          <c:spPr>
            <a:solidFill>
              <a:schemeClr val="accent1"/>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'!$B$6:$B$10</c:f>
              <c:numCache>
                <c:formatCode>General</c:formatCode>
                <c:ptCount val="4"/>
                <c:pt idx="0">
                  <c:v>2700</c:v>
                </c:pt>
                <c:pt idx="2">
                  <c:v>1500</c:v>
                </c:pt>
                <c:pt idx="3">
                  <c:v>1500</c:v>
                </c:pt>
              </c:numCache>
            </c:numRef>
          </c:val>
          <c:extLst>
            <c:ext xmlns:c16="http://schemas.microsoft.com/office/drawing/2014/chart" uri="{C3380CC4-5D6E-409C-BE32-E72D297353CC}">
              <c16:uniqueId val="{00000000-FA7F-4E8B-B2C6-51ABD8E262AB}"/>
            </c:ext>
          </c:extLst>
        </c:ser>
        <c:ser>
          <c:idx val="1"/>
          <c:order val="1"/>
          <c:tx>
            <c:strRef>
              <c:f>'Pivot Chart,ادامه جلسه پنجم '!$C$4:$C$5</c:f>
              <c:strCache>
                <c:ptCount val="1"/>
                <c:pt idx="0">
                  <c:v>Corel Draw</c:v>
                </c:pt>
              </c:strCache>
            </c:strRef>
          </c:tx>
          <c:spPr>
            <a:solidFill>
              <a:schemeClr val="accent2"/>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'!$C$6:$C$10</c:f>
              <c:numCache>
                <c:formatCode>General</c:formatCode>
                <c:ptCount val="4"/>
                <c:pt idx="0">
                  <c:v>1500</c:v>
                </c:pt>
                <c:pt idx="2">
                  <c:v>1800</c:v>
                </c:pt>
                <c:pt idx="3">
                  <c:v>3200</c:v>
                </c:pt>
              </c:numCache>
            </c:numRef>
          </c:val>
          <c:extLst>
            <c:ext xmlns:c16="http://schemas.microsoft.com/office/drawing/2014/chart" uri="{C3380CC4-5D6E-409C-BE32-E72D297353CC}">
              <c16:uniqueId val="{00000001-FA7F-4E8B-B2C6-51ABD8E262AB}"/>
            </c:ext>
          </c:extLst>
        </c:ser>
        <c:ser>
          <c:idx val="2"/>
          <c:order val="2"/>
          <c:tx>
            <c:strRef>
              <c:f>'Pivot Chart,ادامه جلسه پنجم '!$D$4:$D$5</c:f>
              <c:strCache>
                <c:ptCount val="1"/>
                <c:pt idx="0">
                  <c:v>Excel</c:v>
                </c:pt>
              </c:strCache>
            </c:strRef>
          </c:tx>
          <c:spPr>
            <a:solidFill>
              <a:schemeClr val="accent3"/>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'!$D$6:$D$10</c:f>
              <c:numCache>
                <c:formatCode>General</c:formatCode>
                <c:ptCount val="4"/>
                <c:pt idx="0">
                  <c:v>1200</c:v>
                </c:pt>
                <c:pt idx="2">
                  <c:v>2100</c:v>
                </c:pt>
                <c:pt idx="3">
                  <c:v>3200</c:v>
                </c:pt>
              </c:numCache>
            </c:numRef>
          </c:val>
          <c:extLst>
            <c:ext xmlns:c16="http://schemas.microsoft.com/office/drawing/2014/chart" uri="{C3380CC4-5D6E-409C-BE32-E72D297353CC}">
              <c16:uniqueId val="{00000002-FA7F-4E8B-B2C6-51ABD8E262AB}"/>
            </c:ext>
          </c:extLst>
        </c:ser>
        <c:ser>
          <c:idx val="3"/>
          <c:order val="3"/>
          <c:tx>
            <c:strRef>
              <c:f>'Pivot Chart,ادامه جلسه پنجم '!$E$4:$E$5</c:f>
              <c:strCache>
                <c:ptCount val="1"/>
                <c:pt idx="0">
                  <c:v>Networking</c:v>
                </c:pt>
              </c:strCache>
            </c:strRef>
          </c:tx>
          <c:spPr>
            <a:solidFill>
              <a:schemeClr val="accent4"/>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'!$E$6:$E$10</c:f>
              <c:numCache>
                <c:formatCode>General</c:formatCode>
                <c:ptCount val="4"/>
                <c:pt idx="1">
                  <c:v>2000</c:v>
                </c:pt>
              </c:numCache>
            </c:numRef>
          </c:val>
          <c:extLst>
            <c:ext xmlns:c16="http://schemas.microsoft.com/office/drawing/2014/chart" uri="{C3380CC4-5D6E-409C-BE32-E72D297353CC}">
              <c16:uniqueId val="{00000003-FA7F-4E8B-B2C6-51ABD8E262AB}"/>
            </c:ext>
          </c:extLst>
        </c:ser>
        <c:ser>
          <c:idx val="4"/>
          <c:order val="4"/>
          <c:tx>
            <c:strRef>
              <c:f>'Pivot Chart,ادامه جلسه پنجم '!$F$4:$F$5</c:f>
              <c:strCache>
                <c:ptCount val="1"/>
                <c:pt idx="0">
                  <c:v>Powerpoint</c:v>
                </c:pt>
              </c:strCache>
            </c:strRef>
          </c:tx>
          <c:spPr>
            <a:solidFill>
              <a:schemeClr val="accent5"/>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'!$F$6:$F$10</c:f>
              <c:numCache>
                <c:formatCode>General</c:formatCode>
                <c:ptCount val="4"/>
                <c:pt idx="1">
                  <c:v>2600</c:v>
                </c:pt>
                <c:pt idx="2">
                  <c:v>1200</c:v>
                </c:pt>
              </c:numCache>
            </c:numRef>
          </c:val>
          <c:extLst>
            <c:ext xmlns:c16="http://schemas.microsoft.com/office/drawing/2014/chart" uri="{C3380CC4-5D6E-409C-BE32-E72D297353CC}">
              <c16:uniqueId val="{00000004-FA7F-4E8B-B2C6-51ABD8E262AB}"/>
            </c:ext>
          </c:extLst>
        </c:ser>
        <c:ser>
          <c:idx val="5"/>
          <c:order val="5"/>
          <c:tx>
            <c:strRef>
              <c:f>'Pivot Chart,ادامه جلسه پنجم '!$G$4:$G$5</c:f>
              <c:strCache>
                <c:ptCount val="1"/>
                <c:pt idx="0">
                  <c:v>Word</c:v>
                </c:pt>
              </c:strCache>
            </c:strRef>
          </c:tx>
          <c:spPr>
            <a:solidFill>
              <a:schemeClr val="accent6"/>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'!$G$6:$G$10</c:f>
              <c:numCache>
                <c:formatCode>General</c:formatCode>
                <c:ptCount val="4"/>
                <c:pt idx="0">
                  <c:v>800</c:v>
                </c:pt>
                <c:pt idx="1">
                  <c:v>1400</c:v>
                </c:pt>
                <c:pt idx="3">
                  <c:v>1600</c:v>
                </c:pt>
              </c:numCache>
            </c:numRef>
          </c:val>
          <c:extLst>
            <c:ext xmlns:c16="http://schemas.microsoft.com/office/drawing/2014/chart" uri="{C3380CC4-5D6E-409C-BE32-E72D297353CC}">
              <c16:uniqueId val="{00000005-FA7F-4E8B-B2C6-51ABD8E262AB}"/>
            </c:ext>
          </c:extLst>
        </c:ser>
        <c:dLbls>
          <c:showLegendKey val="0"/>
          <c:showVal val="0"/>
          <c:showCatName val="0"/>
          <c:showSerName val="0"/>
          <c:showPercent val="0"/>
          <c:showBubbleSize val="0"/>
        </c:dLbls>
        <c:gapWidth val="219"/>
        <c:overlap val="-27"/>
        <c:axId val="1111884015"/>
        <c:axId val="939088159"/>
      </c:barChart>
      <c:catAx>
        <c:axId val="111188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088159"/>
        <c:crosses val="autoZero"/>
        <c:auto val="1"/>
        <c:lblAlgn val="ctr"/>
        <c:lblOffset val="100"/>
        <c:noMultiLvlLbl val="0"/>
      </c:catAx>
      <c:valAx>
        <c:axId val="93908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2019 Project.xlsx]Pivot Chart,ادامه جلسه پنجم !PivotTable3</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Chart,ادامه جلسه پنجم '!$B$4:$B$5</c:f>
              <c:strCache>
                <c:ptCount val="1"/>
                <c:pt idx="0">
                  <c:v>Access</c:v>
                </c:pt>
              </c:strCache>
            </c:strRef>
          </c:tx>
          <c:spPr>
            <a:solidFill>
              <a:schemeClr val="accent1"/>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'!$B$6:$B$10</c:f>
              <c:numCache>
                <c:formatCode>General</c:formatCode>
                <c:ptCount val="4"/>
                <c:pt idx="0">
                  <c:v>2700</c:v>
                </c:pt>
                <c:pt idx="2">
                  <c:v>1500</c:v>
                </c:pt>
                <c:pt idx="3">
                  <c:v>1500</c:v>
                </c:pt>
              </c:numCache>
            </c:numRef>
          </c:val>
          <c:extLst>
            <c:ext xmlns:c16="http://schemas.microsoft.com/office/drawing/2014/chart" uri="{C3380CC4-5D6E-409C-BE32-E72D297353CC}">
              <c16:uniqueId val="{00000000-C1D6-462E-968D-FBC11412E564}"/>
            </c:ext>
          </c:extLst>
        </c:ser>
        <c:ser>
          <c:idx val="1"/>
          <c:order val="1"/>
          <c:tx>
            <c:strRef>
              <c:f>'Pivot Chart,ادامه جلسه پنجم '!$C$4:$C$5</c:f>
              <c:strCache>
                <c:ptCount val="1"/>
                <c:pt idx="0">
                  <c:v>Corel Draw</c:v>
                </c:pt>
              </c:strCache>
            </c:strRef>
          </c:tx>
          <c:spPr>
            <a:solidFill>
              <a:schemeClr val="accent2"/>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'!$C$6:$C$10</c:f>
              <c:numCache>
                <c:formatCode>General</c:formatCode>
                <c:ptCount val="4"/>
                <c:pt idx="0">
                  <c:v>1500</c:v>
                </c:pt>
                <c:pt idx="2">
                  <c:v>1800</c:v>
                </c:pt>
                <c:pt idx="3">
                  <c:v>3200</c:v>
                </c:pt>
              </c:numCache>
            </c:numRef>
          </c:val>
          <c:extLst>
            <c:ext xmlns:c16="http://schemas.microsoft.com/office/drawing/2014/chart" uri="{C3380CC4-5D6E-409C-BE32-E72D297353CC}">
              <c16:uniqueId val="{00000001-C1D6-462E-968D-FBC11412E564}"/>
            </c:ext>
          </c:extLst>
        </c:ser>
        <c:ser>
          <c:idx val="2"/>
          <c:order val="2"/>
          <c:tx>
            <c:strRef>
              <c:f>'Pivot Chart,ادامه جلسه پنجم '!$D$4:$D$5</c:f>
              <c:strCache>
                <c:ptCount val="1"/>
                <c:pt idx="0">
                  <c:v>Excel</c:v>
                </c:pt>
              </c:strCache>
            </c:strRef>
          </c:tx>
          <c:spPr>
            <a:solidFill>
              <a:schemeClr val="accent3"/>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'!$D$6:$D$10</c:f>
              <c:numCache>
                <c:formatCode>General</c:formatCode>
                <c:ptCount val="4"/>
                <c:pt idx="0">
                  <c:v>1200</c:v>
                </c:pt>
                <c:pt idx="2">
                  <c:v>2100</c:v>
                </c:pt>
                <c:pt idx="3">
                  <c:v>3200</c:v>
                </c:pt>
              </c:numCache>
            </c:numRef>
          </c:val>
          <c:extLst>
            <c:ext xmlns:c16="http://schemas.microsoft.com/office/drawing/2014/chart" uri="{C3380CC4-5D6E-409C-BE32-E72D297353CC}">
              <c16:uniqueId val="{00000002-C1D6-462E-968D-FBC11412E564}"/>
            </c:ext>
          </c:extLst>
        </c:ser>
        <c:ser>
          <c:idx val="3"/>
          <c:order val="3"/>
          <c:tx>
            <c:strRef>
              <c:f>'Pivot Chart,ادامه جلسه پنجم '!$E$4:$E$5</c:f>
              <c:strCache>
                <c:ptCount val="1"/>
                <c:pt idx="0">
                  <c:v>Networking</c:v>
                </c:pt>
              </c:strCache>
            </c:strRef>
          </c:tx>
          <c:spPr>
            <a:solidFill>
              <a:schemeClr val="accent4"/>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'!$E$6:$E$10</c:f>
              <c:numCache>
                <c:formatCode>General</c:formatCode>
                <c:ptCount val="4"/>
                <c:pt idx="1">
                  <c:v>2000</c:v>
                </c:pt>
              </c:numCache>
            </c:numRef>
          </c:val>
          <c:extLst>
            <c:ext xmlns:c16="http://schemas.microsoft.com/office/drawing/2014/chart" uri="{C3380CC4-5D6E-409C-BE32-E72D297353CC}">
              <c16:uniqueId val="{00000003-C1D6-462E-968D-FBC11412E564}"/>
            </c:ext>
          </c:extLst>
        </c:ser>
        <c:ser>
          <c:idx val="4"/>
          <c:order val="4"/>
          <c:tx>
            <c:strRef>
              <c:f>'Pivot Chart,ادامه جلسه پنجم '!$F$4:$F$5</c:f>
              <c:strCache>
                <c:ptCount val="1"/>
                <c:pt idx="0">
                  <c:v>Powerpoint</c:v>
                </c:pt>
              </c:strCache>
            </c:strRef>
          </c:tx>
          <c:spPr>
            <a:solidFill>
              <a:schemeClr val="accent5"/>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'!$F$6:$F$10</c:f>
              <c:numCache>
                <c:formatCode>General</c:formatCode>
                <c:ptCount val="4"/>
                <c:pt idx="1">
                  <c:v>2600</c:v>
                </c:pt>
                <c:pt idx="2">
                  <c:v>1200</c:v>
                </c:pt>
              </c:numCache>
            </c:numRef>
          </c:val>
          <c:extLst>
            <c:ext xmlns:c16="http://schemas.microsoft.com/office/drawing/2014/chart" uri="{C3380CC4-5D6E-409C-BE32-E72D297353CC}">
              <c16:uniqueId val="{00000004-C1D6-462E-968D-FBC11412E564}"/>
            </c:ext>
          </c:extLst>
        </c:ser>
        <c:ser>
          <c:idx val="5"/>
          <c:order val="5"/>
          <c:tx>
            <c:strRef>
              <c:f>'Pivot Chart,ادامه جلسه پنجم '!$G$4:$G$5</c:f>
              <c:strCache>
                <c:ptCount val="1"/>
                <c:pt idx="0">
                  <c:v>Word</c:v>
                </c:pt>
              </c:strCache>
            </c:strRef>
          </c:tx>
          <c:spPr>
            <a:solidFill>
              <a:schemeClr val="accent6"/>
            </a:solidFill>
            <a:ln>
              <a:noFill/>
            </a:ln>
            <a:effectLst/>
          </c:spPr>
          <c:invertIfNegative val="0"/>
          <c:cat>
            <c:strRef>
              <c:f>'Pivot Chart,ادامه جلسه پنجم '!$A$6:$A$10</c:f>
              <c:strCache>
                <c:ptCount val="4"/>
                <c:pt idx="0">
                  <c:v>David</c:v>
                </c:pt>
                <c:pt idx="1">
                  <c:v>Jamil </c:v>
                </c:pt>
                <c:pt idx="2">
                  <c:v>Rahmat</c:v>
                </c:pt>
                <c:pt idx="3">
                  <c:v>Wali</c:v>
                </c:pt>
              </c:strCache>
            </c:strRef>
          </c:cat>
          <c:val>
            <c:numRef>
              <c:f>'Pivot Chart,ادامه جلسه پنجم '!$G$6:$G$10</c:f>
              <c:numCache>
                <c:formatCode>General</c:formatCode>
                <c:ptCount val="4"/>
                <c:pt idx="0">
                  <c:v>800</c:v>
                </c:pt>
                <c:pt idx="1">
                  <c:v>1400</c:v>
                </c:pt>
                <c:pt idx="3">
                  <c:v>1600</c:v>
                </c:pt>
              </c:numCache>
            </c:numRef>
          </c:val>
          <c:extLst>
            <c:ext xmlns:c16="http://schemas.microsoft.com/office/drawing/2014/chart" uri="{C3380CC4-5D6E-409C-BE32-E72D297353CC}">
              <c16:uniqueId val="{00000005-C1D6-462E-968D-FBC11412E564}"/>
            </c:ext>
          </c:extLst>
        </c:ser>
        <c:dLbls>
          <c:showLegendKey val="0"/>
          <c:showVal val="0"/>
          <c:showCatName val="0"/>
          <c:showSerName val="0"/>
          <c:showPercent val="0"/>
          <c:showBubbleSize val="0"/>
        </c:dLbls>
        <c:gapWidth val="182"/>
        <c:axId val="1120494095"/>
        <c:axId val="1121016495"/>
      </c:barChart>
      <c:catAx>
        <c:axId val="112049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16495"/>
        <c:crosses val="autoZero"/>
        <c:auto val="1"/>
        <c:lblAlgn val="ctr"/>
        <c:lblOffset val="100"/>
        <c:noMultiLvlLbl val="0"/>
      </c:catAx>
      <c:valAx>
        <c:axId val="1121016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9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Nebraska lottery Procceds Distribution,1993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308043240067338"/>
          <c:y val="0.1905774210868254"/>
          <c:w val="0.46319302465632417"/>
          <c:h val="0.63837497497392282"/>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C6B-4485-AFDA-D5B3393C831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C6B-4485-AFDA-D5B3393C831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C6B-4485-AFDA-D5B3393C831C}"/>
              </c:ext>
            </c:extLst>
          </c:dPt>
          <c:dPt>
            <c:idx val="3"/>
            <c:bubble3D val="0"/>
            <c:explosion val="16"/>
            <c:spPr>
              <a:solidFill>
                <a:srgbClr val="FF0000"/>
              </a:solidFill>
              <a:ln>
                <a:noFill/>
              </a:ln>
              <a:effectLst/>
            </c:spPr>
            <c:extLst>
              <c:ext xmlns:c16="http://schemas.microsoft.com/office/drawing/2014/chart" uri="{C3380CC4-5D6E-409C-BE32-E72D297353CC}">
                <c16:uniqueId val="{00000007-AC6B-4485-AFDA-D5B3393C831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C6B-4485-AFDA-D5B3393C831C}"/>
              </c:ext>
            </c:extLst>
          </c:dPt>
          <c:dLbls>
            <c:dLbl>
              <c:idx val="3"/>
              <c:layout>
                <c:manualLayout>
                  <c:x val="-6.8981911807856511E-2"/>
                  <c:y val="-5.8660965897480127E-2"/>
                </c:manualLayout>
              </c:layout>
              <c:tx>
                <c:rich>
                  <a:bodyPr/>
                  <a:lstStyle/>
                  <a:p>
                    <a:fld id="{FF66AF26-944F-4E95-BF8D-10B5A8A0A910}" type="CATEGORYNAME">
                      <a:rPr lang="en-US" b="1"/>
                      <a:pPr/>
                      <a:t>[CATEGORY NAME]</a:t>
                    </a:fld>
                    <a:r>
                      <a:rPr lang="en-US" baseline="0"/>
                      <a:t>, </a:t>
                    </a:r>
                    <a:fld id="{AAA8105C-F16B-4EB1-A4DC-0D143A3B0D37}"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C6B-4485-AFDA-D5B3393C83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'Nebraska Chart'!$A$2:$A$6</c:f>
              <c:strCache>
                <c:ptCount val="5"/>
                <c:pt idx="0">
                  <c:v>Education </c:v>
                </c:pt>
                <c:pt idx="1">
                  <c:v>General Fund</c:v>
                </c:pt>
                <c:pt idx="2">
                  <c:v>Cities</c:v>
                </c:pt>
                <c:pt idx="3">
                  <c:v>Senior Citizen Program</c:v>
                </c:pt>
                <c:pt idx="4">
                  <c:v>Other</c:v>
                </c:pt>
              </c:strCache>
            </c:strRef>
          </c:cat>
          <c:val>
            <c:numRef>
              <c:f>'Nebraska Chart'!$B$2:$B$6</c:f>
              <c:numCache>
                <c:formatCode>0%</c:formatCode>
                <c:ptCount val="5"/>
                <c:pt idx="0">
                  <c:v>0.53</c:v>
                </c:pt>
                <c:pt idx="1">
                  <c:v>0.27</c:v>
                </c:pt>
                <c:pt idx="2">
                  <c:v>7.0000000000000007E-2</c:v>
                </c:pt>
                <c:pt idx="3">
                  <c:v>7.0000000000000007E-2</c:v>
                </c:pt>
                <c:pt idx="4">
                  <c:v>0.06</c:v>
                </c:pt>
              </c:numCache>
            </c:numRef>
          </c:val>
          <c:extLst>
            <c:ext xmlns:c16="http://schemas.microsoft.com/office/drawing/2014/chart" uri="{C3380CC4-5D6E-409C-BE32-E72D297353CC}">
              <c16:uniqueId val="{0000000A-AC6B-4485-AFDA-D5B3393C83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452548118985127"/>
          <c:w val="0.93888888888888888"/>
          <c:h val="0.75474518810148727"/>
        </c:manualLayout>
      </c:layout>
      <c:pie3DChart>
        <c:varyColors val="1"/>
        <c:ser>
          <c:idx val="0"/>
          <c:order val="0"/>
          <c:tx>
            <c:strRef>
              <c:f>'Chart, جلسه ششم اکسل ۲۰۱۹'!$B$22</c:f>
              <c:strCache>
                <c:ptCount val="1"/>
                <c:pt idx="0">
                  <c:v>Sales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15B3-4BD7-BD27-EFD6B0B41FB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4-15B3-4BD7-BD27-EFD6B0B41FB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15B3-4BD7-BD27-EFD6B0B41FB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6-15B3-4BD7-BD27-EFD6B0B41FBD}"/>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15B3-4BD7-BD27-EFD6B0B41FB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4-15B3-4BD7-BD27-EFD6B0B41FB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5-15B3-4BD7-BD27-EFD6B0B41FB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6-15B3-4BD7-BD27-EFD6B0B41FBD}"/>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 جلسه ششم اکسل ۲۰۱۹'!$A$23:$A$26</c:f>
              <c:strCache>
                <c:ptCount val="4"/>
                <c:pt idx="0">
                  <c:v>Pekanbaru</c:v>
                </c:pt>
                <c:pt idx="1">
                  <c:v>Jakarta</c:v>
                </c:pt>
                <c:pt idx="2">
                  <c:v>Kabul</c:v>
                </c:pt>
                <c:pt idx="3">
                  <c:v>Mazar</c:v>
                </c:pt>
              </c:strCache>
            </c:strRef>
          </c:cat>
          <c:val>
            <c:numRef>
              <c:f>'Chart, جلسه ششم اکسل ۲۰۱۹'!$B$23:$B$26</c:f>
              <c:numCache>
                <c:formatCode>General</c:formatCode>
                <c:ptCount val="4"/>
                <c:pt idx="0">
                  <c:v>3568</c:v>
                </c:pt>
                <c:pt idx="1">
                  <c:v>1682</c:v>
                </c:pt>
                <c:pt idx="2">
                  <c:v>4896</c:v>
                </c:pt>
                <c:pt idx="3">
                  <c:v>7852</c:v>
                </c:pt>
              </c:numCache>
            </c:numRef>
          </c:val>
          <c:extLst>
            <c:ext xmlns:c16="http://schemas.microsoft.com/office/drawing/2014/chart" uri="{C3380CC4-5D6E-409C-BE32-E72D297353CC}">
              <c16:uniqueId val="{00000000-15B3-4BD7-BD27-EFD6B0B41FBD}"/>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جلسه ششم اکسل ۲۰۱۹'!$C$5</c:f>
              <c:strCache>
                <c:ptCount val="1"/>
                <c:pt idx="0">
                  <c:v>Gas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جلسه ششم اکسل ۲۰۱۹'!$B$6:$B$10</c:f>
              <c:strCache>
                <c:ptCount val="5"/>
                <c:pt idx="0">
                  <c:v>Jan</c:v>
                </c:pt>
                <c:pt idx="1">
                  <c:v>Feb</c:v>
                </c:pt>
                <c:pt idx="2">
                  <c:v>Mar</c:v>
                </c:pt>
                <c:pt idx="3">
                  <c:v>Apr</c:v>
                </c:pt>
                <c:pt idx="4">
                  <c:v>May</c:v>
                </c:pt>
              </c:strCache>
            </c:strRef>
          </c:cat>
          <c:val>
            <c:numRef>
              <c:f>'Chart, جلسه ششم اکسل ۲۰۱۹'!$C$6:$C$10</c:f>
              <c:numCache>
                <c:formatCode>General</c:formatCode>
                <c:ptCount val="5"/>
                <c:pt idx="0">
                  <c:v>900</c:v>
                </c:pt>
                <c:pt idx="1">
                  <c:v>600</c:v>
                </c:pt>
                <c:pt idx="2">
                  <c:v>800</c:v>
                </c:pt>
                <c:pt idx="3">
                  <c:v>700</c:v>
                </c:pt>
                <c:pt idx="4">
                  <c:v>900</c:v>
                </c:pt>
              </c:numCache>
            </c:numRef>
          </c:val>
          <c:extLst>
            <c:ext xmlns:c16="http://schemas.microsoft.com/office/drawing/2014/chart" uri="{C3380CC4-5D6E-409C-BE32-E72D297353CC}">
              <c16:uniqueId val="{00000000-78B1-4746-A2DE-4D4FC48BCDD8}"/>
            </c:ext>
          </c:extLst>
        </c:ser>
        <c:ser>
          <c:idx val="1"/>
          <c:order val="1"/>
          <c:tx>
            <c:strRef>
              <c:f>'Chart, جلسه ششم اکسل ۲۰۱۹'!$D$5</c:f>
              <c:strCache>
                <c:ptCount val="1"/>
                <c:pt idx="0">
                  <c:v>Light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جلسه ششم اکسل ۲۰۱۹'!$B$6:$B$10</c:f>
              <c:strCache>
                <c:ptCount val="5"/>
                <c:pt idx="0">
                  <c:v>Jan</c:v>
                </c:pt>
                <c:pt idx="1">
                  <c:v>Feb</c:v>
                </c:pt>
                <c:pt idx="2">
                  <c:v>Mar</c:v>
                </c:pt>
                <c:pt idx="3">
                  <c:v>Apr</c:v>
                </c:pt>
                <c:pt idx="4">
                  <c:v>May</c:v>
                </c:pt>
              </c:strCache>
            </c:strRef>
          </c:cat>
          <c:val>
            <c:numRef>
              <c:f>'Chart, جلسه ششم اکسل ۲۰۱۹'!$D$6:$D$10</c:f>
              <c:numCache>
                <c:formatCode>General</c:formatCode>
                <c:ptCount val="5"/>
                <c:pt idx="0">
                  <c:v>300</c:v>
                </c:pt>
                <c:pt idx="1">
                  <c:v>500</c:v>
                </c:pt>
                <c:pt idx="2">
                  <c:v>600</c:v>
                </c:pt>
                <c:pt idx="3">
                  <c:v>750</c:v>
                </c:pt>
                <c:pt idx="4">
                  <c:v>800</c:v>
                </c:pt>
              </c:numCache>
            </c:numRef>
          </c:val>
          <c:extLst>
            <c:ext xmlns:c16="http://schemas.microsoft.com/office/drawing/2014/chart" uri="{C3380CC4-5D6E-409C-BE32-E72D297353CC}">
              <c16:uniqueId val="{00000001-78B1-4746-A2DE-4D4FC48BCDD8}"/>
            </c:ext>
          </c:extLst>
        </c:ser>
        <c:ser>
          <c:idx val="2"/>
          <c:order val="2"/>
          <c:tx>
            <c:strRef>
              <c:f>'Chart, جلسه ششم اکسل ۲۰۱۹'!$E$5</c:f>
              <c:strCache>
                <c:ptCount val="1"/>
                <c:pt idx="0">
                  <c:v>Water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جلسه ششم اکسل ۲۰۱۹'!$B$6:$B$10</c:f>
              <c:strCache>
                <c:ptCount val="5"/>
                <c:pt idx="0">
                  <c:v>Jan</c:v>
                </c:pt>
                <c:pt idx="1">
                  <c:v>Feb</c:v>
                </c:pt>
                <c:pt idx="2">
                  <c:v>Mar</c:v>
                </c:pt>
                <c:pt idx="3">
                  <c:v>Apr</c:v>
                </c:pt>
                <c:pt idx="4">
                  <c:v>May</c:v>
                </c:pt>
              </c:strCache>
            </c:strRef>
          </c:cat>
          <c:val>
            <c:numRef>
              <c:f>'Chart, جلسه ششم اکسل ۲۰۱۹'!$E$6:$E$10</c:f>
              <c:numCache>
                <c:formatCode>General</c:formatCode>
                <c:ptCount val="5"/>
                <c:pt idx="0">
                  <c:v>400</c:v>
                </c:pt>
                <c:pt idx="1">
                  <c:v>400</c:v>
                </c:pt>
                <c:pt idx="2">
                  <c:v>400</c:v>
                </c:pt>
                <c:pt idx="3">
                  <c:v>400</c:v>
                </c:pt>
                <c:pt idx="4">
                  <c:v>400</c:v>
                </c:pt>
              </c:numCache>
            </c:numRef>
          </c:val>
          <c:extLst>
            <c:ext xmlns:c16="http://schemas.microsoft.com/office/drawing/2014/chart" uri="{C3380CC4-5D6E-409C-BE32-E72D297353CC}">
              <c16:uniqueId val="{00000002-78B1-4746-A2DE-4D4FC48BCDD8}"/>
            </c:ext>
          </c:extLst>
        </c:ser>
        <c:dLbls>
          <c:dLblPos val="ctr"/>
          <c:showLegendKey val="0"/>
          <c:showVal val="1"/>
          <c:showCatName val="0"/>
          <c:showSerName val="0"/>
          <c:showPercent val="0"/>
          <c:showBubbleSize val="0"/>
        </c:dLbls>
        <c:gapWidth val="100"/>
        <c:overlap val="-24"/>
        <c:axId val="282991967"/>
        <c:axId val="382213231"/>
      </c:barChart>
      <c:catAx>
        <c:axId val="28299196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2213231"/>
        <c:crosses val="autoZero"/>
        <c:auto val="1"/>
        <c:lblAlgn val="ctr"/>
        <c:lblOffset val="100"/>
        <c:noMultiLvlLbl val="0"/>
      </c:catAx>
      <c:valAx>
        <c:axId val="3822132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991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sunburst" uniqueId="{1470F4DF-A960-4929-85FD-5BC4978B945C}" formatIdx="0">
          <cx:tx>
            <cx:txData>
              <cx:f>_xlchart.v1.1</cx:f>
              <cx:v>Gas</cx:v>
            </cx:txData>
          </cx:tx>
          <cx:dataLabels pos="ctr">
            <cx:visibility seriesName="0" categoryName="1" value="0"/>
          </cx:dataLabels>
          <cx:dataId val="0"/>
        </cx:series>
        <cx:series layoutId="sunburst" hidden="1" uniqueId="{6AEF441A-2895-41D2-8F22-5A3AD9063553}" formatIdx="1">
          <cx:tx>
            <cx:txData>
              <cx:f>_xlchart.v1.3</cx:f>
              <cx:v>Light</cx:v>
            </cx:txData>
          </cx:tx>
          <cx:dataLabels pos="ctr">
            <cx:visibility seriesName="0" categoryName="1" value="0"/>
          </cx:dataLabels>
          <cx:dataId val="1"/>
        </cx:series>
        <cx:series layoutId="sunburst" hidden="1" uniqueId="{7623467A-C069-4A93-8530-108D641E089E}" formatIdx="2">
          <cx:tx>
            <cx:txData>
              <cx:f>_xlchart.v1.5</cx:f>
              <cx:v>Water</cx:v>
            </cx:txData>
          </cx:tx>
          <cx:dataLabels pos="ctr">
            <cx:visibility seriesName="0" categoryName="1" value="0"/>
          </cx:dataLabels>
          <cx:dataId val="2"/>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016145-629A-4C07-A296-E111178FF19D}">
  <sheetPr/>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409575</xdr:colOff>
      <xdr:row>4</xdr:row>
      <xdr:rowOff>16249</xdr:rowOff>
    </xdr:from>
    <xdr:to>
      <xdr:col>22</xdr:col>
      <xdr:colOff>552450</xdr:colOff>
      <xdr:row>17</xdr:row>
      <xdr:rowOff>140073</xdr:rowOff>
    </xdr:to>
    <xdr:graphicFrame macro="">
      <xdr:nvGraphicFramePr>
        <xdr:cNvPr id="2" name="Chart 1">
          <a:extLst>
            <a:ext uri="{FF2B5EF4-FFF2-40B4-BE49-F238E27FC236}">
              <a16:creationId xmlns:a16="http://schemas.microsoft.com/office/drawing/2014/main" id="{58C0A52A-20DD-4EC9-AC16-E4CCF8FCA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1</xdr:row>
      <xdr:rowOff>14287</xdr:rowOff>
    </xdr:from>
    <xdr:to>
      <xdr:col>16</xdr:col>
      <xdr:colOff>361950</xdr:colOff>
      <xdr:row>15</xdr:row>
      <xdr:rowOff>90487</xdr:rowOff>
    </xdr:to>
    <xdr:graphicFrame macro="">
      <xdr:nvGraphicFramePr>
        <xdr:cNvPr id="2" name="Chart 1">
          <a:extLst>
            <a:ext uri="{FF2B5EF4-FFF2-40B4-BE49-F238E27FC236}">
              <a16:creationId xmlns:a16="http://schemas.microsoft.com/office/drawing/2014/main" id="{B81EC85F-1552-4A16-A283-1D9DC9CF6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176212</xdr:rowOff>
    </xdr:from>
    <xdr:to>
      <xdr:col>6</xdr:col>
      <xdr:colOff>0</xdr:colOff>
      <xdr:row>24</xdr:row>
      <xdr:rowOff>61912</xdr:rowOff>
    </xdr:to>
    <xdr:graphicFrame macro="">
      <xdr:nvGraphicFramePr>
        <xdr:cNvPr id="4" name="Chart 3">
          <a:extLst>
            <a:ext uri="{FF2B5EF4-FFF2-40B4-BE49-F238E27FC236}">
              <a16:creationId xmlns:a16="http://schemas.microsoft.com/office/drawing/2014/main" id="{B84BAB6D-9803-4BB8-9096-B8A9951B0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a:extLst>
            <a:ext uri="{FF2B5EF4-FFF2-40B4-BE49-F238E27FC236}">
              <a16:creationId xmlns:a16="http://schemas.microsoft.com/office/drawing/2014/main" id="{75BE95EE-DBC0-4FBC-9255-51FCAFBFDB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2</xdr:col>
      <xdr:colOff>228600</xdr:colOff>
      <xdr:row>17</xdr:row>
      <xdr:rowOff>61912</xdr:rowOff>
    </xdr:from>
    <xdr:to>
      <xdr:col>9</xdr:col>
      <xdr:colOff>533400</xdr:colOff>
      <xdr:row>31</xdr:row>
      <xdr:rowOff>138112</xdr:rowOff>
    </xdr:to>
    <xdr:graphicFrame macro="">
      <xdr:nvGraphicFramePr>
        <xdr:cNvPr id="2" name="Chart 1">
          <a:extLst>
            <a:ext uri="{FF2B5EF4-FFF2-40B4-BE49-F238E27FC236}">
              <a16:creationId xmlns:a16="http://schemas.microsoft.com/office/drawing/2014/main" id="{40D58FB6-C334-4168-BFF8-777A10912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xdr:row>
      <xdr:rowOff>90487</xdr:rowOff>
    </xdr:from>
    <xdr:to>
      <xdr:col>13</xdr:col>
      <xdr:colOff>28575</xdr:colOff>
      <xdr:row>15</xdr:row>
      <xdr:rowOff>166687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8FB578B-0170-4912-9703-71D215D492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81375" y="2809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3</xdr:row>
      <xdr:rowOff>0</xdr:rowOff>
    </xdr:from>
    <xdr:to>
      <xdr:col>21</xdr:col>
      <xdr:colOff>304800</xdr:colOff>
      <xdr:row>17</xdr:row>
      <xdr:rowOff>76200</xdr:rowOff>
    </xdr:to>
    <xdr:graphicFrame macro="">
      <xdr:nvGraphicFramePr>
        <xdr:cNvPr id="4" name="Chart 3">
          <a:extLst>
            <a:ext uri="{FF2B5EF4-FFF2-40B4-BE49-F238E27FC236}">
              <a16:creationId xmlns:a16="http://schemas.microsoft.com/office/drawing/2014/main" id="{E93E9122-35EA-41EA-841F-550618A24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10</xdr:col>
      <xdr:colOff>285750</xdr:colOff>
      <xdr:row>11</xdr:row>
      <xdr:rowOff>47625</xdr:rowOff>
    </xdr:from>
    <xdr:to>
      <xdr:col>12</xdr:col>
      <xdr:colOff>895350</xdr:colOff>
      <xdr:row>24</xdr:row>
      <xdr:rowOff>95250</xdr:rowOff>
    </xdr:to>
    <mc:AlternateContent xmlns:mc="http://schemas.openxmlformats.org/markup-compatibility/2006" xmlns:sle15="http://schemas.microsoft.com/office/drawing/2012/slicer">
      <mc:Choice Requires="sle15">
        <xdr:graphicFrame macro="">
          <xdr:nvGraphicFramePr>
            <xdr:cNvPr id="5" name="Result">
              <a:extLst>
                <a:ext uri="{FF2B5EF4-FFF2-40B4-BE49-F238E27FC236}">
                  <a16:creationId xmlns:a16="http://schemas.microsoft.com/office/drawing/2014/main" id="{EA080FCE-2987-4650-82F0-52BD36D66781}"/>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6696075" y="2143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1000125</xdr:colOff>
      <xdr:row>10</xdr:row>
      <xdr:rowOff>38100</xdr:rowOff>
    </xdr:from>
    <xdr:to>
      <xdr:col>15</xdr:col>
      <xdr:colOff>47625</xdr:colOff>
      <xdr:row>23</xdr:row>
      <xdr:rowOff>85725</xdr:rowOff>
    </xdr:to>
    <mc:AlternateContent xmlns:mc="http://schemas.openxmlformats.org/markup-compatibility/2006" xmlns:sle15="http://schemas.microsoft.com/office/drawing/2012/slicer">
      <mc:Choice Requires="sle15">
        <xdr:graphicFrame macro="">
          <xdr:nvGraphicFramePr>
            <xdr:cNvPr id="7" name="Math">
              <a:extLst>
                <a:ext uri="{FF2B5EF4-FFF2-40B4-BE49-F238E27FC236}">
                  <a16:creationId xmlns:a16="http://schemas.microsoft.com/office/drawing/2014/main" id="{14E3C496-F17B-4740-AC18-C16521355273}"/>
                </a:ext>
              </a:extLst>
            </xdr:cNvPr>
            <xdr:cNvGraphicFramePr/>
          </xdr:nvGraphicFramePr>
          <xdr:xfrm>
            <a:off x="0" y="0"/>
            <a:ext cx="0" cy="0"/>
          </xdr:xfrm>
          <a:graphic>
            <a:graphicData uri="http://schemas.microsoft.com/office/drawing/2010/slicer">
              <sle:slicer xmlns:sle="http://schemas.microsoft.com/office/drawing/2010/slicer" name="Math"/>
            </a:graphicData>
          </a:graphic>
        </xdr:graphicFrame>
      </mc:Choice>
      <mc:Fallback xmlns="">
        <xdr:sp macro="" textlink="">
          <xdr:nvSpPr>
            <xdr:cNvPr id="0" name=""/>
            <xdr:cNvSpPr>
              <a:spLocks noTextEdit="1"/>
            </xdr:cNvSpPr>
          </xdr:nvSpPr>
          <xdr:spPr>
            <a:xfrm>
              <a:off x="8629650" y="194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152400</xdr:colOff>
      <xdr:row>10</xdr:row>
      <xdr:rowOff>95250</xdr:rowOff>
    </xdr:from>
    <xdr:to>
      <xdr:col>18</xdr:col>
      <xdr:colOff>152400</xdr:colOff>
      <xdr:row>23</xdr:row>
      <xdr:rowOff>142875</xdr:rowOff>
    </xdr:to>
    <mc:AlternateContent xmlns:mc="http://schemas.openxmlformats.org/markup-compatibility/2006" xmlns:sle15="http://schemas.microsoft.com/office/drawing/2012/slicer">
      <mc:Choice Requires="sle15">
        <xdr:graphicFrame macro="">
          <xdr:nvGraphicFramePr>
            <xdr:cNvPr id="8" name="English">
              <a:extLst>
                <a:ext uri="{FF2B5EF4-FFF2-40B4-BE49-F238E27FC236}">
                  <a16:creationId xmlns:a16="http://schemas.microsoft.com/office/drawing/2014/main" id="{5383B86B-EF93-4396-B08E-CC214C332FA8}"/>
                </a:ext>
              </a:extLst>
            </xdr:cNvPr>
            <xdr:cNvGraphicFramePr/>
          </xdr:nvGraphicFramePr>
          <xdr:xfrm>
            <a:off x="0" y="0"/>
            <a:ext cx="0" cy="0"/>
          </xdr:xfrm>
          <a:graphic>
            <a:graphicData uri="http://schemas.microsoft.com/office/drawing/2010/slicer">
              <sle:slicer xmlns:sle="http://schemas.microsoft.com/office/drawing/2010/slicer" name="English"/>
            </a:graphicData>
          </a:graphic>
        </xdr:graphicFrame>
      </mc:Choice>
      <mc:Fallback xmlns="">
        <xdr:sp macro="" textlink="">
          <xdr:nvSpPr>
            <xdr:cNvPr id="0" name=""/>
            <xdr:cNvSpPr>
              <a:spLocks noTextEdit="1"/>
            </xdr:cNvSpPr>
          </xdr:nvSpPr>
          <xdr:spPr>
            <a:xfrm>
              <a:off x="10563225"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498.349547453705" createdVersion="6" refreshedVersion="6" minRefreshableVersion="3" recordCount="23" xr:uid="{B309D96C-D2A9-4A50-A444-36821EAEAFD6}">
  <cacheSource type="worksheet">
    <worksheetSource ref="A6:E29" sheet="Pivot Table, جلسه پنجم"/>
  </cacheSource>
  <cacheFields count="6">
    <cacheField name="Month" numFmtId="0">
      <sharedItems count="3">
        <s v="Jan"/>
        <s v="Feb"/>
        <s v="March"/>
      </sharedItems>
    </cacheField>
    <cacheField name="Date" numFmtId="14">
      <sharedItems containsSemiMixedTypes="0" containsNonDate="0" containsDate="1" containsString="0" minDate="2019-02-01T00:00:00" maxDate="2019-02-24T00:00:00" count="23">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sharedItems>
    </cacheField>
    <cacheField name="Teacher" numFmtId="0">
      <sharedItems count="4">
        <s v="Jamil "/>
        <s v="Wali"/>
        <s v="David"/>
        <s v="Rahmat"/>
      </sharedItems>
    </cacheField>
    <cacheField name="Program" numFmtId="0">
      <sharedItems count="6">
        <s v="Word"/>
        <s v="Excel"/>
        <s v="Access"/>
        <s v="Powerpoint"/>
        <s v="Networking"/>
        <s v="Corel Draw"/>
      </sharedItems>
    </cacheField>
    <cacheField name="Fees" numFmtId="0">
      <sharedItems containsSemiMixedTypes="0" containsString="0" containsNumber="1" containsInteger="1" minValue="600" maxValue="2000"/>
    </cacheField>
    <cacheField name="Field1" numFmtId="0" formula=" 0" databaseField="0"/>
  </cacheFields>
  <extLst>
    <ext xmlns:x14="http://schemas.microsoft.com/office/spreadsheetml/2009/9/main" uri="{725AE2AE-9491-48be-B2B4-4EB974FC3084}">
      <x14:pivotCacheDefinition pivotCacheId="544932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n v="800"/>
  </r>
  <r>
    <x v="0"/>
    <x v="1"/>
    <x v="1"/>
    <x v="1"/>
    <n v="1200"/>
  </r>
  <r>
    <x v="0"/>
    <x v="2"/>
    <x v="2"/>
    <x v="2"/>
    <n v="1500"/>
  </r>
  <r>
    <x v="0"/>
    <x v="3"/>
    <x v="3"/>
    <x v="3"/>
    <n v="600"/>
  </r>
  <r>
    <x v="0"/>
    <x v="4"/>
    <x v="0"/>
    <x v="4"/>
    <n v="2000"/>
  </r>
  <r>
    <x v="0"/>
    <x v="5"/>
    <x v="1"/>
    <x v="5"/>
    <n v="2000"/>
  </r>
  <r>
    <x v="0"/>
    <x v="6"/>
    <x v="1"/>
    <x v="0"/>
    <n v="800"/>
  </r>
  <r>
    <x v="0"/>
    <x v="7"/>
    <x v="1"/>
    <x v="2"/>
    <n v="1500"/>
  </r>
  <r>
    <x v="0"/>
    <x v="8"/>
    <x v="0"/>
    <x v="3"/>
    <n v="600"/>
  </r>
  <r>
    <x v="1"/>
    <x v="9"/>
    <x v="2"/>
    <x v="1"/>
    <n v="1200"/>
  </r>
  <r>
    <x v="1"/>
    <x v="10"/>
    <x v="3"/>
    <x v="2"/>
    <n v="1500"/>
  </r>
  <r>
    <x v="1"/>
    <x v="11"/>
    <x v="3"/>
    <x v="5"/>
    <n v="1800"/>
  </r>
  <r>
    <x v="1"/>
    <x v="12"/>
    <x v="2"/>
    <x v="0"/>
    <n v="800"/>
  </r>
  <r>
    <x v="1"/>
    <x v="13"/>
    <x v="1"/>
    <x v="0"/>
    <n v="800"/>
  </r>
  <r>
    <x v="1"/>
    <x v="14"/>
    <x v="3"/>
    <x v="1"/>
    <n v="600"/>
  </r>
  <r>
    <x v="1"/>
    <x v="15"/>
    <x v="1"/>
    <x v="1"/>
    <n v="2000"/>
  </r>
  <r>
    <x v="2"/>
    <x v="16"/>
    <x v="0"/>
    <x v="0"/>
    <n v="600"/>
  </r>
  <r>
    <x v="2"/>
    <x v="17"/>
    <x v="0"/>
    <x v="3"/>
    <n v="2000"/>
  </r>
  <r>
    <x v="2"/>
    <x v="18"/>
    <x v="2"/>
    <x v="5"/>
    <n v="1500"/>
  </r>
  <r>
    <x v="2"/>
    <x v="19"/>
    <x v="3"/>
    <x v="3"/>
    <n v="600"/>
  </r>
  <r>
    <x v="2"/>
    <x v="20"/>
    <x v="1"/>
    <x v="5"/>
    <n v="1200"/>
  </r>
  <r>
    <x v="2"/>
    <x v="21"/>
    <x v="2"/>
    <x v="2"/>
    <n v="1200"/>
  </r>
  <r>
    <x v="2"/>
    <x v="22"/>
    <x v="3"/>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27AE3-0FB3-4CB1-905E-DFC7ED82CB4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6:O12" firstHeaderRow="1" firstDataRow="2" firstDataCol="1" rowPageCount="2" colPageCount="1"/>
  <pivotFields count="6">
    <pivotField axis="axisPage" showAll="0">
      <items count="4">
        <item x="0"/>
        <item x="2"/>
        <item x="1"/>
        <item t="default"/>
      </items>
    </pivotField>
    <pivotField axis="axisPage" numFmtId="14"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5">
        <item x="2"/>
        <item x="0"/>
        <item x="3"/>
        <item x="1"/>
        <item t="default"/>
      </items>
    </pivotField>
    <pivotField axis="axisCol" showAll="0">
      <items count="7">
        <item x="2"/>
        <item x="5"/>
        <item x="1"/>
        <item x="4"/>
        <item x="3"/>
        <item x="0"/>
        <item t="default"/>
      </items>
    </pivotField>
    <pivotField dataField="1" showAll="0"/>
    <pivotField dragToRow="0" dragToCol="0" dragToPage="0" showAll="0" defaultSubtotal="0"/>
  </pivotFields>
  <rowFields count="1">
    <field x="2"/>
  </rowFields>
  <rowItems count="5">
    <i>
      <x/>
    </i>
    <i>
      <x v="1"/>
    </i>
    <i>
      <x v="2"/>
    </i>
    <i>
      <x v="3"/>
    </i>
    <i t="grand">
      <x/>
    </i>
  </rowItems>
  <colFields count="1">
    <field x="3"/>
  </colFields>
  <colItems count="7">
    <i>
      <x/>
    </i>
    <i>
      <x v="1"/>
    </i>
    <i>
      <x v="2"/>
    </i>
    <i>
      <x v="3"/>
    </i>
    <i>
      <x v="4"/>
    </i>
    <i>
      <x v="5"/>
    </i>
    <i t="grand">
      <x/>
    </i>
  </colItems>
  <pageFields count="2">
    <pageField fld="0" hier="-1"/>
    <pageField fld="1" hier="-1"/>
  </pageFields>
  <dataFields count="1">
    <dataField name="Sum of Fees" fld="4" baseField="0" baseItem="0"/>
  </dataFields>
  <chartFormats count="26">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3" count="1" selected="0">
            <x v="0"/>
          </reference>
        </references>
      </pivotArea>
    </chartFormat>
    <chartFormat chart="1" format="8" series="1">
      <pivotArea type="data" outline="0" fieldPosition="0">
        <references count="2">
          <reference field="4294967294" count="1" selected="0">
            <x v="0"/>
          </reference>
          <reference field="3" count="1" selected="0">
            <x v="1"/>
          </reference>
        </references>
      </pivotArea>
    </chartFormat>
    <chartFormat chart="1" format="9" series="1">
      <pivotArea type="data" outline="0" fieldPosition="0">
        <references count="2">
          <reference field="4294967294" count="1" selected="0">
            <x v="0"/>
          </reference>
          <reference field="3" count="1" selected="0">
            <x v="2"/>
          </reference>
        </references>
      </pivotArea>
    </chartFormat>
    <chartFormat chart="1" format="10" series="1">
      <pivotArea type="data" outline="0" fieldPosition="0">
        <references count="2">
          <reference field="4294967294" count="1" selected="0">
            <x v="0"/>
          </reference>
          <reference field="3" count="1" selected="0">
            <x v="3"/>
          </reference>
        </references>
      </pivotArea>
    </chartFormat>
    <chartFormat chart="1" format="11" series="1">
      <pivotArea type="data" outline="0" fieldPosition="0">
        <references count="2">
          <reference field="4294967294" count="1" selected="0">
            <x v="0"/>
          </reference>
          <reference field="3" count="1" selected="0">
            <x v="4"/>
          </reference>
        </references>
      </pivotArea>
    </chartFormat>
    <chartFormat chart="1" format="12"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2">
          <reference field="4294967294" count="1" selected="0">
            <x v="0"/>
          </reference>
          <reference field="3" count="1" selected="0">
            <x v="2"/>
          </reference>
        </references>
      </pivotArea>
    </chartFormat>
    <chartFormat chart="2" format="10" series="1">
      <pivotArea type="data" outline="0" fieldPosition="0">
        <references count="2">
          <reference field="4294967294" count="1" selected="0">
            <x v="0"/>
          </reference>
          <reference field="3" count="1" selected="0">
            <x v="3"/>
          </reference>
        </references>
      </pivotArea>
    </chartFormat>
    <chartFormat chart="2" format="11" series="1">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2">
          <reference field="4294967294" count="1" selected="0">
            <x v="0"/>
          </reference>
          <reference field="3" count="1" selected="0">
            <x v="5"/>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 chart="3" format="9" series="1">
      <pivotArea type="data" outline="0" fieldPosition="0">
        <references count="2">
          <reference field="4294967294" count="1" selected="0">
            <x v="0"/>
          </reference>
          <reference field="3" count="1" selected="0">
            <x v="2"/>
          </reference>
        </references>
      </pivotArea>
    </chartFormat>
    <chartFormat chart="3" format="10" series="1">
      <pivotArea type="data" outline="0" fieldPosition="0">
        <references count="2">
          <reference field="4294967294" count="1" selected="0">
            <x v="0"/>
          </reference>
          <reference field="3" count="1" selected="0">
            <x v="3"/>
          </reference>
        </references>
      </pivotArea>
    </chartFormat>
    <chartFormat chart="3" format="11" series="1">
      <pivotArea type="data" outline="0" fieldPosition="0">
        <references count="2">
          <reference field="4294967294" count="1" selected="0">
            <x v="0"/>
          </reference>
          <reference field="3" count="1" selected="0">
            <x v="4"/>
          </reference>
        </references>
      </pivotArea>
    </chartFormat>
    <chartFormat chart="3" format="12" series="1">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4"/>
          </reference>
        </references>
      </pivotArea>
    </chartFormat>
    <chartFormat chart="0" format="1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0C452-9FEA-4308-B77A-DDA5E2E119A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4:H10" firstHeaderRow="1" firstDataRow="2" firstDataCol="1" rowPageCount="2" colPageCount="1"/>
  <pivotFields count="6">
    <pivotField axis="axisPage" showAll="0">
      <items count="4">
        <item x="0"/>
        <item x="2"/>
        <item x="1"/>
        <item t="default"/>
      </items>
    </pivotField>
    <pivotField axis="axisPage" numFmtId="14" showAll="0">
      <items count="24">
        <item x="0"/>
        <item x="1"/>
        <item x="2"/>
        <item x="3"/>
        <item x="4"/>
        <item x="5"/>
        <item x="6"/>
        <item x="7"/>
        <item x="8"/>
        <item x="9"/>
        <item x="10"/>
        <item x="11"/>
        <item x="12"/>
        <item x="13"/>
        <item x="14"/>
        <item x="15"/>
        <item x="16"/>
        <item x="17"/>
        <item x="18"/>
        <item x="19"/>
        <item x="20"/>
        <item x="21"/>
        <item x="22"/>
        <item t="default"/>
      </items>
    </pivotField>
    <pivotField axis="axisRow" showAll="0">
      <items count="5">
        <item x="2"/>
        <item x="0"/>
        <item x="3"/>
        <item x="1"/>
        <item t="default"/>
      </items>
    </pivotField>
    <pivotField axis="axisCol" showAll="0">
      <items count="7">
        <item x="2"/>
        <item x="5"/>
        <item x="1"/>
        <item x="4"/>
        <item x="3"/>
        <item x="0"/>
        <item t="default"/>
      </items>
    </pivotField>
    <pivotField dataField="1" showAll="0"/>
    <pivotField dragToRow="0" dragToCol="0" dragToPage="0" showAll="0" defaultSubtotal="0"/>
  </pivotFields>
  <rowFields count="1">
    <field x="2"/>
  </rowFields>
  <rowItems count="5">
    <i>
      <x/>
    </i>
    <i>
      <x v="1"/>
    </i>
    <i>
      <x v="2"/>
    </i>
    <i>
      <x v="3"/>
    </i>
    <i t="grand">
      <x/>
    </i>
  </rowItems>
  <colFields count="1">
    <field x="3"/>
  </colFields>
  <colItems count="7">
    <i>
      <x/>
    </i>
    <i>
      <x v="1"/>
    </i>
    <i>
      <x v="2"/>
    </i>
    <i>
      <x v="3"/>
    </i>
    <i>
      <x v="4"/>
    </i>
    <i>
      <x v="5"/>
    </i>
    <i t="grand">
      <x/>
    </i>
  </colItems>
  <pageFields count="2">
    <pageField fld="0" hier="-1"/>
    <pageField fld="1" hier="-1"/>
  </pageFields>
  <dataFields count="1">
    <dataField name="Sum of Fees" fld="4" baseField="0" baseItem="0"/>
  </dataFields>
  <chartFormats count="16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4"/>
          </reference>
        </references>
      </pivotArea>
    </chartFormat>
    <chartFormat chart="2" format="11"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2">
          <reference field="4294967294" count="1" selected="0">
            <x v="0"/>
          </reference>
          <reference field="3" count="1" selected="0">
            <x v="4"/>
          </reference>
        </references>
      </pivotArea>
    </chartFormat>
    <chartFormat chart="3" format="11"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2">
          <reference field="4294967294" count="1" selected="0">
            <x v="0"/>
          </reference>
          <reference field="3" count="1" selected="0">
            <x v="3"/>
          </reference>
        </references>
      </pivotArea>
    </chartFormat>
    <chartFormat chart="4" format="10" series="1">
      <pivotArea type="data" outline="0" fieldPosition="0">
        <references count="2">
          <reference field="4294967294" count="1" selected="0">
            <x v="0"/>
          </reference>
          <reference field="3" count="1" selected="0">
            <x v="4"/>
          </reference>
        </references>
      </pivotArea>
    </chartFormat>
    <chartFormat chart="4" format="11" series="1">
      <pivotArea type="data" outline="0" fieldPosition="0">
        <references count="2">
          <reference field="4294967294" count="1" selected="0">
            <x v="0"/>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 chart="5" format="9" series="1">
      <pivotArea type="data" outline="0" fieldPosition="0">
        <references count="2">
          <reference field="4294967294" count="1" selected="0">
            <x v="0"/>
          </reference>
          <reference field="3" count="1" selected="0">
            <x v="3"/>
          </reference>
        </references>
      </pivotArea>
    </chartFormat>
    <chartFormat chart="5" format="10" series="1">
      <pivotArea type="data" outline="0" fieldPosition="0">
        <references count="2">
          <reference field="4294967294" count="1" selected="0">
            <x v="0"/>
          </reference>
          <reference field="3" count="1" selected="0">
            <x v="4"/>
          </reference>
        </references>
      </pivotArea>
    </chartFormat>
    <chartFormat chart="5" format="11" series="1">
      <pivotArea type="data" outline="0" fieldPosition="0">
        <references count="2">
          <reference field="4294967294" count="1" selected="0">
            <x v="0"/>
          </reference>
          <reference field="3" count="1" selected="0">
            <x v="5"/>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2">
          <reference field="4294967294" count="1" selected="0">
            <x v="0"/>
          </reference>
          <reference field="3" count="1" selected="0">
            <x v="4"/>
          </reference>
        </references>
      </pivotArea>
    </chartFormat>
    <chartFormat chart="6" format="11" series="1">
      <pivotArea type="data" outline="0" fieldPosition="0">
        <references count="2">
          <reference field="4294967294" count="1" selected="0">
            <x v="0"/>
          </reference>
          <reference field="3" count="1" selected="0">
            <x v="5"/>
          </reference>
        </references>
      </pivotArea>
    </chartFormat>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 chart="7" format="9" series="1">
      <pivotArea type="data" outline="0" fieldPosition="0">
        <references count="2">
          <reference field="4294967294" count="1" selected="0">
            <x v="0"/>
          </reference>
          <reference field="3" count="1" selected="0">
            <x v="3"/>
          </reference>
        </references>
      </pivotArea>
    </chartFormat>
    <chartFormat chart="7" format="10" series="1">
      <pivotArea type="data" outline="0" fieldPosition="0">
        <references count="2">
          <reference field="4294967294" count="1" selected="0">
            <x v="0"/>
          </reference>
          <reference field="3" count="1" selected="0">
            <x v="4"/>
          </reference>
        </references>
      </pivotArea>
    </chartFormat>
    <chartFormat chart="7" format="11" series="1">
      <pivotArea type="data" outline="0" fieldPosition="0">
        <references count="2">
          <reference field="4294967294" count="1" selected="0">
            <x v="0"/>
          </reference>
          <reference field="3" count="1" selected="0">
            <x v="5"/>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 chart="8" format="9" series="1">
      <pivotArea type="data" outline="0" fieldPosition="0">
        <references count="2">
          <reference field="4294967294" count="1" selected="0">
            <x v="0"/>
          </reference>
          <reference field="3" count="1" selected="0">
            <x v="3"/>
          </reference>
        </references>
      </pivotArea>
    </chartFormat>
    <chartFormat chart="8" format="10" series="1">
      <pivotArea type="data" outline="0" fieldPosition="0">
        <references count="2">
          <reference field="4294967294" count="1" selected="0">
            <x v="0"/>
          </reference>
          <reference field="3" count="1" selected="0">
            <x v="4"/>
          </reference>
        </references>
      </pivotArea>
    </chartFormat>
    <chartFormat chart="8" format="11" series="1">
      <pivotArea type="data" outline="0" fieldPosition="0">
        <references count="2">
          <reference field="4294967294" count="1" selected="0">
            <x v="0"/>
          </reference>
          <reference field="3" count="1" selected="0">
            <x v="5"/>
          </reference>
        </references>
      </pivotArea>
    </chartFormat>
    <chartFormat chart="9" format="6" series="1">
      <pivotArea type="data" outline="0" fieldPosition="0">
        <references count="2">
          <reference field="4294967294" count="1" selected="0">
            <x v="0"/>
          </reference>
          <reference field="3" count="1" selected="0">
            <x v="0"/>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 chart="9" format="8" series="1">
      <pivotArea type="data" outline="0" fieldPosition="0">
        <references count="2">
          <reference field="4294967294" count="1" selected="0">
            <x v="0"/>
          </reference>
          <reference field="3" count="1" selected="0">
            <x v="2"/>
          </reference>
        </references>
      </pivotArea>
    </chartFormat>
    <chartFormat chart="9" format="9" series="1">
      <pivotArea type="data" outline="0" fieldPosition="0">
        <references count="2">
          <reference field="4294967294" count="1" selected="0">
            <x v="0"/>
          </reference>
          <reference field="3" count="1" selected="0">
            <x v="3"/>
          </reference>
        </references>
      </pivotArea>
    </chartFormat>
    <chartFormat chart="9" format="10" series="1">
      <pivotArea type="data" outline="0" fieldPosition="0">
        <references count="2">
          <reference field="4294967294" count="1" selected="0">
            <x v="0"/>
          </reference>
          <reference field="3" count="1" selected="0">
            <x v="4"/>
          </reference>
        </references>
      </pivotArea>
    </chartFormat>
    <chartFormat chart="9" format="11" series="1">
      <pivotArea type="data" outline="0" fieldPosition="0">
        <references count="2">
          <reference field="4294967294" count="1" selected="0">
            <x v="0"/>
          </reference>
          <reference field="3" count="1" selected="0">
            <x v="5"/>
          </reference>
        </references>
      </pivotArea>
    </chartFormat>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 chart="10" format="9" series="1">
      <pivotArea type="data" outline="0" fieldPosition="0">
        <references count="2">
          <reference field="4294967294" count="1" selected="0">
            <x v="0"/>
          </reference>
          <reference field="3" count="1" selected="0">
            <x v="3"/>
          </reference>
        </references>
      </pivotArea>
    </chartFormat>
    <chartFormat chart="10" format="10" series="1">
      <pivotArea type="data" outline="0" fieldPosition="0">
        <references count="2">
          <reference field="4294967294" count="1" selected="0">
            <x v="0"/>
          </reference>
          <reference field="3" count="1" selected="0">
            <x v="4"/>
          </reference>
        </references>
      </pivotArea>
    </chartFormat>
    <chartFormat chart="10" format="11" series="1">
      <pivotArea type="data" outline="0" fieldPosition="0">
        <references count="2">
          <reference field="4294967294" count="1" selected="0">
            <x v="0"/>
          </reference>
          <reference field="3" count="1" selected="0">
            <x v="5"/>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3"/>
          </reference>
        </references>
      </pivotArea>
    </chartFormat>
    <chartFormat chart="11" format="10" series="1">
      <pivotArea type="data" outline="0" fieldPosition="0">
        <references count="2">
          <reference field="4294967294" count="1" selected="0">
            <x v="0"/>
          </reference>
          <reference field="3" count="1" selected="0">
            <x v="4"/>
          </reference>
        </references>
      </pivotArea>
    </chartFormat>
    <chartFormat chart="11" format="11" series="1">
      <pivotArea type="data" outline="0" fieldPosition="0">
        <references count="2">
          <reference field="4294967294" count="1" selected="0">
            <x v="0"/>
          </reference>
          <reference field="3" count="1" selected="0">
            <x v="5"/>
          </reference>
        </references>
      </pivotArea>
    </chartFormat>
    <chartFormat chart="12" format="6" series="1">
      <pivotArea type="data" outline="0" fieldPosition="0">
        <references count="2">
          <reference field="4294967294" count="1" selected="0">
            <x v="0"/>
          </reference>
          <reference field="3" count="1" selected="0">
            <x v="0"/>
          </reference>
        </references>
      </pivotArea>
    </chartFormat>
    <chartFormat chart="12" format="7" series="1">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2">
          <reference field="4294967294" count="1" selected="0">
            <x v="0"/>
          </reference>
          <reference field="3" count="1" selected="0">
            <x v="3"/>
          </reference>
        </references>
      </pivotArea>
    </chartFormat>
    <chartFormat chart="12" format="10" series="1">
      <pivotArea type="data" outline="0" fieldPosition="0">
        <references count="2">
          <reference field="4294967294" count="1" selected="0">
            <x v="0"/>
          </reference>
          <reference field="3" count="1" selected="0">
            <x v="4"/>
          </reference>
        </references>
      </pivotArea>
    </chartFormat>
    <chartFormat chart="12" format="11" series="1">
      <pivotArea type="data" outline="0" fieldPosition="0">
        <references count="2">
          <reference field="4294967294" count="1" selected="0">
            <x v="0"/>
          </reference>
          <reference field="3" count="1" selected="0">
            <x v="5"/>
          </reference>
        </references>
      </pivotArea>
    </chartFormat>
    <chartFormat chart="13" format="6" series="1">
      <pivotArea type="data" outline="0" fieldPosition="0">
        <references count="2">
          <reference field="4294967294" count="1" selected="0">
            <x v="0"/>
          </reference>
          <reference field="3" count="1" selected="0">
            <x v="0"/>
          </reference>
        </references>
      </pivotArea>
    </chartFormat>
    <chartFormat chart="13" format="7" series="1">
      <pivotArea type="data" outline="0" fieldPosition="0">
        <references count="2">
          <reference field="4294967294" count="1" selected="0">
            <x v="0"/>
          </reference>
          <reference field="3" count="1" selected="0">
            <x v="1"/>
          </reference>
        </references>
      </pivotArea>
    </chartFormat>
    <chartFormat chart="13" format="8" series="1">
      <pivotArea type="data" outline="0" fieldPosition="0">
        <references count="2">
          <reference field="4294967294" count="1" selected="0">
            <x v="0"/>
          </reference>
          <reference field="3" count="1" selected="0">
            <x v="2"/>
          </reference>
        </references>
      </pivotArea>
    </chartFormat>
    <chartFormat chart="13" format="9" series="1">
      <pivotArea type="data" outline="0" fieldPosition="0">
        <references count="2">
          <reference field="4294967294" count="1" selected="0">
            <x v="0"/>
          </reference>
          <reference field="3" count="1" selected="0">
            <x v="3"/>
          </reference>
        </references>
      </pivotArea>
    </chartFormat>
    <chartFormat chart="13" format="10" series="1">
      <pivotArea type="data" outline="0" fieldPosition="0">
        <references count="2">
          <reference field="4294967294" count="1" selected="0">
            <x v="0"/>
          </reference>
          <reference field="3" count="1" selected="0">
            <x v="4"/>
          </reference>
        </references>
      </pivotArea>
    </chartFormat>
    <chartFormat chart="13" format="11" series="1">
      <pivotArea type="data" outline="0" fieldPosition="0">
        <references count="2">
          <reference field="4294967294" count="1" selected="0">
            <x v="0"/>
          </reference>
          <reference field="3" count="1" selected="0">
            <x v="5"/>
          </reference>
        </references>
      </pivotArea>
    </chartFormat>
    <chartFormat chart="14" format="6" series="1">
      <pivotArea type="data" outline="0" fieldPosition="0">
        <references count="2">
          <reference field="4294967294" count="1" selected="0">
            <x v="0"/>
          </reference>
          <reference field="3" count="1" selected="0">
            <x v="0"/>
          </reference>
        </references>
      </pivotArea>
    </chartFormat>
    <chartFormat chart="14" format="7" series="1">
      <pivotArea type="data" outline="0" fieldPosition="0">
        <references count="2">
          <reference field="4294967294" count="1" selected="0">
            <x v="0"/>
          </reference>
          <reference field="3" count="1" selected="0">
            <x v="1"/>
          </reference>
        </references>
      </pivotArea>
    </chartFormat>
    <chartFormat chart="14" format="8" series="1">
      <pivotArea type="data" outline="0" fieldPosition="0">
        <references count="2">
          <reference field="4294967294" count="1" selected="0">
            <x v="0"/>
          </reference>
          <reference field="3" count="1" selected="0">
            <x v="2"/>
          </reference>
        </references>
      </pivotArea>
    </chartFormat>
    <chartFormat chart="14" format="9" series="1">
      <pivotArea type="data" outline="0" fieldPosition="0">
        <references count="2">
          <reference field="4294967294" count="1" selected="0">
            <x v="0"/>
          </reference>
          <reference field="3" count="1" selected="0">
            <x v="3"/>
          </reference>
        </references>
      </pivotArea>
    </chartFormat>
    <chartFormat chart="14" format="10" series="1">
      <pivotArea type="data" outline="0" fieldPosition="0">
        <references count="2">
          <reference field="4294967294" count="1" selected="0">
            <x v="0"/>
          </reference>
          <reference field="3" count="1" selected="0">
            <x v="4"/>
          </reference>
        </references>
      </pivotArea>
    </chartFormat>
    <chartFormat chart="14" format="11" series="1">
      <pivotArea type="data" outline="0" fieldPosition="0">
        <references count="2">
          <reference field="4294967294" count="1" selected="0">
            <x v="0"/>
          </reference>
          <reference field="3" count="1" selected="0">
            <x v="5"/>
          </reference>
        </references>
      </pivotArea>
    </chartFormat>
    <chartFormat chart="15" format="6" series="1">
      <pivotArea type="data" outline="0" fieldPosition="0">
        <references count="2">
          <reference field="4294967294" count="1" selected="0">
            <x v="0"/>
          </reference>
          <reference field="3" count="1" selected="0">
            <x v="0"/>
          </reference>
        </references>
      </pivotArea>
    </chartFormat>
    <chartFormat chart="15" format="7" series="1">
      <pivotArea type="data" outline="0" fieldPosition="0">
        <references count="2">
          <reference field="4294967294" count="1" selected="0">
            <x v="0"/>
          </reference>
          <reference field="3" count="1" selected="0">
            <x v="1"/>
          </reference>
        </references>
      </pivotArea>
    </chartFormat>
    <chartFormat chart="15" format="8" series="1">
      <pivotArea type="data" outline="0" fieldPosition="0">
        <references count="2">
          <reference field="4294967294" count="1" selected="0">
            <x v="0"/>
          </reference>
          <reference field="3" count="1" selected="0">
            <x v="2"/>
          </reference>
        </references>
      </pivotArea>
    </chartFormat>
    <chartFormat chart="15" format="9" series="1">
      <pivotArea type="data" outline="0" fieldPosition="0">
        <references count="2">
          <reference field="4294967294" count="1" selected="0">
            <x v="0"/>
          </reference>
          <reference field="3" count="1" selected="0">
            <x v="3"/>
          </reference>
        </references>
      </pivotArea>
    </chartFormat>
    <chartFormat chart="15" format="10" series="1">
      <pivotArea type="data" outline="0" fieldPosition="0">
        <references count="2">
          <reference field="4294967294" count="1" selected="0">
            <x v="0"/>
          </reference>
          <reference field="3" count="1" selected="0">
            <x v="4"/>
          </reference>
        </references>
      </pivotArea>
    </chartFormat>
    <chartFormat chart="15" format="11" series="1">
      <pivotArea type="data" outline="0" fieldPosition="0">
        <references count="2">
          <reference field="4294967294" count="1" selected="0">
            <x v="0"/>
          </reference>
          <reference field="3" count="1" selected="0">
            <x v="5"/>
          </reference>
        </references>
      </pivotArea>
    </chartFormat>
    <chartFormat chart="16" format="6" series="1">
      <pivotArea type="data" outline="0" fieldPosition="0">
        <references count="2">
          <reference field="4294967294" count="1" selected="0">
            <x v="0"/>
          </reference>
          <reference field="3" count="1" selected="0">
            <x v="0"/>
          </reference>
        </references>
      </pivotArea>
    </chartFormat>
    <chartFormat chart="16" format="7" series="1">
      <pivotArea type="data" outline="0" fieldPosition="0">
        <references count="2">
          <reference field="4294967294" count="1" selected="0">
            <x v="0"/>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2"/>
          </reference>
        </references>
      </pivotArea>
    </chartFormat>
    <chartFormat chart="16" format="9" series="1">
      <pivotArea type="data" outline="0" fieldPosition="0">
        <references count="2">
          <reference field="4294967294" count="1" selected="0">
            <x v="0"/>
          </reference>
          <reference field="3" count="1" selected="0">
            <x v="3"/>
          </reference>
        </references>
      </pivotArea>
    </chartFormat>
    <chartFormat chart="16" format="10" series="1">
      <pivotArea type="data" outline="0" fieldPosition="0">
        <references count="2">
          <reference field="4294967294" count="1" selected="0">
            <x v="0"/>
          </reference>
          <reference field="3" count="1" selected="0">
            <x v="4"/>
          </reference>
        </references>
      </pivotArea>
    </chartFormat>
    <chartFormat chart="16" format="11" series="1">
      <pivotArea type="data" outline="0" fieldPosition="0">
        <references count="2">
          <reference field="4294967294" count="1" selected="0">
            <x v="0"/>
          </reference>
          <reference field="3" count="1" selected="0">
            <x v="5"/>
          </reference>
        </references>
      </pivotArea>
    </chartFormat>
    <chartFormat chart="17" format="6" series="1">
      <pivotArea type="data" outline="0" fieldPosition="0">
        <references count="2">
          <reference field="4294967294" count="1" selected="0">
            <x v="0"/>
          </reference>
          <reference field="3" count="1" selected="0">
            <x v="0"/>
          </reference>
        </references>
      </pivotArea>
    </chartFormat>
    <chartFormat chart="17" format="7" series="1">
      <pivotArea type="data" outline="0" fieldPosition="0">
        <references count="2">
          <reference field="4294967294" count="1" selected="0">
            <x v="0"/>
          </reference>
          <reference field="3" count="1" selected="0">
            <x v="1"/>
          </reference>
        </references>
      </pivotArea>
    </chartFormat>
    <chartFormat chart="17" format="8" series="1">
      <pivotArea type="data" outline="0" fieldPosition="0">
        <references count="2">
          <reference field="4294967294" count="1" selected="0">
            <x v="0"/>
          </reference>
          <reference field="3" count="1" selected="0">
            <x v="2"/>
          </reference>
        </references>
      </pivotArea>
    </chartFormat>
    <chartFormat chart="17" format="9" series="1">
      <pivotArea type="data" outline="0" fieldPosition="0">
        <references count="2">
          <reference field="4294967294" count="1" selected="0">
            <x v="0"/>
          </reference>
          <reference field="3" count="1" selected="0">
            <x v="3"/>
          </reference>
        </references>
      </pivotArea>
    </chartFormat>
    <chartFormat chart="17" format="10" series="1">
      <pivotArea type="data" outline="0" fieldPosition="0">
        <references count="2">
          <reference field="4294967294" count="1" selected="0">
            <x v="0"/>
          </reference>
          <reference field="3" count="1" selected="0">
            <x v="4"/>
          </reference>
        </references>
      </pivotArea>
    </chartFormat>
    <chartFormat chart="17" format="11" series="1">
      <pivotArea type="data" outline="0" fieldPosition="0">
        <references count="2">
          <reference field="4294967294" count="1" selected="0">
            <x v="0"/>
          </reference>
          <reference field="3" count="1" selected="0">
            <x v="5"/>
          </reference>
        </references>
      </pivotArea>
    </chartFormat>
    <chartFormat chart="18" format="6" series="1">
      <pivotArea type="data" outline="0" fieldPosition="0">
        <references count="2">
          <reference field="4294967294" count="1" selected="0">
            <x v="0"/>
          </reference>
          <reference field="3" count="1" selected="0">
            <x v="0"/>
          </reference>
        </references>
      </pivotArea>
    </chartFormat>
    <chartFormat chart="18" format="7" series="1">
      <pivotArea type="data" outline="0" fieldPosition="0">
        <references count="2">
          <reference field="4294967294" count="1" selected="0">
            <x v="0"/>
          </reference>
          <reference field="3" count="1" selected="0">
            <x v="1"/>
          </reference>
        </references>
      </pivotArea>
    </chartFormat>
    <chartFormat chart="18" format="8" series="1">
      <pivotArea type="data" outline="0" fieldPosition="0">
        <references count="2">
          <reference field="4294967294" count="1" selected="0">
            <x v="0"/>
          </reference>
          <reference field="3" count="1" selected="0">
            <x v="2"/>
          </reference>
        </references>
      </pivotArea>
    </chartFormat>
    <chartFormat chart="18" format="9" series="1">
      <pivotArea type="data" outline="0" fieldPosition="0">
        <references count="2">
          <reference field="4294967294" count="1" selected="0">
            <x v="0"/>
          </reference>
          <reference field="3" count="1" selected="0">
            <x v="3"/>
          </reference>
        </references>
      </pivotArea>
    </chartFormat>
    <chartFormat chart="18" format="10" series="1">
      <pivotArea type="data" outline="0" fieldPosition="0">
        <references count="2">
          <reference field="4294967294" count="1" selected="0">
            <x v="0"/>
          </reference>
          <reference field="3" count="1" selected="0">
            <x v="4"/>
          </reference>
        </references>
      </pivotArea>
    </chartFormat>
    <chartFormat chart="18" format="11" series="1">
      <pivotArea type="data" outline="0" fieldPosition="0">
        <references count="2">
          <reference field="4294967294" count="1" selected="0">
            <x v="0"/>
          </reference>
          <reference field="3" count="1" selected="0">
            <x v="5"/>
          </reference>
        </references>
      </pivotArea>
    </chartFormat>
    <chartFormat chart="19" format="6" series="1">
      <pivotArea type="data" outline="0" fieldPosition="0">
        <references count="2">
          <reference field="4294967294" count="1" selected="0">
            <x v="0"/>
          </reference>
          <reference field="3" count="1" selected="0">
            <x v="0"/>
          </reference>
        </references>
      </pivotArea>
    </chartFormat>
    <chartFormat chart="19" format="7" series="1">
      <pivotArea type="data" outline="0" fieldPosition="0">
        <references count="2">
          <reference field="4294967294" count="1" selected="0">
            <x v="0"/>
          </reference>
          <reference field="3" count="1" selected="0">
            <x v="1"/>
          </reference>
        </references>
      </pivotArea>
    </chartFormat>
    <chartFormat chart="19" format="8" series="1">
      <pivotArea type="data" outline="0" fieldPosition="0">
        <references count="2">
          <reference field="4294967294" count="1" selected="0">
            <x v="0"/>
          </reference>
          <reference field="3" count="1" selected="0">
            <x v="2"/>
          </reference>
        </references>
      </pivotArea>
    </chartFormat>
    <chartFormat chart="19" format="9" series="1">
      <pivotArea type="data" outline="0" fieldPosition="0">
        <references count="2">
          <reference field="4294967294" count="1" selected="0">
            <x v="0"/>
          </reference>
          <reference field="3" count="1" selected="0">
            <x v="3"/>
          </reference>
        </references>
      </pivotArea>
    </chartFormat>
    <chartFormat chart="19" format="10" series="1">
      <pivotArea type="data" outline="0" fieldPosition="0">
        <references count="2">
          <reference field="4294967294" count="1" selected="0">
            <x v="0"/>
          </reference>
          <reference field="3" count="1" selected="0">
            <x v="4"/>
          </reference>
        </references>
      </pivotArea>
    </chartFormat>
    <chartFormat chart="19" format="11" series="1">
      <pivotArea type="data" outline="0" fieldPosition="0">
        <references count="2">
          <reference field="4294967294" count="1" selected="0">
            <x v="0"/>
          </reference>
          <reference field="3" count="1" selected="0">
            <x v="5"/>
          </reference>
        </references>
      </pivotArea>
    </chartFormat>
    <chartFormat chart="20" format="6" series="1">
      <pivotArea type="data" outline="0" fieldPosition="0">
        <references count="2">
          <reference field="4294967294" count="1" selected="0">
            <x v="0"/>
          </reference>
          <reference field="3" count="1" selected="0">
            <x v="0"/>
          </reference>
        </references>
      </pivotArea>
    </chartFormat>
    <chartFormat chart="20" format="7" series="1">
      <pivotArea type="data" outline="0" fieldPosition="0">
        <references count="2">
          <reference field="4294967294" count="1" selected="0">
            <x v="0"/>
          </reference>
          <reference field="3" count="1" selected="0">
            <x v="1"/>
          </reference>
        </references>
      </pivotArea>
    </chartFormat>
    <chartFormat chart="20" format="8" series="1">
      <pivotArea type="data" outline="0" fieldPosition="0">
        <references count="2">
          <reference field="4294967294" count="1" selected="0">
            <x v="0"/>
          </reference>
          <reference field="3" count="1" selected="0">
            <x v="2"/>
          </reference>
        </references>
      </pivotArea>
    </chartFormat>
    <chartFormat chart="20" format="9" series="1">
      <pivotArea type="data" outline="0" fieldPosition="0">
        <references count="2">
          <reference field="4294967294" count="1" selected="0">
            <x v="0"/>
          </reference>
          <reference field="3" count="1" selected="0">
            <x v="3"/>
          </reference>
        </references>
      </pivotArea>
    </chartFormat>
    <chartFormat chart="20" format="10" series="1">
      <pivotArea type="data" outline="0" fieldPosition="0">
        <references count="2">
          <reference field="4294967294" count="1" selected="0">
            <x v="0"/>
          </reference>
          <reference field="3" count="1" selected="0">
            <x v="4"/>
          </reference>
        </references>
      </pivotArea>
    </chartFormat>
    <chartFormat chart="20" format="11" series="1">
      <pivotArea type="data" outline="0" fieldPosition="0">
        <references count="2">
          <reference field="4294967294" count="1" selected="0">
            <x v="0"/>
          </reference>
          <reference field="3" count="1" selected="0">
            <x v="5"/>
          </reference>
        </references>
      </pivotArea>
    </chartFormat>
    <chartFormat chart="21" format="6" series="1">
      <pivotArea type="data" outline="0" fieldPosition="0">
        <references count="2">
          <reference field="4294967294" count="1" selected="0">
            <x v="0"/>
          </reference>
          <reference field="3" count="1" selected="0">
            <x v="0"/>
          </reference>
        </references>
      </pivotArea>
    </chartFormat>
    <chartFormat chart="21" format="7" series="1">
      <pivotArea type="data" outline="0" fieldPosition="0">
        <references count="2">
          <reference field="4294967294" count="1" selected="0">
            <x v="0"/>
          </reference>
          <reference field="3" count="1" selected="0">
            <x v="1"/>
          </reference>
        </references>
      </pivotArea>
    </chartFormat>
    <chartFormat chart="21" format="8" series="1">
      <pivotArea type="data" outline="0" fieldPosition="0">
        <references count="2">
          <reference field="4294967294" count="1" selected="0">
            <x v="0"/>
          </reference>
          <reference field="3" count="1" selected="0">
            <x v="2"/>
          </reference>
        </references>
      </pivotArea>
    </chartFormat>
    <chartFormat chart="21" format="9" series="1">
      <pivotArea type="data" outline="0" fieldPosition="0">
        <references count="2">
          <reference field="4294967294" count="1" selected="0">
            <x v="0"/>
          </reference>
          <reference field="3" count="1" selected="0">
            <x v="3"/>
          </reference>
        </references>
      </pivotArea>
    </chartFormat>
    <chartFormat chart="21" format="10" series="1">
      <pivotArea type="data" outline="0" fieldPosition="0">
        <references count="2">
          <reference field="4294967294" count="1" selected="0">
            <x v="0"/>
          </reference>
          <reference field="3" count="1" selected="0">
            <x v="4"/>
          </reference>
        </references>
      </pivotArea>
    </chartFormat>
    <chartFormat chart="21" format="11" series="1">
      <pivotArea type="data" outline="0" fieldPosition="0">
        <references count="2">
          <reference field="4294967294" count="1" selected="0">
            <x v="0"/>
          </reference>
          <reference field="3" count="1" selected="0">
            <x v="5"/>
          </reference>
        </references>
      </pivotArea>
    </chartFormat>
    <chartFormat chart="22" format="6" series="1">
      <pivotArea type="data" outline="0" fieldPosition="0">
        <references count="2">
          <reference field="4294967294" count="1" selected="0">
            <x v="0"/>
          </reference>
          <reference field="3" count="1" selected="0">
            <x v="0"/>
          </reference>
        </references>
      </pivotArea>
    </chartFormat>
    <chartFormat chart="22" format="7" series="1">
      <pivotArea type="data" outline="0" fieldPosition="0">
        <references count="2">
          <reference field="4294967294" count="1" selected="0">
            <x v="0"/>
          </reference>
          <reference field="3" count="1" selected="0">
            <x v="1"/>
          </reference>
        </references>
      </pivotArea>
    </chartFormat>
    <chartFormat chart="22" format="8" series="1">
      <pivotArea type="data" outline="0" fieldPosition="0">
        <references count="2">
          <reference field="4294967294" count="1" selected="0">
            <x v="0"/>
          </reference>
          <reference field="3" count="1" selected="0">
            <x v="2"/>
          </reference>
        </references>
      </pivotArea>
    </chartFormat>
    <chartFormat chart="22" format="9" series="1">
      <pivotArea type="data" outline="0" fieldPosition="0">
        <references count="2">
          <reference field="4294967294" count="1" selected="0">
            <x v="0"/>
          </reference>
          <reference field="3" count="1" selected="0">
            <x v="3"/>
          </reference>
        </references>
      </pivotArea>
    </chartFormat>
    <chartFormat chart="22" format="10" series="1">
      <pivotArea type="data" outline="0" fieldPosition="0">
        <references count="2">
          <reference field="4294967294" count="1" selected="0">
            <x v="0"/>
          </reference>
          <reference field="3" count="1" selected="0">
            <x v="4"/>
          </reference>
        </references>
      </pivotArea>
    </chartFormat>
    <chartFormat chart="22" format="11" series="1">
      <pivotArea type="data" outline="0" fieldPosition="0">
        <references count="2">
          <reference field="4294967294" count="1" selected="0">
            <x v="0"/>
          </reference>
          <reference field="3" count="1" selected="0">
            <x v="5"/>
          </reference>
        </references>
      </pivotArea>
    </chartFormat>
    <chartFormat chart="23" format="6" series="1">
      <pivotArea type="data" outline="0" fieldPosition="0">
        <references count="2">
          <reference field="4294967294" count="1" selected="0">
            <x v="0"/>
          </reference>
          <reference field="3" count="1" selected="0">
            <x v="0"/>
          </reference>
        </references>
      </pivotArea>
    </chartFormat>
    <chartFormat chart="23" format="7" series="1">
      <pivotArea type="data" outline="0" fieldPosition="0">
        <references count="2">
          <reference field="4294967294" count="1" selected="0">
            <x v="0"/>
          </reference>
          <reference field="3" count="1" selected="0">
            <x v="1"/>
          </reference>
        </references>
      </pivotArea>
    </chartFormat>
    <chartFormat chart="23" format="8" series="1">
      <pivotArea type="data" outline="0" fieldPosition="0">
        <references count="2">
          <reference field="4294967294" count="1" selected="0">
            <x v="0"/>
          </reference>
          <reference field="3" count="1" selected="0">
            <x v="2"/>
          </reference>
        </references>
      </pivotArea>
    </chartFormat>
    <chartFormat chart="23" format="9" series="1">
      <pivotArea type="data" outline="0" fieldPosition="0">
        <references count="2">
          <reference field="4294967294" count="1" selected="0">
            <x v="0"/>
          </reference>
          <reference field="3" count="1" selected="0">
            <x v="3"/>
          </reference>
        </references>
      </pivotArea>
    </chartFormat>
    <chartFormat chart="23" format="10" series="1">
      <pivotArea type="data" outline="0" fieldPosition="0">
        <references count="2">
          <reference field="4294967294" count="1" selected="0">
            <x v="0"/>
          </reference>
          <reference field="3" count="1" selected="0">
            <x v="4"/>
          </reference>
        </references>
      </pivotArea>
    </chartFormat>
    <chartFormat chart="23" format="11" series="1">
      <pivotArea type="data" outline="0" fieldPosition="0">
        <references count="2">
          <reference field="4294967294" count="1" selected="0">
            <x v="0"/>
          </reference>
          <reference field="3" count="1" selected="0">
            <x v="5"/>
          </reference>
        </references>
      </pivotArea>
    </chartFormat>
    <chartFormat chart="24" format="6" series="1">
      <pivotArea type="data" outline="0" fieldPosition="0">
        <references count="2">
          <reference field="4294967294" count="1" selected="0">
            <x v="0"/>
          </reference>
          <reference field="3" count="1" selected="0">
            <x v="0"/>
          </reference>
        </references>
      </pivotArea>
    </chartFormat>
    <chartFormat chart="24" format="7" series="1">
      <pivotArea type="data" outline="0" fieldPosition="0">
        <references count="2">
          <reference field="4294967294" count="1" selected="0">
            <x v="0"/>
          </reference>
          <reference field="3" count="1" selected="0">
            <x v="1"/>
          </reference>
        </references>
      </pivotArea>
    </chartFormat>
    <chartFormat chart="24" format="8" series="1">
      <pivotArea type="data" outline="0" fieldPosition="0">
        <references count="2">
          <reference field="4294967294" count="1" selected="0">
            <x v="0"/>
          </reference>
          <reference field="3" count="1" selected="0">
            <x v="2"/>
          </reference>
        </references>
      </pivotArea>
    </chartFormat>
    <chartFormat chart="24" format="9" series="1">
      <pivotArea type="data" outline="0" fieldPosition="0">
        <references count="2">
          <reference field="4294967294" count="1" selected="0">
            <x v="0"/>
          </reference>
          <reference field="3" count="1" selected="0">
            <x v="3"/>
          </reference>
        </references>
      </pivotArea>
    </chartFormat>
    <chartFormat chart="24" format="10" series="1">
      <pivotArea type="data" outline="0" fieldPosition="0">
        <references count="2">
          <reference field="4294967294" count="1" selected="0">
            <x v="0"/>
          </reference>
          <reference field="3" count="1" selected="0">
            <x v="4"/>
          </reference>
        </references>
      </pivotArea>
    </chartFormat>
    <chartFormat chart="24" format="11" series="1">
      <pivotArea type="data" outline="0" fieldPosition="0">
        <references count="2">
          <reference field="4294967294" count="1" selected="0">
            <x v="0"/>
          </reference>
          <reference field="3" count="1" selected="0">
            <x v="5"/>
          </reference>
        </references>
      </pivotArea>
    </chartFormat>
    <chartFormat chart="25" format="6" series="1">
      <pivotArea type="data" outline="0" fieldPosition="0">
        <references count="2">
          <reference field="4294967294" count="1" selected="0">
            <x v="0"/>
          </reference>
          <reference field="3" count="1" selected="0">
            <x v="0"/>
          </reference>
        </references>
      </pivotArea>
    </chartFormat>
    <chartFormat chart="25" format="7" series="1">
      <pivotArea type="data" outline="0" fieldPosition="0">
        <references count="2">
          <reference field="4294967294" count="1" selected="0">
            <x v="0"/>
          </reference>
          <reference field="3" count="1" selected="0">
            <x v="1"/>
          </reference>
        </references>
      </pivotArea>
    </chartFormat>
    <chartFormat chart="25" format="8" series="1">
      <pivotArea type="data" outline="0" fieldPosition="0">
        <references count="2">
          <reference field="4294967294" count="1" selected="0">
            <x v="0"/>
          </reference>
          <reference field="3" count="1" selected="0">
            <x v="2"/>
          </reference>
        </references>
      </pivotArea>
    </chartFormat>
    <chartFormat chart="25" format="9" series="1">
      <pivotArea type="data" outline="0" fieldPosition="0">
        <references count="2">
          <reference field="4294967294" count="1" selected="0">
            <x v="0"/>
          </reference>
          <reference field="3" count="1" selected="0">
            <x v="3"/>
          </reference>
        </references>
      </pivotArea>
    </chartFormat>
    <chartFormat chart="25" format="10" series="1">
      <pivotArea type="data" outline="0" fieldPosition="0">
        <references count="2">
          <reference field="4294967294" count="1" selected="0">
            <x v="0"/>
          </reference>
          <reference field="3" count="1" selected="0">
            <x v="4"/>
          </reference>
        </references>
      </pivotArea>
    </chartFormat>
    <chartFormat chart="25" format="11" series="1">
      <pivotArea type="data" outline="0" fieldPosition="0">
        <references count="2">
          <reference field="4294967294" count="1" selected="0">
            <x v="0"/>
          </reference>
          <reference field="3" count="1" selected="0">
            <x v="5"/>
          </reference>
        </references>
      </pivotArea>
    </chartFormat>
    <chartFormat chart="27" format="0" series="1">
      <pivotArea type="data" outline="0" fieldPosition="0">
        <references count="2">
          <reference field="4294967294" count="1" selected="0">
            <x v="0"/>
          </reference>
          <reference field="3" count="1" selected="0">
            <x v="0"/>
          </reference>
        </references>
      </pivotArea>
    </chartFormat>
    <chartFormat chart="27" format="1" series="1">
      <pivotArea type="data" outline="0" fieldPosition="0">
        <references count="2">
          <reference field="4294967294" count="1" selected="0">
            <x v="0"/>
          </reference>
          <reference field="3" count="1" selected="0">
            <x v="1"/>
          </reference>
        </references>
      </pivotArea>
    </chartFormat>
    <chartFormat chart="27" format="2" series="1">
      <pivotArea type="data" outline="0" fieldPosition="0">
        <references count="2">
          <reference field="4294967294" count="1" selected="0">
            <x v="0"/>
          </reference>
          <reference field="3" count="1" selected="0">
            <x v="2"/>
          </reference>
        </references>
      </pivotArea>
    </chartFormat>
    <chartFormat chart="27" format="3" series="1">
      <pivotArea type="data" outline="0" fieldPosition="0">
        <references count="2">
          <reference field="4294967294" count="1" selected="0">
            <x v="0"/>
          </reference>
          <reference field="3" count="1" selected="0">
            <x v="3"/>
          </reference>
        </references>
      </pivotArea>
    </chartFormat>
    <chartFormat chart="27" format="4" series="1">
      <pivotArea type="data" outline="0" fieldPosition="0">
        <references count="2">
          <reference field="4294967294" count="1" selected="0">
            <x v="0"/>
          </reference>
          <reference field="3" count="1" selected="0">
            <x v="4"/>
          </reference>
        </references>
      </pivotArea>
    </chartFormat>
    <chartFormat chart="27"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222FD4FF-9BE1-4CC9-8894-22FD2E61A8CC}" sourceName="Result">
  <extLst>
    <x:ext xmlns:x15="http://schemas.microsoft.com/office/spreadsheetml/2010/11/main" uri="{2F2917AC-EB37-4324-AD4E-5DD8C200BD13}">
      <x15:tableSlicerCache tableId="2"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 xr10:uid="{3F3623CF-7958-4174-905E-19A1C326E202}" sourceName="Math">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 xr10:uid="{074B819B-16D9-4D00-8720-0B4600A0D61E}" sourceName="English">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D3ADB829-9E3C-4BFB-8ECD-64954B3858B5}" cache="Slicer_Result" caption="Result" style="SlicerStyleLight4" rowHeight="241300"/>
  <slicer name="Math" xr10:uid="{59B0092B-7082-4890-9063-A3B5A446A8C5}" cache="Slicer_Math" caption="Math" rowHeight="241300"/>
  <slicer name="English" xr10:uid="{0C50D902-DCF6-49DC-B927-1F4BF0B90514}" cache="Slicer_English" caption="Englis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3693F3-F631-49DB-8CB5-8A7052B608BC}" name="Table4" displayName="Table4" ref="B31:J41" totalsRowShown="0" headerRowDxfId="35" dataDxfId="33" headerRowBorderDxfId="34" tableBorderDxfId="32" totalsRowBorderDxfId="31">
  <autoFilter ref="B31:J41" xr:uid="{D907AE9B-5E56-45E6-869C-11521C4E2DE8}"/>
  <sortState ref="B32:J41">
    <sortCondition descending="1" ref="H31:H41"/>
  </sortState>
  <tableColumns count="9">
    <tableColumn id="1" xr3:uid="{B69A417A-F7E6-42E0-8BAA-DDF1681CD1C6}" name="Roll No" dataDxfId="30"/>
    <tableColumn id="2" xr3:uid="{BFCF79A4-F8BB-42E3-8E05-0EBC45378CA7}" name="Name " dataDxfId="29"/>
    <tableColumn id="3" xr3:uid="{C09DF86B-44EE-4F65-95B5-556614AFFB04}" name="F/Name" dataDxfId="28"/>
    <tableColumn id="4" xr3:uid="{D82EB189-8959-439A-B3E9-4F98EA2EF9DE}" name="Scince " dataDxfId="27"/>
    <tableColumn id="5" xr3:uid="{1373C270-2287-4EA0-BF29-104D5E9B753D}" name="Math" dataDxfId="26"/>
    <tableColumn id="6" xr3:uid="{763F9536-6198-4EAF-8710-F387CC95F4B1}" name="English" dataDxfId="25"/>
    <tableColumn id="7" xr3:uid="{AD65917F-D9BE-458E-96A9-4D9FF24D173F}" name="Total " dataDxfId="24">
      <calculatedColumnFormula>SUM(E32:G32)</calculatedColumnFormula>
    </tableColumn>
    <tableColumn id="8" xr3:uid="{B776B8CF-89B2-4D93-AD0D-533BDFF154AD}" name="Average" dataDxfId="23">
      <calculatedColumnFormula>AVERAGE(E32:G32)</calculatedColumnFormula>
    </tableColumn>
    <tableColumn id="9" xr3:uid="{0611D185-84D1-4158-A9D9-D3AE96A95637}" name="Result" dataDxfId="22">
      <calculatedColumnFormula>IF(I32&gt;50,"Pass","Fail")</calculatedColumnFormula>
    </tableColumn>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A5CA7-DF17-4D99-95FD-D2FC7606E976}" name="Table1" displayName="Table1" ref="B46:J56" totalsRowShown="0" headerRowDxfId="21" dataDxfId="19" headerRowBorderDxfId="20" tableBorderDxfId="18" totalsRowBorderDxfId="17" headerRowCellStyle="Accent2">
  <autoFilter ref="B46:J56" xr:uid="{85F70EBF-5FAF-4D99-BFA6-2CC9EF3660CD}"/>
  <tableColumns count="9">
    <tableColumn id="1" xr3:uid="{E36123CB-6A41-494C-931D-21F30B6D8C1A}" name="Roll No" dataDxfId="16"/>
    <tableColumn id="2" xr3:uid="{90D91BC0-FF3A-4E11-B717-308B0EF6B1E8}" name="Name " dataDxfId="15"/>
    <tableColumn id="3" xr3:uid="{A5E4E9C0-8754-43EE-A57B-5972FCCB53A1}" name="F/Name" dataDxfId="14"/>
    <tableColumn id="4" xr3:uid="{2E7002A4-987D-40A0-956A-3D92B71787B8}" name="Scince " dataDxfId="13"/>
    <tableColumn id="5" xr3:uid="{13FDEFF4-4838-4679-A909-A9DF29E31E28}" name="Math" dataDxfId="12"/>
    <tableColumn id="6" xr3:uid="{71A07AA5-E387-4EA5-8ADC-498F0098D7C2}" name="English" dataDxfId="11"/>
    <tableColumn id="7" xr3:uid="{0587D93A-4382-4C0A-A724-AA7F223C9558}" name="Total " dataDxfId="10">
      <calculatedColumnFormula>SUM(E47:G47)</calculatedColumnFormula>
    </tableColumn>
    <tableColumn id="8" xr3:uid="{D019B7C5-9DD6-4600-9655-C9514349C693}" name="Average" dataDxfId="9">
      <calculatedColumnFormula>AVERAGE(E47:G47)</calculatedColumnFormula>
    </tableColumn>
    <tableColumn id="9" xr3:uid="{CF856B5E-5CB4-4970-97BA-37585402D83F}" name="Result" dataDxfId="8">
      <calculatedColumnFormula>IF(I47&gt;50,"Pass","Fail")</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205B0-3278-468C-B8E3-7D9A628663A6}" name="Table2" displayName="Table2" ref="B4:J17" totalsRowShown="0" headerRowDxfId="7" dataDxfId="6">
  <autoFilter ref="B4:J17" xr:uid="{D3929AA0-37C9-4308-A7D4-C96E69C4E6D4}"/>
  <sortState ref="B5:J17">
    <sortCondition descending="1" ref="J4:J17"/>
  </sortState>
  <tableColumns count="9">
    <tableColumn id="1" xr3:uid="{52321A8F-9B80-4374-BDB2-99E541CA5018}" name="Roll No"/>
    <tableColumn id="2" xr3:uid="{3F6288F3-E022-4AF7-B280-63E54BA1844E}" name="Name "/>
    <tableColumn id="3" xr3:uid="{BF9D75FA-C277-463D-935A-1A069D7A1469}" name="F/Name"/>
    <tableColumn id="4" xr3:uid="{78A2F42F-BEA4-4A63-8ADB-8A3A7103197D}" name="Scince " dataDxfId="5"/>
    <tableColumn id="5" xr3:uid="{EAB16C50-BC71-4318-BD1B-DB5C14E2F39C}" name="Math" dataDxfId="4"/>
    <tableColumn id="6" xr3:uid="{20ECDF5D-867D-4E5E-9563-E2DCB3FFEE4E}" name="English" dataDxfId="3"/>
    <tableColumn id="7" xr3:uid="{7FEAD840-55FA-4901-97EC-A945EF5E1D6B}" name="Total " dataDxfId="2"/>
    <tableColumn id="8" xr3:uid="{D43BCDFA-8332-4A54-A3A5-8AEA024BCAD5}" name="Average" dataDxfId="1"/>
    <tableColumn id="9" xr3:uid="{FA439813-89CC-4DDD-A529-602CB7482EE2}" name="Resul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BD7B-04CB-4D7A-B262-B364C06F740C}">
  <sheetPr codeName="Sheet1">
    <tabColor rgb="FF002060"/>
  </sheetPr>
  <dimension ref="B3:N56"/>
  <sheetViews>
    <sheetView topLeftCell="A24" zoomScaleNormal="100" workbookViewId="0">
      <selection activeCell="M43" sqref="M43"/>
    </sheetView>
  </sheetViews>
  <sheetFormatPr defaultRowHeight="15" x14ac:dyDescent="0.25"/>
  <cols>
    <col min="2" max="2" width="9.85546875" customWidth="1"/>
    <col min="3" max="3" width="9.140625" customWidth="1"/>
    <col min="4" max="4" width="10.42578125" bestFit="1" customWidth="1"/>
    <col min="5" max="5" width="9.42578125" customWidth="1"/>
    <col min="6" max="6" width="7.85546875" customWidth="1"/>
    <col min="7" max="7" width="9.85546875" customWidth="1"/>
    <col min="8" max="8" width="10.42578125" bestFit="1" customWidth="1"/>
    <col min="9" max="9" width="13" customWidth="1"/>
    <col min="10" max="10" width="12.7109375" customWidth="1"/>
    <col min="14" max="14" width="14.28515625" customWidth="1"/>
  </cols>
  <sheetData>
    <row r="3" spans="2:14" x14ac:dyDescent="0.25">
      <c r="C3" s="75" t="s">
        <v>23</v>
      </c>
      <c r="D3" s="75"/>
      <c r="E3" s="75"/>
      <c r="F3" s="75"/>
      <c r="G3" s="75"/>
      <c r="H3" s="75"/>
    </row>
    <row r="4" spans="2:14" x14ac:dyDescent="0.25">
      <c r="C4" s="75"/>
      <c r="D4" s="75"/>
      <c r="E4" s="75"/>
      <c r="F4" s="75"/>
      <c r="G4" s="75"/>
      <c r="H4" s="75"/>
    </row>
    <row r="5" spans="2:14" x14ac:dyDescent="0.25">
      <c r="C5" s="75"/>
      <c r="D5" s="75"/>
      <c r="E5" s="75"/>
      <c r="F5" s="75"/>
      <c r="G5" s="75"/>
      <c r="H5" s="75"/>
    </row>
    <row r="7" spans="2:14" x14ac:dyDescent="0.25">
      <c r="B7" s="7" t="s">
        <v>0</v>
      </c>
      <c r="C7" s="7" t="s">
        <v>1</v>
      </c>
      <c r="D7" s="7" t="s">
        <v>2</v>
      </c>
      <c r="E7" s="7" t="s">
        <v>3</v>
      </c>
      <c r="F7" s="7" t="s">
        <v>4</v>
      </c>
      <c r="G7" s="7" t="s">
        <v>5</v>
      </c>
      <c r="H7" s="8" t="s">
        <v>6</v>
      </c>
      <c r="I7" s="8" t="s">
        <v>7</v>
      </c>
      <c r="J7" s="8" t="s">
        <v>8</v>
      </c>
      <c r="N7" s="9">
        <v>43497</v>
      </c>
    </row>
    <row r="8" spans="2:14" x14ac:dyDescent="0.25">
      <c r="B8" s="3">
        <v>1</v>
      </c>
      <c r="C8" s="2" t="s">
        <v>9</v>
      </c>
      <c r="D8" s="2" t="s">
        <v>10</v>
      </c>
      <c r="E8" s="3">
        <v>63</v>
      </c>
      <c r="F8" s="3">
        <v>42</v>
      </c>
      <c r="G8" s="3">
        <v>25</v>
      </c>
      <c r="H8" s="3">
        <f>SUM(E8:G8)</f>
        <v>130</v>
      </c>
      <c r="I8" s="3">
        <f>AVERAGE(E8:G8)</f>
        <v>43.333333333333336</v>
      </c>
      <c r="J8" s="3" t="str">
        <f>IF(I8&gt;50,"Pass","Fail")</f>
        <v>Fail</v>
      </c>
      <c r="N8" s="9">
        <v>43498</v>
      </c>
    </row>
    <row r="9" spans="2:14" x14ac:dyDescent="0.25">
      <c r="B9" s="3">
        <v>2</v>
      </c>
      <c r="C9" s="2" t="s">
        <v>11</v>
      </c>
      <c r="D9" s="2" t="s">
        <v>12</v>
      </c>
      <c r="E9" s="3">
        <v>34</v>
      </c>
      <c r="F9" s="3">
        <v>74</v>
      </c>
      <c r="G9" s="3">
        <v>24</v>
      </c>
      <c r="H9" s="3">
        <f t="shared" ref="H9:H27" si="0">SUM(E9:G9)</f>
        <v>132</v>
      </c>
      <c r="I9" s="3">
        <f t="shared" ref="I9:I27" si="1">AVERAGE(E9:G9)</f>
        <v>44</v>
      </c>
      <c r="J9" s="3" t="str">
        <f t="shared" ref="J9:J27" si="2">IF(I9&gt;50,"Pass","Fail")</f>
        <v>Fail</v>
      </c>
      <c r="N9" s="9">
        <v>43499</v>
      </c>
    </row>
    <row r="10" spans="2:14" x14ac:dyDescent="0.25">
      <c r="B10" s="3">
        <v>3</v>
      </c>
      <c r="C10" s="2" t="s">
        <v>10</v>
      </c>
      <c r="D10" s="2" t="s">
        <v>13</v>
      </c>
      <c r="E10" s="3">
        <v>54</v>
      </c>
      <c r="F10" s="3">
        <v>64</v>
      </c>
      <c r="G10" s="3">
        <v>27</v>
      </c>
      <c r="H10" s="3">
        <f t="shared" si="0"/>
        <v>145</v>
      </c>
      <c r="I10" s="3">
        <f t="shared" si="1"/>
        <v>48.333333333333336</v>
      </c>
      <c r="J10" s="3" t="str">
        <f t="shared" si="2"/>
        <v>Fail</v>
      </c>
      <c r="N10" s="9">
        <v>43500</v>
      </c>
    </row>
    <row r="11" spans="2:14" x14ac:dyDescent="0.25">
      <c r="B11" s="3">
        <v>4</v>
      </c>
      <c r="C11" s="2" t="s">
        <v>14</v>
      </c>
      <c r="D11" s="2" t="s">
        <v>15</v>
      </c>
      <c r="E11" s="3">
        <v>35</v>
      </c>
      <c r="F11" s="3">
        <v>16</v>
      </c>
      <c r="G11" s="3">
        <v>7</v>
      </c>
      <c r="H11" s="3">
        <f t="shared" si="0"/>
        <v>58</v>
      </c>
      <c r="I11" s="3">
        <f t="shared" si="1"/>
        <v>19.333333333333332</v>
      </c>
      <c r="J11" s="3" t="str">
        <f t="shared" si="2"/>
        <v>Fail</v>
      </c>
      <c r="N11" s="9">
        <v>43501</v>
      </c>
    </row>
    <row r="12" spans="2:14" x14ac:dyDescent="0.25">
      <c r="B12" s="3">
        <v>5</v>
      </c>
      <c r="C12" s="2" t="s">
        <v>13</v>
      </c>
      <c r="D12" s="2" t="s">
        <v>16</v>
      </c>
      <c r="E12" s="3">
        <v>72</v>
      </c>
      <c r="F12" s="3">
        <v>66</v>
      </c>
      <c r="G12" s="3">
        <v>23</v>
      </c>
      <c r="H12" s="3">
        <f t="shared" si="0"/>
        <v>161</v>
      </c>
      <c r="I12" s="3">
        <f t="shared" si="1"/>
        <v>53.666666666666664</v>
      </c>
      <c r="J12" s="3" t="str">
        <f t="shared" si="2"/>
        <v>Pass</v>
      </c>
      <c r="N12" s="9">
        <v>43502</v>
      </c>
    </row>
    <row r="13" spans="2:14" x14ac:dyDescent="0.25">
      <c r="B13" s="3">
        <v>6</v>
      </c>
      <c r="C13" s="2" t="s">
        <v>15</v>
      </c>
      <c r="D13" s="2" t="s">
        <v>17</v>
      </c>
      <c r="E13" s="3">
        <v>79</v>
      </c>
      <c r="F13" s="3">
        <v>79</v>
      </c>
      <c r="G13" s="3">
        <v>91</v>
      </c>
      <c r="H13" s="3">
        <f t="shared" si="0"/>
        <v>249</v>
      </c>
      <c r="I13" s="3">
        <f t="shared" si="1"/>
        <v>83</v>
      </c>
      <c r="J13" s="3" t="str">
        <f t="shared" si="2"/>
        <v>Pass</v>
      </c>
      <c r="N13" s="9">
        <v>43503</v>
      </c>
    </row>
    <row r="14" spans="2:14" x14ac:dyDescent="0.25">
      <c r="B14" s="3">
        <v>7</v>
      </c>
      <c r="C14" s="2" t="s">
        <v>16</v>
      </c>
      <c r="D14" s="2" t="s">
        <v>18</v>
      </c>
      <c r="E14" s="3">
        <v>83</v>
      </c>
      <c r="F14" s="3">
        <v>48</v>
      </c>
      <c r="G14" s="3">
        <v>12</v>
      </c>
      <c r="H14" s="3">
        <f t="shared" si="0"/>
        <v>143</v>
      </c>
      <c r="I14" s="3">
        <f t="shared" si="1"/>
        <v>47.666666666666664</v>
      </c>
      <c r="J14" s="3" t="str">
        <f>IF(I14&gt;50,"Pass","Fail")</f>
        <v>Fail</v>
      </c>
      <c r="N14" s="9">
        <v>43504</v>
      </c>
    </row>
    <row r="15" spans="2:14" x14ac:dyDescent="0.25">
      <c r="B15" s="3">
        <v>8</v>
      </c>
      <c r="C15" s="2" t="s">
        <v>17</v>
      </c>
      <c r="D15" s="2" t="s">
        <v>18</v>
      </c>
      <c r="E15" s="3">
        <v>82</v>
      </c>
      <c r="F15" s="3">
        <v>53</v>
      </c>
      <c r="G15" s="3">
        <v>86</v>
      </c>
      <c r="H15" s="3">
        <f t="shared" si="0"/>
        <v>221</v>
      </c>
      <c r="I15" s="3">
        <f t="shared" si="1"/>
        <v>73.666666666666671</v>
      </c>
      <c r="J15" s="3" t="str">
        <f t="shared" si="2"/>
        <v>Pass</v>
      </c>
      <c r="N15" s="9">
        <v>43505</v>
      </c>
    </row>
    <row r="16" spans="2:14" x14ac:dyDescent="0.25">
      <c r="B16" s="3">
        <v>9</v>
      </c>
      <c r="C16" s="2" t="s">
        <v>19</v>
      </c>
      <c r="D16" s="2" t="s">
        <v>20</v>
      </c>
      <c r="E16" s="3">
        <v>35</v>
      </c>
      <c r="F16" s="3">
        <v>6</v>
      </c>
      <c r="G16" s="3">
        <v>56</v>
      </c>
      <c r="H16" s="3">
        <f t="shared" si="0"/>
        <v>97</v>
      </c>
      <c r="I16" s="3">
        <f t="shared" si="1"/>
        <v>32.333333333333336</v>
      </c>
      <c r="J16" s="3" t="str">
        <f t="shared" si="2"/>
        <v>Fail</v>
      </c>
      <c r="N16" s="9">
        <v>43534</v>
      </c>
    </row>
    <row r="17" spans="2:14" x14ac:dyDescent="0.25">
      <c r="B17" s="3">
        <v>10</v>
      </c>
      <c r="C17" s="2" t="s">
        <v>21</v>
      </c>
      <c r="D17" s="2" t="s">
        <v>22</v>
      </c>
      <c r="E17" s="3">
        <v>72</v>
      </c>
      <c r="F17" s="3">
        <v>34</v>
      </c>
      <c r="G17" s="3">
        <v>22</v>
      </c>
      <c r="H17" s="3">
        <f t="shared" si="0"/>
        <v>128</v>
      </c>
      <c r="I17" s="3">
        <f t="shared" si="1"/>
        <v>42.666666666666664</v>
      </c>
      <c r="J17" s="3" t="str">
        <f t="shared" si="2"/>
        <v>Fail</v>
      </c>
      <c r="N17" s="9">
        <v>43507</v>
      </c>
    </row>
    <row r="18" spans="2:14" x14ac:dyDescent="0.25">
      <c r="B18" s="38">
        <v>11</v>
      </c>
      <c r="C18" s="39" t="s">
        <v>79</v>
      </c>
      <c r="D18" s="39" t="s">
        <v>9</v>
      </c>
      <c r="E18" s="38">
        <v>43</v>
      </c>
      <c r="F18" s="38">
        <v>45</v>
      </c>
      <c r="G18" s="38">
        <v>45</v>
      </c>
      <c r="H18" s="38">
        <f t="shared" si="0"/>
        <v>133</v>
      </c>
      <c r="I18" s="38">
        <f t="shared" si="1"/>
        <v>44.333333333333336</v>
      </c>
      <c r="J18" s="38" t="str">
        <f t="shared" si="2"/>
        <v>Fail</v>
      </c>
      <c r="K18" s="6"/>
      <c r="N18" s="9">
        <v>43508</v>
      </c>
    </row>
    <row r="19" spans="2:14" x14ac:dyDescent="0.25">
      <c r="B19" s="3">
        <v>12</v>
      </c>
      <c r="C19" s="39" t="s">
        <v>80</v>
      </c>
      <c r="D19" s="39" t="s">
        <v>16</v>
      </c>
      <c r="E19" s="38">
        <v>77</v>
      </c>
      <c r="F19" s="38">
        <v>87</v>
      </c>
      <c r="G19" s="38">
        <v>98</v>
      </c>
      <c r="H19" s="38">
        <f t="shared" si="0"/>
        <v>262</v>
      </c>
      <c r="I19" s="38">
        <f t="shared" si="1"/>
        <v>87.333333333333329</v>
      </c>
      <c r="J19" s="38" t="str">
        <f t="shared" si="2"/>
        <v>Pass</v>
      </c>
      <c r="K19" s="6"/>
      <c r="N19" s="9"/>
    </row>
    <row r="20" spans="2:14" x14ac:dyDescent="0.25">
      <c r="B20" s="38">
        <v>13</v>
      </c>
      <c r="C20" s="39" t="s">
        <v>81</v>
      </c>
      <c r="D20" s="39" t="s">
        <v>82</v>
      </c>
      <c r="E20" s="38">
        <v>54</v>
      </c>
      <c r="F20" s="38">
        <v>89</v>
      </c>
      <c r="G20" s="38">
        <v>100</v>
      </c>
      <c r="H20" s="38">
        <f t="shared" si="0"/>
        <v>243</v>
      </c>
      <c r="I20" s="38">
        <f t="shared" si="1"/>
        <v>81</v>
      </c>
      <c r="J20" s="38" t="str">
        <f t="shared" si="2"/>
        <v>Pass</v>
      </c>
      <c r="K20" s="6"/>
      <c r="N20" s="9"/>
    </row>
    <row r="21" spans="2:14" x14ac:dyDescent="0.25">
      <c r="B21" s="3">
        <v>14</v>
      </c>
      <c r="C21" s="39" t="s">
        <v>37</v>
      </c>
      <c r="D21" s="39" t="s">
        <v>83</v>
      </c>
      <c r="E21" s="38">
        <v>76</v>
      </c>
      <c r="F21" s="38">
        <v>100</v>
      </c>
      <c r="G21" s="38">
        <v>100</v>
      </c>
      <c r="H21" s="38">
        <f t="shared" si="0"/>
        <v>276</v>
      </c>
      <c r="I21" s="38">
        <f t="shared" si="1"/>
        <v>92</v>
      </c>
      <c r="J21" s="38" t="str">
        <f t="shared" si="2"/>
        <v>Pass</v>
      </c>
      <c r="K21" s="6"/>
      <c r="N21" s="9"/>
    </row>
    <row r="22" spans="2:14" x14ac:dyDescent="0.25">
      <c r="B22" s="38">
        <v>15</v>
      </c>
      <c r="C22" s="39" t="s">
        <v>84</v>
      </c>
      <c r="D22" s="39" t="s">
        <v>85</v>
      </c>
      <c r="E22" s="38">
        <v>67</v>
      </c>
      <c r="F22" s="38">
        <v>53</v>
      </c>
      <c r="G22" s="38">
        <v>99</v>
      </c>
      <c r="H22" s="38">
        <f t="shared" si="0"/>
        <v>219</v>
      </c>
      <c r="I22" s="38">
        <f t="shared" si="1"/>
        <v>73</v>
      </c>
      <c r="J22" s="38" t="str">
        <f t="shared" si="2"/>
        <v>Pass</v>
      </c>
      <c r="K22" s="6"/>
      <c r="N22" s="9"/>
    </row>
    <row r="23" spans="2:14" x14ac:dyDescent="0.25">
      <c r="B23" s="3">
        <v>16</v>
      </c>
      <c r="C23" s="39" t="s">
        <v>86</v>
      </c>
      <c r="D23" s="39" t="s">
        <v>87</v>
      </c>
      <c r="E23" s="38">
        <v>54</v>
      </c>
      <c r="F23" s="38">
        <v>76</v>
      </c>
      <c r="G23" s="38">
        <v>87</v>
      </c>
      <c r="H23" s="38">
        <f t="shared" si="0"/>
        <v>217</v>
      </c>
      <c r="I23" s="38">
        <f t="shared" si="1"/>
        <v>72.333333333333329</v>
      </c>
      <c r="J23" s="38" t="str">
        <f t="shared" si="2"/>
        <v>Pass</v>
      </c>
      <c r="K23" s="6"/>
      <c r="N23" s="9"/>
    </row>
    <row r="24" spans="2:14" x14ac:dyDescent="0.25">
      <c r="B24" s="38">
        <v>17</v>
      </c>
      <c r="C24" s="39" t="s">
        <v>35</v>
      </c>
      <c r="D24" s="39" t="s">
        <v>9</v>
      </c>
      <c r="E24" s="38">
        <v>33</v>
      </c>
      <c r="F24" s="38">
        <v>43</v>
      </c>
      <c r="G24" s="38">
        <v>11</v>
      </c>
      <c r="H24" s="38">
        <f t="shared" si="0"/>
        <v>87</v>
      </c>
      <c r="I24" s="38">
        <f t="shared" si="1"/>
        <v>29</v>
      </c>
      <c r="J24" s="38" t="str">
        <f t="shared" si="2"/>
        <v>Fail</v>
      </c>
      <c r="K24" s="6"/>
      <c r="N24" s="9"/>
    </row>
    <row r="25" spans="2:14" x14ac:dyDescent="0.25">
      <c r="B25" s="3">
        <v>18</v>
      </c>
      <c r="C25" s="39" t="s">
        <v>88</v>
      </c>
      <c r="D25" s="2" t="s">
        <v>9</v>
      </c>
      <c r="E25" s="38">
        <v>11</v>
      </c>
      <c r="F25" s="38">
        <v>10</v>
      </c>
      <c r="G25" s="38">
        <v>20</v>
      </c>
      <c r="H25" s="38">
        <f t="shared" si="0"/>
        <v>41</v>
      </c>
      <c r="I25" s="38">
        <f t="shared" si="1"/>
        <v>13.666666666666666</v>
      </c>
      <c r="J25" s="38" t="str">
        <f t="shared" si="2"/>
        <v>Fail</v>
      </c>
      <c r="K25" s="6"/>
      <c r="N25" s="9"/>
    </row>
    <row r="26" spans="2:14" x14ac:dyDescent="0.25">
      <c r="B26" s="38">
        <v>19</v>
      </c>
      <c r="C26" s="39" t="s">
        <v>89</v>
      </c>
      <c r="D26" s="39" t="s">
        <v>90</v>
      </c>
      <c r="E26" s="38">
        <v>34</v>
      </c>
      <c r="F26" s="38">
        <v>54</v>
      </c>
      <c r="G26" s="38">
        <v>65</v>
      </c>
      <c r="H26" s="38">
        <f t="shared" si="0"/>
        <v>153</v>
      </c>
      <c r="I26" s="38">
        <f t="shared" si="1"/>
        <v>51</v>
      </c>
      <c r="J26" s="38" t="str">
        <f t="shared" si="2"/>
        <v>Pass</v>
      </c>
      <c r="K26" s="6"/>
      <c r="N26" s="9"/>
    </row>
    <row r="27" spans="2:14" x14ac:dyDescent="0.25">
      <c r="B27" s="38">
        <v>20</v>
      </c>
      <c r="C27" s="39" t="s">
        <v>91</v>
      </c>
      <c r="D27" s="39" t="s">
        <v>92</v>
      </c>
      <c r="E27" s="38">
        <v>11</v>
      </c>
      <c r="F27" s="38">
        <v>11</v>
      </c>
      <c r="G27" s="38">
        <v>12</v>
      </c>
      <c r="H27" s="38">
        <f t="shared" si="0"/>
        <v>34</v>
      </c>
      <c r="I27" s="38">
        <f t="shared" si="1"/>
        <v>11.333333333333334</v>
      </c>
      <c r="J27" s="38" t="str">
        <f t="shared" si="2"/>
        <v>Fail</v>
      </c>
      <c r="K27" s="6"/>
      <c r="N27" s="9"/>
    </row>
    <row r="28" spans="2:14" x14ac:dyDescent="0.25">
      <c r="B28" s="6"/>
      <c r="C28" s="6"/>
      <c r="D28" s="6"/>
      <c r="E28" s="6"/>
      <c r="F28" s="6"/>
      <c r="G28" s="6"/>
      <c r="H28" s="6"/>
      <c r="I28" s="6"/>
      <c r="J28" s="6"/>
      <c r="K28" s="6"/>
      <c r="N28" s="9">
        <v>43568</v>
      </c>
    </row>
    <row r="29" spans="2:14" x14ac:dyDescent="0.25">
      <c r="E29" s="76" t="s">
        <v>24</v>
      </c>
      <c r="F29" s="76"/>
      <c r="G29" s="76"/>
      <c r="H29" s="76"/>
      <c r="N29" s="9">
        <v>43510</v>
      </c>
    </row>
    <row r="30" spans="2:14" x14ac:dyDescent="0.25">
      <c r="N30" s="9">
        <v>43511</v>
      </c>
    </row>
    <row r="31" spans="2:14" x14ac:dyDescent="0.25">
      <c r="B31" s="16" t="s">
        <v>0</v>
      </c>
      <c r="C31" s="17" t="s">
        <v>1</v>
      </c>
      <c r="D31" s="17" t="s">
        <v>2</v>
      </c>
      <c r="E31" s="17" t="s">
        <v>3</v>
      </c>
      <c r="F31" s="17" t="s">
        <v>4</v>
      </c>
      <c r="G31" s="17" t="s">
        <v>5</v>
      </c>
      <c r="H31" s="18" t="s">
        <v>6</v>
      </c>
      <c r="I31" s="18" t="s">
        <v>7</v>
      </c>
      <c r="J31" s="19" t="s">
        <v>8</v>
      </c>
      <c r="L31" s="77" t="s">
        <v>25</v>
      </c>
      <c r="M31" s="77"/>
      <c r="N31" s="9">
        <v>43512</v>
      </c>
    </row>
    <row r="32" spans="2:14" x14ac:dyDescent="0.25">
      <c r="B32" s="12">
        <v>6</v>
      </c>
      <c r="C32" s="2" t="s">
        <v>15</v>
      </c>
      <c r="D32" s="2" t="s">
        <v>17</v>
      </c>
      <c r="E32" s="3">
        <v>79</v>
      </c>
      <c r="F32" s="3">
        <v>79</v>
      </c>
      <c r="G32" s="3">
        <v>91</v>
      </c>
      <c r="H32" s="3">
        <f t="shared" ref="H32:H41" si="3">SUM(E32:G32)</f>
        <v>249</v>
      </c>
      <c r="I32" s="3">
        <f t="shared" ref="I32:I41" si="4">AVERAGE(E32:G32)</f>
        <v>83</v>
      </c>
      <c r="J32" s="14" t="str">
        <f t="shared" ref="J32:J41" si="5">IF(I32&gt;50,"Pass","Fail")</f>
        <v>Pass</v>
      </c>
      <c r="L32" s="77"/>
      <c r="M32" s="77"/>
      <c r="N32" s="9">
        <v>43878</v>
      </c>
    </row>
    <row r="33" spans="2:14" x14ac:dyDescent="0.25">
      <c r="B33" s="12">
        <v>8</v>
      </c>
      <c r="C33" s="2" t="s">
        <v>17</v>
      </c>
      <c r="D33" s="2" t="s">
        <v>18</v>
      </c>
      <c r="E33" s="3">
        <v>82</v>
      </c>
      <c r="F33" s="3">
        <v>53</v>
      </c>
      <c r="G33" s="3">
        <v>86</v>
      </c>
      <c r="H33" s="3">
        <f t="shared" si="3"/>
        <v>221</v>
      </c>
      <c r="I33" s="3">
        <f t="shared" si="4"/>
        <v>73.666666666666671</v>
      </c>
      <c r="J33" s="14" t="str">
        <f t="shared" si="5"/>
        <v>Pass</v>
      </c>
      <c r="L33" s="77"/>
      <c r="M33" s="77"/>
      <c r="N33" s="9">
        <v>43514</v>
      </c>
    </row>
    <row r="34" spans="2:14" x14ac:dyDescent="0.25">
      <c r="B34" s="12">
        <v>5</v>
      </c>
      <c r="C34" s="2" t="s">
        <v>13</v>
      </c>
      <c r="D34" s="2" t="s">
        <v>16</v>
      </c>
      <c r="E34" s="3">
        <v>72</v>
      </c>
      <c r="F34" s="3">
        <v>66</v>
      </c>
      <c r="G34" s="3">
        <v>23</v>
      </c>
      <c r="H34" s="3">
        <f t="shared" si="3"/>
        <v>161</v>
      </c>
      <c r="I34" s="3">
        <f t="shared" si="4"/>
        <v>53.666666666666664</v>
      </c>
      <c r="J34" s="14" t="str">
        <f t="shared" si="5"/>
        <v>Pass</v>
      </c>
      <c r="L34" s="77"/>
      <c r="M34" s="77"/>
    </row>
    <row r="35" spans="2:14" x14ac:dyDescent="0.25">
      <c r="B35" s="12">
        <v>3</v>
      </c>
      <c r="C35" s="2" t="s">
        <v>10</v>
      </c>
      <c r="D35" s="2" t="s">
        <v>13</v>
      </c>
      <c r="E35" s="3">
        <v>54</v>
      </c>
      <c r="F35" s="3">
        <v>64</v>
      </c>
      <c r="G35" s="3">
        <v>27</v>
      </c>
      <c r="H35" s="3">
        <f t="shared" si="3"/>
        <v>145</v>
      </c>
      <c r="I35" s="3">
        <f t="shared" si="4"/>
        <v>48.333333333333336</v>
      </c>
      <c r="J35" s="14" t="str">
        <f t="shared" si="5"/>
        <v>Fail</v>
      </c>
      <c r="L35" s="77"/>
      <c r="M35" s="77"/>
    </row>
    <row r="36" spans="2:14" x14ac:dyDescent="0.25">
      <c r="B36" s="12">
        <v>7</v>
      </c>
      <c r="C36" s="2" t="s">
        <v>16</v>
      </c>
      <c r="D36" s="2" t="s">
        <v>18</v>
      </c>
      <c r="E36" s="3">
        <v>83</v>
      </c>
      <c r="F36" s="3">
        <v>48</v>
      </c>
      <c r="G36" s="3">
        <v>12</v>
      </c>
      <c r="H36" s="3">
        <f t="shared" si="3"/>
        <v>143</v>
      </c>
      <c r="I36" s="3">
        <f t="shared" si="4"/>
        <v>47.666666666666664</v>
      </c>
      <c r="J36" s="14" t="str">
        <f t="shared" si="5"/>
        <v>Fail</v>
      </c>
      <c r="L36" s="77"/>
      <c r="M36" s="77"/>
    </row>
    <row r="37" spans="2:14" x14ac:dyDescent="0.25">
      <c r="B37" s="12">
        <v>2</v>
      </c>
      <c r="C37" s="2" t="s">
        <v>11</v>
      </c>
      <c r="D37" s="2" t="s">
        <v>12</v>
      </c>
      <c r="E37" s="3">
        <v>34</v>
      </c>
      <c r="F37" s="3">
        <v>74</v>
      </c>
      <c r="G37" s="3">
        <v>24</v>
      </c>
      <c r="H37" s="3">
        <f t="shared" si="3"/>
        <v>132</v>
      </c>
      <c r="I37" s="3">
        <f t="shared" si="4"/>
        <v>44</v>
      </c>
      <c r="J37" s="14" t="str">
        <f t="shared" si="5"/>
        <v>Fail</v>
      </c>
      <c r="L37" s="77"/>
      <c r="M37" s="77"/>
    </row>
    <row r="38" spans="2:14" x14ac:dyDescent="0.25">
      <c r="B38" s="12">
        <v>1</v>
      </c>
      <c r="C38" s="2" t="s">
        <v>9</v>
      </c>
      <c r="D38" s="2" t="s">
        <v>10</v>
      </c>
      <c r="E38" s="3">
        <v>63</v>
      </c>
      <c r="F38" s="3">
        <v>42</v>
      </c>
      <c r="G38" s="3">
        <v>25</v>
      </c>
      <c r="H38" s="3">
        <f t="shared" si="3"/>
        <v>130</v>
      </c>
      <c r="I38" s="3">
        <f t="shared" si="4"/>
        <v>43.333333333333336</v>
      </c>
      <c r="J38" s="14" t="str">
        <f t="shared" si="5"/>
        <v>Fail</v>
      </c>
      <c r="L38" s="77"/>
      <c r="M38" s="77"/>
    </row>
    <row r="39" spans="2:14" x14ac:dyDescent="0.25">
      <c r="B39" s="12">
        <v>10</v>
      </c>
      <c r="C39" s="2" t="s">
        <v>21</v>
      </c>
      <c r="D39" s="2" t="s">
        <v>22</v>
      </c>
      <c r="E39" s="3">
        <v>72</v>
      </c>
      <c r="F39" s="3">
        <v>34</v>
      </c>
      <c r="G39" s="3">
        <v>22</v>
      </c>
      <c r="H39" s="3">
        <f t="shared" si="3"/>
        <v>128</v>
      </c>
      <c r="I39" s="3">
        <f t="shared" si="4"/>
        <v>42.666666666666664</v>
      </c>
      <c r="J39" s="14" t="str">
        <f t="shared" si="5"/>
        <v>Fail</v>
      </c>
      <c r="L39" s="77"/>
      <c r="M39" s="77"/>
    </row>
    <row r="40" spans="2:14" x14ac:dyDescent="0.25">
      <c r="B40" s="12">
        <v>9</v>
      </c>
      <c r="C40" s="2" t="s">
        <v>19</v>
      </c>
      <c r="D40" s="2" t="s">
        <v>20</v>
      </c>
      <c r="E40" s="3">
        <v>35</v>
      </c>
      <c r="F40" s="3">
        <v>6</v>
      </c>
      <c r="G40" s="3">
        <v>56</v>
      </c>
      <c r="H40" s="3">
        <f t="shared" si="3"/>
        <v>97</v>
      </c>
      <c r="I40" s="3">
        <f t="shared" si="4"/>
        <v>32.333333333333336</v>
      </c>
      <c r="J40" s="14" t="str">
        <f t="shared" si="5"/>
        <v>Fail</v>
      </c>
      <c r="L40" s="77"/>
      <c r="M40" s="77"/>
    </row>
    <row r="41" spans="2:14" x14ac:dyDescent="0.25">
      <c r="B41" s="13">
        <v>4</v>
      </c>
      <c r="C41" s="5" t="s">
        <v>14</v>
      </c>
      <c r="D41" s="5" t="s">
        <v>15</v>
      </c>
      <c r="E41" s="4">
        <v>35</v>
      </c>
      <c r="F41" s="4">
        <v>16</v>
      </c>
      <c r="G41" s="4">
        <v>7</v>
      </c>
      <c r="H41" s="3">
        <f t="shared" si="3"/>
        <v>58</v>
      </c>
      <c r="I41" s="3">
        <f t="shared" si="4"/>
        <v>19.333333333333332</v>
      </c>
      <c r="J41" s="14" t="str">
        <f t="shared" si="5"/>
        <v>Fail</v>
      </c>
    </row>
    <row r="44" spans="2:14" x14ac:dyDescent="0.25">
      <c r="D44" s="78" t="s">
        <v>26</v>
      </c>
      <c r="E44" s="78"/>
      <c r="F44" s="78"/>
      <c r="G44" s="78"/>
    </row>
    <row r="46" spans="2:14" x14ac:dyDescent="0.25">
      <c r="B46" s="31" t="s">
        <v>0</v>
      </c>
      <c r="C46" s="32" t="s">
        <v>1</v>
      </c>
      <c r="D46" s="32" t="s">
        <v>2</v>
      </c>
      <c r="E46" s="32" t="s">
        <v>3</v>
      </c>
      <c r="F46" s="32" t="s">
        <v>4</v>
      </c>
      <c r="G46" s="32" t="s">
        <v>5</v>
      </c>
      <c r="H46" s="33" t="s">
        <v>6</v>
      </c>
      <c r="I46" s="33" t="s">
        <v>7</v>
      </c>
      <c r="J46" s="34" t="s">
        <v>8</v>
      </c>
    </row>
    <row r="47" spans="2:14" x14ac:dyDescent="0.25">
      <c r="B47" s="12">
        <v>1</v>
      </c>
      <c r="C47" s="2" t="s">
        <v>9</v>
      </c>
      <c r="D47" s="2" t="s">
        <v>10</v>
      </c>
      <c r="E47" s="3">
        <v>63</v>
      </c>
      <c r="F47" s="3">
        <v>42</v>
      </c>
      <c r="G47" s="3">
        <v>25</v>
      </c>
      <c r="H47" s="3">
        <f>SUM(E47:G47)</f>
        <v>130</v>
      </c>
      <c r="I47" s="3">
        <f>AVERAGE(E47:G47)</f>
        <v>43.333333333333336</v>
      </c>
      <c r="J47" s="14" t="str">
        <f>IF(I47&gt;50,"Pass","Fail")</f>
        <v>Fail</v>
      </c>
    </row>
    <row r="48" spans="2:14" x14ac:dyDescent="0.25">
      <c r="B48" s="12">
        <v>2</v>
      </c>
      <c r="C48" s="2" t="s">
        <v>11</v>
      </c>
      <c r="D48" s="2" t="s">
        <v>12</v>
      </c>
      <c r="E48" s="3">
        <v>34</v>
      </c>
      <c r="F48" s="3">
        <v>74</v>
      </c>
      <c r="G48" s="3">
        <v>24</v>
      </c>
      <c r="H48" s="3">
        <f t="shared" ref="H48:H56" si="6">SUM(E48:G48)</f>
        <v>132</v>
      </c>
      <c r="I48" s="3">
        <f t="shared" ref="I48:I56" si="7">AVERAGE(E48:G48)</f>
        <v>44</v>
      </c>
      <c r="J48" s="14" t="str">
        <f t="shared" ref="J48:J56" si="8">IF(I48&gt;50,"Pass","Fail")</f>
        <v>Fail</v>
      </c>
    </row>
    <row r="49" spans="2:10" x14ac:dyDescent="0.25">
      <c r="B49" s="12">
        <v>3</v>
      </c>
      <c r="C49" s="2" t="s">
        <v>10</v>
      </c>
      <c r="D49" s="2" t="s">
        <v>13</v>
      </c>
      <c r="E49" s="3">
        <v>54</v>
      </c>
      <c r="F49" s="3">
        <v>64</v>
      </c>
      <c r="G49" s="3">
        <v>27</v>
      </c>
      <c r="H49" s="3">
        <f t="shared" si="6"/>
        <v>145</v>
      </c>
      <c r="I49" s="3">
        <f t="shared" si="7"/>
        <v>48.333333333333336</v>
      </c>
      <c r="J49" s="14" t="str">
        <f t="shared" si="8"/>
        <v>Fail</v>
      </c>
    </row>
    <row r="50" spans="2:10" x14ac:dyDescent="0.25">
      <c r="B50" s="12">
        <v>4</v>
      </c>
      <c r="C50" s="2" t="s">
        <v>14</v>
      </c>
      <c r="D50" s="2" t="s">
        <v>15</v>
      </c>
      <c r="E50" s="3">
        <v>35</v>
      </c>
      <c r="F50" s="3">
        <v>16</v>
      </c>
      <c r="G50" s="3">
        <v>7</v>
      </c>
      <c r="H50" s="3">
        <f t="shared" si="6"/>
        <v>58</v>
      </c>
      <c r="I50" s="3">
        <f t="shared" si="7"/>
        <v>19.333333333333332</v>
      </c>
      <c r="J50" s="14" t="str">
        <f t="shared" si="8"/>
        <v>Fail</v>
      </c>
    </row>
    <row r="51" spans="2:10" x14ac:dyDescent="0.25">
      <c r="B51" s="12">
        <v>5</v>
      </c>
      <c r="C51" s="2" t="s">
        <v>13</v>
      </c>
      <c r="D51" s="2" t="s">
        <v>16</v>
      </c>
      <c r="E51" s="3">
        <v>72</v>
      </c>
      <c r="F51" s="3">
        <v>66</v>
      </c>
      <c r="G51" s="3">
        <v>23</v>
      </c>
      <c r="H51" s="3">
        <f t="shared" si="6"/>
        <v>161</v>
      </c>
      <c r="I51" s="3">
        <f t="shared" si="7"/>
        <v>53.666666666666664</v>
      </c>
      <c r="J51" s="14" t="str">
        <f t="shared" si="8"/>
        <v>Pass</v>
      </c>
    </row>
    <row r="52" spans="2:10" x14ac:dyDescent="0.25">
      <c r="B52" s="12">
        <v>6</v>
      </c>
      <c r="C52" s="2" t="s">
        <v>15</v>
      </c>
      <c r="D52" s="2" t="s">
        <v>17</v>
      </c>
      <c r="E52" s="3">
        <v>79</v>
      </c>
      <c r="F52" s="3">
        <v>79</v>
      </c>
      <c r="G52" s="3">
        <v>91</v>
      </c>
      <c r="H52" s="3">
        <f t="shared" si="6"/>
        <v>249</v>
      </c>
      <c r="I52" s="3">
        <f t="shared" si="7"/>
        <v>83</v>
      </c>
      <c r="J52" s="14" t="str">
        <f t="shared" si="8"/>
        <v>Pass</v>
      </c>
    </row>
    <row r="53" spans="2:10" x14ac:dyDescent="0.25">
      <c r="B53" s="12">
        <v>7</v>
      </c>
      <c r="C53" s="2" t="s">
        <v>16</v>
      </c>
      <c r="D53" s="2" t="s">
        <v>18</v>
      </c>
      <c r="E53" s="3">
        <v>83</v>
      </c>
      <c r="F53" s="3">
        <v>48</v>
      </c>
      <c r="G53" s="3">
        <v>12</v>
      </c>
      <c r="H53" s="3">
        <f t="shared" si="6"/>
        <v>143</v>
      </c>
      <c r="I53" s="3">
        <f t="shared" si="7"/>
        <v>47.666666666666664</v>
      </c>
      <c r="J53" s="14" t="str">
        <f t="shared" si="8"/>
        <v>Fail</v>
      </c>
    </row>
    <row r="54" spans="2:10" x14ac:dyDescent="0.25">
      <c r="B54" s="12">
        <v>8</v>
      </c>
      <c r="C54" s="2" t="s">
        <v>17</v>
      </c>
      <c r="D54" s="2" t="s">
        <v>18</v>
      </c>
      <c r="E54" s="3">
        <v>82</v>
      </c>
      <c r="F54" s="3">
        <v>53</v>
      </c>
      <c r="G54" s="3">
        <v>86</v>
      </c>
      <c r="H54" s="3">
        <f t="shared" si="6"/>
        <v>221</v>
      </c>
      <c r="I54" s="3">
        <f t="shared" si="7"/>
        <v>73.666666666666671</v>
      </c>
      <c r="J54" s="14" t="str">
        <f t="shared" si="8"/>
        <v>Pass</v>
      </c>
    </row>
    <row r="55" spans="2:10" x14ac:dyDescent="0.25">
      <c r="B55" s="12">
        <v>9</v>
      </c>
      <c r="C55" s="2" t="s">
        <v>19</v>
      </c>
      <c r="D55" s="2" t="s">
        <v>20</v>
      </c>
      <c r="E55" s="3">
        <v>35</v>
      </c>
      <c r="F55" s="3">
        <v>6</v>
      </c>
      <c r="G55" s="3">
        <v>56</v>
      </c>
      <c r="H55" s="3">
        <f t="shared" si="6"/>
        <v>97</v>
      </c>
      <c r="I55" s="3">
        <f t="shared" si="7"/>
        <v>32.333333333333336</v>
      </c>
      <c r="J55" s="14" t="str">
        <f t="shared" si="8"/>
        <v>Fail</v>
      </c>
    </row>
    <row r="56" spans="2:10" x14ac:dyDescent="0.25">
      <c r="B56" s="13">
        <v>10</v>
      </c>
      <c r="C56" s="5" t="s">
        <v>21</v>
      </c>
      <c r="D56" s="5" t="s">
        <v>22</v>
      </c>
      <c r="E56" s="4">
        <v>72</v>
      </c>
      <c r="F56" s="4">
        <v>34</v>
      </c>
      <c r="G56" s="4">
        <v>22</v>
      </c>
      <c r="H56" s="3">
        <f t="shared" si="6"/>
        <v>128</v>
      </c>
      <c r="I56" s="3">
        <f t="shared" si="7"/>
        <v>42.666666666666664</v>
      </c>
      <c r="J56" s="14" t="str">
        <f t="shared" si="8"/>
        <v>Fail</v>
      </c>
    </row>
  </sheetData>
  <mergeCells count="4">
    <mergeCell ref="C3:H5"/>
    <mergeCell ref="E29:H29"/>
    <mergeCell ref="L31:M40"/>
    <mergeCell ref="D44:G44"/>
  </mergeCells>
  <conditionalFormatting sqref="I8:I27">
    <cfRule type="cellIs" dxfId="37" priority="1" operator="greaterThan">
      <formula>60</formula>
    </cfRule>
    <cfRule type="cellIs" dxfId="36" priority="2" operator="greaterThan">
      <formula>60</formula>
    </cfRule>
  </conditionalFormatting>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3A7D-574A-44F3-8B32-A0372E296EB0}">
  <sheetPr>
    <tabColor rgb="FFFFFF00"/>
  </sheetPr>
  <dimension ref="A3:K18"/>
  <sheetViews>
    <sheetView workbookViewId="0">
      <selection activeCell="H20" sqref="H20"/>
    </sheetView>
  </sheetViews>
  <sheetFormatPr defaultRowHeight="15" x14ac:dyDescent="0.25"/>
  <cols>
    <col min="2" max="2" width="15.7109375" bestFit="1" customWidth="1"/>
    <col min="3" max="3" width="9" bestFit="1" customWidth="1"/>
    <col min="4" max="4" width="12" bestFit="1" customWidth="1"/>
    <col min="5" max="5" width="18" bestFit="1" customWidth="1"/>
    <col min="6" max="6" width="16.85546875" bestFit="1" customWidth="1"/>
    <col min="7" max="7" width="18.5703125" bestFit="1" customWidth="1"/>
    <col min="8" max="8" width="20.28515625" bestFit="1" customWidth="1"/>
    <col min="9" max="9" width="9.42578125" bestFit="1" customWidth="1"/>
    <col min="10" max="10" width="14.140625" bestFit="1" customWidth="1"/>
    <col min="11" max="11" width="9.5703125" bestFit="1" customWidth="1"/>
  </cols>
  <sheetData>
    <row r="3" spans="1:11" x14ac:dyDescent="0.25">
      <c r="C3" s="94" t="s">
        <v>122</v>
      </c>
      <c r="D3" s="94"/>
      <c r="E3" s="94"/>
      <c r="F3" s="94"/>
      <c r="G3" s="94" t="s">
        <v>121</v>
      </c>
      <c r="H3" s="94"/>
      <c r="I3" s="41"/>
      <c r="J3" s="42" t="s">
        <v>123</v>
      </c>
    </row>
    <row r="4" spans="1:11" x14ac:dyDescent="0.25">
      <c r="A4" s="43" t="s">
        <v>109</v>
      </c>
      <c r="B4" s="43" t="s">
        <v>110</v>
      </c>
      <c r="C4" s="43" t="s">
        <v>111</v>
      </c>
      <c r="D4" s="43" t="s">
        <v>112</v>
      </c>
      <c r="E4" s="43" t="s">
        <v>113</v>
      </c>
      <c r="F4" s="43" t="s">
        <v>114</v>
      </c>
      <c r="G4" s="43" t="s">
        <v>115</v>
      </c>
      <c r="H4" s="43" t="s">
        <v>116</v>
      </c>
      <c r="I4" s="43" t="s">
        <v>118</v>
      </c>
      <c r="J4" s="43" t="s">
        <v>119</v>
      </c>
      <c r="K4" s="43" t="s">
        <v>120</v>
      </c>
    </row>
    <row r="5" spans="1:11" x14ac:dyDescent="0.25">
      <c r="A5" s="35">
        <v>1</v>
      </c>
      <c r="B5" t="s">
        <v>117</v>
      </c>
      <c r="C5">
        <v>50000</v>
      </c>
      <c r="D5">
        <f>C5*3%</f>
        <v>1500</v>
      </c>
      <c r="E5">
        <f>C5*4%</f>
        <v>2000</v>
      </c>
      <c r="F5">
        <f>C5*2%</f>
        <v>1000</v>
      </c>
      <c r="G5">
        <f>C5*2%</f>
        <v>1000</v>
      </c>
      <c r="H5">
        <f>C5*1%</f>
        <v>500</v>
      </c>
      <c r="I5">
        <f>C5+D5+E5+F5-G5-H5</f>
        <v>53000</v>
      </c>
      <c r="J5">
        <f>I5*5%</f>
        <v>2650</v>
      </c>
      <c r="K5">
        <f>I5-J5</f>
        <v>50350</v>
      </c>
    </row>
    <row r="6" spans="1:11" x14ac:dyDescent="0.25">
      <c r="A6" s="35">
        <v>2</v>
      </c>
      <c r="B6" t="s">
        <v>11</v>
      </c>
      <c r="C6">
        <v>25000</v>
      </c>
      <c r="D6">
        <f t="shared" ref="D6:D18" si="0">C6*3%</f>
        <v>750</v>
      </c>
      <c r="E6">
        <f t="shared" ref="E6:E18" si="1">C6*4%</f>
        <v>1000</v>
      </c>
      <c r="F6">
        <f t="shared" ref="F6:F18" si="2">C6*2%</f>
        <v>500</v>
      </c>
      <c r="G6">
        <f t="shared" ref="G6:G18" si="3">C6*2%</f>
        <v>500</v>
      </c>
      <c r="H6">
        <f t="shared" ref="H6:H18" si="4">C6*1%</f>
        <v>250</v>
      </c>
      <c r="I6">
        <f t="shared" ref="I6:I18" si="5">C6+D6+E6+F6-G6-H6</f>
        <v>26500</v>
      </c>
      <c r="J6">
        <f t="shared" ref="J6:J18" si="6">I6*5%</f>
        <v>1325</v>
      </c>
      <c r="K6">
        <f t="shared" ref="K6:K18" si="7">I6-J6</f>
        <v>25175</v>
      </c>
    </row>
    <row r="7" spans="1:11" x14ac:dyDescent="0.25">
      <c r="A7" s="35">
        <v>3</v>
      </c>
      <c r="B7" t="s">
        <v>10</v>
      </c>
      <c r="C7">
        <v>36500</v>
      </c>
      <c r="D7">
        <f t="shared" si="0"/>
        <v>1095</v>
      </c>
      <c r="E7">
        <f t="shared" si="1"/>
        <v>1460</v>
      </c>
      <c r="F7">
        <f t="shared" si="2"/>
        <v>730</v>
      </c>
      <c r="G7">
        <f t="shared" si="3"/>
        <v>730</v>
      </c>
      <c r="H7">
        <f t="shared" si="4"/>
        <v>365</v>
      </c>
      <c r="I7">
        <f t="shared" si="5"/>
        <v>38690</v>
      </c>
      <c r="J7">
        <f t="shared" si="6"/>
        <v>1934.5</v>
      </c>
      <c r="K7">
        <f t="shared" si="7"/>
        <v>36755.5</v>
      </c>
    </row>
    <row r="8" spans="1:11" x14ac:dyDescent="0.25">
      <c r="A8" s="35">
        <v>4</v>
      </c>
      <c r="B8" t="s">
        <v>14</v>
      </c>
      <c r="C8">
        <v>14000</v>
      </c>
      <c r="D8">
        <f t="shared" si="0"/>
        <v>420</v>
      </c>
      <c r="E8">
        <f t="shared" si="1"/>
        <v>560</v>
      </c>
      <c r="F8">
        <f t="shared" si="2"/>
        <v>280</v>
      </c>
      <c r="G8">
        <f t="shared" si="3"/>
        <v>280</v>
      </c>
      <c r="H8">
        <f t="shared" si="4"/>
        <v>140</v>
      </c>
      <c r="I8">
        <f t="shared" si="5"/>
        <v>14840</v>
      </c>
      <c r="J8">
        <f t="shared" si="6"/>
        <v>742</v>
      </c>
      <c r="K8">
        <f t="shared" si="7"/>
        <v>14098</v>
      </c>
    </row>
    <row r="9" spans="1:11" x14ac:dyDescent="0.25">
      <c r="A9" s="35">
        <v>5</v>
      </c>
      <c r="B9" t="s">
        <v>13</v>
      </c>
      <c r="C9">
        <v>45000</v>
      </c>
      <c r="D9">
        <f t="shared" si="0"/>
        <v>1350</v>
      </c>
      <c r="E9">
        <f t="shared" si="1"/>
        <v>1800</v>
      </c>
      <c r="F9">
        <f t="shared" si="2"/>
        <v>900</v>
      </c>
      <c r="G9">
        <f t="shared" si="3"/>
        <v>900</v>
      </c>
      <c r="H9">
        <f t="shared" si="4"/>
        <v>450</v>
      </c>
      <c r="I9">
        <f t="shared" si="5"/>
        <v>47700</v>
      </c>
      <c r="J9">
        <f t="shared" si="6"/>
        <v>2385</v>
      </c>
      <c r="K9">
        <f t="shared" si="7"/>
        <v>45315</v>
      </c>
    </row>
    <row r="10" spans="1:11" x14ac:dyDescent="0.25">
      <c r="A10" s="35">
        <v>6</v>
      </c>
      <c r="B10" t="s">
        <v>15</v>
      </c>
      <c r="C10">
        <v>22000</v>
      </c>
      <c r="D10">
        <f t="shared" si="0"/>
        <v>660</v>
      </c>
      <c r="E10">
        <f t="shared" si="1"/>
        <v>880</v>
      </c>
      <c r="F10">
        <f t="shared" si="2"/>
        <v>440</v>
      </c>
      <c r="G10">
        <f t="shared" si="3"/>
        <v>440</v>
      </c>
      <c r="H10">
        <f t="shared" si="4"/>
        <v>220</v>
      </c>
      <c r="I10">
        <f t="shared" si="5"/>
        <v>23320</v>
      </c>
      <c r="J10">
        <f t="shared" si="6"/>
        <v>1166</v>
      </c>
      <c r="K10">
        <f t="shared" si="7"/>
        <v>22154</v>
      </c>
    </row>
    <row r="11" spans="1:11" x14ac:dyDescent="0.25">
      <c r="A11" s="35">
        <v>7</v>
      </c>
      <c r="B11" t="s">
        <v>16</v>
      </c>
      <c r="C11">
        <v>28000</v>
      </c>
      <c r="D11">
        <f t="shared" si="0"/>
        <v>840</v>
      </c>
      <c r="E11">
        <f t="shared" si="1"/>
        <v>1120</v>
      </c>
      <c r="F11">
        <f t="shared" si="2"/>
        <v>560</v>
      </c>
      <c r="G11">
        <f t="shared" si="3"/>
        <v>560</v>
      </c>
      <c r="H11">
        <f t="shared" si="4"/>
        <v>280</v>
      </c>
      <c r="I11">
        <f t="shared" si="5"/>
        <v>29680</v>
      </c>
      <c r="J11">
        <f t="shared" si="6"/>
        <v>1484</v>
      </c>
      <c r="K11">
        <f t="shared" si="7"/>
        <v>28196</v>
      </c>
    </row>
    <row r="12" spans="1:11" x14ac:dyDescent="0.25">
      <c r="A12" s="35">
        <v>8</v>
      </c>
      <c r="B12" t="s">
        <v>17</v>
      </c>
      <c r="C12">
        <v>34000</v>
      </c>
      <c r="D12">
        <f t="shared" si="0"/>
        <v>1020</v>
      </c>
      <c r="E12">
        <f t="shared" si="1"/>
        <v>1360</v>
      </c>
      <c r="F12">
        <f t="shared" si="2"/>
        <v>680</v>
      </c>
      <c r="G12">
        <f t="shared" si="3"/>
        <v>680</v>
      </c>
      <c r="H12">
        <f t="shared" si="4"/>
        <v>340</v>
      </c>
      <c r="I12">
        <f t="shared" si="5"/>
        <v>36040</v>
      </c>
      <c r="J12">
        <f t="shared" si="6"/>
        <v>1802</v>
      </c>
      <c r="K12">
        <f t="shared" si="7"/>
        <v>34238</v>
      </c>
    </row>
    <row r="13" spans="1:11" x14ac:dyDescent="0.25">
      <c r="A13" s="35">
        <v>9</v>
      </c>
      <c r="B13" t="s">
        <v>19</v>
      </c>
      <c r="C13">
        <v>34000</v>
      </c>
      <c r="D13">
        <f t="shared" si="0"/>
        <v>1020</v>
      </c>
      <c r="E13">
        <f t="shared" si="1"/>
        <v>1360</v>
      </c>
      <c r="F13">
        <f t="shared" si="2"/>
        <v>680</v>
      </c>
      <c r="G13">
        <f t="shared" si="3"/>
        <v>680</v>
      </c>
      <c r="H13">
        <f t="shared" si="4"/>
        <v>340</v>
      </c>
      <c r="I13">
        <f t="shared" si="5"/>
        <v>36040</v>
      </c>
      <c r="J13">
        <f t="shared" si="6"/>
        <v>1802</v>
      </c>
      <c r="K13">
        <f t="shared" si="7"/>
        <v>34238</v>
      </c>
    </row>
    <row r="14" spans="1:11" x14ac:dyDescent="0.25">
      <c r="A14" s="35">
        <v>10</v>
      </c>
      <c r="B14" t="s">
        <v>21</v>
      </c>
      <c r="C14">
        <v>20000</v>
      </c>
      <c r="D14">
        <f t="shared" si="0"/>
        <v>600</v>
      </c>
      <c r="E14">
        <f t="shared" si="1"/>
        <v>800</v>
      </c>
      <c r="F14">
        <f t="shared" si="2"/>
        <v>400</v>
      </c>
      <c r="G14">
        <f t="shared" si="3"/>
        <v>400</v>
      </c>
      <c r="H14">
        <f t="shared" si="4"/>
        <v>200</v>
      </c>
      <c r="I14">
        <f t="shared" si="5"/>
        <v>21200</v>
      </c>
      <c r="J14">
        <f t="shared" si="6"/>
        <v>1060</v>
      </c>
      <c r="K14">
        <f t="shared" si="7"/>
        <v>20140</v>
      </c>
    </row>
    <row r="15" spans="1:11" x14ac:dyDescent="0.25">
      <c r="A15" s="35">
        <v>11</v>
      </c>
      <c r="B15" t="s">
        <v>79</v>
      </c>
      <c r="C15">
        <v>30000</v>
      </c>
      <c r="D15">
        <f t="shared" si="0"/>
        <v>900</v>
      </c>
      <c r="E15">
        <f t="shared" si="1"/>
        <v>1200</v>
      </c>
      <c r="F15">
        <f t="shared" si="2"/>
        <v>600</v>
      </c>
      <c r="G15">
        <f t="shared" si="3"/>
        <v>600</v>
      </c>
      <c r="H15">
        <f t="shared" si="4"/>
        <v>300</v>
      </c>
      <c r="I15">
        <f t="shared" si="5"/>
        <v>31800</v>
      </c>
      <c r="J15">
        <f t="shared" si="6"/>
        <v>1590</v>
      </c>
      <c r="K15">
        <f t="shared" si="7"/>
        <v>30210</v>
      </c>
    </row>
    <row r="16" spans="1:11" x14ac:dyDescent="0.25">
      <c r="A16" s="35">
        <v>12</v>
      </c>
      <c r="B16" t="s">
        <v>80</v>
      </c>
      <c r="C16">
        <v>40000</v>
      </c>
      <c r="D16">
        <f t="shared" si="0"/>
        <v>1200</v>
      </c>
      <c r="E16">
        <f t="shared" si="1"/>
        <v>1600</v>
      </c>
      <c r="F16">
        <f t="shared" si="2"/>
        <v>800</v>
      </c>
      <c r="G16">
        <f t="shared" si="3"/>
        <v>800</v>
      </c>
      <c r="H16">
        <f t="shared" si="4"/>
        <v>400</v>
      </c>
      <c r="I16">
        <f t="shared" si="5"/>
        <v>42400</v>
      </c>
      <c r="J16">
        <f t="shared" si="6"/>
        <v>2120</v>
      </c>
      <c r="K16">
        <f t="shared" si="7"/>
        <v>40280</v>
      </c>
    </row>
    <row r="17" spans="1:11" x14ac:dyDescent="0.25">
      <c r="A17" s="35">
        <v>13</v>
      </c>
      <c r="B17" t="s">
        <v>81</v>
      </c>
      <c r="C17">
        <v>44000</v>
      </c>
      <c r="D17">
        <f t="shared" si="0"/>
        <v>1320</v>
      </c>
      <c r="E17">
        <f t="shared" si="1"/>
        <v>1760</v>
      </c>
      <c r="F17">
        <f t="shared" si="2"/>
        <v>880</v>
      </c>
      <c r="G17">
        <f t="shared" si="3"/>
        <v>880</v>
      </c>
      <c r="H17">
        <f t="shared" si="4"/>
        <v>440</v>
      </c>
      <c r="I17">
        <f t="shared" si="5"/>
        <v>46640</v>
      </c>
      <c r="J17">
        <f t="shared" si="6"/>
        <v>2332</v>
      </c>
      <c r="K17">
        <f t="shared" si="7"/>
        <v>44308</v>
      </c>
    </row>
    <row r="18" spans="1:11" x14ac:dyDescent="0.25">
      <c r="A18" s="35">
        <v>14</v>
      </c>
      <c r="B18" t="s">
        <v>37</v>
      </c>
      <c r="C18">
        <v>33000</v>
      </c>
      <c r="D18">
        <f t="shared" si="0"/>
        <v>990</v>
      </c>
      <c r="E18">
        <f t="shared" si="1"/>
        <v>1320</v>
      </c>
      <c r="F18">
        <f t="shared" si="2"/>
        <v>660</v>
      </c>
      <c r="G18">
        <f t="shared" si="3"/>
        <v>660</v>
      </c>
      <c r="H18">
        <f t="shared" si="4"/>
        <v>330</v>
      </c>
      <c r="I18">
        <f t="shared" si="5"/>
        <v>34980</v>
      </c>
      <c r="J18">
        <f t="shared" si="6"/>
        <v>1749</v>
      </c>
      <c r="K18">
        <f t="shared" si="7"/>
        <v>33231</v>
      </c>
    </row>
  </sheetData>
  <mergeCells count="2">
    <mergeCell ref="C3:F3"/>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B15-A49F-436F-A284-55516C70D78D}">
  <sheetPr>
    <tabColor theme="5"/>
  </sheetPr>
  <dimension ref="B1:P19"/>
  <sheetViews>
    <sheetView workbookViewId="0">
      <selection activeCell="L11" sqref="L11"/>
    </sheetView>
  </sheetViews>
  <sheetFormatPr defaultRowHeight="14.25" x14ac:dyDescent="0.2"/>
  <cols>
    <col min="1" max="1" width="9.140625" style="51"/>
    <col min="2" max="2" width="12" style="51" bestFit="1" customWidth="1"/>
    <col min="3" max="3" width="12.5703125" style="51" bestFit="1" customWidth="1"/>
    <col min="4" max="6" width="9.28515625" style="51" bestFit="1" customWidth="1"/>
    <col min="7" max="9" width="9.140625" style="51"/>
    <col min="10" max="10" width="16" style="51" bestFit="1" customWidth="1"/>
    <col min="11" max="13" width="9.140625" style="51"/>
    <col min="14" max="14" width="14.5703125" style="51" bestFit="1" customWidth="1"/>
    <col min="15" max="16384" width="9.140625" style="51"/>
  </cols>
  <sheetData>
    <row r="1" spans="2:16" ht="15" thickBot="1" x14ac:dyDescent="0.25"/>
    <row r="2" spans="2:16" x14ac:dyDescent="0.2">
      <c r="C2" s="95" t="s">
        <v>128</v>
      </c>
      <c r="D2" s="96"/>
      <c r="E2" s="97"/>
    </row>
    <row r="3" spans="2:16" ht="15" thickBot="1" x14ac:dyDescent="0.25">
      <c r="C3" s="98"/>
      <c r="D3" s="99"/>
      <c r="E3" s="100"/>
    </row>
    <row r="4" spans="2:16" x14ac:dyDescent="0.2">
      <c r="I4" s="101" t="s">
        <v>139</v>
      </c>
      <c r="J4" s="102"/>
    </row>
    <row r="5" spans="2:16" ht="15" thickBot="1" x14ac:dyDescent="0.25">
      <c r="B5" s="64" t="s">
        <v>124</v>
      </c>
      <c r="C5" s="64" t="s">
        <v>125</v>
      </c>
      <c r="D5" s="65" t="s">
        <v>126</v>
      </c>
      <c r="E5" s="65" t="s">
        <v>43</v>
      </c>
      <c r="F5" s="65" t="s">
        <v>127</v>
      </c>
      <c r="I5" s="103"/>
      <c r="J5" s="104"/>
    </row>
    <row r="6" spans="2:16" x14ac:dyDescent="0.2">
      <c r="B6" s="64" t="s">
        <v>117</v>
      </c>
      <c r="C6" s="62">
        <v>33453</v>
      </c>
      <c r="D6" s="66">
        <f ca="1">DATEDIF(C6,NOW(),"y")</f>
        <v>27</v>
      </c>
      <c r="E6" s="66">
        <f ca="1">DATEDIF(C6,NOW(),"m")</f>
        <v>333</v>
      </c>
      <c r="F6" s="66">
        <f ca="1">DATEDIF(C6,NOW(),"d")</f>
        <v>10141</v>
      </c>
      <c r="I6" s="67" t="s">
        <v>129</v>
      </c>
      <c r="J6" s="68" t="s">
        <v>134</v>
      </c>
    </row>
    <row r="7" spans="2:16" x14ac:dyDescent="0.2">
      <c r="B7" s="64" t="s">
        <v>11</v>
      </c>
      <c r="C7" s="62">
        <v>33246</v>
      </c>
      <c r="D7" s="66">
        <f t="shared" ref="D7:D19" ca="1" si="0">DATEDIF(C7,NOW(),"y")</f>
        <v>28</v>
      </c>
      <c r="E7" s="66">
        <f t="shared" ref="E7:E19" ca="1" si="1">DATEDIF(C7,NOW(),"m")</f>
        <v>340</v>
      </c>
      <c r="F7" s="66">
        <f t="shared" ref="F7:F19" ca="1" si="2">DATEDIF(C7,NOW(),"d")</f>
        <v>10348</v>
      </c>
      <c r="I7" s="69" t="s">
        <v>130</v>
      </c>
      <c r="J7" s="70" t="s">
        <v>135</v>
      </c>
      <c r="N7" s="71">
        <f ca="1">NOW()</f>
        <v>43594.479258333333</v>
      </c>
    </row>
    <row r="8" spans="2:16" x14ac:dyDescent="0.2">
      <c r="B8" s="64" t="s">
        <v>10</v>
      </c>
      <c r="C8" s="62">
        <v>34369</v>
      </c>
      <c r="D8" s="66">
        <f t="shared" ca="1" si="0"/>
        <v>25</v>
      </c>
      <c r="E8" s="66">
        <f t="shared" ca="1" si="1"/>
        <v>303</v>
      </c>
      <c r="F8" s="66">
        <f t="shared" ca="1" si="2"/>
        <v>9225</v>
      </c>
      <c r="I8" s="69" t="s">
        <v>131</v>
      </c>
      <c r="J8" s="70" t="s">
        <v>136</v>
      </c>
      <c r="N8" s="63">
        <f ca="1">TODAY()</f>
        <v>43594</v>
      </c>
      <c r="P8" s="72"/>
    </row>
    <row r="9" spans="2:16" x14ac:dyDescent="0.2">
      <c r="B9" s="64" t="s">
        <v>14</v>
      </c>
      <c r="C9" s="62">
        <v>33274</v>
      </c>
      <c r="D9" s="66">
        <f t="shared" ca="1" si="0"/>
        <v>28</v>
      </c>
      <c r="E9" s="66">
        <f t="shared" ca="1" si="1"/>
        <v>339</v>
      </c>
      <c r="F9" s="66">
        <f t="shared" ca="1" si="2"/>
        <v>10320</v>
      </c>
      <c r="I9" s="69" t="s">
        <v>132</v>
      </c>
      <c r="J9" s="70" t="s">
        <v>137</v>
      </c>
      <c r="N9" s="63">
        <f>DATE(1991,3,8)</f>
        <v>33305</v>
      </c>
    </row>
    <row r="10" spans="2:16" ht="15" thickBot="1" x14ac:dyDescent="0.25">
      <c r="B10" s="64" t="s">
        <v>13</v>
      </c>
      <c r="C10" s="62">
        <v>32910</v>
      </c>
      <c r="D10" s="66">
        <f t="shared" ca="1" si="0"/>
        <v>29</v>
      </c>
      <c r="E10" s="66">
        <f t="shared" ca="1" si="1"/>
        <v>351</v>
      </c>
      <c r="F10" s="66">
        <f t="shared" ca="1" si="2"/>
        <v>10684</v>
      </c>
      <c r="I10" s="73" t="s">
        <v>133</v>
      </c>
      <c r="J10" s="74" t="s">
        <v>138</v>
      </c>
    </row>
    <row r="11" spans="2:16" x14ac:dyDescent="0.2">
      <c r="B11" s="64" t="s">
        <v>15</v>
      </c>
      <c r="C11" s="62">
        <v>33276</v>
      </c>
      <c r="D11" s="66">
        <f t="shared" ca="1" si="0"/>
        <v>28</v>
      </c>
      <c r="E11" s="66">
        <f t="shared" ca="1" si="1"/>
        <v>339</v>
      </c>
      <c r="F11" s="66">
        <f t="shared" ca="1" si="2"/>
        <v>10318</v>
      </c>
      <c r="N11" s="72"/>
    </row>
    <row r="12" spans="2:16" x14ac:dyDescent="0.2">
      <c r="B12" s="64" t="s">
        <v>16</v>
      </c>
      <c r="C12" s="62">
        <v>36930</v>
      </c>
      <c r="D12" s="66">
        <f t="shared" ca="1" si="0"/>
        <v>18</v>
      </c>
      <c r="E12" s="66">
        <f t="shared" ca="1" si="1"/>
        <v>219</v>
      </c>
      <c r="F12" s="66">
        <f t="shared" ca="1" si="2"/>
        <v>6664</v>
      </c>
    </row>
    <row r="13" spans="2:16" x14ac:dyDescent="0.2">
      <c r="B13" s="64" t="s">
        <v>17</v>
      </c>
      <c r="C13" s="62">
        <v>40583</v>
      </c>
      <c r="D13" s="66">
        <f t="shared" ca="1" si="0"/>
        <v>8</v>
      </c>
      <c r="E13" s="66">
        <f t="shared" ca="1" si="1"/>
        <v>99</v>
      </c>
      <c r="F13" s="66">
        <f t="shared" ca="1" si="2"/>
        <v>3011</v>
      </c>
    </row>
    <row r="14" spans="2:16" x14ac:dyDescent="0.2">
      <c r="B14" s="64" t="s">
        <v>19</v>
      </c>
      <c r="C14" s="62">
        <v>33279</v>
      </c>
      <c r="D14" s="66">
        <f t="shared" ca="1" si="0"/>
        <v>28</v>
      </c>
      <c r="E14" s="66">
        <f t="shared" ca="1" si="1"/>
        <v>338</v>
      </c>
      <c r="F14" s="66">
        <f t="shared" ca="1" si="2"/>
        <v>10315</v>
      </c>
    </row>
    <row r="15" spans="2:16" x14ac:dyDescent="0.2">
      <c r="B15" s="64" t="s">
        <v>21</v>
      </c>
      <c r="C15" s="62">
        <v>29628</v>
      </c>
      <c r="D15" s="66">
        <f t="shared" ca="1" si="0"/>
        <v>38</v>
      </c>
      <c r="E15" s="66">
        <f t="shared" ca="1" si="1"/>
        <v>458</v>
      </c>
      <c r="F15" s="66">
        <f t="shared" ca="1" si="2"/>
        <v>13966</v>
      </c>
    </row>
    <row r="16" spans="2:16" x14ac:dyDescent="0.2">
      <c r="B16" s="64" t="s">
        <v>79</v>
      </c>
      <c r="C16" s="62">
        <v>18671</v>
      </c>
      <c r="D16" s="66">
        <f t="shared" ca="1" si="0"/>
        <v>68</v>
      </c>
      <c r="E16" s="66">
        <f t="shared" ca="1" si="1"/>
        <v>818</v>
      </c>
      <c r="F16" s="66">
        <f t="shared" ca="1" si="2"/>
        <v>24923</v>
      </c>
    </row>
    <row r="17" spans="2:6" x14ac:dyDescent="0.2">
      <c r="B17" s="64" t="s">
        <v>80</v>
      </c>
      <c r="C17" s="62">
        <v>36935</v>
      </c>
      <c r="D17" s="66">
        <f t="shared" ca="1" si="0"/>
        <v>18</v>
      </c>
      <c r="E17" s="66">
        <f t="shared" ca="1" si="1"/>
        <v>218</v>
      </c>
      <c r="F17" s="66">
        <f t="shared" ca="1" si="2"/>
        <v>6659</v>
      </c>
    </row>
    <row r="18" spans="2:6" x14ac:dyDescent="0.2">
      <c r="B18" s="64" t="s">
        <v>81</v>
      </c>
      <c r="C18" s="62">
        <v>33283</v>
      </c>
      <c r="D18" s="66">
        <f t="shared" ca="1" si="0"/>
        <v>28</v>
      </c>
      <c r="E18" s="66">
        <f t="shared" ca="1" si="1"/>
        <v>338</v>
      </c>
      <c r="F18" s="66">
        <f t="shared" ca="1" si="2"/>
        <v>10311</v>
      </c>
    </row>
    <row r="19" spans="2:6" x14ac:dyDescent="0.2">
      <c r="B19" s="64" t="s">
        <v>37</v>
      </c>
      <c r="C19" s="62">
        <v>31823</v>
      </c>
      <c r="D19" s="66">
        <f t="shared" ca="1" si="0"/>
        <v>32</v>
      </c>
      <c r="E19" s="66">
        <f t="shared" ca="1" si="1"/>
        <v>386</v>
      </c>
      <c r="F19" s="66">
        <f t="shared" ca="1" si="2"/>
        <v>11771</v>
      </c>
    </row>
  </sheetData>
  <mergeCells count="2">
    <mergeCell ref="C2:E3"/>
    <mergeCell ref="I4:J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8EFA-9179-4E5E-A9A4-01E81DEE5B10}">
  <sheetPr>
    <tabColor theme="9" tint="-0.499984740745262"/>
  </sheetPr>
  <dimension ref="B1:E19"/>
  <sheetViews>
    <sheetView workbookViewId="0">
      <selection activeCell="F11" sqref="F11"/>
    </sheetView>
  </sheetViews>
  <sheetFormatPr defaultRowHeight="14.25" x14ac:dyDescent="0.2"/>
  <cols>
    <col min="1" max="1" width="9.140625" style="51"/>
    <col min="2" max="2" width="12" style="51" bestFit="1" customWidth="1"/>
    <col min="3" max="4" width="10.7109375" style="51" bestFit="1" customWidth="1"/>
    <col min="5" max="5" width="9.7109375" style="51" bestFit="1" customWidth="1"/>
    <col min="6" max="16384" width="9.140625" style="51"/>
  </cols>
  <sheetData>
    <row r="1" spans="2:5" ht="15" thickBot="1" x14ac:dyDescent="0.25"/>
    <row r="2" spans="2:5" x14ac:dyDescent="0.2">
      <c r="B2" s="105" t="s">
        <v>157</v>
      </c>
      <c r="C2" s="106"/>
      <c r="D2" s="106"/>
      <c r="E2" s="107"/>
    </row>
    <row r="3" spans="2:5" ht="15" thickBot="1" x14ac:dyDescent="0.25">
      <c r="B3" s="108"/>
      <c r="C3" s="109"/>
      <c r="D3" s="109"/>
      <c r="E3" s="110"/>
    </row>
    <row r="5" spans="2:5" x14ac:dyDescent="0.2">
      <c r="B5" s="61" t="s">
        <v>124</v>
      </c>
      <c r="C5" s="61" t="s">
        <v>154</v>
      </c>
      <c r="D5" s="61" t="s">
        <v>155</v>
      </c>
      <c r="E5" s="61" t="s">
        <v>156</v>
      </c>
    </row>
    <row r="6" spans="2:5" x14ac:dyDescent="0.2">
      <c r="B6" s="51" t="s">
        <v>117</v>
      </c>
      <c r="C6" s="62">
        <v>33453</v>
      </c>
      <c r="D6" s="62">
        <v>36375</v>
      </c>
      <c r="E6" s="61">
        <f>DAYS360(C6,D6)</f>
        <v>2880</v>
      </c>
    </row>
    <row r="7" spans="2:5" x14ac:dyDescent="0.2">
      <c r="B7" s="51" t="s">
        <v>11</v>
      </c>
      <c r="C7" s="62">
        <v>29620</v>
      </c>
      <c r="D7" s="62">
        <v>36925</v>
      </c>
      <c r="E7" s="61">
        <f t="shared" ref="E7:E19" si="0">DAYS360(C7,D7)</f>
        <v>7200</v>
      </c>
    </row>
    <row r="8" spans="2:5" x14ac:dyDescent="0.2">
      <c r="B8" s="51" t="s">
        <v>10</v>
      </c>
      <c r="C8" s="62">
        <v>34369</v>
      </c>
      <c r="D8" s="62">
        <v>38021</v>
      </c>
      <c r="E8" s="61">
        <f t="shared" si="0"/>
        <v>3600</v>
      </c>
    </row>
    <row r="9" spans="2:5" x14ac:dyDescent="0.2">
      <c r="B9" s="51" t="s">
        <v>14</v>
      </c>
      <c r="C9" s="62">
        <v>33274</v>
      </c>
      <c r="D9" s="62">
        <v>40579</v>
      </c>
      <c r="E9" s="61">
        <f t="shared" si="0"/>
        <v>7200</v>
      </c>
    </row>
    <row r="10" spans="2:5" x14ac:dyDescent="0.2">
      <c r="B10" s="51" t="s">
        <v>13</v>
      </c>
      <c r="C10" s="62">
        <v>32910</v>
      </c>
      <c r="D10" s="62">
        <v>36562</v>
      </c>
      <c r="E10" s="61">
        <f t="shared" si="0"/>
        <v>3600</v>
      </c>
    </row>
    <row r="11" spans="2:5" x14ac:dyDescent="0.2">
      <c r="B11" s="51" t="s">
        <v>15</v>
      </c>
      <c r="C11" s="62">
        <v>33276</v>
      </c>
      <c r="D11" s="62">
        <v>33641</v>
      </c>
      <c r="E11" s="61">
        <f t="shared" si="0"/>
        <v>360</v>
      </c>
    </row>
    <row r="12" spans="2:5" x14ac:dyDescent="0.2">
      <c r="B12" s="51" t="s">
        <v>16</v>
      </c>
      <c r="C12" s="62">
        <v>36930</v>
      </c>
      <c r="D12" s="62">
        <v>37295</v>
      </c>
      <c r="E12" s="61">
        <f t="shared" si="0"/>
        <v>360</v>
      </c>
    </row>
    <row r="13" spans="2:5" x14ac:dyDescent="0.2">
      <c r="B13" s="51" t="s">
        <v>17</v>
      </c>
      <c r="C13" s="62">
        <v>40583</v>
      </c>
      <c r="D13" s="62">
        <v>41314</v>
      </c>
      <c r="E13" s="61">
        <f t="shared" si="0"/>
        <v>720</v>
      </c>
    </row>
    <row r="14" spans="2:5" x14ac:dyDescent="0.2">
      <c r="B14" s="51" t="s">
        <v>19</v>
      </c>
      <c r="C14" s="62">
        <v>33279</v>
      </c>
      <c r="D14" s="62">
        <v>42776</v>
      </c>
      <c r="E14" s="61">
        <f t="shared" si="0"/>
        <v>9360</v>
      </c>
    </row>
    <row r="15" spans="2:5" x14ac:dyDescent="0.2">
      <c r="B15" s="51" t="s">
        <v>21</v>
      </c>
      <c r="C15" s="62">
        <v>29628</v>
      </c>
      <c r="D15" s="62">
        <v>38759</v>
      </c>
      <c r="E15" s="61">
        <f t="shared" si="0"/>
        <v>9000</v>
      </c>
    </row>
    <row r="16" spans="2:5" x14ac:dyDescent="0.2">
      <c r="B16" s="51" t="s">
        <v>79</v>
      </c>
      <c r="C16" s="62">
        <v>18671</v>
      </c>
      <c r="D16" s="62">
        <v>43143</v>
      </c>
      <c r="E16" s="61">
        <f t="shared" si="0"/>
        <v>24120</v>
      </c>
    </row>
    <row r="17" spans="2:5" x14ac:dyDescent="0.2">
      <c r="B17" s="51" t="s">
        <v>80</v>
      </c>
      <c r="C17" s="62">
        <v>36935</v>
      </c>
      <c r="D17" s="62">
        <v>39491</v>
      </c>
      <c r="E17" s="61">
        <f t="shared" si="0"/>
        <v>2520</v>
      </c>
    </row>
    <row r="18" spans="2:5" x14ac:dyDescent="0.2">
      <c r="B18" s="51" t="s">
        <v>158</v>
      </c>
      <c r="C18" s="62">
        <v>39448</v>
      </c>
      <c r="D18" s="63">
        <v>39814</v>
      </c>
      <c r="E18" s="61">
        <f t="shared" si="0"/>
        <v>360</v>
      </c>
    </row>
    <row r="19" spans="2:5" x14ac:dyDescent="0.2">
      <c r="B19" s="51" t="s">
        <v>159</v>
      </c>
      <c r="C19" s="62">
        <v>40544</v>
      </c>
      <c r="D19" s="63">
        <v>43770</v>
      </c>
      <c r="E19" s="61">
        <f t="shared" si="0"/>
        <v>3180</v>
      </c>
    </row>
  </sheetData>
  <mergeCells count="1">
    <mergeCell ref="B2: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3AE4-6455-4B6E-9B1F-CDE8C4D6EA47}">
  <sheetPr>
    <tabColor rgb="FF00B0F0"/>
  </sheetPr>
  <dimension ref="B2:J10"/>
  <sheetViews>
    <sheetView workbookViewId="0">
      <selection activeCell="I15" sqref="I15"/>
    </sheetView>
  </sheetViews>
  <sheetFormatPr defaultRowHeight="15" x14ac:dyDescent="0.25"/>
  <cols>
    <col min="3" max="3" width="12.7109375" bestFit="1" customWidth="1"/>
    <col min="4" max="4" width="11.5703125" bestFit="1" customWidth="1"/>
    <col min="5" max="5" width="10.42578125" bestFit="1" customWidth="1"/>
    <col min="6" max="6" width="9.28515625" customWidth="1"/>
    <col min="7" max="7" width="10.7109375" customWidth="1"/>
    <col min="8" max="8" width="14.5703125" bestFit="1" customWidth="1"/>
    <col min="9" max="9" width="12.42578125" bestFit="1" customWidth="1"/>
    <col min="10" max="10" width="12" bestFit="1" customWidth="1"/>
  </cols>
  <sheetData>
    <row r="2" spans="2:10" x14ac:dyDescent="0.25">
      <c r="D2" s="111" t="s">
        <v>153</v>
      </c>
      <c r="E2" s="112"/>
      <c r="F2" s="112"/>
      <c r="G2" s="112"/>
      <c r="H2" s="112"/>
    </row>
    <row r="3" spans="2:10" x14ac:dyDescent="0.25">
      <c r="D3" s="112"/>
      <c r="E3" s="112"/>
      <c r="F3" s="112"/>
      <c r="G3" s="112"/>
      <c r="H3" s="112"/>
    </row>
    <row r="5" spans="2:10" x14ac:dyDescent="0.25">
      <c r="B5" s="45" t="s">
        <v>140</v>
      </c>
      <c r="C5" s="45" t="s">
        <v>141</v>
      </c>
      <c r="D5" s="45" t="s">
        <v>142</v>
      </c>
      <c r="E5" s="45" t="s">
        <v>143</v>
      </c>
      <c r="F5" s="45" t="s">
        <v>144</v>
      </c>
      <c r="G5" s="45" t="s">
        <v>145</v>
      </c>
      <c r="H5" s="45" t="s">
        <v>146</v>
      </c>
      <c r="I5" s="45" t="s">
        <v>147</v>
      </c>
      <c r="J5" s="45" t="s">
        <v>148</v>
      </c>
    </row>
    <row r="6" spans="2:10" x14ac:dyDescent="0.25">
      <c r="B6" t="s">
        <v>149</v>
      </c>
      <c r="C6" s="44">
        <v>8.3333333333333329E-2</v>
      </c>
      <c r="D6" s="44">
        <v>0.125</v>
      </c>
      <c r="E6" s="44">
        <f>D6-C6</f>
        <v>4.1666666666666671E-2</v>
      </c>
      <c r="F6">
        <f>HOUR(E6)</f>
        <v>1</v>
      </c>
      <c r="G6">
        <f>MINUTE(E6)</f>
        <v>0</v>
      </c>
      <c r="H6">
        <f>F6*60</f>
        <v>60</v>
      </c>
      <c r="I6">
        <f>SUM(G6:H6)</f>
        <v>60</v>
      </c>
      <c r="J6">
        <f>50/60*I6</f>
        <v>50</v>
      </c>
    </row>
    <row r="7" spans="2:10" x14ac:dyDescent="0.25">
      <c r="B7" t="s">
        <v>150</v>
      </c>
      <c r="C7" s="44">
        <v>0.11805555555555557</v>
      </c>
      <c r="D7" s="44">
        <v>0.21875</v>
      </c>
      <c r="E7" s="44">
        <f t="shared" ref="E7:E10" si="0">D7-C7</f>
        <v>0.10069444444444443</v>
      </c>
      <c r="F7">
        <f t="shared" ref="F7:F10" si="1">HOUR(E7)</f>
        <v>2</v>
      </c>
      <c r="G7">
        <f t="shared" ref="G7:G10" si="2">MINUTE(E7)</f>
        <v>25</v>
      </c>
      <c r="H7">
        <f t="shared" ref="H7:H10" si="3">F7*60</f>
        <v>120</v>
      </c>
      <c r="I7">
        <f t="shared" ref="I7:I10" si="4">SUM(G7:H7)</f>
        <v>145</v>
      </c>
      <c r="J7">
        <f t="shared" ref="J7:J10" si="5">50/60*I7</f>
        <v>120.83333333333334</v>
      </c>
    </row>
    <row r="8" spans="2:10" x14ac:dyDescent="0.25">
      <c r="B8" t="s">
        <v>151</v>
      </c>
      <c r="C8" s="44">
        <v>0.125</v>
      </c>
      <c r="D8" s="44">
        <v>0.22916666666666666</v>
      </c>
      <c r="E8" s="44">
        <f t="shared" si="0"/>
        <v>0.10416666666666666</v>
      </c>
      <c r="F8">
        <f t="shared" si="1"/>
        <v>2</v>
      </c>
      <c r="G8">
        <f t="shared" si="2"/>
        <v>30</v>
      </c>
      <c r="H8">
        <f t="shared" si="3"/>
        <v>120</v>
      </c>
      <c r="I8">
        <f t="shared" si="4"/>
        <v>150</v>
      </c>
      <c r="J8">
        <f t="shared" si="5"/>
        <v>125</v>
      </c>
    </row>
    <row r="9" spans="2:10" x14ac:dyDescent="0.25">
      <c r="B9" t="s">
        <v>152</v>
      </c>
      <c r="C9" s="44">
        <v>0.25</v>
      </c>
      <c r="D9" s="44">
        <v>0.3444444444444445</v>
      </c>
      <c r="E9" s="44">
        <f t="shared" si="0"/>
        <v>9.4444444444444497E-2</v>
      </c>
      <c r="F9">
        <f t="shared" si="1"/>
        <v>2</v>
      </c>
      <c r="G9">
        <f t="shared" si="2"/>
        <v>16</v>
      </c>
      <c r="H9">
        <f t="shared" si="3"/>
        <v>120</v>
      </c>
      <c r="I9">
        <f t="shared" si="4"/>
        <v>136</v>
      </c>
      <c r="J9">
        <f t="shared" si="5"/>
        <v>113.33333333333334</v>
      </c>
    </row>
    <row r="10" spans="2:10" x14ac:dyDescent="0.25">
      <c r="B10" t="s">
        <v>160</v>
      </c>
      <c r="C10" s="44">
        <v>0.33333333333333331</v>
      </c>
      <c r="D10" s="44">
        <v>0.38750000000000001</v>
      </c>
      <c r="E10" s="46">
        <f t="shared" si="0"/>
        <v>5.4166666666666696E-2</v>
      </c>
      <c r="F10" s="37">
        <f t="shared" si="1"/>
        <v>1</v>
      </c>
      <c r="G10" s="37">
        <f t="shared" si="2"/>
        <v>18</v>
      </c>
      <c r="H10" s="37">
        <f t="shared" si="3"/>
        <v>60</v>
      </c>
      <c r="I10" s="37">
        <f t="shared" si="4"/>
        <v>78</v>
      </c>
      <c r="J10" s="37">
        <f t="shared" si="5"/>
        <v>65</v>
      </c>
    </row>
  </sheetData>
  <mergeCells count="1">
    <mergeCell ref="D2:H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2835B-3778-45C1-8146-0C67C9E0996A}">
  <dimension ref="A1:I9"/>
  <sheetViews>
    <sheetView workbookViewId="0">
      <selection activeCell="K9" sqref="K9"/>
    </sheetView>
  </sheetViews>
  <sheetFormatPr defaultRowHeight="15" x14ac:dyDescent="0.25"/>
  <cols>
    <col min="2" max="2" width="12.7109375" bestFit="1" customWidth="1"/>
    <col min="3" max="3" width="11.5703125" bestFit="1" customWidth="1"/>
    <col min="4" max="4" width="10.42578125" bestFit="1" customWidth="1"/>
    <col min="5" max="5" width="9.28515625" customWidth="1"/>
    <col min="6" max="6" width="10.7109375" customWidth="1"/>
    <col min="7" max="7" width="14.5703125" bestFit="1" customWidth="1"/>
    <col min="8" max="8" width="12.42578125" bestFit="1" customWidth="1"/>
    <col min="9" max="9" width="12" bestFit="1" customWidth="1"/>
  </cols>
  <sheetData>
    <row r="1" spans="1:9" x14ac:dyDescent="0.25">
      <c r="C1" s="111" t="s">
        <v>153</v>
      </c>
      <c r="D1" s="112"/>
      <c r="E1" s="112"/>
      <c r="F1" s="112"/>
      <c r="G1" s="112"/>
    </row>
    <row r="2" spans="1:9" x14ac:dyDescent="0.25">
      <c r="C2" s="112"/>
      <c r="D2" s="112"/>
      <c r="E2" s="112"/>
      <c r="F2" s="112"/>
      <c r="G2" s="112"/>
    </row>
    <row r="4" spans="1:9" x14ac:dyDescent="0.25">
      <c r="A4" s="45" t="s">
        <v>140</v>
      </c>
      <c r="B4" s="45" t="s">
        <v>141</v>
      </c>
      <c r="C4" s="45" t="s">
        <v>142</v>
      </c>
      <c r="D4" s="45" t="s">
        <v>143</v>
      </c>
      <c r="E4" s="45" t="s">
        <v>144</v>
      </c>
      <c r="F4" s="45" t="s">
        <v>145</v>
      </c>
      <c r="G4" s="45" t="s">
        <v>146</v>
      </c>
      <c r="H4" s="45" t="s">
        <v>147</v>
      </c>
      <c r="I4" s="45" t="s">
        <v>148</v>
      </c>
    </row>
    <row r="5" spans="1:9" x14ac:dyDescent="0.25">
      <c r="A5" s="35" t="s">
        <v>149</v>
      </c>
      <c r="B5" s="44">
        <v>8.3333333333333329E-2</v>
      </c>
      <c r="C5" s="44">
        <v>0.125</v>
      </c>
      <c r="D5" s="44">
        <f>C5-B5</f>
        <v>4.1666666666666671E-2</v>
      </c>
      <c r="E5">
        <f>HOUR(D5)</f>
        <v>1</v>
      </c>
      <c r="F5">
        <f>MINUTE(D5)</f>
        <v>0</v>
      </c>
      <c r="G5">
        <f>E5*60</f>
        <v>60</v>
      </c>
      <c r="H5">
        <f>SUM(F5:G5)</f>
        <v>60</v>
      </c>
      <c r="I5">
        <f>50/60*H5</f>
        <v>50</v>
      </c>
    </row>
    <row r="6" spans="1:9" x14ac:dyDescent="0.25">
      <c r="A6" s="35" t="s">
        <v>150</v>
      </c>
      <c r="B6" s="44">
        <v>0.11805555555555557</v>
      </c>
      <c r="C6" s="44">
        <v>0.21875</v>
      </c>
      <c r="D6" s="44">
        <f t="shared" ref="D6:D9" si="0">C6-B6</f>
        <v>0.10069444444444443</v>
      </c>
      <c r="E6">
        <f t="shared" ref="E6:E9" si="1">HOUR(D6)</f>
        <v>2</v>
      </c>
      <c r="F6">
        <f t="shared" ref="F6:F9" si="2">MINUTE(D6)</f>
        <v>25</v>
      </c>
      <c r="G6">
        <f t="shared" ref="G6:G9" si="3">E6*60</f>
        <v>120</v>
      </c>
      <c r="H6">
        <f t="shared" ref="H6:H9" si="4">SUM(F6:G6)</f>
        <v>145</v>
      </c>
      <c r="I6">
        <f t="shared" ref="I6:I9" si="5">50/60*H6</f>
        <v>120.83333333333334</v>
      </c>
    </row>
    <row r="7" spans="1:9" x14ac:dyDescent="0.25">
      <c r="A7" s="35" t="s">
        <v>151</v>
      </c>
      <c r="B7" s="44">
        <v>0.125</v>
      </c>
      <c r="C7" s="44">
        <v>0.22916666666666666</v>
      </c>
      <c r="D7" s="44">
        <f t="shared" si="0"/>
        <v>0.10416666666666666</v>
      </c>
      <c r="E7">
        <f t="shared" si="1"/>
        <v>2</v>
      </c>
      <c r="F7">
        <f t="shared" si="2"/>
        <v>30</v>
      </c>
      <c r="G7">
        <f t="shared" si="3"/>
        <v>120</v>
      </c>
      <c r="H7">
        <f t="shared" si="4"/>
        <v>150</v>
      </c>
      <c r="I7">
        <f t="shared" si="5"/>
        <v>125</v>
      </c>
    </row>
    <row r="8" spans="1:9" x14ac:dyDescent="0.25">
      <c r="A8" s="35" t="s">
        <v>152</v>
      </c>
      <c r="B8" s="44">
        <v>0.25</v>
      </c>
      <c r="C8" s="44">
        <v>0.3444444444444445</v>
      </c>
      <c r="D8" s="44">
        <f t="shared" si="0"/>
        <v>9.4444444444444497E-2</v>
      </c>
      <c r="E8">
        <f t="shared" si="1"/>
        <v>2</v>
      </c>
      <c r="F8">
        <f t="shared" si="2"/>
        <v>16</v>
      </c>
      <c r="G8">
        <f t="shared" si="3"/>
        <v>120</v>
      </c>
      <c r="H8">
        <f t="shared" si="4"/>
        <v>136</v>
      </c>
      <c r="I8">
        <f t="shared" si="5"/>
        <v>113.33333333333334</v>
      </c>
    </row>
    <row r="9" spans="1:9" x14ac:dyDescent="0.25">
      <c r="A9" s="35" t="s">
        <v>160</v>
      </c>
      <c r="B9" s="44">
        <v>0.33333333333333331</v>
      </c>
      <c r="C9" s="44">
        <v>0.38750000000000001</v>
      </c>
      <c r="D9" s="46">
        <f t="shared" si="0"/>
        <v>5.4166666666666696E-2</v>
      </c>
      <c r="E9" s="37">
        <f t="shared" si="1"/>
        <v>1</v>
      </c>
      <c r="F9" s="37">
        <f t="shared" si="2"/>
        <v>18</v>
      </c>
      <c r="G9" s="37">
        <f t="shared" si="3"/>
        <v>60</v>
      </c>
      <c r="H9" s="37">
        <f t="shared" si="4"/>
        <v>78</v>
      </c>
      <c r="I9">
        <f t="shared" si="5"/>
        <v>65</v>
      </c>
    </row>
  </sheetData>
  <mergeCells count="1">
    <mergeCell ref="C1: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C2F5-C70B-4F3E-ACBB-62F2FDF65C1D}">
  <sheetPr>
    <tabColor rgb="FF00B050"/>
  </sheetPr>
  <dimension ref="B3:L14"/>
  <sheetViews>
    <sheetView workbookViewId="0">
      <selection activeCell="J20" sqref="J20"/>
    </sheetView>
  </sheetViews>
  <sheetFormatPr defaultRowHeight="15" x14ac:dyDescent="0.25"/>
  <cols>
    <col min="3" max="3" width="7.85546875" bestFit="1" customWidth="1"/>
    <col min="4" max="4" width="6.5703125" bestFit="1" customWidth="1"/>
    <col min="5" max="5" width="11.42578125" bestFit="1" customWidth="1"/>
    <col min="9" max="9" width="10" bestFit="1" customWidth="1"/>
  </cols>
  <sheetData>
    <row r="3" spans="2:12" x14ac:dyDescent="0.25">
      <c r="B3" s="47" t="s">
        <v>124</v>
      </c>
      <c r="C3" s="47" t="s">
        <v>161</v>
      </c>
      <c r="D3" s="47" t="s">
        <v>8</v>
      </c>
      <c r="E3" s="47" t="s">
        <v>162</v>
      </c>
      <c r="F3" s="47" t="s">
        <v>163</v>
      </c>
      <c r="G3" s="47" t="s">
        <v>164</v>
      </c>
      <c r="H3" s="47" t="s">
        <v>165</v>
      </c>
      <c r="I3" s="48" t="s">
        <v>169</v>
      </c>
      <c r="J3" s="47" t="s">
        <v>166</v>
      </c>
      <c r="K3" s="47" t="s">
        <v>167</v>
      </c>
      <c r="L3" s="47" t="s">
        <v>168</v>
      </c>
    </row>
    <row r="4" spans="2:12" x14ac:dyDescent="0.25">
      <c r="B4" t="s">
        <v>117</v>
      </c>
      <c r="C4" t="s">
        <v>16</v>
      </c>
      <c r="D4">
        <v>33</v>
      </c>
      <c r="E4">
        <v>42</v>
      </c>
      <c r="F4" s="49" t="str">
        <f>IF(D4&gt;50,"Pass","Fail")</f>
        <v>Fail</v>
      </c>
      <c r="G4" s="49" t="str">
        <f>IF(D4&lt;50,"Fail","Pass")</f>
        <v>Fail</v>
      </c>
      <c r="H4" s="49" t="str">
        <f>IF(D4&lt;&gt;65,"Good","bad")</f>
        <v>Good</v>
      </c>
      <c r="I4" s="49" t="str">
        <f>IF(D4=65,"Nice","very Good")</f>
        <v>very Good</v>
      </c>
      <c r="J4" s="49" t="str">
        <f>IF(NOT(D4&gt;50),"Fail","Pass")</f>
        <v>Fail</v>
      </c>
      <c r="K4" s="49" t="str">
        <f>IF(AND(D4&gt;50,E4,50),"Pass","Fail")</f>
        <v>Fail</v>
      </c>
      <c r="L4" s="49" t="str">
        <f>IF(OR(D4&gt;50,E4&gt;50),"Pass","Fail")</f>
        <v>Fail</v>
      </c>
    </row>
    <row r="5" spans="2:12" x14ac:dyDescent="0.25">
      <c r="B5" t="s">
        <v>11</v>
      </c>
      <c r="C5" t="s">
        <v>17</v>
      </c>
      <c r="D5">
        <v>34</v>
      </c>
      <c r="E5">
        <v>74</v>
      </c>
      <c r="F5" s="49" t="str">
        <f t="shared" ref="F5:F14" si="0">IF(D5&gt;50,"Pass","Fail")</f>
        <v>Fail</v>
      </c>
      <c r="G5" s="49" t="str">
        <f t="shared" ref="G5:G14" si="1">IF(D5&lt;50,"Fail","Pass")</f>
        <v>Fail</v>
      </c>
      <c r="H5" s="49" t="str">
        <f t="shared" ref="H5:H14" si="2">IF(D5&lt;&gt;65,"Good","bad")</f>
        <v>Good</v>
      </c>
      <c r="I5" s="49" t="str">
        <f t="shared" ref="I5:I14" si="3">IF(D5=65,"Nice","very Good")</f>
        <v>very Good</v>
      </c>
      <c r="J5" s="49" t="str">
        <f t="shared" ref="J5:J14" si="4">IF(NOT(D5&gt;50),"Fail","Pass")</f>
        <v>Fail</v>
      </c>
      <c r="K5" s="49" t="str">
        <f t="shared" ref="K5:K14" si="5">IF(AND(D5&gt;50,E5,50),"Pass","Fail")</f>
        <v>Fail</v>
      </c>
      <c r="L5" s="49" t="str">
        <f t="shared" ref="L5:L14" si="6">IF(OR(D5&gt;50,E5&gt;50),"Pass","Fail")</f>
        <v>Pass</v>
      </c>
    </row>
    <row r="6" spans="2:12" x14ac:dyDescent="0.25">
      <c r="B6" t="s">
        <v>10</v>
      </c>
      <c r="C6" t="s">
        <v>18</v>
      </c>
      <c r="D6">
        <v>54</v>
      </c>
      <c r="E6">
        <v>64</v>
      </c>
      <c r="F6" s="49" t="str">
        <f t="shared" si="0"/>
        <v>Pass</v>
      </c>
      <c r="G6" s="49" t="str">
        <f t="shared" si="1"/>
        <v>Pass</v>
      </c>
      <c r="H6" s="49" t="str">
        <f t="shared" si="2"/>
        <v>Good</v>
      </c>
      <c r="I6" s="49" t="str">
        <f t="shared" si="3"/>
        <v>very Good</v>
      </c>
      <c r="J6" s="49" t="str">
        <f t="shared" si="4"/>
        <v>Pass</v>
      </c>
      <c r="K6" s="49" t="str">
        <f t="shared" si="5"/>
        <v>Pass</v>
      </c>
      <c r="L6" s="49" t="str">
        <f t="shared" si="6"/>
        <v>Pass</v>
      </c>
    </row>
    <row r="7" spans="2:12" x14ac:dyDescent="0.25">
      <c r="B7" t="s">
        <v>14</v>
      </c>
      <c r="C7" t="s">
        <v>16</v>
      </c>
      <c r="D7">
        <v>65</v>
      </c>
      <c r="E7">
        <v>16</v>
      </c>
      <c r="F7" s="49" t="str">
        <f t="shared" si="0"/>
        <v>Pass</v>
      </c>
      <c r="G7" s="49" t="str">
        <f t="shared" si="1"/>
        <v>Pass</v>
      </c>
      <c r="H7" s="49" t="str">
        <f t="shared" si="2"/>
        <v>bad</v>
      </c>
      <c r="I7" s="49" t="str">
        <f t="shared" si="3"/>
        <v>Nice</v>
      </c>
      <c r="J7" s="49" t="str">
        <f t="shared" si="4"/>
        <v>Pass</v>
      </c>
      <c r="K7" s="49" t="str">
        <f t="shared" si="5"/>
        <v>Pass</v>
      </c>
      <c r="L7" s="49" t="str">
        <f t="shared" si="6"/>
        <v>Pass</v>
      </c>
    </row>
    <row r="8" spans="2:12" x14ac:dyDescent="0.25">
      <c r="B8" t="s">
        <v>13</v>
      </c>
      <c r="C8" t="s">
        <v>82</v>
      </c>
      <c r="D8">
        <v>72</v>
      </c>
      <c r="E8">
        <v>66</v>
      </c>
      <c r="F8" s="49" t="str">
        <f t="shared" si="0"/>
        <v>Pass</v>
      </c>
      <c r="G8" s="49" t="str">
        <f t="shared" si="1"/>
        <v>Pass</v>
      </c>
      <c r="H8" s="49" t="str">
        <f t="shared" si="2"/>
        <v>Good</v>
      </c>
      <c r="I8" s="49" t="str">
        <f t="shared" si="3"/>
        <v>very Good</v>
      </c>
      <c r="J8" s="49" t="str">
        <f t="shared" si="4"/>
        <v>Pass</v>
      </c>
      <c r="K8" s="49" t="str">
        <f t="shared" si="5"/>
        <v>Pass</v>
      </c>
      <c r="L8" s="49" t="str">
        <f t="shared" si="6"/>
        <v>Pass</v>
      </c>
    </row>
    <row r="9" spans="2:12" x14ac:dyDescent="0.25">
      <c r="B9" t="s">
        <v>15</v>
      </c>
      <c r="C9" t="s">
        <v>10</v>
      </c>
      <c r="D9">
        <v>79</v>
      </c>
      <c r="E9">
        <v>79</v>
      </c>
      <c r="F9" s="49" t="str">
        <f t="shared" si="0"/>
        <v>Pass</v>
      </c>
      <c r="G9" s="49" t="str">
        <f t="shared" si="1"/>
        <v>Pass</v>
      </c>
      <c r="H9" s="49" t="str">
        <f t="shared" si="2"/>
        <v>Good</v>
      </c>
      <c r="I9" s="49" t="str">
        <f t="shared" si="3"/>
        <v>very Good</v>
      </c>
      <c r="J9" s="49" t="str">
        <f t="shared" si="4"/>
        <v>Pass</v>
      </c>
      <c r="K9" s="49" t="str">
        <f t="shared" si="5"/>
        <v>Pass</v>
      </c>
      <c r="L9" s="49" t="str">
        <f t="shared" si="6"/>
        <v>Pass</v>
      </c>
    </row>
    <row r="10" spans="2:12" x14ac:dyDescent="0.25">
      <c r="B10" t="s">
        <v>16</v>
      </c>
      <c r="C10" t="s">
        <v>12</v>
      </c>
      <c r="D10">
        <v>83</v>
      </c>
      <c r="E10">
        <v>48</v>
      </c>
      <c r="F10" s="49" t="str">
        <f t="shared" si="0"/>
        <v>Pass</v>
      </c>
      <c r="G10" s="49" t="str">
        <f t="shared" si="1"/>
        <v>Pass</v>
      </c>
      <c r="H10" s="49" t="str">
        <f t="shared" si="2"/>
        <v>Good</v>
      </c>
      <c r="I10" s="49" t="str">
        <f t="shared" si="3"/>
        <v>very Good</v>
      </c>
      <c r="J10" s="49" t="str">
        <f t="shared" si="4"/>
        <v>Pass</v>
      </c>
      <c r="K10" s="49" t="str">
        <f t="shared" si="5"/>
        <v>Pass</v>
      </c>
      <c r="L10" s="49" t="str">
        <f t="shared" si="6"/>
        <v>Pass</v>
      </c>
    </row>
    <row r="11" spans="2:12" x14ac:dyDescent="0.25">
      <c r="B11" t="s">
        <v>17</v>
      </c>
      <c r="C11" t="s">
        <v>13</v>
      </c>
      <c r="D11">
        <v>82</v>
      </c>
      <c r="E11">
        <v>53</v>
      </c>
      <c r="F11" s="49" t="str">
        <f t="shared" si="0"/>
        <v>Pass</v>
      </c>
      <c r="G11" s="49" t="str">
        <f t="shared" si="1"/>
        <v>Pass</v>
      </c>
      <c r="H11" s="49" t="str">
        <f t="shared" si="2"/>
        <v>Good</v>
      </c>
      <c r="I11" s="49" t="str">
        <f t="shared" si="3"/>
        <v>very Good</v>
      </c>
      <c r="J11" s="49" t="str">
        <f t="shared" si="4"/>
        <v>Pass</v>
      </c>
      <c r="K11" s="49" t="str">
        <f t="shared" si="5"/>
        <v>Pass</v>
      </c>
      <c r="L11" s="49" t="str">
        <f t="shared" si="6"/>
        <v>Pass</v>
      </c>
    </row>
    <row r="12" spans="2:12" x14ac:dyDescent="0.25">
      <c r="B12" t="s">
        <v>19</v>
      </c>
      <c r="C12" t="s">
        <v>15</v>
      </c>
      <c r="D12">
        <v>65</v>
      </c>
      <c r="E12">
        <v>6</v>
      </c>
      <c r="F12" s="49" t="str">
        <f t="shared" si="0"/>
        <v>Pass</v>
      </c>
      <c r="G12" s="49" t="str">
        <f t="shared" si="1"/>
        <v>Pass</v>
      </c>
      <c r="H12" s="49" t="str">
        <f t="shared" si="2"/>
        <v>bad</v>
      </c>
      <c r="I12" s="49" t="str">
        <f t="shared" si="3"/>
        <v>Nice</v>
      </c>
      <c r="J12" s="49" t="str">
        <f t="shared" si="4"/>
        <v>Pass</v>
      </c>
      <c r="K12" s="49" t="str">
        <f t="shared" si="5"/>
        <v>Pass</v>
      </c>
      <c r="L12" s="49" t="str">
        <f t="shared" si="6"/>
        <v>Pass</v>
      </c>
    </row>
    <row r="13" spans="2:12" x14ac:dyDescent="0.25">
      <c r="B13" t="s">
        <v>21</v>
      </c>
      <c r="C13" t="s">
        <v>18</v>
      </c>
      <c r="D13">
        <v>17</v>
      </c>
      <c r="E13">
        <v>34</v>
      </c>
      <c r="F13" s="49" t="str">
        <f t="shared" si="0"/>
        <v>Fail</v>
      </c>
      <c r="G13" s="49" t="str">
        <f t="shared" si="1"/>
        <v>Fail</v>
      </c>
      <c r="H13" s="49" t="str">
        <f t="shared" si="2"/>
        <v>Good</v>
      </c>
      <c r="I13" s="49" t="str">
        <f t="shared" si="3"/>
        <v>very Good</v>
      </c>
      <c r="J13" s="49" t="str">
        <f t="shared" si="4"/>
        <v>Fail</v>
      </c>
      <c r="K13" s="49" t="str">
        <f t="shared" si="5"/>
        <v>Fail</v>
      </c>
      <c r="L13" s="49" t="str">
        <f t="shared" si="6"/>
        <v>Fail</v>
      </c>
    </row>
    <row r="14" spans="2:12" x14ac:dyDescent="0.25">
      <c r="B14" t="s">
        <v>79</v>
      </c>
      <c r="C14" t="s">
        <v>20</v>
      </c>
      <c r="D14">
        <v>49</v>
      </c>
      <c r="E14">
        <v>45</v>
      </c>
      <c r="F14" s="49" t="str">
        <f t="shared" si="0"/>
        <v>Fail</v>
      </c>
      <c r="G14" s="49" t="str">
        <f t="shared" si="1"/>
        <v>Fail</v>
      </c>
      <c r="H14" s="49" t="str">
        <f t="shared" si="2"/>
        <v>Good</v>
      </c>
      <c r="I14" s="49" t="str">
        <f t="shared" si="3"/>
        <v>very Good</v>
      </c>
      <c r="J14" s="49" t="str">
        <f t="shared" si="4"/>
        <v>Fail</v>
      </c>
      <c r="K14" s="49" t="str">
        <f t="shared" si="5"/>
        <v>Fail</v>
      </c>
      <c r="L14" s="49" t="str">
        <f t="shared" si="6"/>
        <v>Fail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6954A-8EF5-4C6D-AA2F-28D20104543E}">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756E-1AAA-4127-9C8A-6D7BA689682F}">
  <dimension ref="A1:AE24"/>
  <sheetViews>
    <sheetView zoomScale="85" zoomScaleNormal="85" workbookViewId="0">
      <selection activeCell="Y15" sqref="Y15"/>
    </sheetView>
  </sheetViews>
  <sheetFormatPr defaultRowHeight="14.25" x14ac:dyDescent="0.2"/>
  <cols>
    <col min="1" max="1" width="9.140625" style="51"/>
    <col min="2" max="3" width="12.42578125" style="51" bestFit="1" customWidth="1"/>
    <col min="4" max="6" width="4.85546875" style="51" customWidth="1"/>
    <col min="7" max="7" width="5.28515625" style="51" bestFit="1" customWidth="1"/>
    <col min="8" max="11" width="4.85546875" style="51" customWidth="1"/>
    <col min="12" max="12" width="5.28515625" style="51" bestFit="1" customWidth="1"/>
    <col min="13" max="16" width="4.85546875" style="51" customWidth="1"/>
    <col min="17" max="17" width="5.28515625" style="51" bestFit="1" customWidth="1"/>
    <col min="18" max="21" width="4.85546875" style="51" customWidth="1"/>
    <col min="22" max="22" width="5.28515625" style="51" bestFit="1" customWidth="1"/>
    <col min="23" max="26" width="4.85546875" style="51" customWidth="1"/>
    <col min="27" max="27" width="5.28515625" style="51" bestFit="1" customWidth="1"/>
    <col min="28" max="28" width="4.85546875" style="51" customWidth="1"/>
    <col min="29" max="31" width="13.28515625" style="51" customWidth="1"/>
    <col min="32" max="16384" width="9.140625" style="51"/>
  </cols>
  <sheetData>
    <row r="1" spans="1:31" ht="44.25" x14ac:dyDescent="0.55000000000000004">
      <c r="A1" s="114" t="s">
        <v>202</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row>
    <row r="2" spans="1:31" ht="44.25" x14ac:dyDescent="0.55000000000000004">
      <c r="A2" s="114" t="s">
        <v>201</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row>
    <row r="3" spans="1:31" ht="41.25" x14ac:dyDescent="0.2">
      <c r="D3" s="53">
        <v>43525</v>
      </c>
      <c r="E3" s="53">
        <v>43528</v>
      </c>
      <c r="F3" s="53">
        <v>43529</v>
      </c>
      <c r="G3" s="53">
        <v>43530</v>
      </c>
      <c r="H3" s="53">
        <v>43531</v>
      </c>
      <c r="I3" s="53">
        <v>43532</v>
      </c>
      <c r="J3" s="53">
        <v>43535</v>
      </c>
      <c r="K3" s="53">
        <v>43536</v>
      </c>
      <c r="L3" s="53">
        <v>43537</v>
      </c>
      <c r="M3" s="53">
        <v>43538</v>
      </c>
      <c r="N3" s="53">
        <v>43539</v>
      </c>
      <c r="O3" s="53">
        <v>43542</v>
      </c>
      <c r="P3" s="53">
        <v>43543</v>
      </c>
      <c r="Q3" s="53">
        <v>43544</v>
      </c>
      <c r="R3" s="53">
        <v>43545</v>
      </c>
      <c r="S3" s="53">
        <v>43546</v>
      </c>
      <c r="T3" s="53">
        <v>43547</v>
      </c>
      <c r="U3" s="53">
        <v>43548</v>
      </c>
      <c r="V3" s="53">
        <v>43549</v>
      </c>
      <c r="W3" s="53">
        <v>43550</v>
      </c>
      <c r="X3" s="53">
        <v>43551</v>
      </c>
      <c r="Y3" s="53">
        <v>43552</v>
      </c>
      <c r="Z3" s="53">
        <v>43553</v>
      </c>
      <c r="AA3" s="53">
        <v>43554</v>
      </c>
      <c r="AB3" s="53">
        <v>43555</v>
      </c>
      <c r="AC3" s="113" t="s">
        <v>156</v>
      </c>
      <c r="AD3" s="113" t="s">
        <v>199</v>
      </c>
      <c r="AE3" s="113" t="s">
        <v>200</v>
      </c>
    </row>
    <row r="4" spans="1:31" x14ac:dyDescent="0.2">
      <c r="A4" s="51" t="s">
        <v>0</v>
      </c>
      <c r="B4" s="51" t="s">
        <v>124</v>
      </c>
      <c r="C4" s="51" t="s">
        <v>195</v>
      </c>
      <c r="D4" s="54">
        <v>43525</v>
      </c>
      <c r="E4" s="54">
        <v>43528</v>
      </c>
      <c r="F4" s="54">
        <v>43529</v>
      </c>
      <c r="G4" s="54">
        <v>43530</v>
      </c>
      <c r="H4" s="54">
        <v>43531</v>
      </c>
      <c r="I4" s="54">
        <v>43532</v>
      </c>
      <c r="J4" s="54">
        <v>43535</v>
      </c>
      <c r="K4" s="54">
        <v>43536</v>
      </c>
      <c r="L4" s="54">
        <v>43537</v>
      </c>
      <c r="M4" s="54">
        <v>43538</v>
      </c>
      <c r="N4" s="54">
        <v>43539</v>
      </c>
      <c r="O4" s="54">
        <v>43542</v>
      </c>
      <c r="P4" s="54">
        <v>43543</v>
      </c>
      <c r="Q4" s="54">
        <v>43544</v>
      </c>
      <c r="R4" s="54">
        <v>43545</v>
      </c>
      <c r="S4" s="54">
        <v>43546</v>
      </c>
      <c r="T4" s="54">
        <v>43549</v>
      </c>
      <c r="U4" s="54">
        <v>43550</v>
      </c>
      <c r="V4" s="54">
        <v>43551</v>
      </c>
      <c r="W4" s="54">
        <v>43552</v>
      </c>
      <c r="X4" s="54">
        <v>43553</v>
      </c>
      <c r="Y4" s="54">
        <v>43556</v>
      </c>
      <c r="Z4" s="54">
        <v>43557</v>
      </c>
      <c r="AA4" s="54">
        <v>43558</v>
      </c>
      <c r="AB4" s="54">
        <v>43559</v>
      </c>
      <c r="AC4" s="113"/>
      <c r="AD4" s="113"/>
      <c r="AE4" s="113"/>
    </row>
    <row r="5" spans="1:31" x14ac:dyDescent="0.2">
      <c r="A5" s="51">
        <v>1</v>
      </c>
      <c r="B5" s="51" t="s">
        <v>177</v>
      </c>
      <c r="C5" s="51" t="s">
        <v>178</v>
      </c>
      <c r="D5" s="51" t="s">
        <v>196</v>
      </c>
      <c r="E5" s="51" t="s">
        <v>196</v>
      </c>
      <c r="F5" s="51" t="s">
        <v>197</v>
      </c>
      <c r="G5" s="51" t="s">
        <v>196</v>
      </c>
      <c r="H5" s="51" t="s">
        <v>196</v>
      </c>
      <c r="I5" s="51" t="s">
        <v>196</v>
      </c>
      <c r="J5" s="51" t="s">
        <v>196</v>
      </c>
      <c r="K5" s="51" t="s">
        <v>196</v>
      </c>
      <c r="L5" s="51" t="s">
        <v>196</v>
      </c>
      <c r="M5" s="51" t="s">
        <v>196</v>
      </c>
      <c r="N5" s="51" t="s">
        <v>196</v>
      </c>
      <c r="O5" s="51" t="s">
        <v>196</v>
      </c>
      <c r="P5" s="51" t="s">
        <v>196</v>
      </c>
      <c r="Q5" s="51" t="s">
        <v>196</v>
      </c>
      <c r="R5" s="51" t="s">
        <v>196</v>
      </c>
      <c r="S5" s="51" t="s">
        <v>196</v>
      </c>
      <c r="T5" s="51" t="s">
        <v>196</v>
      </c>
      <c r="U5" s="51" t="s">
        <v>196</v>
      </c>
      <c r="V5" s="51" t="s">
        <v>196</v>
      </c>
      <c r="W5" s="51" t="s">
        <v>196</v>
      </c>
      <c r="X5" s="51" t="s">
        <v>196</v>
      </c>
      <c r="Y5" s="51" t="s">
        <v>196</v>
      </c>
      <c r="Z5" s="51" t="s">
        <v>196</v>
      </c>
      <c r="AA5" s="51" t="s">
        <v>196</v>
      </c>
      <c r="AB5" s="51" t="s">
        <v>196</v>
      </c>
      <c r="AC5" s="51">
        <f>COUNTA(D5:AB5)</f>
        <v>25</v>
      </c>
      <c r="AD5" s="51">
        <f>COUNTIF(D5:AB5,"P")</f>
        <v>24</v>
      </c>
      <c r="AE5" s="55">
        <f>AD5/AC5</f>
        <v>0.96</v>
      </c>
    </row>
    <row r="6" spans="1:31" x14ac:dyDescent="0.2">
      <c r="A6" s="51">
        <v>2</v>
      </c>
      <c r="B6" s="51" t="s">
        <v>179</v>
      </c>
      <c r="C6" s="51" t="s">
        <v>180</v>
      </c>
      <c r="D6" s="51" t="s">
        <v>196</v>
      </c>
      <c r="E6" s="51" t="s">
        <v>196</v>
      </c>
      <c r="F6" s="51" t="s">
        <v>196</v>
      </c>
      <c r="G6" s="51" t="s">
        <v>197</v>
      </c>
      <c r="H6" s="51" t="s">
        <v>196</v>
      </c>
      <c r="I6" s="51" t="s">
        <v>197</v>
      </c>
      <c r="J6" s="51" t="s">
        <v>196</v>
      </c>
      <c r="K6" s="51" t="s">
        <v>196</v>
      </c>
      <c r="L6" s="51" t="s">
        <v>196</v>
      </c>
      <c r="M6" s="51" t="s">
        <v>196</v>
      </c>
      <c r="N6" s="51" t="s">
        <v>196</v>
      </c>
      <c r="O6" s="51" t="s">
        <v>196</v>
      </c>
      <c r="P6" s="51" t="s">
        <v>196</v>
      </c>
      <c r="Q6" s="51" t="s">
        <v>196</v>
      </c>
      <c r="R6" s="51" t="s">
        <v>196</v>
      </c>
      <c r="S6" s="51" t="s">
        <v>196</v>
      </c>
      <c r="T6" s="51" t="s">
        <v>196</v>
      </c>
      <c r="U6" s="51" t="s">
        <v>196</v>
      </c>
      <c r="V6" s="51" t="s">
        <v>196</v>
      </c>
      <c r="W6" s="51" t="s">
        <v>196</v>
      </c>
      <c r="X6" s="51" t="s">
        <v>196</v>
      </c>
      <c r="Y6" s="51" t="s">
        <v>196</v>
      </c>
      <c r="Z6" s="51" t="s">
        <v>196</v>
      </c>
      <c r="AA6" s="51" t="s">
        <v>196</v>
      </c>
      <c r="AB6" s="51" t="s">
        <v>196</v>
      </c>
      <c r="AC6" s="51">
        <f t="shared" ref="AC6:AC24" si="0">COUNTA(D6:AB6)</f>
        <v>25</v>
      </c>
      <c r="AD6" s="51">
        <f t="shared" ref="AD6:AD24" si="1">COUNTIF(D6:AB6,"P")</f>
        <v>23</v>
      </c>
      <c r="AE6" s="55">
        <f t="shared" ref="AE6:AE24" si="2">AD6/AC6</f>
        <v>0.92</v>
      </c>
    </row>
    <row r="7" spans="1:31" x14ac:dyDescent="0.2">
      <c r="A7" s="51">
        <v>3</v>
      </c>
      <c r="B7" s="51" t="s">
        <v>181</v>
      </c>
      <c r="C7" s="51" t="s">
        <v>182</v>
      </c>
      <c r="D7" s="51" t="s">
        <v>196</v>
      </c>
      <c r="E7" s="51" t="s">
        <v>196</v>
      </c>
      <c r="F7" s="51" t="s">
        <v>196</v>
      </c>
      <c r="G7" s="51" t="s">
        <v>196</v>
      </c>
      <c r="H7" s="51" t="s">
        <v>196</v>
      </c>
      <c r="I7" s="51" t="s">
        <v>196</v>
      </c>
      <c r="J7" s="51" t="s">
        <v>196</v>
      </c>
      <c r="K7" s="51" t="s">
        <v>197</v>
      </c>
      <c r="L7" s="51" t="s">
        <v>196</v>
      </c>
      <c r="M7" s="51" t="s">
        <v>197</v>
      </c>
      <c r="N7" s="51" t="s">
        <v>196</v>
      </c>
      <c r="O7" s="51" t="s">
        <v>196</v>
      </c>
      <c r="P7" s="51" t="s">
        <v>196</v>
      </c>
      <c r="Q7" s="51" t="s">
        <v>196</v>
      </c>
      <c r="R7" s="51" t="s">
        <v>196</v>
      </c>
      <c r="S7" s="51" t="s">
        <v>196</v>
      </c>
      <c r="T7" s="51" t="s">
        <v>196</v>
      </c>
      <c r="U7" s="51" t="s">
        <v>196</v>
      </c>
      <c r="V7" s="51" t="s">
        <v>196</v>
      </c>
      <c r="W7" s="51" t="s">
        <v>196</v>
      </c>
      <c r="X7" s="51" t="s">
        <v>196</v>
      </c>
      <c r="Y7" s="51" t="s">
        <v>196</v>
      </c>
      <c r="Z7" s="51" t="s">
        <v>196</v>
      </c>
      <c r="AA7" s="51" t="s">
        <v>196</v>
      </c>
      <c r="AB7" s="51" t="s">
        <v>196</v>
      </c>
      <c r="AC7" s="51">
        <f t="shared" si="0"/>
        <v>25</v>
      </c>
      <c r="AD7" s="51">
        <f t="shared" si="1"/>
        <v>23</v>
      </c>
      <c r="AE7" s="55">
        <f t="shared" si="2"/>
        <v>0.92</v>
      </c>
    </row>
    <row r="8" spans="1:31" x14ac:dyDescent="0.2">
      <c r="A8" s="51">
        <v>4</v>
      </c>
      <c r="B8" s="51" t="s">
        <v>87</v>
      </c>
      <c r="C8" s="51" t="s">
        <v>183</v>
      </c>
      <c r="D8" s="51" t="s">
        <v>196</v>
      </c>
      <c r="E8" s="51" t="s">
        <v>196</v>
      </c>
      <c r="F8" s="51" t="s">
        <v>196</v>
      </c>
      <c r="G8" s="51" t="s">
        <v>196</v>
      </c>
      <c r="H8" s="51" t="s">
        <v>196</v>
      </c>
      <c r="I8" s="51" t="s">
        <v>196</v>
      </c>
      <c r="J8" s="51" t="s">
        <v>196</v>
      </c>
      <c r="K8" s="51" t="s">
        <v>196</v>
      </c>
      <c r="L8" s="51" t="s">
        <v>196</v>
      </c>
      <c r="M8" s="51" t="s">
        <v>196</v>
      </c>
      <c r="N8" s="51" t="s">
        <v>196</v>
      </c>
      <c r="O8" s="51" t="s">
        <v>197</v>
      </c>
      <c r="P8" s="51" t="s">
        <v>196</v>
      </c>
      <c r="Q8" s="51" t="s">
        <v>196</v>
      </c>
      <c r="R8" s="51" t="s">
        <v>196</v>
      </c>
      <c r="S8" s="51" t="s">
        <v>196</v>
      </c>
      <c r="T8" s="51" t="s">
        <v>196</v>
      </c>
      <c r="U8" s="51" t="s">
        <v>196</v>
      </c>
      <c r="V8" s="51" t="s">
        <v>196</v>
      </c>
      <c r="W8" s="51" t="s">
        <v>196</v>
      </c>
      <c r="X8" s="51" t="s">
        <v>196</v>
      </c>
      <c r="Y8" s="51" t="s">
        <v>196</v>
      </c>
      <c r="Z8" s="51" t="s">
        <v>196</v>
      </c>
      <c r="AA8" s="51" t="s">
        <v>196</v>
      </c>
      <c r="AB8" s="51" t="s">
        <v>196</v>
      </c>
      <c r="AC8" s="51">
        <f t="shared" si="0"/>
        <v>25</v>
      </c>
      <c r="AD8" s="51">
        <f t="shared" si="1"/>
        <v>24</v>
      </c>
      <c r="AE8" s="55">
        <f t="shared" si="2"/>
        <v>0.96</v>
      </c>
    </row>
    <row r="9" spans="1:31" x14ac:dyDescent="0.2">
      <c r="A9" s="51">
        <v>5</v>
      </c>
      <c r="B9" s="51" t="s">
        <v>51</v>
      </c>
      <c r="C9" s="51" t="s">
        <v>184</v>
      </c>
      <c r="D9" s="51" t="s">
        <v>196</v>
      </c>
      <c r="E9" s="51" t="s">
        <v>196</v>
      </c>
      <c r="F9" s="51" t="s">
        <v>196</v>
      </c>
      <c r="G9" s="51" t="s">
        <v>196</v>
      </c>
      <c r="H9" s="51" t="s">
        <v>196</v>
      </c>
      <c r="I9" s="51" t="s">
        <v>196</v>
      </c>
      <c r="J9" s="51" t="s">
        <v>196</v>
      </c>
      <c r="K9" s="51" t="s">
        <v>196</v>
      </c>
      <c r="L9" s="51" t="s">
        <v>196</v>
      </c>
      <c r="M9" s="51" t="s">
        <v>196</v>
      </c>
      <c r="N9" s="51" t="s">
        <v>196</v>
      </c>
      <c r="O9" s="51" t="s">
        <v>196</v>
      </c>
      <c r="P9" s="51" t="s">
        <v>196</v>
      </c>
      <c r="Q9" s="51" t="s">
        <v>197</v>
      </c>
      <c r="R9" s="51" t="s">
        <v>196</v>
      </c>
      <c r="S9" s="51" t="s">
        <v>196</v>
      </c>
      <c r="T9" s="51" t="s">
        <v>197</v>
      </c>
      <c r="U9" s="51" t="s">
        <v>196</v>
      </c>
      <c r="V9" s="51" t="s">
        <v>196</v>
      </c>
      <c r="W9" s="51" t="s">
        <v>197</v>
      </c>
      <c r="X9" s="51" t="s">
        <v>196</v>
      </c>
      <c r="Y9" s="51" t="s">
        <v>196</v>
      </c>
      <c r="Z9" s="51" t="s">
        <v>196</v>
      </c>
      <c r="AA9" s="51" t="s">
        <v>196</v>
      </c>
      <c r="AB9" s="51" t="s">
        <v>196</v>
      </c>
      <c r="AC9" s="51">
        <f t="shared" si="0"/>
        <v>25</v>
      </c>
      <c r="AD9" s="51">
        <f t="shared" si="1"/>
        <v>22</v>
      </c>
      <c r="AE9" s="55">
        <f t="shared" si="2"/>
        <v>0.88</v>
      </c>
    </row>
    <row r="10" spans="1:31" x14ac:dyDescent="0.2">
      <c r="A10" s="51">
        <v>6</v>
      </c>
      <c r="B10" s="51" t="s">
        <v>185</v>
      </c>
      <c r="C10" s="51" t="s">
        <v>186</v>
      </c>
      <c r="D10" s="51" t="s">
        <v>196</v>
      </c>
      <c r="E10" s="51" t="s">
        <v>196</v>
      </c>
      <c r="F10" s="51" t="s">
        <v>196</v>
      </c>
      <c r="G10" s="51" t="s">
        <v>196</v>
      </c>
      <c r="H10" s="51" t="s">
        <v>196</v>
      </c>
      <c r="I10" s="51" t="s">
        <v>196</v>
      </c>
      <c r="J10" s="51" t="s">
        <v>196</v>
      </c>
      <c r="K10" s="51" t="s">
        <v>196</v>
      </c>
      <c r="L10" s="51" t="s">
        <v>196</v>
      </c>
      <c r="M10" s="51" t="s">
        <v>196</v>
      </c>
      <c r="N10" s="51" t="s">
        <v>196</v>
      </c>
      <c r="O10" s="51" t="s">
        <v>196</v>
      </c>
      <c r="P10" s="51" t="s">
        <v>196</v>
      </c>
      <c r="Q10" s="51" t="s">
        <v>196</v>
      </c>
      <c r="R10" s="51" t="s">
        <v>196</v>
      </c>
      <c r="S10" s="51" t="s">
        <v>196</v>
      </c>
      <c r="T10" s="51" t="s">
        <v>196</v>
      </c>
      <c r="U10" s="51" t="s">
        <v>196</v>
      </c>
      <c r="V10" s="51" t="s">
        <v>196</v>
      </c>
      <c r="W10" s="51" t="s">
        <v>197</v>
      </c>
      <c r="X10" s="51" t="s">
        <v>197</v>
      </c>
      <c r="Y10" s="51" t="s">
        <v>196</v>
      </c>
      <c r="Z10" s="51" t="s">
        <v>196</v>
      </c>
      <c r="AA10" s="51" t="s">
        <v>196</v>
      </c>
      <c r="AB10" s="51" t="s">
        <v>196</v>
      </c>
      <c r="AC10" s="51">
        <f t="shared" si="0"/>
        <v>25</v>
      </c>
      <c r="AD10" s="51">
        <f t="shared" si="1"/>
        <v>23</v>
      </c>
      <c r="AE10" s="55">
        <f t="shared" si="2"/>
        <v>0.92</v>
      </c>
    </row>
    <row r="11" spans="1:31" x14ac:dyDescent="0.2">
      <c r="A11" s="51">
        <v>7</v>
      </c>
      <c r="B11" s="51" t="s">
        <v>9</v>
      </c>
      <c r="C11" s="51" t="s">
        <v>187</v>
      </c>
      <c r="D11" s="51" t="s">
        <v>196</v>
      </c>
      <c r="E11" s="51" t="s">
        <v>196</v>
      </c>
      <c r="F11" s="51" t="s">
        <v>196</v>
      </c>
      <c r="G11" s="51" t="s">
        <v>196</v>
      </c>
      <c r="H11" s="51" t="s">
        <v>196</v>
      </c>
      <c r="I11" s="51" t="s">
        <v>196</v>
      </c>
      <c r="J11" s="51" t="s">
        <v>196</v>
      </c>
      <c r="K11" s="51" t="s">
        <v>196</v>
      </c>
      <c r="L11" s="51" t="s">
        <v>196</v>
      </c>
      <c r="M11" s="51" t="s">
        <v>196</v>
      </c>
      <c r="N11" s="51" t="s">
        <v>196</v>
      </c>
      <c r="O11" s="51" t="s">
        <v>196</v>
      </c>
      <c r="P11" s="51" t="s">
        <v>196</v>
      </c>
      <c r="Q11" s="51" t="s">
        <v>196</v>
      </c>
      <c r="R11" s="51" t="s">
        <v>196</v>
      </c>
      <c r="S11" s="51" t="s">
        <v>196</v>
      </c>
      <c r="T11" s="51" t="s">
        <v>196</v>
      </c>
      <c r="U11" s="51" t="s">
        <v>197</v>
      </c>
      <c r="V11" s="51" t="s">
        <v>196</v>
      </c>
      <c r="W11" s="51" t="s">
        <v>196</v>
      </c>
      <c r="X11" s="51" t="s">
        <v>197</v>
      </c>
      <c r="Y11" s="51" t="s">
        <v>196</v>
      </c>
      <c r="Z11" s="51" t="s">
        <v>196</v>
      </c>
      <c r="AA11" s="51" t="s">
        <v>196</v>
      </c>
      <c r="AB11" s="51" t="s">
        <v>196</v>
      </c>
      <c r="AC11" s="51">
        <f t="shared" si="0"/>
        <v>25</v>
      </c>
      <c r="AD11" s="51">
        <f t="shared" si="1"/>
        <v>23</v>
      </c>
      <c r="AE11" s="55">
        <f t="shared" si="2"/>
        <v>0.92</v>
      </c>
    </row>
    <row r="12" spans="1:31" x14ac:dyDescent="0.2">
      <c r="A12" s="51">
        <v>8</v>
      </c>
      <c r="B12" s="51" t="s">
        <v>188</v>
      </c>
      <c r="C12" s="51" t="s">
        <v>189</v>
      </c>
      <c r="D12" s="51" t="s">
        <v>196</v>
      </c>
      <c r="E12" s="51" t="s">
        <v>196</v>
      </c>
      <c r="F12" s="51" t="s">
        <v>196</v>
      </c>
      <c r="G12" s="51" t="s">
        <v>196</v>
      </c>
      <c r="H12" s="51" t="s">
        <v>196</v>
      </c>
      <c r="I12" s="51" t="s">
        <v>196</v>
      </c>
      <c r="J12" s="51" t="s">
        <v>196</v>
      </c>
      <c r="K12" s="51" t="s">
        <v>196</v>
      </c>
      <c r="L12" s="51" t="s">
        <v>196</v>
      </c>
      <c r="M12" s="51" t="s">
        <v>196</v>
      </c>
      <c r="N12" s="51" t="s">
        <v>196</v>
      </c>
      <c r="O12" s="51" t="s">
        <v>196</v>
      </c>
      <c r="P12" s="51" t="s">
        <v>196</v>
      </c>
      <c r="Q12" s="51" t="s">
        <v>196</v>
      </c>
      <c r="R12" s="51" t="s">
        <v>196</v>
      </c>
      <c r="S12" s="51" t="s">
        <v>196</v>
      </c>
      <c r="T12" s="51" t="s">
        <v>196</v>
      </c>
      <c r="U12" s="51" t="s">
        <v>196</v>
      </c>
      <c r="V12" s="51" t="s">
        <v>196</v>
      </c>
      <c r="W12" s="51" t="s">
        <v>196</v>
      </c>
      <c r="X12" s="51" t="s">
        <v>196</v>
      </c>
      <c r="Y12" s="51" t="s">
        <v>196</v>
      </c>
      <c r="Z12" s="51" t="s">
        <v>196</v>
      </c>
      <c r="AA12" s="51" t="s">
        <v>196</v>
      </c>
      <c r="AB12" s="51" t="s">
        <v>196</v>
      </c>
      <c r="AC12" s="51">
        <f t="shared" si="0"/>
        <v>25</v>
      </c>
      <c r="AD12" s="51">
        <f t="shared" si="1"/>
        <v>25</v>
      </c>
      <c r="AE12" s="55">
        <f t="shared" si="2"/>
        <v>1</v>
      </c>
    </row>
    <row r="13" spans="1:31" x14ac:dyDescent="0.2">
      <c r="A13" s="51">
        <v>9</v>
      </c>
      <c r="B13" s="51" t="s">
        <v>190</v>
      </c>
      <c r="C13" s="51" t="s">
        <v>191</v>
      </c>
      <c r="D13" s="51" t="s">
        <v>196</v>
      </c>
      <c r="E13" s="51" t="s">
        <v>196</v>
      </c>
      <c r="F13" s="51" t="s">
        <v>196</v>
      </c>
      <c r="G13" s="51" t="s">
        <v>196</v>
      </c>
      <c r="H13" s="51" t="s">
        <v>196</v>
      </c>
      <c r="I13" s="51" t="s">
        <v>196</v>
      </c>
      <c r="J13" s="51" t="s">
        <v>196</v>
      </c>
      <c r="K13" s="51" t="s">
        <v>196</v>
      </c>
      <c r="L13" s="51" t="s">
        <v>196</v>
      </c>
      <c r="M13" s="51" t="s">
        <v>196</v>
      </c>
      <c r="N13" s="51" t="s">
        <v>196</v>
      </c>
      <c r="O13" s="51" t="s">
        <v>196</v>
      </c>
      <c r="P13" s="51" t="s">
        <v>196</v>
      </c>
      <c r="Q13" s="51" t="s">
        <v>196</v>
      </c>
      <c r="R13" s="51" t="s">
        <v>196</v>
      </c>
      <c r="S13" s="51" t="s">
        <v>198</v>
      </c>
      <c r="T13" s="51" t="s">
        <v>196</v>
      </c>
      <c r="U13" s="51" t="s">
        <v>198</v>
      </c>
      <c r="V13" s="51" t="s">
        <v>196</v>
      </c>
      <c r="W13" s="51" t="s">
        <v>196</v>
      </c>
      <c r="X13" s="51" t="s">
        <v>196</v>
      </c>
      <c r="Y13" s="51" t="s">
        <v>196</v>
      </c>
      <c r="Z13" s="51" t="s">
        <v>196</v>
      </c>
      <c r="AA13" s="51" t="s">
        <v>196</v>
      </c>
      <c r="AB13" s="51" t="s">
        <v>196</v>
      </c>
      <c r="AC13" s="51">
        <f t="shared" si="0"/>
        <v>25</v>
      </c>
      <c r="AD13" s="51">
        <f t="shared" si="1"/>
        <v>23</v>
      </c>
      <c r="AE13" s="55">
        <f t="shared" si="2"/>
        <v>0.92</v>
      </c>
    </row>
    <row r="14" spans="1:31" x14ac:dyDescent="0.2">
      <c r="A14" s="51">
        <v>10</v>
      </c>
      <c r="B14" s="51" t="s">
        <v>192</v>
      </c>
      <c r="C14" s="51" t="s">
        <v>193</v>
      </c>
      <c r="D14" s="51" t="s">
        <v>196</v>
      </c>
      <c r="E14" s="51" t="s">
        <v>196</v>
      </c>
      <c r="F14" s="51" t="s">
        <v>196</v>
      </c>
      <c r="G14" s="51" t="s">
        <v>196</v>
      </c>
      <c r="H14" s="51" t="s">
        <v>196</v>
      </c>
      <c r="I14" s="51" t="s">
        <v>196</v>
      </c>
      <c r="J14" s="51" t="s">
        <v>196</v>
      </c>
      <c r="K14" s="51" t="s">
        <v>196</v>
      </c>
      <c r="L14" s="51" t="s">
        <v>196</v>
      </c>
      <c r="M14" s="51" t="s">
        <v>196</v>
      </c>
      <c r="N14" s="51" t="s">
        <v>196</v>
      </c>
      <c r="O14" s="51" t="s">
        <v>196</v>
      </c>
      <c r="P14" s="51" t="s">
        <v>196</v>
      </c>
      <c r="Q14" s="51" t="s">
        <v>196</v>
      </c>
      <c r="R14" s="51" t="s">
        <v>196</v>
      </c>
      <c r="S14" s="51" t="s">
        <v>196</v>
      </c>
      <c r="T14" s="51" t="s">
        <v>196</v>
      </c>
      <c r="U14" s="51" t="s">
        <v>196</v>
      </c>
      <c r="V14" s="51" t="s">
        <v>196</v>
      </c>
      <c r="W14" s="51" t="s">
        <v>196</v>
      </c>
      <c r="X14" s="51" t="s">
        <v>196</v>
      </c>
      <c r="Y14" s="51" t="s">
        <v>196</v>
      </c>
      <c r="Z14" s="51" t="s">
        <v>196</v>
      </c>
      <c r="AA14" s="51" t="s">
        <v>196</v>
      </c>
      <c r="AB14" s="51" t="s">
        <v>196</v>
      </c>
      <c r="AC14" s="51">
        <f t="shared" si="0"/>
        <v>25</v>
      </c>
      <c r="AD14" s="51">
        <f t="shared" si="1"/>
        <v>25</v>
      </c>
      <c r="AE14" s="55">
        <f t="shared" si="2"/>
        <v>1</v>
      </c>
    </row>
    <row r="15" spans="1:31" x14ac:dyDescent="0.2">
      <c r="A15" s="51">
        <v>11</v>
      </c>
      <c r="B15" s="51" t="s">
        <v>82</v>
      </c>
      <c r="C15" s="51" t="s">
        <v>194</v>
      </c>
      <c r="D15" s="51" t="s">
        <v>196</v>
      </c>
      <c r="E15" s="51" t="s">
        <v>196</v>
      </c>
      <c r="F15" s="51" t="s">
        <v>196</v>
      </c>
      <c r="G15" s="51" t="s">
        <v>196</v>
      </c>
      <c r="H15" s="51" t="s">
        <v>196</v>
      </c>
      <c r="I15" s="51" t="s">
        <v>196</v>
      </c>
      <c r="J15" s="51" t="s">
        <v>196</v>
      </c>
      <c r="K15" s="51" t="s">
        <v>196</v>
      </c>
      <c r="L15" s="51" t="s">
        <v>196</v>
      </c>
      <c r="M15" s="51" t="s">
        <v>196</v>
      </c>
      <c r="N15" s="51" t="s">
        <v>196</v>
      </c>
      <c r="O15" s="51" t="s">
        <v>196</v>
      </c>
      <c r="P15" s="51" t="s">
        <v>196</v>
      </c>
      <c r="Q15" s="51" t="s">
        <v>198</v>
      </c>
      <c r="R15" s="51" t="s">
        <v>196</v>
      </c>
      <c r="S15" s="51" t="s">
        <v>196</v>
      </c>
      <c r="T15" s="51" t="s">
        <v>196</v>
      </c>
      <c r="U15" s="51" t="s">
        <v>196</v>
      </c>
      <c r="V15" s="51" t="s">
        <v>196</v>
      </c>
      <c r="W15" s="51" t="s">
        <v>196</v>
      </c>
      <c r="X15" s="51" t="s">
        <v>196</v>
      </c>
      <c r="Y15" s="51" t="s">
        <v>196</v>
      </c>
      <c r="Z15" s="51" t="s">
        <v>196</v>
      </c>
      <c r="AA15" s="51" t="s">
        <v>196</v>
      </c>
      <c r="AB15" s="51" t="s">
        <v>196</v>
      </c>
      <c r="AC15" s="51">
        <f t="shared" si="0"/>
        <v>25</v>
      </c>
      <c r="AD15" s="51">
        <f t="shared" si="1"/>
        <v>24</v>
      </c>
      <c r="AE15" s="55">
        <f t="shared" si="2"/>
        <v>0.96</v>
      </c>
    </row>
    <row r="16" spans="1:31" x14ac:dyDescent="0.2">
      <c r="A16" s="51">
        <v>12</v>
      </c>
      <c r="B16" s="51" t="s">
        <v>84</v>
      </c>
      <c r="C16" s="51" t="s">
        <v>177</v>
      </c>
      <c r="D16" s="51" t="s">
        <v>196</v>
      </c>
      <c r="E16" s="51" t="s">
        <v>196</v>
      </c>
      <c r="F16" s="51" t="s">
        <v>196</v>
      </c>
      <c r="G16" s="51" t="s">
        <v>196</v>
      </c>
      <c r="H16" s="51" t="s">
        <v>196</v>
      </c>
      <c r="I16" s="51" t="s">
        <v>196</v>
      </c>
      <c r="J16" s="51" t="s">
        <v>196</v>
      </c>
      <c r="K16" s="51" t="s">
        <v>196</v>
      </c>
      <c r="L16" s="51" t="s">
        <v>196</v>
      </c>
      <c r="M16" s="51" t="s">
        <v>196</v>
      </c>
      <c r="N16" s="51" t="s">
        <v>196</v>
      </c>
      <c r="O16" s="51" t="s">
        <v>196</v>
      </c>
      <c r="P16" s="51" t="s">
        <v>196</v>
      </c>
      <c r="Q16" s="51" t="s">
        <v>196</v>
      </c>
      <c r="R16" s="51" t="s">
        <v>196</v>
      </c>
      <c r="S16" s="51" t="s">
        <v>196</v>
      </c>
      <c r="T16" s="51" t="s">
        <v>196</v>
      </c>
      <c r="U16" s="51" t="s">
        <v>196</v>
      </c>
      <c r="V16" s="51" t="s">
        <v>196</v>
      </c>
      <c r="W16" s="51" t="s">
        <v>196</v>
      </c>
      <c r="X16" s="51" t="s">
        <v>196</v>
      </c>
      <c r="Y16" s="51" t="s">
        <v>196</v>
      </c>
      <c r="Z16" s="51" t="s">
        <v>196</v>
      </c>
      <c r="AA16" s="51" t="s">
        <v>196</v>
      </c>
      <c r="AB16" s="51" t="s">
        <v>196</v>
      </c>
      <c r="AC16" s="51">
        <f t="shared" si="0"/>
        <v>25</v>
      </c>
      <c r="AD16" s="51">
        <f t="shared" si="1"/>
        <v>25</v>
      </c>
      <c r="AE16" s="55">
        <f t="shared" si="2"/>
        <v>1</v>
      </c>
    </row>
    <row r="17" spans="1:31" x14ac:dyDescent="0.2">
      <c r="A17" s="51">
        <v>13</v>
      </c>
      <c r="B17" s="51" t="s">
        <v>178</v>
      </c>
      <c r="C17" s="51" t="s">
        <v>179</v>
      </c>
      <c r="D17" s="51" t="s">
        <v>196</v>
      </c>
      <c r="E17" s="51" t="s">
        <v>196</v>
      </c>
      <c r="F17" s="51" t="s">
        <v>196</v>
      </c>
      <c r="G17" s="51" t="s">
        <v>196</v>
      </c>
      <c r="H17" s="51" t="s">
        <v>196</v>
      </c>
      <c r="I17" s="51" t="s">
        <v>196</v>
      </c>
      <c r="J17" s="51" t="s">
        <v>196</v>
      </c>
      <c r="K17" s="51" t="s">
        <v>196</v>
      </c>
      <c r="L17" s="51" t="s">
        <v>196</v>
      </c>
      <c r="M17" s="51" t="s">
        <v>196</v>
      </c>
      <c r="N17" s="51" t="s">
        <v>196</v>
      </c>
      <c r="O17" s="51" t="s">
        <v>196</v>
      </c>
      <c r="P17" s="51" t="s">
        <v>196</v>
      </c>
      <c r="Q17" s="51" t="s">
        <v>198</v>
      </c>
      <c r="R17" s="51" t="s">
        <v>196</v>
      </c>
      <c r="S17" s="51" t="s">
        <v>196</v>
      </c>
      <c r="T17" s="51" t="s">
        <v>196</v>
      </c>
      <c r="U17" s="51" t="s">
        <v>196</v>
      </c>
      <c r="V17" s="51" t="s">
        <v>196</v>
      </c>
      <c r="W17" s="51" t="s">
        <v>196</v>
      </c>
      <c r="X17" s="51" t="s">
        <v>196</v>
      </c>
      <c r="Y17" s="51" t="s">
        <v>196</v>
      </c>
      <c r="Z17" s="51" t="s">
        <v>196</v>
      </c>
      <c r="AA17" s="51" t="s">
        <v>196</v>
      </c>
      <c r="AB17" s="51" t="s">
        <v>196</v>
      </c>
      <c r="AC17" s="51">
        <f t="shared" si="0"/>
        <v>25</v>
      </c>
      <c r="AD17" s="51">
        <f t="shared" si="1"/>
        <v>24</v>
      </c>
      <c r="AE17" s="55">
        <f t="shared" si="2"/>
        <v>0.96</v>
      </c>
    </row>
    <row r="18" spans="1:31" x14ac:dyDescent="0.2">
      <c r="A18" s="51">
        <v>14</v>
      </c>
      <c r="B18" s="51" t="s">
        <v>180</v>
      </c>
      <c r="C18" s="51" t="s">
        <v>181</v>
      </c>
      <c r="D18" s="51" t="s">
        <v>196</v>
      </c>
      <c r="E18" s="51" t="s">
        <v>196</v>
      </c>
      <c r="F18" s="51" t="s">
        <v>196</v>
      </c>
      <c r="G18" s="51" t="s">
        <v>196</v>
      </c>
      <c r="H18" s="51" t="s">
        <v>196</v>
      </c>
      <c r="I18" s="51" t="s">
        <v>196</v>
      </c>
      <c r="J18" s="51" t="s">
        <v>196</v>
      </c>
      <c r="K18" s="51" t="s">
        <v>196</v>
      </c>
      <c r="L18" s="51" t="s">
        <v>196</v>
      </c>
      <c r="M18" s="51" t="s">
        <v>196</v>
      </c>
      <c r="N18" s="51" t="s">
        <v>198</v>
      </c>
      <c r="O18" s="51" t="s">
        <v>196</v>
      </c>
      <c r="P18" s="51" t="s">
        <v>198</v>
      </c>
      <c r="Q18" s="51" t="s">
        <v>196</v>
      </c>
      <c r="R18" s="51" t="s">
        <v>196</v>
      </c>
      <c r="S18" s="51" t="s">
        <v>196</v>
      </c>
      <c r="T18" s="51" t="s">
        <v>196</v>
      </c>
      <c r="U18" s="51" t="s">
        <v>196</v>
      </c>
      <c r="V18" s="51" t="s">
        <v>196</v>
      </c>
      <c r="W18" s="51" t="s">
        <v>196</v>
      </c>
      <c r="X18" s="51" t="s">
        <v>196</v>
      </c>
      <c r="Y18" s="51" t="s">
        <v>196</v>
      </c>
      <c r="Z18" s="51" t="s">
        <v>196</v>
      </c>
      <c r="AA18" s="51" t="s">
        <v>196</v>
      </c>
      <c r="AB18" s="51" t="s">
        <v>196</v>
      </c>
      <c r="AC18" s="51">
        <f t="shared" si="0"/>
        <v>25</v>
      </c>
      <c r="AD18" s="51">
        <f t="shared" si="1"/>
        <v>23</v>
      </c>
      <c r="AE18" s="55">
        <f t="shared" si="2"/>
        <v>0.92</v>
      </c>
    </row>
    <row r="19" spans="1:31" x14ac:dyDescent="0.2">
      <c r="A19" s="51">
        <v>15</v>
      </c>
      <c r="B19" s="51" t="s">
        <v>182</v>
      </c>
      <c r="C19" s="51" t="s">
        <v>87</v>
      </c>
      <c r="D19" s="51" t="s">
        <v>196</v>
      </c>
      <c r="E19" s="51" t="s">
        <v>196</v>
      </c>
      <c r="F19" s="51" t="s">
        <v>196</v>
      </c>
      <c r="G19" s="51" t="s">
        <v>196</v>
      </c>
      <c r="H19" s="51" t="s">
        <v>196</v>
      </c>
      <c r="I19" s="51" t="s">
        <v>196</v>
      </c>
      <c r="J19" s="51" t="s">
        <v>196</v>
      </c>
      <c r="K19" s="51" t="s">
        <v>196</v>
      </c>
      <c r="L19" s="51" t="s">
        <v>196</v>
      </c>
      <c r="M19" s="51" t="s">
        <v>196</v>
      </c>
      <c r="N19" s="51" t="s">
        <v>196</v>
      </c>
      <c r="O19" s="51" t="s">
        <v>196</v>
      </c>
      <c r="P19" s="51" t="s">
        <v>196</v>
      </c>
      <c r="Q19" s="51" t="s">
        <v>196</v>
      </c>
      <c r="R19" s="51" t="s">
        <v>196</v>
      </c>
      <c r="S19" s="51" t="s">
        <v>196</v>
      </c>
      <c r="T19" s="51" t="s">
        <v>196</v>
      </c>
      <c r="U19" s="51" t="s">
        <v>196</v>
      </c>
      <c r="V19" s="51" t="s">
        <v>196</v>
      </c>
      <c r="W19" s="51" t="s">
        <v>196</v>
      </c>
      <c r="X19" s="51" t="s">
        <v>196</v>
      </c>
      <c r="Y19" s="51" t="s">
        <v>196</v>
      </c>
      <c r="Z19" s="51" t="s">
        <v>196</v>
      </c>
      <c r="AA19" s="51" t="s">
        <v>196</v>
      </c>
      <c r="AB19" s="51" t="s">
        <v>196</v>
      </c>
      <c r="AC19" s="51">
        <f t="shared" si="0"/>
        <v>25</v>
      </c>
      <c r="AD19" s="51">
        <f t="shared" si="1"/>
        <v>25</v>
      </c>
      <c r="AE19" s="55">
        <f t="shared" si="2"/>
        <v>1</v>
      </c>
    </row>
    <row r="20" spans="1:31" x14ac:dyDescent="0.2">
      <c r="A20" s="51">
        <v>16</v>
      </c>
      <c r="B20" s="51" t="s">
        <v>183</v>
      </c>
      <c r="C20" s="51" t="s">
        <v>51</v>
      </c>
      <c r="D20" s="51" t="s">
        <v>196</v>
      </c>
      <c r="E20" s="51" t="s">
        <v>196</v>
      </c>
      <c r="F20" s="51" t="s">
        <v>196</v>
      </c>
      <c r="G20" s="51" t="s">
        <v>196</v>
      </c>
      <c r="H20" s="51" t="s">
        <v>196</v>
      </c>
      <c r="I20" s="51" t="s">
        <v>196</v>
      </c>
      <c r="J20" s="51" t="s">
        <v>196</v>
      </c>
      <c r="K20" s="51" t="s">
        <v>196</v>
      </c>
      <c r="L20" s="51" t="s">
        <v>196</v>
      </c>
      <c r="M20" s="51" t="s">
        <v>196</v>
      </c>
      <c r="N20" s="51" t="s">
        <v>196</v>
      </c>
      <c r="O20" s="51" t="s">
        <v>196</v>
      </c>
      <c r="P20" s="51" t="s">
        <v>198</v>
      </c>
      <c r="Q20" s="51" t="s">
        <v>196</v>
      </c>
      <c r="R20" s="51" t="s">
        <v>196</v>
      </c>
      <c r="S20" s="51" t="s">
        <v>196</v>
      </c>
      <c r="T20" s="51" t="s">
        <v>196</v>
      </c>
      <c r="U20" s="51" t="s">
        <v>196</v>
      </c>
      <c r="V20" s="51" t="s">
        <v>196</v>
      </c>
      <c r="W20" s="51" t="s">
        <v>196</v>
      </c>
      <c r="X20" s="51" t="s">
        <v>196</v>
      </c>
      <c r="Y20" s="51" t="s">
        <v>196</v>
      </c>
      <c r="Z20" s="51" t="s">
        <v>196</v>
      </c>
      <c r="AA20" s="51" t="s">
        <v>196</v>
      </c>
      <c r="AB20" s="51" t="s">
        <v>196</v>
      </c>
      <c r="AC20" s="51">
        <f t="shared" si="0"/>
        <v>25</v>
      </c>
      <c r="AD20" s="51">
        <f t="shared" si="1"/>
        <v>24</v>
      </c>
      <c r="AE20" s="55">
        <f t="shared" si="2"/>
        <v>0.96</v>
      </c>
    </row>
    <row r="21" spans="1:31" x14ac:dyDescent="0.2">
      <c r="A21" s="51">
        <v>17</v>
      </c>
      <c r="B21" s="51" t="s">
        <v>184</v>
      </c>
      <c r="C21" s="51" t="s">
        <v>185</v>
      </c>
      <c r="D21" s="51" t="s">
        <v>196</v>
      </c>
      <c r="E21" s="51" t="s">
        <v>196</v>
      </c>
      <c r="F21" s="51" t="s">
        <v>196</v>
      </c>
      <c r="G21" s="51" t="s">
        <v>196</v>
      </c>
      <c r="H21" s="51" t="s">
        <v>196</v>
      </c>
      <c r="I21" s="51" t="s">
        <v>196</v>
      </c>
      <c r="J21" s="51" t="s">
        <v>196</v>
      </c>
      <c r="K21" s="51" t="s">
        <v>196</v>
      </c>
      <c r="L21" s="51" t="s">
        <v>196</v>
      </c>
      <c r="M21" s="51" t="s">
        <v>196</v>
      </c>
      <c r="N21" s="51" t="s">
        <v>198</v>
      </c>
      <c r="O21" s="51" t="s">
        <v>196</v>
      </c>
      <c r="P21" s="51" t="s">
        <v>196</v>
      </c>
      <c r="Q21" s="51" t="s">
        <v>197</v>
      </c>
      <c r="R21" s="51" t="s">
        <v>196</v>
      </c>
      <c r="S21" s="51" t="s">
        <v>196</v>
      </c>
      <c r="T21" s="51" t="s">
        <v>196</v>
      </c>
      <c r="U21" s="51" t="s">
        <v>196</v>
      </c>
      <c r="V21" s="51" t="s">
        <v>196</v>
      </c>
      <c r="W21" s="51" t="s">
        <v>196</v>
      </c>
      <c r="X21" s="51" t="s">
        <v>196</v>
      </c>
      <c r="Y21" s="51" t="s">
        <v>196</v>
      </c>
      <c r="Z21" s="51" t="s">
        <v>196</v>
      </c>
      <c r="AA21" s="51" t="s">
        <v>196</v>
      </c>
      <c r="AB21" s="51" t="s">
        <v>196</v>
      </c>
      <c r="AC21" s="51">
        <f t="shared" si="0"/>
        <v>25</v>
      </c>
      <c r="AD21" s="51">
        <f t="shared" si="1"/>
        <v>23</v>
      </c>
      <c r="AE21" s="55">
        <f t="shared" si="2"/>
        <v>0.92</v>
      </c>
    </row>
    <row r="22" spans="1:31" x14ac:dyDescent="0.2">
      <c r="A22" s="51">
        <v>18</v>
      </c>
      <c r="B22" s="51" t="s">
        <v>186</v>
      </c>
      <c r="C22" s="51" t="s">
        <v>9</v>
      </c>
      <c r="D22" s="51" t="s">
        <v>196</v>
      </c>
      <c r="E22" s="51" t="s">
        <v>196</v>
      </c>
      <c r="F22" s="51" t="s">
        <v>196</v>
      </c>
      <c r="G22" s="51" t="s">
        <v>196</v>
      </c>
      <c r="H22" s="51" t="s">
        <v>196</v>
      </c>
      <c r="I22" s="51" t="s">
        <v>196</v>
      </c>
      <c r="J22" s="51" t="s">
        <v>196</v>
      </c>
      <c r="K22" s="51" t="s">
        <v>196</v>
      </c>
      <c r="L22" s="51" t="s">
        <v>196</v>
      </c>
      <c r="M22" s="51" t="s">
        <v>196</v>
      </c>
      <c r="N22" s="51" t="s">
        <v>196</v>
      </c>
      <c r="O22" s="51" t="s">
        <v>197</v>
      </c>
      <c r="P22" s="51" t="s">
        <v>196</v>
      </c>
      <c r="Q22" s="51" t="s">
        <v>197</v>
      </c>
      <c r="R22" s="51" t="s">
        <v>196</v>
      </c>
      <c r="S22" s="51" t="s">
        <v>196</v>
      </c>
      <c r="T22" s="51" t="s">
        <v>196</v>
      </c>
      <c r="U22" s="51" t="s">
        <v>196</v>
      </c>
      <c r="V22" s="51" t="s">
        <v>196</v>
      </c>
      <c r="W22" s="51" t="s">
        <v>196</v>
      </c>
      <c r="X22" s="51" t="s">
        <v>196</v>
      </c>
      <c r="Y22" s="51" t="s">
        <v>196</v>
      </c>
      <c r="Z22" s="51" t="s">
        <v>196</v>
      </c>
      <c r="AA22" s="51" t="s">
        <v>196</v>
      </c>
      <c r="AB22" s="51" t="s">
        <v>196</v>
      </c>
      <c r="AC22" s="51">
        <f t="shared" si="0"/>
        <v>25</v>
      </c>
      <c r="AD22" s="51">
        <f t="shared" si="1"/>
        <v>23</v>
      </c>
      <c r="AE22" s="55">
        <f t="shared" si="2"/>
        <v>0.92</v>
      </c>
    </row>
    <row r="23" spans="1:31" x14ac:dyDescent="0.2">
      <c r="A23" s="51">
        <v>19</v>
      </c>
      <c r="B23" s="51" t="s">
        <v>187</v>
      </c>
      <c r="C23" s="51" t="s">
        <v>188</v>
      </c>
      <c r="D23" s="51" t="s">
        <v>196</v>
      </c>
      <c r="E23" s="51" t="s">
        <v>196</v>
      </c>
      <c r="F23" s="51" t="s">
        <v>196</v>
      </c>
      <c r="G23" s="51" t="s">
        <v>196</v>
      </c>
      <c r="H23" s="51" t="s">
        <v>196</v>
      </c>
      <c r="I23" s="51" t="s">
        <v>196</v>
      </c>
      <c r="J23" s="51" t="s">
        <v>196</v>
      </c>
      <c r="K23" s="51" t="s">
        <v>196</v>
      </c>
      <c r="L23" s="51" t="s">
        <v>196</v>
      </c>
      <c r="M23" s="51" t="s">
        <v>196</v>
      </c>
      <c r="N23" s="51" t="s">
        <v>196</v>
      </c>
      <c r="O23" s="51" t="s">
        <v>196</v>
      </c>
      <c r="P23" s="51" t="s">
        <v>196</v>
      </c>
      <c r="Q23" s="51" t="s">
        <v>196</v>
      </c>
      <c r="R23" s="51" t="s">
        <v>197</v>
      </c>
      <c r="S23" s="51" t="s">
        <v>196</v>
      </c>
      <c r="T23" s="51" t="s">
        <v>196</v>
      </c>
      <c r="U23" s="51" t="s">
        <v>196</v>
      </c>
      <c r="V23" s="51" t="s">
        <v>196</v>
      </c>
      <c r="W23" s="51" t="s">
        <v>196</v>
      </c>
      <c r="X23" s="51" t="s">
        <v>196</v>
      </c>
      <c r="Y23" s="51" t="s">
        <v>196</v>
      </c>
      <c r="Z23" s="51" t="s">
        <v>196</v>
      </c>
      <c r="AA23" s="51" t="s">
        <v>196</v>
      </c>
      <c r="AB23" s="51" t="s">
        <v>196</v>
      </c>
      <c r="AC23" s="51">
        <f t="shared" si="0"/>
        <v>25</v>
      </c>
      <c r="AD23" s="51">
        <f t="shared" si="1"/>
        <v>24</v>
      </c>
      <c r="AE23" s="55">
        <f t="shared" si="2"/>
        <v>0.96</v>
      </c>
    </row>
    <row r="24" spans="1:31" x14ac:dyDescent="0.2">
      <c r="A24" s="51">
        <v>20</v>
      </c>
      <c r="B24" s="51" t="s">
        <v>189</v>
      </c>
      <c r="C24" s="51" t="s">
        <v>190</v>
      </c>
      <c r="D24" s="51" t="s">
        <v>196</v>
      </c>
      <c r="E24" s="51" t="s">
        <v>196</v>
      </c>
      <c r="F24" s="51" t="s">
        <v>196</v>
      </c>
      <c r="G24" s="51" t="s">
        <v>196</v>
      </c>
      <c r="H24" s="51" t="s">
        <v>196</v>
      </c>
      <c r="I24" s="51" t="s">
        <v>196</v>
      </c>
      <c r="J24" s="51" t="s">
        <v>196</v>
      </c>
      <c r="K24" s="51" t="s">
        <v>197</v>
      </c>
      <c r="L24" s="51" t="s">
        <v>197</v>
      </c>
      <c r="M24" s="51" t="s">
        <v>197</v>
      </c>
      <c r="N24" s="51" t="s">
        <v>197</v>
      </c>
      <c r="O24" s="51" t="s">
        <v>197</v>
      </c>
      <c r="P24" s="51" t="s">
        <v>197</v>
      </c>
      <c r="Q24" s="51" t="s">
        <v>197</v>
      </c>
      <c r="R24" s="51" t="s">
        <v>197</v>
      </c>
      <c r="S24" s="51" t="s">
        <v>197</v>
      </c>
      <c r="T24" s="51" t="s">
        <v>196</v>
      </c>
      <c r="U24" s="51" t="s">
        <v>197</v>
      </c>
      <c r="V24" s="51" t="s">
        <v>196</v>
      </c>
      <c r="W24" s="51" t="s">
        <v>196</v>
      </c>
      <c r="X24" s="51" t="s">
        <v>196</v>
      </c>
      <c r="Y24" s="51" t="s">
        <v>196</v>
      </c>
      <c r="Z24" s="51" t="s">
        <v>196</v>
      </c>
      <c r="AA24" s="51" t="s">
        <v>196</v>
      </c>
      <c r="AB24" s="51" t="s">
        <v>196</v>
      </c>
      <c r="AC24" s="51">
        <f t="shared" si="0"/>
        <v>25</v>
      </c>
      <c r="AD24" s="51">
        <f t="shared" si="1"/>
        <v>15</v>
      </c>
      <c r="AE24" s="55">
        <f t="shared" si="2"/>
        <v>0.6</v>
      </c>
    </row>
  </sheetData>
  <mergeCells count="5">
    <mergeCell ref="AC3:AC4"/>
    <mergeCell ref="AD3:AD4"/>
    <mergeCell ref="AE3:AE4"/>
    <mergeCell ref="A1:AE1"/>
    <mergeCell ref="A2:A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367-650B-442D-8E7F-37D23DB99EEE}">
  <sheetPr codeName="Sheet2">
    <tabColor rgb="FF92D050"/>
  </sheetPr>
  <dimension ref="A2:T47"/>
  <sheetViews>
    <sheetView topLeftCell="A26" workbookViewId="0">
      <selection activeCell="D33" sqref="D33"/>
    </sheetView>
  </sheetViews>
  <sheetFormatPr defaultRowHeight="15" x14ac:dyDescent="0.25"/>
  <cols>
    <col min="9" max="9" width="9" customWidth="1"/>
  </cols>
  <sheetData>
    <row r="2" spans="2:16" ht="18.75" x14ac:dyDescent="0.3">
      <c r="C2" s="80" t="s">
        <v>27</v>
      </c>
      <c r="D2" s="81"/>
      <c r="E2" s="81"/>
      <c r="F2" s="81"/>
      <c r="G2" s="81"/>
    </row>
    <row r="4" spans="2:16" x14ac:dyDescent="0.25">
      <c r="B4" t="s">
        <v>28</v>
      </c>
      <c r="C4" t="s">
        <v>29</v>
      </c>
      <c r="D4" t="s">
        <v>30</v>
      </c>
      <c r="N4" s="20" t="s">
        <v>31</v>
      </c>
      <c r="P4" s="20" t="s">
        <v>32</v>
      </c>
    </row>
    <row r="5" spans="2:16" x14ac:dyDescent="0.25">
      <c r="K5">
        <v>1</v>
      </c>
      <c r="L5">
        <v>2</v>
      </c>
      <c r="N5">
        <v>2</v>
      </c>
    </row>
    <row r="6" spans="2:16" x14ac:dyDescent="0.25">
      <c r="B6">
        <v>1</v>
      </c>
      <c r="C6">
        <v>1</v>
      </c>
      <c r="D6">
        <v>1</v>
      </c>
      <c r="E6">
        <v>1</v>
      </c>
      <c r="F6">
        <v>1</v>
      </c>
      <c r="G6">
        <v>1</v>
      </c>
      <c r="H6">
        <v>1</v>
      </c>
      <c r="I6">
        <v>1</v>
      </c>
      <c r="K6">
        <v>2</v>
      </c>
      <c r="L6">
        <v>4</v>
      </c>
      <c r="N6">
        <v>4</v>
      </c>
      <c r="P6" t="s">
        <v>33</v>
      </c>
    </row>
    <row r="7" spans="2:16" x14ac:dyDescent="0.25">
      <c r="B7">
        <v>1</v>
      </c>
      <c r="I7">
        <v>1</v>
      </c>
      <c r="K7">
        <v>3</v>
      </c>
      <c r="L7">
        <v>6</v>
      </c>
      <c r="N7">
        <v>8</v>
      </c>
      <c r="P7" t="s">
        <v>34</v>
      </c>
    </row>
    <row r="8" spans="2:16" x14ac:dyDescent="0.25">
      <c r="B8">
        <v>1</v>
      </c>
      <c r="I8">
        <v>1</v>
      </c>
      <c r="K8">
        <v>4</v>
      </c>
      <c r="L8">
        <v>8</v>
      </c>
      <c r="N8">
        <v>16</v>
      </c>
      <c r="P8" t="s">
        <v>35</v>
      </c>
    </row>
    <row r="9" spans="2:16" x14ac:dyDescent="0.25">
      <c r="B9">
        <v>1</v>
      </c>
      <c r="I9">
        <v>1</v>
      </c>
      <c r="K9">
        <v>5</v>
      </c>
      <c r="L9">
        <v>10</v>
      </c>
      <c r="N9">
        <v>32</v>
      </c>
      <c r="P9" t="s">
        <v>36</v>
      </c>
    </row>
    <row r="10" spans="2:16" x14ac:dyDescent="0.25">
      <c r="B10">
        <v>1</v>
      </c>
      <c r="I10">
        <v>1</v>
      </c>
      <c r="K10">
        <v>6</v>
      </c>
      <c r="L10">
        <v>12</v>
      </c>
      <c r="N10">
        <v>64</v>
      </c>
      <c r="P10" t="s">
        <v>37</v>
      </c>
    </row>
    <row r="11" spans="2:16" x14ac:dyDescent="0.25">
      <c r="B11">
        <v>1</v>
      </c>
      <c r="I11">
        <v>1</v>
      </c>
      <c r="K11">
        <v>7</v>
      </c>
      <c r="L11">
        <v>14</v>
      </c>
      <c r="N11">
        <v>128</v>
      </c>
      <c r="P11" t="s">
        <v>38</v>
      </c>
    </row>
    <row r="12" spans="2:16" x14ac:dyDescent="0.25">
      <c r="B12">
        <v>1</v>
      </c>
      <c r="I12">
        <v>1</v>
      </c>
      <c r="K12">
        <v>8</v>
      </c>
      <c r="L12">
        <v>16</v>
      </c>
      <c r="N12">
        <v>256</v>
      </c>
    </row>
    <row r="13" spans="2:16" x14ac:dyDescent="0.25">
      <c r="B13">
        <v>1</v>
      </c>
      <c r="I13">
        <v>1</v>
      </c>
      <c r="K13">
        <v>9</v>
      </c>
      <c r="L13">
        <v>18</v>
      </c>
      <c r="N13">
        <v>512</v>
      </c>
    </row>
    <row r="14" spans="2:16" x14ac:dyDescent="0.25">
      <c r="B14">
        <v>1</v>
      </c>
      <c r="I14">
        <v>1</v>
      </c>
      <c r="K14">
        <v>10</v>
      </c>
      <c r="L14">
        <v>20</v>
      </c>
      <c r="N14">
        <v>1024</v>
      </c>
    </row>
    <row r="15" spans="2:16" x14ac:dyDescent="0.25">
      <c r="B15">
        <v>1</v>
      </c>
      <c r="I15">
        <v>1</v>
      </c>
      <c r="K15">
        <v>11</v>
      </c>
      <c r="L15">
        <v>22</v>
      </c>
      <c r="N15">
        <v>2048</v>
      </c>
    </row>
    <row r="16" spans="2:16" x14ac:dyDescent="0.25">
      <c r="B16">
        <v>1</v>
      </c>
      <c r="C16">
        <v>1</v>
      </c>
      <c r="D16">
        <v>1</v>
      </c>
      <c r="E16">
        <v>1</v>
      </c>
      <c r="F16">
        <v>1</v>
      </c>
      <c r="G16">
        <v>1</v>
      </c>
      <c r="H16">
        <v>1</v>
      </c>
      <c r="I16">
        <v>1</v>
      </c>
      <c r="K16">
        <v>12</v>
      </c>
      <c r="L16">
        <v>24</v>
      </c>
      <c r="N16">
        <v>4096</v>
      </c>
    </row>
    <row r="17" spans="1:20" x14ac:dyDescent="0.25">
      <c r="K17">
        <v>13</v>
      </c>
      <c r="L17">
        <v>26</v>
      </c>
      <c r="N17">
        <v>8192</v>
      </c>
    </row>
    <row r="18" spans="1:20" x14ac:dyDescent="0.25">
      <c r="K18">
        <v>14</v>
      </c>
      <c r="L18">
        <v>28</v>
      </c>
      <c r="N18">
        <v>16384</v>
      </c>
    </row>
    <row r="19" spans="1:20" x14ac:dyDescent="0.25">
      <c r="K19">
        <v>15</v>
      </c>
      <c r="L19">
        <v>30</v>
      </c>
      <c r="N19">
        <v>32768</v>
      </c>
    </row>
    <row r="20" spans="1:20" x14ac:dyDescent="0.25">
      <c r="C20" s="82" t="s">
        <v>39</v>
      </c>
      <c r="D20" s="82"/>
      <c r="E20" s="82"/>
      <c r="F20" s="82"/>
      <c r="G20" s="82"/>
      <c r="H20" s="82"/>
      <c r="I20" s="82"/>
      <c r="J20" s="82"/>
      <c r="K20" s="21"/>
    </row>
    <row r="21" spans="1:20" x14ac:dyDescent="0.25">
      <c r="C21" s="82"/>
      <c r="D21" s="82"/>
      <c r="E21" s="82"/>
      <c r="F21" s="82"/>
      <c r="G21" s="82"/>
      <c r="H21" s="82"/>
      <c r="I21" s="82"/>
      <c r="J21" s="82"/>
      <c r="K21" s="21"/>
    </row>
    <row r="22" spans="1:20" x14ac:dyDescent="0.25">
      <c r="C22" s="82"/>
      <c r="D22" s="82"/>
      <c r="E22" s="82"/>
      <c r="F22" s="82"/>
      <c r="G22" s="82"/>
      <c r="H22" s="82"/>
      <c r="I22" s="82"/>
      <c r="J22" s="82"/>
      <c r="K22" s="21"/>
    </row>
    <row r="23" spans="1:20" x14ac:dyDescent="0.25">
      <c r="A23" s="83" t="s">
        <v>40</v>
      </c>
      <c r="B23" s="84"/>
      <c r="C23" s="84"/>
      <c r="D23" s="84"/>
      <c r="E23" s="84"/>
      <c r="F23" s="84"/>
      <c r="G23" s="84"/>
      <c r="H23" s="84"/>
      <c r="I23" s="84"/>
      <c r="J23" s="84"/>
      <c r="K23" s="84"/>
      <c r="L23" s="84"/>
      <c r="M23" s="84"/>
      <c r="N23" s="84"/>
      <c r="O23" s="84"/>
      <c r="P23" s="84"/>
      <c r="Q23" s="84"/>
      <c r="R23" s="84"/>
      <c r="S23" s="84"/>
    </row>
    <row r="24" spans="1:20" x14ac:dyDescent="0.25">
      <c r="A24" s="84"/>
      <c r="B24" s="84"/>
      <c r="C24" s="84"/>
      <c r="D24" s="84"/>
      <c r="E24" s="84"/>
      <c r="F24" s="84"/>
      <c r="G24" s="84"/>
      <c r="H24" s="84"/>
      <c r="I24" s="84"/>
      <c r="J24" s="84"/>
      <c r="K24" s="84"/>
      <c r="L24" s="84"/>
      <c r="M24" s="84"/>
      <c r="N24" s="84"/>
      <c r="O24" s="84"/>
      <c r="P24" s="84"/>
      <c r="Q24" s="84"/>
      <c r="R24" s="84"/>
      <c r="S24" s="84"/>
    </row>
    <row r="25" spans="1:20" x14ac:dyDescent="0.25">
      <c r="A25" s="84"/>
      <c r="B25" s="84"/>
      <c r="C25" s="84"/>
      <c r="D25" s="84"/>
      <c r="E25" s="84"/>
      <c r="F25" s="84"/>
      <c r="G25" s="84"/>
      <c r="H25" s="84"/>
      <c r="I25" s="84"/>
      <c r="J25" s="84"/>
      <c r="K25" s="84"/>
      <c r="L25" s="84"/>
      <c r="M25" s="84"/>
      <c r="N25" s="84"/>
      <c r="O25" s="84"/>
      <c r="P25" s="84"/>
      <c r="Q25" s="84"/>
      <c r="R25" s="84"/>
      <c r="S25" s="84"/>
    </row>
    <row r="27" spans="1:20" x14ac:dyDescent="0.25">
      <c r="B27">
        <f ca="1">RANDBETWEEN(1,100)</f>
        <v>16</v>
      </c>
      <c r="C27">
        <f t="shared" ref="B27:H40" ca="1" si="0">RANDBETWEEN(1,100)</f>
        <v>15</v>
      </c>
      <c r="D27">
        <f t="shared" ca="1" si="0"/>
        <v>73</v>
      </c>
      <c r="E27">
        <f t="shared" ca="1" si="0"/>
        <v>48</v>
      </c>
      <c r="F27">
        <f t="shared" ca="1" si="0"/>
        <v>5</v>
      </c>
      <c r="G27">
        <f t="shared" ca="1" si="0"/>
        <v>24</v>
      </c>
      <c r="H27">
        <f t="shared" ca="1" si="0"/>
        <v>91</v>
      </c>
      <c r="I27">
        <f ca="1">SUM(B27:H27)</f>
        <v>272</v>
      </c>
    </row>
    <row r="28" spans="1:20" x14ac:dyDescent="0.25">
      <c r="B28">
        <f t="shared" ca="1" si="0"/>
        <v>90</v>
      </c>
      <c r="C28">
        <f t="shared" ca="1" si="0"/>
        <v>66</v>
      </c>
      <c r="D28">
        <f t="shared" ca="1" si="0"/>
        <v>60</v>
      </c>
      <c r="E28">
        <f t="shared" ca="1" si="0"/>
        <v>76</v>
      </c>
      <c r="F28">
        <f t="shared" ca="1" si="0"/>
        <v>75</v>
      </c>
      <c r="G28">
        <f t="shared" ca="1" si="0"/>
        <v>36</v>
      </c>
      <c r="H28">
        <f t="shared" ca="1" si="0"/>
        <v>81</v>
      </c>
    </row>
    <row r="29" spans="1:20" x14ac:dyDescent="0.25">
      <c r="B29">
        <f t="shared" ca="1" si="0"/>
        <v>22</v>
      </c>
      <c r="C29">
        <f t="shared" ca="1" si="0"/>
        <v>26</v>
      </c>
      <c r="D29">
        <f t="shared" ca="1" si="0"/>
        <v>33</v>
      </c>
      <c r="E29">
        <f t="shared" ca="1" si="0"/>
        <v>7</v>
      </c>
      <c r="F29">
        <f t="shared" ca="1" si="0"/>
        <v>3</v>
      </c>
      <c r="G29">
        <f t="shared" ca="1" si="0"/>
        <v>88</v>
      </c>
      <c r="H29">
        <f t="shared" ca="1" si="0"/>
        <v>86</v>
      </c>
      <c r="I29">
        <f ca="1">AVERAGE(B29:H29)</f>
        <v>37.857142857142854</v>
      </c>
    </row>
    <row r="30" spans="1:20" x14ac:dyDescent="0.25">
      <c r="B30">
        <f t="shared" ca="1" si="0"/>
        <v>88</v>
      </c>
      <c r="C30">
        <f t="shared" ca="1" si="0"/>
        <v>93</v>
      </c>
      <c r="D30">
        <f t="shared" ca="1" si="0"/>
        <v>94</v>
      </c>
      <c r="E30">
        <f t="shared" ca="1" si="0"/>
        <v>91</v>
      </c>
      <c r="F30">
        <f t="shared" ca="1" si="0"/>
        <v>27</v>
      </c>
      <c r="G30">
        <f t="shared" ca="1" si="0"/>
        <v>68</v>
      </c>
      <c r="H30">
        <f t="shared" ca="1" si="0"/>
        <v>28</v>
      </c>
    </row>
    <row r="31" spans="1:20" x14ac:dyDescent="0.25">
      <c r="B31">
        <f t="shared" ca="1" si="0"/>
        <v>13</v>
      </c>
      <c r="C31">
        <f t="shared" ca="1" si="0"/>
        <v>21</v>
      </c>
      <c r="D31">
        <f t="shared" ca="1" si="0"/>
        <v>64</v>
      </c>
      <c r="E31">
        <f t="shared" ca="1" si="0"/>
        <v>50</v>
      </c>
      <c r="F31">
        <f t="shared" ca="1" si="0"/>
        <v>61</v>
      </c>
      <c r="G31">
        <f t="shared" ca="1" si="0"/>
        <v>90</v>
      </c>
      <c r="H31">
        <f t="shared" ca="1" si="0"/>
        <v>73</v>
      </c>
    </row>
    <row r="32" spans="1:20" x14ac:dyDescent="0.25">
      <c r="B32">
        <f t="shared" ca="1" si="0"/>
        <v>49</v>
      </c>
      <c r="C32">
        <f t="shared" ca="1" si="0"/>
        <v>9</v>
      </c>
      <c r="D32">
        <f t="shared" ca="1" si="0"/>
        <v>9</v>
      </c>
      <c r="E32">
        <f t="shared" ca="1" si="0"/>
        <v>78</v>
      </c>
      <c r="F32">
        <f t="shared" ca="1" si="0"/>
        <v>24</v>
      </c>
      <c r="G32">
        <f t="shared" ca="1" si="0"/>
        <v>48</v>
      </c>
      <c r="H32">
        <f t="shared" ca="1" si="0"/>
        <v>41</v>
      </c>
      <c r="N32">
        <f t="shared" ref="N32:S42" ca="1" si="1">RANDBETWEEN(1,500)</f>
        <v>79</v>
      </c>
      <c r="O32">
        <f t="shared" ca="1" si="1"/>
        <v>303</v>
      </c>
      <c r="P32">
        <f t="shared" ca="1" si="1"/>
        <v>324</v>
      </c>
      <c r="Q32">
        <f t="shared" ca="1" si="1"/>
        <v>156</v>
      </c>
      <c r="R32">
        <f t="shared" ca="1" si="1"/>
        <v>22</v>
      </c>
      <c r="S32">
        <f t="shared" ca="1" si="1"/>
        <v>181</v>
      </c>
      <c r="T32">
        <f ca="1">SUM(N32:S32)</f>
        <v>1065</v>
      </c>
    </row>
    <row r="33" spans="2:20" x14ac:dyDescent="0.25">
      <c r="B33">
        <f t="shared" ca="1" si="0"/>
        <v>20</v>
      </c>
      <c r="C33">
        <f t="shared" ca="1" si="0"/>
        <v>35</v>
      </c>
      <c r="D33">
        <f t="shared" ca="1" si="0"/>
        <v>88</v>
      </c>
      <c r="E33">
        <f t="shared" ca="1" si="0"/>
        <v>37</v>
      </c>
      <c r="F33">
        <f t="shared" ca="1" si="0"/>
        <v>1</v>
      </c>
      <c r="G33">
        <f t="shared" ca="1" si="0"/>
        <v>93</v>
      </c>
      <c r="H33">
        <f t="shared" ca="1" si="0"/>
        <v>83</v>
      </c>
      <c r="N33">
        <f t="shared" ca="1" si="1"/>
        <v>222</v>
      </c>
      <c r="O33">
        <f t="shared" ca="1" si="1"/>
        <v>91</v>
      </c>
      <c r="P33">
        <f t="shared" ca="1" si="1"/>
        <v>281</v>
      </c>
      <c r="Q33">
        <f t="shared" ca="1" si="1"/>
        <v>338</v>
      </c>
      <c r="R33">
        <f t="shared" ca="1" si="1"/>
        <v>445</v>
      </c>
      <c r="S33">
        <f t="shared" ca="1" si="1"/>
        <v>454</v>
      </c>
    </row>
    <row r="34" spans="2:20" x14ac:dyDescent="0.25">
      <c r="B34">
        <f t="shared" ca="1" si="0"/>
        <v>90</v>
      </c>
      <c r="C34">
        <f t="shared" ca="1" si="0"/>
        <v>33</v>
      </c>
      <c r="D34">
        <f t="shared" ca="1" si="0"/>
        <v>1</v>
      </c>
      <c r="E34">
        <f t="shared" ca="1" si="0"/>
        <v>97</v>
      </c>
      <c r="F34">
        <f t="shared" ca="1" si="0"/>
        <v>17</v>
      </c>
      <c r="G34">
        <f t="shared" ca="1" si="0"/>
        <v>57</v>
      </c>
      <c r="H34">
        <f t="shared" ca="1" si="0"/>
        <v>41</v>
      </c>
      <c r="N34">
        <f t="shared" ca="1" si="1"/>
        <v>102</v>
      </c>
      <c r="O34">
        <f t="shared" ca="1" si="1"/>
        <v>176</v>
      </c>
      <c r="P34">
        <f t="shared" ca="1" si="1"/>
        <v>460</v>
      </c>
      <c r="Q34">
        <f t="shared" ca="1" si="1"/>
        <v>45</v>
      </c>
      <c r="R34">
        <f t="shared" ca="1" si="1"/>
        <v>261</v>
      </c>
      <c r="S34">
        <f t="shared" ca="1" si="1"/>
        <v>212</v>
      </c>
      <c r="T34">
        <f ca="1">AVERAGE(N34:S34)</f>
        <v>209.33333333333334</v>
      </c>
    </row>
    <row r="35" spans="2:20" x14ac:dyDescent="0.25">
      <c r="B35">
        <f t="shared" ca="1" si="0"/>
        <v>91</v>
      </c>
      <c r="C35">
        <f t="shared" ca="1" si="0"/>
        <v>71</v>
      </c>
      <c r="D35">
        <f t="shared" ca="1" si="0"/>
        <v>41</v>
      </c>
      <c r="E35">
        <f t="shared" ca="1" si="0"/>
        <v>100</v>
      </c>
      <c r="F35">
        <f t="shared" ca="1" si="0"/>
        <v>54</v>
      </c>
      <c r="G35">
        <f t="shared" ca="1" si="0"/>
        <v>93</v>
      </c>
      <c r="H35">
        <f t="shared" ca="1" si="0"/>
        <v>37</v>
      </c>
      <c r="N35">
        <f t="shared" ca="1" si="1"/>
        <v>116</v>
      </c>
      <c r="O35">
        <f t="shared" ca="1" si="1"/>
        <v>246</v>
      </c>
      <c r="P35">
        <f t="shared" ca="1" si="1"/>
        <v>170</v>
      </c>
      <c r="Q35">
        <f t="shared" ca="1" si="1"/>
        <v>5</v>
      </c>
      <c r="R35">
        <f t="shared" ca="1" si="1"/>
        <v>405</v>
      </c>
      <c r="S35">
        <f t="shared" ca="1" si="1"/>
        <v>387</v>
      </c>
    </row>
    <row r="36" spans="2:20" x14ac:dyDescent="0.25">
      <c r="B36">
        <f t="shared" ca="1" si="0"/>
        <v>7</v>
      </c>
      <c r="C36">
        <f t="shared" ca="1" si="0"/>
        <v>58</v>
      </c>
      <c r="D36">
        <f t="shared" ca="1" si="0"/>
        <v>2</v>
      </c>
      <c r="E36">
        <f t="shared" ca="1" si="0"/>
        <v>26</v>
      </c>
      <c r="F36">
        <f t="shared" ca="1" si="0"/>
        <v>33</v>
      </c>
      <c r="G36">
        <f t="shared" ca="1" si="0"/>
        <v>82</v>
      </c>
      <c r="H36">
        <f t="shared" ca="1" si="0"/>
        <v>9</v>
      </c>
      <c r="N36">
        <f t="shared" ca="1" si="1"/>
        <v>57</v>
      </c>
      <c r="O36">
        <f t="shared" ca="1" si="1"/>
        <v>487</v>
      </c>
      <c r="P36">
        <f t="shared" ca="1" si="1"/>
        <v>249</v>
      </c>
      <c r="Q36">
        <f t="shared" ca="1" si="1"/>
        <v>252</v>
      </c>
      <c r="R36">
        <f t="shared" ca="1" si="1"/>
        <v>83</v>
      </c>
      <c r="S36">
        <f t="shared" ca="1" si="1"/>
        <v>186</v>
      </c>
    </row>
    <row r="37" spans="2:20" x14ac:dyDescent="0.25">
      <c r="B37">
        <f t="shared" ca="1" si="0"/>
        <v>35</v>
      </c>
      <c r="C37">
        <f t="shared" ca="1" si="0"/>
        <v>44</v>
      </c>
      <c r="D37">
        <f t="shared" ca="1" si="0"/>
        <v>48</v>
      </c>
      <c r="E37">
        <f t="shared" ca="1" si="0"/>
        <v>72</v>
      </c>
      <c r="F37">
        <f t="shared" ca="1" si="0"/>
        <v>93</v>
      </c>
      <c r="G37">
        <f t="shared" ca="1" si="0"/>
        <v>70</v>
      </c>
      <c r="H37">
        <f t="shared" ca="1" si="0"/>
        <v>99</v>
      </c>
      <c r="N37">
        <f t="shared" ca="1" si="1"/>
        <v>350</v>
      </c>
      <c r="O37">
        <f t="shared" ca="1" si="1"/>
        <v>452</v>
      </c>
      <c r="P37">
        <f t="shared" ca="1" si="1"/>
        <v>12</v>
      </c>
      <c r="Q37">
        <f t="shared" ca="1" si="1"/>
        <v>384</v>
      </c>
      <c r="R37">
        <f t="shared" ca="1" si="1"/>
        <v>230</v>
      </c>
      <c r="S37">
        <f t="shared" ca="1" si="1"/>
        <v>422</v>
      </c>
    </row>
    <row r="38" spans="2:20" x14ac:dyDescent="0.25">
      <c r="B38">
        <f t="shared" ca="1" si="0"/>
        <v>83</v>
      </c>
      <c r="C38">
        <f t="shared" ca="1" si="0"/>
        <v>17</v>
      </c>
      <c r="D38">
        <f t="shared" ca="1" si="0"/>
        <v>56</v>
      </c>
      <c r="E38">
        <f t="shared" ca="1" si="0"/>
        <v>82</v>
      </c>
      <c r="F38">
        <f t="shared" ca="1" si="0"/>
        <v>22</v>
      </c>
      <c r="G38">
        <f t="shared" ca="1" si="0"/>
        <v>100</v>
      </c>
      <c r="H38">
        <f t="shared" ca="1" si="0"/>
        <v>93</v>
      </c>
      <c r="N38">
        <f t="shared" ca="1" si="1"/>
        <v>493</v>
      </c>
      <c r="O38">
        <f t="shared" ca="1" si="1"/>
        <v>1</v>
      </c>
      <c r="P38">
        <f t="shared" ca="1" si="1"/>
        <v>79</v>
      </c>
      <c r="Q38">
        <f t="shared" ca="1" si="1"/>
        <v>147</v>
      </c>
      <c r="R38">
        <f t="shared" ca="1" si="1"/>
        <v>65</v>
      </c>
      <c r="S38">
        <f t="shared" ca="1" si="1"/>
        <v>213</v>
      </c>
    </row>
    <row r="39" spans="2:20" x14ac:dyDescent="0.25">
      <c r="B39">
        <f t="shared" ca="1" si="0"/>
        <v>53</v>
      </c>
      <c r="C39">
        <f t="shared" ca="1" si="0"/>
        <v>96</v>
      </c>
      <c r="D39">
        <f t="shared" ca="1" si="0"/>
        <v>55</v>
      </c>
      <c r="E39">
        <f t="shared" ca="1" si="0"/>
        <v>28</v>
      </c>
      <c r="F39">
        <f t="shared" ca="1" si="0"/>
        <v>58</v>
      </c>
      <c r="G39">
        <f t="shared" ca="1" si="0"/>
        <v>54</v>
      </c>
      <c r="H39">
        <f t="shared" ca="1" si="0"/>
        <v>45</v>
      </c>
      <c r="N39">
        <f t="shared" ca="1" si="1"/>
        <v>370</v>
      </c>
      <c r="O39">
        <f t="shared" ca="1" si="1"/>
        <v>378</v>
      </c>
      <c r="P39">
        <f t="shared" ca="1" si="1"/>
        <v>38</v>
      </c>
      <c r="Q39">
        <f t="shared" ca="1" si="1"/>
        <v>98</v>
      </c>
      <c r="R39">
        <f t="shared" ca="1" si="1"/>
        <v>447</v>
      </c>
      <c r="S39">
        <f t="shared" ca="1" si="1"/>
        <v>215</v>
      </c>
    </row>
    <row r="40" spans="2:20" x14ac:dyDescent="0.25">
      <c r="B40">
        <f t="shared" ca="1" si="0"/>
        <v>21</v>
      </c>
      <c r="C40">
        <f t="shared" ca="1" si="0"/>
        <v>86</v>
      </c>
      <c r="D40">
        <f t="shared" ca="1" si="0"/>
        <v>10</v>
      </c>
      <c r="E40">
        <f t="shared" ca="1" si="0"/>
        <v>11</v>
      </c>
      <c r="F40">
        <f t="shared" ca="1" si="0"/>
        <v>34</v>
      </c>
      <c r="G40">
        <f t="shared" ca="1" si="0"/>
        <v>68</v>
      </c>
      <c r="H40">
        <f t="shared" ca="1" si="0"/>
        <v>13</v>
      </c>
      <c r="N40">
        <f t="shared" ca="1" si="1"/>
        <v>431</v>
      </c>
      <c r="O40">
        <f t="shared" ca="1" si="1"/>
        <v>314</v>
      </c>
      <c r="P40">
        <f t="shared" ca="1" si="1"/>
        <v>278</v>
      </c>
      <c r="Q40">
        <f t="shared" ca="1" si="1"/>
        <v>341</v>
      </c>
      <c r="R40">
        <f t="shared" ca="1" si="1"/>
        <v>59</v>
      </c>
      <c r="S40">
        <f t="shared" ca="1" si="1"/>
        <v>141</v>
      </c>
    </row>
    <row r="41" spans="2:20" x14ac:dyDescent="0.25">
      <c r="H41">
        <f ca="1">COUNT(H27:H40)</f>
        <v>14</v>
      </c>
      <c r="N41">
        <f t="shared" ca="1" si="1"/>
        <v>477</v>
      </c>
      <c r="O41">
        <f t="shared" ca="1" si="1"/>
        <v>174</v>
      </c>
      <c r="P41">
        <f t="shared" ca="1" si="1"/>
        <v>104</v>
      </c>
      <c r="Q41">
        <f t="shared" ca="1" si="1"/>
        <v>210</v>
      </c>
      <c r="R41">
        <f t="shared" ca="1" si="1"/>
        <v>381</v>
      </c>
      <c r="S41">
        <f t="shared" ca="1" si="1"/>
        <v>378</v>
      </c>
    </row>
    <row r="42" spans="2:20" x14ac:dyDescent="0.25">
      <c r="N42">
        <f t="shared" ca="1" si="1"/>
        <v>499</v>
      </c>
      <c r="O42">
        <f t="shared" ca="1" si="1"/>
        <v>339</v>
      </c>
      <c r="P42">
        <f t="shared" ca="1" si="1"/>
        <v>83</v>
      </c>
      <c r="Q42">
        <f t="shared" ca="1" si="1"/>
        <v>290</v>
      </c>
      <c r="R42">
        <f t="shared" ca="1" si="1"/>
        <v>96</v>
      </c>
      <c r="S42">
        <f t="shared" ca="1" si="1"/>
        <v>100</v>
      </c>
    </row>
    <row r="43" spans="2:20" x14ac:dyDescent="0.25">
      <c r="C43" s="85" t="s">
        <v>41</v>
      </c>
      <c r="D43" s="85"/>
      <c r="E43" s="85"/>
      <c r="F43" s="85"/>
    </row>
    <row r="44" spans="2:20" ht="18.75" x14ac:dyDescent="0.3">
      <c r="C44" s="85" t="s">
        <v>42</v>
      </c>
      <c r="D44" s="85"/>
      <c r="E44" s="85"/>
      <c r="F44" s="85"/>
    </row>
    <row r="45" spans="2:20" x14ac:dyDescent="0.25">
      <c r="C45" s="50"/>
      <c r="D45" s="79" t="s">
        <v>170</v>
      </c>
      <c r="E45" s="79"/>
      <c r="F45" s="50"/>
    </row>
    <row r="46" spans="2:20" x14ac:dyDescent="0.25">
      <c r="C46" s="50"/>
      <c r="D46" s="79"/>
      <c r="E46" s="79"/>
      <c r="F46" s="50"/>
    </row>
    <row r="47" spans="2:20" x14ac:dyDescent="0.25">
      <c r="C47" s="50"/>
      <c r="D47" s="79"/>
      <c r="E47" s="79"/>
      <c r="F47" s="50"/>
    </row>
  </sheetData>
  <mergeCells count="6">
    <mergeCell ref="D45:E47"/>
    <mergeCell ref="C2:G2"/>
    <mergeCell ref="C20:J22"/>
    <mergeCell ref="A23:S25"/>
    <mergeCell ref="C43:F43"/>
    <mergeCell ref="C44:F4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BA632-765E-495A-BCF7-96CD2239344B}">
  <sheetPr codeName="Sheet3">
    <tabColor rgb="FF7030A0"/>
  </sheetPr>
  <dimension ref="A2:O31"/>
  <sheetViews>
    <sheetView zoomScale="85" zoomScaleNormal="85" workbookViewId="0">
      <selection activeCell="A6" sqref="A6:E29"/>
    </sheetView>
  </sheetViews>
  <sheetFormatPr defaultRowHeight="15" x14ac:dyDescent="0.25"/>
  <cols>
    <col min="2" max="2" width="13" customWidth="1"/>
    <col min="3" max="3" width="14.7109375" customWidth="1"/>
    <col min="4" max="4" width="14.5703125" customWidth="1"/>
    <col min="5" max="5" width="15.28515625" customWidth="1"/>
    <col min="8" max="8" width="13.28515625" bestFit="1" customWidth="1"/>
    <col min="9" max="9" width="16.28515625" bestFit="1" customWidth="1"/>
    <col min="10" max="10" width="10.7109375" bestFit="1" customWidth="1"/>
    <col min="11" max="11" width="5.5703125" bestFit="1" customWidth="1"/>
    <col min="12" max="13" width="11.42578125" bestFit="1" customWidth="1"/>
    <col min="14" max="14" width="6" bestFit="1" customWidth="1"/>
    <col min="15" max="15" width="11.28515625" bestFit="1" customWidth="1"/>
    <col min="16" max="16" width="13.140625" bestFit="1" customWidth="1"/>
    <col min="17" max="17" width="11.7109375" bestFit="1" customWidth="1"/>
    <col min="18" max="18" width="13.140625" bestFit="1" customWidth="1"/>
    <col min="19" max="19" width="11.7109375" bestFit="1" customWidth="1"/>
    <col min="20" max="20" width="13.140625" bestFit="1" customWidth="1"/>
    <col min="21" max="21" width="16.7109375" bestFit="1" customWidth="1"/>
    <col min="22" max="22" width="18.140625" bestFit="1" customWidth="1"/>
    <col min="23" max="23" width="13.28515625" bestFit="1" customWidth="1"/>
    <col min="24" max="24" width="7.7109375" bestFit="1" customWidth="1"/>
    <col min="25" max="25" width="16.42578125" bestFit="1" customWidth="1"/>
    <col min="26" max="26" width="7.85546875" bestFit="1" customWidth="1"/>
    <col min="27" max="27" width="6" bestFit="1" customWidth="1"/>
    <col min="28" max="28" width="5.140625" bestFit="1" customWidth="1"/>
    <col min="29" max="29" width="10.85546875" bestFit="1" customWidth="1"/>
    <col min="30" max="30" width="11.28515625" bestFit="1" customWidth="1"/>
  </cols>
  <sheetData>
    <row r="2" spans="1:15" x14ac:dyDescent="0.25">
      <c r="A2" s="86" t="s">
        <v>60</v>
      </c>
      <c r="B2" s="87"/>
      <c r="C2" s="87"/>
      <c r="D2" s="87"/>
      <c r="E2" s="87"/>
    </row>
    <row r="3" spans="1:15" x14ac:dyDescent="0.25">
      <c r="A3" s="87"/>
      <c r="B3" s="87"/>
      <c r="C3" s="87"/>
      <c r="D3" s="87"/>
      <c r="E3" s="87"/>
      <c r="H3" s="22" t="s">
        <v>43</v>
      </c>
      <c r="I3" t="s">
        <v>61</v>
      </c>
    </row>
    <row r="4" spans="1:15" x14ac:dyDescent="0.25">
      <c r="H4" s="22" t="s">
        <v>44</v>
      </c>
      <c r="I4" t="s">
        <v>61</v>
      </c>
    </row>
    <row r="6" spans="1:15" x14ac:dyDescent="0.25">
      <c r="A6" s="27" t="s">
        <v>43</v>
      </c>
      <c r="B6" s="28" t="s">
        <v>44</v>
      </c>
      <c r="C6" s="28" t="s">
        <v>45</v>
      </c>
      <c r="D6" s="28" t="s">
        <v>46</v>
      </c>
      <c r="E6" s="13" t="s">
        <v>47</v>
      </c>
      <c r="H6" s="22" t="s">
        <v>65</v>
      </c>
      <c r="I6" s="22" t="s">
        <v>64</v>
      </c>
    </row>
    <row r="7" spans="1:15" x14ac:dyDescent="0.25">
      <c r="A7" s="29" t="s">
        <v>48</v>
      </c>
      <c r="B7" s="26">
        <v>43497</v>
      </c>
      <c r="C7" s="25" t="s">
        <v>51</v>
      </c>
      <c r="D7" s="25" t="s">
        <v>52</v>
      </c>
      <c r="E7" s="30">
        <v>800</v>
      </c>
      <c r="H7" s="22" t="s">
        <v>62</v>
      </c>
      <c r="I7" t="s">
        <v>55</v>
      </c>
      <c r="J7" t="s">
        <v>59</v>
      </c>
      <c r="K7" t="s">
        <v>53</v>
      </c>
      <c r="L7" t="s">
        <v>58</v>
      </c>
      <c r="M7" t="s">
        <v>57</v>
      </c>
      <c r="N7" t="s">
        <v>52</v>
      </c>
      <c r="O7" t="s">
        <v>63</v>
      </c>
    </row>
    <row r="8" spans="1:15" x14ac:dyDescent="0.25">
      <c r="A8" s="29" t="s">
        <v>48</v>
      </c>
      <c r="B8" s="26">
        <v>43498</v>
      </c>
      <c r="C8" s="25" t="s">
        <v>11</v>
      </c>
      <c r="D8" s="25" t="s">
        <v>53</v>
      </c>
      <c r="E8" s="30">
        <v>1200</v>
      </c>
      <c r="H8" s="23" t="s">
        <v>54</v>
      </c>
      <c r="I8" s="24">
        <v>2700</v>
      </c>
      <c r="J8" s="24">
        <v>1500</v>
      </c>
      <c r="K8" s="24">
        <v>1200</v>
      </c>
      <c r="L8" s="24"/>
      <c r="M8" s="24"/>
      <c r="N8" s="24">
        <v>800</v>
      </c>
      <c r="O8" s="24">
        <v>6200</v>
      </c>
    </row>
    <row r="9" spans="1:15" x14ac:dyDescent="0.25">
      <c r="A9" s="29" t="s">
        <v>48</v>
      </c>
      <c r="B9" s="26">
        <v>43499</v>
      </c>
      <c r="C9" s="25" t="s">
        <v>54</v>
      </c>
      <c r="D9" s="25" t="s">
        <v>55</v>
      </c>
      <c r="E9" s="30">
        <v>1500</v>
      </c>
      <c r="H9" s="23" t="s">
        <v>51</v>
      </c>
      <c r="I9" s="24"/>
      <c r="J9" s="24"/>
      <c r="K9" s="24"/>
      <c r="L9" s="24">
        <v>2000</v>
      </c>
      <c r="M9" s="24">
        <v>2600</v>
      </c>
      <c r="N9" s="24">
        <v>1400</v>
      </c>
      <c r="O9" s="24">
        <v>6000</v>
      </c>
    </row>
    <row r="10" spans="1:15" x14ac:dyDescent="0.25">
      <c r="A10" s="29" t="s">
        <v>48</v>
      </c>
      <c r="B10" s="26">
        <v>43500</v>
      </c>
      <c r="C10" s="25" t="s">
        <v>56</v>
      </c>
      <c r="D10" s="25" t="s">
        <v>57</v>
      </c>
      <c r="E10" s="30">
        <v>600</v>
      </c>
      <c r="H10" s="23" t="s">
        <v>56</v>
      </c>
      <c r="I10" s="24">
        <v>1500</v>
      </c>
      <c r="J10" s="24">
        <v>1800</v>
      </c>
      <c r="K10" s="24">
        <v>2100</v>
      </c>
      <c r="L10" s="24"/>
      <c r="M10" s="24">
        <v>1200</v>
      </c>
      <c r="N10" s="24"/>
      <c r="O10" s="24">
        <v>6600</v>
      </c>
    </row>
    <row r="11" spans="1:15" x14ac:dyDescent="0.25">
      <c r="A11" s="29" t="s">
        <v>48</v>
      </c>
      <c r="B11" s="26">
        <v>43501</v>
      </c>
      <c r="C11" s="25" t="s">
        <v>51</v>
      </c>
      <c r="D11" s="25" t="s">
        <v>58</v>
      </c>
      <c r="E11" s="30">
        <v>2000</v>
      </c>
      <c r="H11" s="23" t="s">
        <v>11</v>
      </c>
      <c r="I11" s="24">
        <v>1500</v>
      </c>
      <c r="J11" s="24">
        <v>3200</v>
      </c>
      <c r="K11" s="24">
        <v>3200</v>
      </c>
      <c r="L11" s="24"/>
      <c r="M11" s="24"/>
      <c r="N11" s="24">
        <v>1600</v>
      </c>
      <c r="O11" s="24">
        <v>9500</v>
      </c>
    </row>
    <row r="12" spans="1:15" x14ac:dyDescent="0.25">
      <c r="A12" s="29" t="s">
        <v>48</v>
      </c>
      <c r="B12" s="26">
        <v>43502</v>
      </c>
      <c r="C12" s="25" t="s">
        <v>11</v>
      </c>
      <c r="D12" s="25" t="s">
        <v>59</v>
      </c>
      <c r="E12" s="30">
        <v>2000</v>
      </c>
      <c r="H12" s="23" t="s">
        <v>63</v>
      </c>
      <c r="I12" s="24">
        <v>5700</v>
      </c>
      <c r="J12" s="24">
        <v>6500</v>
      </c>
      <c r="K12" s="24">
        <v>6500</v>
      </c>
      <c r="L12" s="24">
        <v>2000</v>
      </c>
      <c r="M12" s="24">
        <v>3800</v>
      </c>
      <c r="N12" s="24">
        <v>3800</v>
      </c>
      <c r="O12" s="24">
        <v>28300</v>
      </c>
    </row>
    <row r="13" spans="1:15" x14ac:dyDescent="0.25">
      <c r="A13" s="29" t="s">
        <v>48</v>
      </c>
      <c r="B13" s="26">
        <v>43503</v>
      </c>
      <c r="C13" s="25" t="s">
        <v>11</v>
      </c>
      <c r="D13" s="25" t="s">
        <v>52</v>
      </c>
      <c r="E13" s="30">
        <v>800</v>
      </c>
    </row>
    <row r="14" spans="1:15" x14ac:dyDescent="0.25">
      <c r="A14" s="29" t="s">
        <v>48</v>
      </c>
      <c r="B14" s="26">
        <v>43504</v>
      </c>
      <c r="C14" s="25" t="s">
        <v>11</v>
      </c>
      <c r="D14" s="25" t="s">
        <v>55</v>
      </c>
      <c r="E14" s="30">
        <v>1500</v>
      </c>
    </row>
    <row r="15" spans="1:15" x14ac:dyDescent="0.25">
      <c r="A15" s="29" t="s">
        <v>48</v>
      </c>
      <c r="B15" s="26">
        <v>43505</v>
      </c>
      <c r="C15" s="25" t="s">
        <v>51</v>
      </c>
      <c r="D15" s="25" t="s">
        <v>57</v>
      </c>
      <c r="E15" s="30">
        <v>600</v>
      </c>
      <c r="I15" s="88" t="s">
        <v>66</v>
      </c>
      <c r="J15" s="88"/>
      <c r="K15" s="88"/>
      <c r="L15" s="88"/>
      <c r="M15" s="88"/>
    </row>
    <row r="16" spans="1:15" x14ac:dyDescent="0.25">
      <c r="A16" s="29" t="s">
        <v>49</v>
      </c>
      <c r="B16" s="26">
        <v>43506</v>
      </c>
      <c r="C16" s="25" t="s">
        <v>54</v>
      </c>
      <c r="D16" s="25" t="s">
        <v>53</v>
      </c>
      <c r="E16" s="30">
        <v>1200</v>
      </c>
      <c r="I16" s="88"/>
      <c r="J16" s="88"/>
      <c r="K16" s="88"/>
      <c r="L16" s="88"/>
      <c r="M16" s="88"/>
    </row>
    <row r="17" spans="1:5" x14ac:dyDescent="0.25">
      <c r="A17" s="29" t="s">
        <v>49</v>
      </c>
      <c r="B17" s="26">
        <v>43507</v>
      </c>
      <c r="C17" s="25" t="s">
        <v>56</v>
      </c>
      <c r="D17" s="25" t="s">
        <v>55</v>
      </c>
      <c r="E17" s="30">
        <v>1500</v>
      </c>
    </row>
    <row r="18" spans="1:5" x14ac:dyDescent="0.25">
      <c r="A18" s="29" t="s">
        <v>49</v>
      </c>
      <c r="B18" s="26">
        <v>43508</v>
      </c>
      <c r="C18" s="25" t="s">
        <v>56</v>
      </c>
      <c r="D18" s="25" t="s">
        <v>59</v>
      </c>
      <c r="E18" s="30">
        <v>1800</v>
      </c>
    </row>
    <row r="19" spans="1:5" x14ac:dyDescent="0.25">
      <c r="A19" s="29" t="s">
        <v>49</v>
      </c>
      <c r="B19" s="26">
        <v>43509</v>
      </c>
      <c r="C19" s="25" t="s">
        <v>54</v>
      </c>
      <c r="D19" s="25" t="s">
        <v>52</v>
      </c>
      <c r="E19" s="30">
        <v>800</v>
      </c>
    </row>
    <row r="20" spans="1:5" x14ac:dyDescent="0.25">
      <c r="A20" s="29" t="s">
        <v>49</v>
      </c>
      <c r="B20" s="26">
        <v>43510</v>
      </c>
      <c r="C20" s="25" t="s">
        <v>11</v>
      </c>
      <c r="D20" s="25" t="s">
        <v>52</v>
      </c>
      <c r="E20" s="30">
        <v>800</v>
      </c>
    </row>
    <row r="21" spans="1:5" x14ac:dyDescent="0.25">
      <c r="A21" s="29" t="s">
        <v>49</v>
      </c>
      <c r="B21" s="26">
        <v>43511</v>
      </c>
      <c r="C21" s="25" t="s">
        <v>56</v>
      </c>
      <c r="D21" s="25" t="s">
        <v>53</v>
      </c>
      <c r="E21" s="30">
        <v>600</v>
      </c>
    </row>
    <row r="22" spans="1:5" x14ac:dyDescent="0.25">
      <c r="A22" s="29" t="s">
        <v>49</v>
      </c>
      <c r="B22" s="26">
        <v>43512</v>
      </c>
      <c r="C22" s="25" t="s">
        <v>11</v>
      </c>
      <c r="D22" s="25" t="s">
        <v>53</v>
      </c>
      <c r="E22" s="30">
        <v>2000</v>
      </c>
    </row>
    <row r="23" spans="1:5" x14ac:dyDescent="0.25">
      <c r="A23" s="29" t="s">
        <v>50</v>
      </c>
      <c r="B23" s="26">
        <v>43513</v>
      </c>
      <c r="C23" s="25" t="s">
        <v>51</v>
      </c>
      <c r="D23" s="25" t="s">
        <v>52</v>
      </c>
      <c r="E23" s="30">
        <v>600</v>
      </c>
    </row>
    <row r="24" spans="1:5" x14ac:dyDescent="0.25">
      <c r="A24" s="29" t="s">
        <v>50</v>
      </c>
      <c r="B24" s="26">
        <v>43514</v>
      </c>
      <c r="C24" s="25" t="s">
        <v>51</v>
      </c>
      <c r="D24" s="25" t="s">
        <v>57</v>
      </c>
      <c r="E24" s="30">
        <v>2000</v>
      </c>
    </row>
    <row r="25" spans="1:5" x14ac:dyDescent="0.25">
      <c r="A25" s="29" t="s">
        <v>50</v>
      </c>
      <c r="B25" s="26">
        <v>43515</v>
      </c>
      <c r="C25" s="25" t="s">
        <v>54</v>
      </c>
      <c r="D25" s="25" t="s">
        <v>59</v>
      </c>
      <c r="E25" s="30">
        <v>1500</v>
      </c>
    </row>
    <row r="26" spans="1:5" x14ac:dyDescent="0.25">
      <c r="A26" s="29" t="s">
        <v>50</v>
      </c>
      <c r="B26" s="26">
        <v>43516</v>
      </c>
      <c r="C26" s="25" t="s">
        <v>56</v>
      </c>
      <c r="D26" s="25" t="s">
        <v>57</v>
      </c>
      <c r="E26" s="30">
        <v>600</v>
      </c>
    </row>
    <row r="27" spans="1:5" x14ac:dyDescent="0.25">
      <c r="A27" s="29" t="s">
        <v>50</v>
      </c>
      <c r="B27" s="26">
        <v>43517</v>
      </c>
      <c r="C27" s="25" t="s">
        <v>11</v>
      </c>
      <c r="D27" s="25" t="s">
        <v>59</v>
      </c>
      <c r="E27" s="30">
        <v>1200</v>
      </c>
    </row>
    <row r="28" spans="1:5" x14ac:dyDescent="0.25">
      <c r="A28" s="29" t="s">
        <v>50</v>
      </c>
      <c r="B28" s="26">
        <v>43518</v>
      </c>
      <c r="C28" s="25" t="s">
        <v>54</v>
      </c>
      <c r="D28" s="25" t="s">
        <v>55</v>
      </c>
      <c r="E28" s="30">
        <v>1200</v>
      </c>
    </row>
    <row r="29" spans="1:5" x14ac:dyDescent="0.25">
      <c r="A29" s="29" t="s">
        <v>50</v>
      </c>
      <c r="B29" s="26">
        <v>43519</v>
      </c>
      <c r="C29" s="25" t="s">
        <v>56</v>
      </c>
      <c r="D29" s="25" t="s">
        <v>53</v>
      </c>
      <c r="E29" s="30">
        <v>1500</v>
      </c>
    </row>
    <row r="30" spans="1:5" x14ac:dyDescent="0.25">
      <c r="A30" s="15"/>
      <c r="B30" s="10"/>
      <c r="C30" s="10"/>
      <c r="D30" s="10"/>
      <c r="E30" s="11"/>
    </row>
    <row r="31" spans="1:5" x14ac:dyDescent="0.25">
      <c r="A31" s="1"/>
    </row>
  </sheetData>
  <mergeCells count="2">
    <mergeCell ref="A2:E3"/>
    <mergeCell ref="I15:M16"/>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FD4F-841B-4EC1-8C94-E82A0EF2A703}">
  <sheetPr codeName="Sheet4">
    <tabColor theme="4"/>
  </sheetPr>
  <dimension ref="A1:H10"/>
  <sheetViews>
    <sheetView workbookViewId="0">
      <selection activeCell="I21" activeCellId="1" sqref="B5 I21"/>
    </sheetView>
  </sheetViews>
  <sheetFormatPr defaultRowHeight="15" x14ac:dyDescent="0.25"/>
  <cols>
    <col min="1" max="1" width="13.140625" bestFit="1" customWidth="1"/>
    <col min="2" max="2" width="16.28515625" bestFit="1" customWidth="1"/>
    <col min="3" max="3" width="10.7109375" bestFit="1" customWidth="1"/>
    <col min="4" max="4" width="5.5703125" bestFit="1" customWidth="1"/>
    <col min="5" max="6" width="11.42578125" bestFit="1" customWidth="1"/>
    <col min="7" max="7" width="6" bestFit="1" customWidth="1"/>
    <col min="8" max="8" width="11.28515625" bestFit="1" customWidth="1"/>
  </cols>
  <sheetData>
    <row r="1" spans="1:8" x14ac:dyDescent="0.25">
      <c r="A1" s="22" t="s">
        <v>43</v>
      </c>
      <c r="B1" t="s">
        <v>61</v>
      </c>
    </row>
    <row r="2" spans="1:8" x14ac:dyDescent="0.25">
      <c r="A2" s="22" t="s">
        <v>44</v>
      </c>
      <c r="B2" t="s">
        <v>61</v>
      </c>
    </row>
    <row r="4" spans="1:8" x14ac:dyDescent="0.25">
      <c r="A4" s="22" t="s">
        <v>65</v>
      </c>
      <c r="B4" s="22" t="s">
        <v>64</v>
      </c>
    </row>
    <row r="5" spans="1:8" x14ac:dyDescent="0.25">
      <c r="A5" s="22" t="s">
        <v>62</v>
      </c>
      <c r="B5" t="s">
        <v>55</v>
      </c>
      <c r="C5" t="s">
        <v>59</v>
      </c>
      <c r="D5" t="s">
        <v>53</v>
      </c>
      <c r="E5" t="s">
        <v>58</v>
      </c>
      <c r="F5" t="s">
        <v>57</v>
      </c>
      <c r="G5" t="s">
        <v>52</v>
      </c>
      <c r="H5" t="s">
        <v>63</v>
      </c>
    </row>
    <row r="6" spans="1:8" x14ac:dyDescent="0.25">
      <c r="A6" s="23" t="s">
        <v>54</v>
      </c>
      <c r="B6" s="24">
        <v>2700</v>
      </c>
      <c r="C6" s="24">
        <v>1500</v>
      </c>
      <c r="D6" s="24">
        <v>1200</v>
      </c>
      <c r="E6" s="24"/>
      <c r="F6" s="24"/>
      <c r="G6" s="24">
        <v>800</v>
      </c>
      <c r="H6" s="24">
        <v>6200</v>
      </c>
    </row>
    <row r="7" spans="1:8" x14ac:dyDescent="0.25">
      <c r="A7" s="23" t="s">
        <v>51</v>
      </c>
      <c r="B7" s="24"/>
      <c r="C7" s="24"/>
      <c r="D7" s="24"/>
      <c r="E7" s="24">
        <v>2000</v>
      </c>
      <c r="F7" s="24">
        <v>2600</v>
      </c>
      <c r="G7" s="24">
        <v>1400</v>
      </c>
      <c r="H7" s="24">
        <v>6000</v>
      </c>
    </row>
    <row r="8" spans="1:8" x14ac:dyDescent="0.25">
      <c r="A8" s="23" t="s">
        <v>56</v>
      </c>
      <c r="B8" s="24">
        <v>1500</v>
      </c>
      <c r="C8" s="24">
        <v>1800</v>
      </c>
      <c r="D8" s="24">
        <v>2100</v>
      </c>
      <c r="E8" s="24"/>
      <c r="F8" s="24">
        <v>1200</v>
      </c>
      <c r="G8" s="24"/>
      <c r="H8" s="24">
        <v>6600</v>
      </c>
    </row>
    <row r="9" spans="1:8" x14ac:dyDescent="0.25">
      <c r="A9" s="23" t="s">
        <v>11</v>
      </c>
      <c r="B9" s="24">
        <v>1500</v>
      </c>
      <c r="C9" s="24">
        <v>3200</v>
      </c>
      <c r="D9" s="24">
        <v>3200</v>
      </c>
      <c r="E9" s="24"/>
      <c r="F9" s="24"/>
      <c r="G9" s="24">
        <v>1600</v>
      </c>
      <c r="H9" s="24">
        <v>9500</v>
      </c>
    </row>
    <row r="10" spans="1:8" x14ac:dyDescent="0.25">
      <c r="A10" s="23" t="s">
        <v>63</v>
      </c>
      <c r="B10" s="24">
        <v>5700</v>
      </c>
      <c r="C10" s="24">
        <v>6500</v>
      </c>
      <c r="D10" s="24">
        <v>6500</v>
      </c>
      <c r="E10" s="24">
        <v>2000</v>
      </c>
      <c r="F10" s="24">
        <v>3800</v>
      </c>
      <c r="G10" s="24">
        <v>3800</v>
      </c>
      <c r="H10" s="24">
        <v>28300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85A7A-8E5E-4D18-BD31-1BA7FD523E06}">
  <dimension ref="A1:B6"/>
  <sheetViews>
    <sheetView workbookViewId="0">
      <selection sqref="A1:XFD1048576"/>
    </sheetView>
  </sheetViews>
  <sheetFormatPr defaultRowHeight="14.25" x14ac:dyDescent="0.2"/>
  <cols>
    <col min="1" max="1" width="31.85546875" style="51" customWidth="1"/>
    <col min="2" max="2" width="9" style="51" customWidth="1"/>
    <col min="3" max="16384" width="9.140625" style="51"/>
  </cols>
  <sheetData>
    <row r="1" spans="1:2" ht="63" customHeight="1" x14ac:dyDescent="0.2">
      <c r="A1" s="89" t="s">
        <v>171</v>
      </c>
      <c r="B1" s="89"/>
    </row>
    <row r="2" spans="1:2" x14ac:dyDescent="0.2">
      <c r="A2" s="51" t="s">
        <v>172</v>
      </c>
      <c r="B2" s="52">
        <v>0.53</v>
      </c>
    </row>
    <row r="3" spans="1:2" x14ac:dyDescent="0.2">
      <c r="A3" s="51" t="s">
        <v>173</v>
      </c>
      <c r="B3" s="52">
        <v>0.27</v>
      </c>
    </row>
    <row r="4" spans="1:2" x14ac:dyDescent="0.2">
      <c r="A4" s="51" t="s">
        <v>174</v>
      </c>
      <c r="B4" s="52">
        <v>7.0000000000000007E-2</v>
      </c>
    </row>
    <row r="5" spans="1:2" x14ac:dyDescent="0.2">
      <c r="A5" s="51" t="s">
        <v>175</v>
      </c>
      <c r="B5" s="52">
        <v>7.0000000000000007E-2</v>
      </c>
    </row>
    <row r="6" spans="1:2" x14ac:dyDescent="0.2">
      <c r="A6" s="51" t="s">
        <v>176</v>
      </c>
      <c r="B6" s="52">
        <v>0.06</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A50B-5386-40F4-973F-992CD5391E98}">
  <sheetPr codeName="Sheet5">
    <tabColor rgb="FF00B050"/>
  </sheetPr>
  <dimension ref="A5:E26"/>
  <sheetViews>
    <sheetView workbookViewId="0">
      <selection activeCell="X13" sqref="X13:X14"/>
    </sheetView>
  </sheetViews>
  <sheetFormatPr defaultRowHeight="15" x14ac:dyDescent="0.25"/>
  <sheetData>
    <row r="5" spans="2:5" x14ac:dyDescent="0.25">
      <c r="B5" s="36"/>
      <c r="C5" s="36" t="s">
        <v>67</v>
      </c>
      <c r="D5" s="36" t="s">
        <v>68</v>
      </c>
      <c r="E5" s="36" t="s">
        <v>69</v>
      </c>
    </row>
    <row r="6" spans="2:5" x14ac:dyDescent="0.25">
      <c r="B6" s="36" t="s">
        <v>48</v>
      </c>
      <c r="C6" s="36">
        <v>900</v>
      </c>
      <c r="D6" s="36">
        <v>300</v>
      </c>
      <c r="E6" s="36">
        <v>400</v>
      </c>
    </row>
    <row r="7" spans="2:5" x14ac:dyDescent="0.25">
      <c r="B7" s="36" t="s">
        <v>49</v>
      </c>
      <c r="C7" s="36">
        <v>600</v>
      </c>
      <c r="D7" s="36">
        <v>500</v>
      </c>
      <c r="E7" s="36">
        <v>400</v>
      </c>
    </row>
    <row r="8" spans="2:5" x14ac:dyDescent="0.25">
      <c r="B8" s="36" t="s">
        <v>70</v>
      </c>
      <c r="C8" s="36">
        <v>800</v>
      </c>
      <c r="D8" s="36">
        <v>600</v>
      </c>
      <c r="E8" s="36">
        <v>400</v>
      </c>
    </row>
    <row r="9" spans="2:5" x14ac:dyDescent="0.25">
      <c r="B9" s="36" t="s">
        <v>71</v>
      </c>
      <c r="C9" s="36">
        <v>700</v>
      </c>
      <c r="D9" s="36">
        <v>750</v>
      </c>
      <c r="E9" s="36">
        <v>400</v>
      </c>
    </row>
    <row r="10" spans="2:5" x14ac:dyDescent="0.25">
      <c r="B10" s="36" t="s">
        <v>72</v>
      </c>
      <c r="C10" s="36">
        <v>900</v>
      </c>
      <c r="D10" s="36">
        <v>800</v>
      </c>
      <c r="E10" s="36">
        <v>400</v>
      </c>
    </row>
    <row r="22" spans="1:2" x14ac:dyDescent="0.25">
      <c r="A22" s="36" t="s">
        <v>73</v>
      </c>
      <c r="B22" s="36" t="s">
        <v>74</v>
      </c>
    </row>
    <row r="23" spans="1:2" x14ac:dyDescent="0.25">
      <c r="A23" s="36" t="s">
        <v>75</v>
      </c>
      <c r="B23" s="36">
        <v>3568</v>
      </c>
    </row>
    <row r="24" spans="1:2" x14ac:dyDescent="0.25">
      <c r="A24" s="36" t="s">
        <v>76</v>
      </c>
      <c r="B24" s="36">
        <v>1682</v>
      </c>
    </row>
    <row r="25" spans="1:2" x14ac:dyDescent="0.25">
      <c r="A25" s="36" t="s">
        <v>77</v>
      </c>
      <c r="B25" s="36">
        <v>4896</v>
      </c>
    </row>
    <row r="26" spans="1:2" x14ac:dyDescent="0.25">
      <c r="A26" s="36" t="s">
        <v>78</v>
      </c>
      <c r="B26" s="36">
        <v>7852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EE9E-9055-42FE-AF3A-F3BAF9F5D9AF}">
  <sheetPr codeName="Sheet6">
    <tabColor rgb="FF7030A0"/>
  </sheetPr>
  <dimension ref="A4:P43"/>
  <sheetViews>
    <sheetView topLeftCell="A13" workbookViewId="0">
      <selection activeCell="D5" sqref="D5:D17"/>
    </sheetView>
  </sheetViews>
  <sheetFormatPr defaultRowHeight="15" x14ac:dyDescent="0.25"/>
  <cols>
    <col min="2" max="2" width="9.5703125" customWidth="1"/>
    <col min="4" max="4" width="10.28515625" customWidth="1"/>
    <col min="7" max="7" width="9.42578125" customWidth="1"/>
    <col min="9" max="9" width="12" bestFit="1" customWidth="1"/>
    <col min="13" max="13" width="23.42578125" customWidth="1"/>
  </cols>
  <sheetData>
    <row r="4" spans="2:16" x14ac:dyDescent="0.25">
      <c r="B4" t="s">
        <v>0</v>
      </c>
      <c r="C4" t="s">
        <v>1</v>
      </c>
      <c r="D4" t="s">
        <v>2</v>
      </c>
      <c r="E4" s="35" t="s">
        <v>3</v>
      </c>
      <c r="F4" s="35" t="s">
        <v>4</v>
      </c>
      <c r="G4" s="35" t="s">
        <v>5</v>
      </c>
      <c r="H4" s="35" t="s">
        <v>6</v>
      </c>
      <c r="I4" s="35" t="s">
        <v>7</v>
      </c>
      <c r="J4" s="35" t="s">
        <v>8</v>
      </c>
      <c r="L4" s="90" t="s">
        <v>95</v>
      </c>
      <c r="M4" s="90"/>
      <c r="N4" s="90"/>
      <c r="O4" s="90"/>
      <c r="P4" s="90"/>
    </row>
    <row r="5" spans="2:16" ht="15" customHeight="1" x14ac:dyDescent="0.25">
      <c r="B5">
        <v>5</v>
      </c>
      <c r="C5" t="s">
        <v>13</v>
      </c>
      <c r="D5" t="s">
        <v>16</v>
      </c>
      <c r="E5" s="35">
        <v>72</v>
      </c>
      <c r="F5" s="35">
        <v>66</v>
      </c>
      <c r="G5" s="35">
        <v>23</v>
      </c>
      <c r="H5" s="35">
        <v>161</v>
      </c>
      <c r="I5" s="35">
        <v>53.666666666666664</v>
      </c>
      <c r="J5" s="35" t="s">
        <v>94</v>
      </c>
      <c r="L5" s="90"/>
      <c r="M5" s="90"/>
      <c r="N5" s="90"/>
      <c r="O5" s="90"/>
      <c r="P5" s="90"/>
    </row>
    <row r="6" spans="2:16" x14ac:dyDescent="0.25">
      <c r="B6">
        <v>6</v>
      </c>
      <c r="C6" t="s">
        <v>15</v>
      </c>
      <c r="D6" t="s">
        <v>17</v>
      </c>
      <c r="E6" s="35">
        <v>79</v>
      </c>
      <c r="F6" s="35">
        <v>79</v>
      </c>
      <c r="G6" s="35">
        <v>91</v>
      </c>
      <c r="H6" s="35">
        <v>249</v>
      </c>
      <c r="I6" s="35">
        <v>83</v>
      </c>
      <c r="J6" s="35" t="s">
        <v>94</v>
      </c>
      <c r="L6" s="90"/>
      <c r="M6" s="90"/>
      <c r="N6" s="90"/>
      <c r="O6" s="90"/>
      <c r="P6" s="90"/>
    </row>
    <row r="7" spans="2:16" x14ac:dyDescent="0.25">
      <c r="B7">
        <v>8</v>
      </c>
      <c r="C7" t="s">
        <v>17</v>
      </c>
      <c r="D7" t="s">
        <v>18</v>
      </c>
      <c r="E7" s="35">
        <v>82</v>
      </c>
      <c r="F7" s="35">
        <v>53</v>
      </c>
      <c r="G7" s="35">
        <v>86</v>
      </c>
      <c r="H7" s="35">
        <v>221</v>
      </c>
      <c r="I7" s="35">
        <v>73.666666666666671</v>
      </c>
      <c r="J7" s="35" t="s">
        <v>94</v>
      </c>
      <c r="L7" s="90"/>
      <c r="M7" s="90"/>
      <c r="N7" s="90"/>
      <c r="O7" s="90"/>
      <c r="P7" s="90"/>
    </row>
    <row r="8" spans="2:16" x14ac:dyDescent="0.25">
      <c r="B8">
        <v>12</v>
      </c>
      <c r="C8" t="s">
        <v>80</v>
      </c>
      <c r="D8" t="s">
        <v>16</v>
      </c>
      <c r="E8" s="35">
        <v>77</v>
      </c>
      <c r="F8" s="35">
        <v>87</v>
      </c>
      <c r="G8" s="35">
        <v>98</v>
      </c>
      <c r="H8" s="35">
        <v>262</v>
      </c>
      <c r="I8" s="35">
        <v>87.333333333333329</v>
      </c>
      <c r="J8" s="35" t="s">
        <v>94</v>
      </c>
      <c r="L8" s="90"/>
      <c r="M8" s="90"/>
      <c r="N8" s="90"/>
      <c r="O8" s="90"/>
      <c r="P8" s="90"/>
    </row>
    <row r="9" spans="2:16" x14ac:dyDescent="0.25">
      <c r="B9">
        <v>13</v>
      </c>
      <c r="C9" t="s">
        <v>81</v>
      </c>
      <c r="D9" t="s">
        <v>82</v>
      </c>
      <c r="E9" s="35">
        <v>54</v>
      </c>
      <c r="F9" s="35">
        <v>89</v>
      </c>
      <c r="G9" s="35">
        <v>100</v>
      </c>
      <c r="H9" s="35">
        <v>243</v>
      </c>
      <c r="I9" s="35">
        <v>81</v>
      </c>
      <c r="J9" s="35" t="s">
        <v>94</v>
      </c>
      <c r="L9" s="90"/>
      <c r="M9" s="90"/>
      <c r="N9" s="90"/>
      <c r="O9" s="90"/>
      <c r="P9" s="90"/>
    </row>
    <row r="10" spans="2:16" x14ac:dyDescent="0.25">
      <c r="B10">
        <v>1</v>
      </c>
      <c r="C10" t="s">
        <v>9</v>
      </c>
      <c r="D10" t="s">
        <v>10</v>
      </c>
      <c r="E10" s="35">
        <v>63</v>
      </c>
      <c r="F10" s="35">
        <v>42</v>
      </c>
      <c r="G10" s="35">
        <v>25</v>
      </c>
      <c r="H10" s="35">
        <v>130</v>
      </c>
      <c r="I10" s="35">
        <v>43.333333333333336</v>
      </c>
      <c r="J10" s="35" t="s">
        <v>93</v>
      </c>
      <c r="L10" s="90"/>
      <c r="M10" s="90"/>
      <c r="N10" s="90"/>
      <c r="O10" s="90"/>
      <c r="P10" s="90"/>
    </row>
    <row r="11" spans="2:16" x14ac:dyDescent="0.25">
      <c r="B11">
        <v>2</v>
      </c>
      <c r="C11" t="s">
        <v>11</v>
      </c>
      <c r="D11" t="s">
        <v>12</v>
      </c>
      <c r="E11" s="35">
        <v>34</v>
      </c>
      <c r="F11" s="35">
        <v>74</v>
      </c>
      <c r="G11" s="35">
        <v>24</v>
      </c>
      <c r="H11" s="35">
        <v>132</v>
      </c>
      <c r="I11" s="35">
        <v>44</v>
      </c>
      <c r="J11" s="35" t="s">
        <v>93</v>
      </c>
      <c r="L11" s="90"/>
      <c r="M11" s="90"/>
      <c r="N11" s="90"/>
      <c r="O11" s="90"/>
      <c r="P11" s="90"/>
    </row>
    <row r="12" spans="2:16" x14ac:dyDescent="0.25">
      <c r="B12">
        <v>3</v>
      </c>
      <c r="C12" t="s">
        <v>10</v>
      </c>
      <c r="D12" t="s">
        <v>13</v>
      </c>
      <c r="E12" s="35">
        <v>54</v>
      </c>
      <c r="F12" s="35">
        <v>64</v>
      </c>
      <c r="G12" s="35">
        <v>27</v>
      </c>
      <c r="H12" s="35">
        <v>145</v>
      </c>
      <c r="I12" s="35">
        <v>48.333333333333336</v>
      </c>
      <c r="J12" s="35" t="s">
        <v>93</v>
      </c>
    </row>
    <row r="13" spans="2:16" x14ac:dyDescent="0.25">
      <c r="B13">
        <v>4</v>
      </c>
      <c r="C13" t="s">
        <v>14</v>
      </c>
      <c r="D13" t="s">
        <v>15</v>
      </c>
      <c r="E13" s="35">
        <v>35</v>
      </c>
      <c r="F13" s="35">
        <v>16</v>
      </c>
      <c r="G13" s="35">
        <v>7</v>
      </c>
      <c r="H13" s="35">
        <v>58</v>
      </c>
      <c r="I13" s="35">
        <v>19.333333333333332</v>
      </c>
      <c r="J13" s="35" t="s">
        <v>93</v>
      </c>
    </row>
    <row r="14" spans="2:16" x14ac:dyDescent="0.25">
      <c r="B14">
        <v>7</v>
      </c>
      <c r="C14" t="s">
        <v>16</v>
      </c>
      <c r="D14" t="s">
        <v>18</v>
      </c>
      <c r="E14" s="35">
        <v>83</v>
      </c>
      <c r="F14" s="35">
        <v>48</v>
      </c>
      <c r="G14" s="35">
        <v>12</v>
      </c>
      <c r="H14" s="35">
        <v>143</v>
      </c>
      <c r="I14" s="35">
        <v>47.666666666666664</v>
      </c>
      <c r="J14" s="35" t="s">
        <v>93</v>
      </c>
    </row>
    <row r="15" spans="2:16" x14ac:dyDescent="0.25">
      <c r="B15">
        <v>9</v>
      </c>
      <c r="C15" t="s">
        <v>19</v>
      </c>
      <c r="D15" t="s">
        <v>20</v>
      </c>
      <c r="E15" s="35">
        <v>35</v>
      </c>
      <c r="F15" s="35">
        <v>6</v>
      </c>
      <c r="G15" s="35">
        <v>56</v>
      </c>
      <c r="H15" s="35">
        <v>97</v>
      </c>
      <c r="I15" s="35">
        <v>32.333333333333336</v>
      </c>
      <c r="J15" s="35" t="s">
        <v>93</v>
      </c>
    </row>
    <row r="16" spans="2:16" x14ac:dyDescent="0.25">
      <c r="B16">
        <v>10</v>
      </c>
      <c r="C16" t="s">
        <v>21</v>
      </c>
      <c r="D16" t="s">
        <v>22</v>
      </c>
      <c r="E16" s="35">
        <v>72</v>
      </c>
      <c r="F16" s="35">
        <v>34</v>
      </c>
      <c r="G16" s="35">
        <v>22</v>
      </c>
      <c r="H16" s="35">
        <v>128</v>
      </c>
      <c r="I16" s="35">
        <v>42.666666666666664</v>
      </c>
      <c r="J16" s="35" t="s">
        <v>93</v>
      </c>
    </row>
    <row r="17" spans="1:16" x14ac:dyDescent="0.25">
      <c r="B17">
        <v>11</v>
      </c>
      <c r="C17" t="s">
        <v>79</v>
      </c>
      <c r="D17" t="s">
        <v>9</v>
      </c>
      <c r="E17" s="35">
        <v>43</v>
      </c>
      <c r="F17" s="35">
        <v>45</v>
      </c>
      <c r="G17" s="35">
        <v>45</v>
      </c>
      <c r="H17" s="35">
        <v>133</v>
      </c>
      <c r="I17" s="35">
        <v>44.333333333333336</v>
      </c>
      <c r="J17" s="35" t="s">
        <v>93</v>
      </c>
    </row>
    <row r="28" spans="1:16" x14ac:dyDescent="0.25">
      <c r="A28" s="91" t="s">
        <v>96</v>
      </c>
      <c r="B28" s="91"/>
      <c r="C28" s="91"/>
      <c r="D28" s="91"/>
      <c r="E28" s="91"/>
      <c r="F28" s="91"/>
      <c r="G28" s="91"/>
      <c r="H28" s="91"/>
      <c r="I28" s="91"/>
      <c r="J28" s="91"/>
      <c r="K28" s="91"/>
      <c r="L28" s="91"/>
      <c r="M28" s="91"/>
      <c r="N28" s="91"/>
      <c r="O28" s="91"/>
      <c r="P28" s="91"/>
    </row>
    <row r="29" spans="1:16" x14ac:dyDescent="0.25">
      <c r="A29" s="91"/>
      <c r="B29" s="91"/>
      <c r="C29" s="91"/>
      <c r="D29" s="91"/>
      <c r="E29" s="91"/>
      <c r="F29" s="91"/>
      <c r="G29" s="91"/>
      <c r="H29" s="91"/>
      <c r="I29" s="91"/>
      <c r="J29" s="91"/>
      <c r="K29" s="91"/>
      <c r="L29" s="91"/>
      <c r="M29" s="91"/>
      <c r="N29" s="91"/>
      <c r="O29" s="91"/>
      <c r="P29" s="91"/>
    </row>
    <row r="30" spans="1:16" x14ac:dyDescent="0.25">
      <c r="A30" s="91"/>
      <c r="B30" s="91"/>
      <c r="C30" s="91"/>
      <c r="D30" s="91"/>
      <c r="E30" s="91"/>
      <c r="F30" s="91"/>
      <c r="G30" s="91"/>
      <c r="H30" s="91"/>
      <c r="I30" s="91"/>
      <c r="J30" s="91"/>
      <c r="K30" s="91"/>
      <c r="L30" s="91"/>
      <c r="M30" s="91"/>
      <c r="N30" s="91"/>
      <c r="O30" s="91"/>
      <c r="P30" s="91"/>
    </row>
    <row r="31" spans="1:16" x14ac:dyDescent="0.25">
      <c r="D31" s="92" t="s">
        <v>97</v>
      </c>
      <c r="E31" s="92"/>
      <c r="F31" s="92"/>
      <c r="G31" s="92"/>
      <c r="H31" s="92"/>
      <c r="I31" s="92"/>
      <c r="J31" s="92"/>
      <c r="K31" s="92"/>
      <c r="L31" s="92"/>
      <c r="M31" s="92"/>
    </row>
    <row r="33" spans="3:11" ht="68.25" customHeight="1" x14ac:dyDescent="0.25">
      <c r="C33" t="s">
        <v>98</v>
      </c>
      <c r="D33">
        <v>3</v>
      </c>
      <c r="E33">
        <v>6</v>
      </c>
      <c r="G33">
        <v>4</v>
      </c>
      <c r="H33">
        <v>1</v>
      </c>
      <c r="I33">
        <v>-2</v>
      </c>
      <c r="J33">
        <v>-3</v>
      </c>
      <c r="K33">
        <v>3</v>
      </c>
    </row>
    <row r="43" spans="3:11" x14ac:dyDescent="0.25">
      <c r="G43" s="40"/>
    </row>
  </sheetData>
  <mergeCells count="3">
    <mergeCell ref="L4:P11"/>
    <mergeCell ref="A28:P30"/>
    <mergeCell ref="D31:M31"/>
  </mergeCells>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high="1" low="1" negative="1" xr2:uid="{F6E780C8-128E-4826-B00B-4D11783C7648}">
          <x14:colorSeries rgb="FF0070C0"/>
          <x14:colorNegative rgb="FFFF0000"/>
          <x14:colorAxis rgb="FF000000"/>
          <x14:colorMarkers rgb="FFD00000"/>
          <x14:colorFirst rgb="FFD00000"/>
          <x14:colorLast rgb="FFD00000"/>
          <x14:colorHigh theme="4"/>
          <x14:colorLow rgb="FFFF0000"/>
          <x14:sparklines>
            <x14:sparkline>
              <xm:f>'Table 2019,درس هفتم اکسل ۲۰۱۹'!D33:K33</xm:f>
              <xm:sqref>M33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96C8-06B3-4B7E-83E6-6BCD02B1DB45}">
  <sheetPr>
    <tabColor rgb="FFC00000"/>
  </sheetPr>
  <dimension ref="A2:I25"/>
  <sheetViews>
    <sheetView zoomScaleNormal="100" workbookViewId="0">
      <selection sqref="A1:XFD1048576"/>
    </sheetView>
  </sheetViews>
  <sheetFormatPr defaultRowHeight="14.25" x14ac:dyDescent="0.2"/>
  <cols>
    <col min="1" max="1" width="7.42578125" style="51" bestFit="1" customWidth="1"/>
    <col min="2" max="2" width="14.140625" style="51" bestFit="1" customWidth="1"/>
    <col min="3" max="3" width="10.28515625" style="51" bestFit="1" customWidth="1"/>
    <col min="4" max="4" width="11.42578125" style="51" bestFit="1" customWidth="1"/>
    <col min="5" max="5" width="20.7109375" style="51" bestFit="1" customWidth="1"/>
    <col min="6" max="7" width="11.7109375" style="51" bestFit="1" customWidth="1"/>
    <col min="8" max="8" width="11.85546875" style="51" bestFit="1" customWidth="1"/>
    <col min="9" max="9" width="16.5703125" style="51" customWidth="1"/>
    <col min="10" max="16384" width="9.140625" style="51"/>
  </cols>
  <sheetData>
    <row r="2" spans="1:9" ht="15" customHeight="1" x14ac:dyDescent="0.2">
      <c r="C2" s="93" t="s">
        <v>106</v>
      </c>
      <c r="D2" s="93"/>
      <c r="E2" s="93"/>
      <c r="F2" s="93"/>
      <c r="G2" s="93"/>
      <c r="H2" s="93"/>
    </row>
    <row r="3" spans="1:9" ht="15" customHeight="1" x14ac:dyDescent="0.2">
      <c r="C3" s="93"/>
      <c r="D3" s="93"/>
      <c r="E3" s="93"/>
      <c r="F3" s="93"/>
      <c r="G3" s="93"/>
      <c r="H3" s="93"/>
    </row>
    <row r="5" spans="1:9" s="56" customFormat="1" x14ac:dyDescent="0.2">
      <c r="A5" s="60" t="s">
        <v>0</v>
      </c>
      <c r="B5" s="60" t="s">
        <v>99</v>
      </c>
      <c r="C5" s="60" t="s">
        <v>100</v>
      </c>
      <c r="D5" s="60" t="s">
        <v>101</v>
      </c>
      <c r="E5" s="60" t="s">
        <v>102</v>
      </c>
      <c r="F5" s="60" t="s">
        <v>103</v>
      </c>
      <c r="G5" s="60" t="s">
        <v>104</v>
      </c>
      <c r="H5" s="60" t="s">
        <v>105</v>
      </c>
      <c r="I5" s="60" t="s">
        <v>107</v>
      </c>
    </row>
    <row r="6" spans="1:9" x14ac:dyDescent="0.2">
      <c r="A6" s="57">
        <v>1</v>
      </c>
      <c r="B6" s="58" t="s">
        <v>108</v>
      </c>
      <c r="C6" s="51">
        <v>234</v>
      </c>
      <c r="D6" s="51">
        <v>400</v>
      </c>
      <c r="E6" s="51">
        <f>SUM(C6:D6)</f>
        <v>634</v>
      </c>
      <c r="F6" s="51">
        <v>1000</v>
      </c>
      <c r="G6" s="51">
        <f>E6/F6*100</f>
        <v>63.4</v>
      </c>
      <c r="H6" s="51" t="str">
        <f>IF(G6&gt;65,"1st Division",IF(G6&gt;50,"2nd Division","3rd Division"))</f>
        <v>2nd Division</v>
      </c>
      <c r="I6" s="51" t="str">
        <f>IF(G6&gt;70,"Doctor",IF(G6&gt;60,"Engineering",IF(G6&gt;40,"Economic","Faild")))</f>
        <v>Engineering</v>
      </c>
    </row>
    <row r="7" spans="1:9" x14ac:dyDescent="0.2">
      <c r="A7" s="57">
        <v>2</v>
      </c>
      <c r="B7" s="59" t="s">
        <v>11</v>
      </c>
      <c r="C7" s="51">
        <v>343</v>
      </c>
      <c r="D7" s="51">
        <v>342</v>
      </c>
      <c r="E7" s="51">
        <f t="shared" ref="E7:E25" si="0">SUM(C7:D7)</f>
        <v>685</v>
      </c>
      <c r="F7" s="51">
        <v>1000</v>
      </c>
      <c r="G7" s="51">
        <f t="shared" ref="G7:G25" si="1">E7/F7*100</f>
        <v>68.5</v>
      </c>
      <c r="H7" s="51" t="str">
        <f t="shared" ref="H7:H25" si="2">IF(G7&gt;65,"1st Division",IF(G7&gt;50,"2nd Division","3rd Division"))</f>
        <v>1st Division</v>
      </c>
      <c r="I7" s="51" t="str">
        <f t="shared" ref="I7:I25" si="3">IF(G7&gt;70,"Doctor",IF(G7&gt;60,"Engineering",IF(G7&gt;40,"Economic","Faild")))</f>
        <v>Engineering</v>
      </c>
    </row>
    <row r="8" spans="1:9" x14ac:dyDescent="0.2">
      <c r="A8" s="57">
        <v>3</v>
      </c>
      <c r="B8" s="59" t="s">
        <v>10</v>
      </c>
      <c r="C8" s="51">
        <v>345</v>
      </c>
      <c r="D8" s="51">
        <v>346</v>
      </c>
      <c r="E8" s="51">
        <f t="shared" si="0"/>
        <v>691</v>
      </c>
      <c r="F8" s="51">
        <v>1000</v>
      </c>
      <c r="G8" s="51">
        <f t="shared" si="1"/>
        <v>69.099999999999994</v>
      </c>
      <c r="H8" s="51" t="str">
        <f t="shared" si="2"/>
        <v>1st Division</v>
      </c>
      <c r="I8" s="51" t="str">
        <f t="shared" si="3"/>
        <v>Engineering</v>
      </c>
    </row>
    <row r="9" spans="1:9" x14ac:dyDescent="0.2">
      <c r="A9" s="57">
        <v>4</v>
      </c>
      <c r="B9" s="59" t="s">
        <v>14</v>
      </c>
      <c r="C9" s="51">
        <v>415</v>
      </c>
      <c r="D9" s="51">
        <v>347</v>
      </c>
      <c r="E9" s="51">
        <f t="shared" si="0"/>
        <v>762</v>
      </c>
      <c r="F9" s="51">
        <v>1000</v>
      </c>
      <c r="G9" s="51">
        <f t="shared" si="1"/>
        <v>76.2</v>
      </c>
      <c r="H9" s="51" t="str">
        <f t="shared" si="2"/>
        <v>1st Division</v>
      </c>
      <c r="I9" s="51" t="str">
        <f t="shared" si="3"/>
        <v>Doctor</v>
      </c>
    </row>
    <row r="10" spans="1:9" x14ac:dyDescent="0.2">
      <c r="A10" s="57">
        <v>5</v>
      </c>
      <c r="B10" s="59" t="s">
        <v>13</v>
      </c>
      <c r="C10" s="51">
        <v>100</v>
      </c>
      <c r="D10" s="51">
        <v>200</v>
      </c>
      <c r="E10" s="51">
        <f t="shared" si="0"/>
        <v>300</v>
      </c>
      <c r="F10" s="51">
        <v>1000</v>
      </c>
      <c r="G10" s="51">
        <f t="shared" si="1"/>
        <v>30</v>
      </c>
      <c r="H10" s="51" t="str">
        <f t="shared" si="2"/>
        <v>3rd Division</v>
      </c>
      <c r="I10" s="51" t="str">
        <f t="shared" si="3"/>
        <v>Faild</v>
      </c>
    </row>
    <row r="11" spans="1:9" x14ac:dyDescent="0.2">
      <c r="A11" s="57">
        <v>6</v>
      </c>
      <c r="B11" s="59" t="s">
        <v>15</v>
      </c>
      <c r="C11" s="51">
        <v>398</v>
      </c>
      <c r="D11" s="51">
        <v>421</v>
      </c>
      <c r="E11" s="51">
        <f t="shared" si="0"/>
        <v>819</v>
      </c>
      <c r="F11" s="51">
        <v>1000</v>
      </c>
      <c r="G11" s="51">
        <f t="shared" si="1"/>
        <v>81.899999999999991</v>
      </c>
      <c r="H11" s="51" t="str">
        <f t="shared" si="2"/>
        <v>1st Division</v>
      </c>
      <c r="I11" s="51" t="str">
        <f t="shared" si="3"/>
        <v>Doctor</v>
      </c>
    </row>
    <row r="12" spans="1:9" x14ac:dyDescent="0.2">
      <c r="A12" s="57">
        <v>7</v>
      </c>
      <c r="B12" s="59" t="s">
        <v>16</v>
      </c>
      <c r="C12" s="51">
        <v>356</v>
      </c>
      <c r="D12" s="51">
        <v>423</v>
      </c>
      <c r="E12" s="51">
        <f t="shared" si="0"/>
        <v>779</v>
      </c>
      <c r="F12" s="51">
        <v>1000</v>
      </c>
      <c r="G12" s="51">
        <f t="shared" si="1"/>
        <v>77.900000000000006</v>
      </c>
      <c r="H12" s="51" t="str">
        <f t="shared" si="2"/>
        <v>1st Division</v>
      </c>
      <c r="I12" s="51" t="str">
        <f t="shared" si="3"/>
        <v>Doctor</v>
      </c>
    </row>
    <row r="13" spans="1:9" x14ac:dyDescent="0.2">
      <c r="A13" s="57">
        <v>8</v>
      </c>
      <c r="B13" s="59" t="s">
        <v>17</v>
      </c>
      <c r="C13" s="51">
        <v>150</v>
      </c>
      <c r="D13" s="51">
        <v>150</v>
      </c>
      <c r="E13" s="51">
        <f t="shared" si="0"/>
        <v>300</v>
      </c>
      <c r="F13" s="51">
        <v>1000</v>
      </c>
      <c r="G13" s="51">
        <f t="shared" si="1"/>
        <v>30</v>
      </c>
      <c r="H13" s="51" t="str">
        <f t="shared" si="2"/>
        <v>3rd Division</v>
      </c>
      <c r="I13" s="51" t="str">
        <f t="shared" si="3"/>
        <v>Faild</v>
      </c>
    </row>
    <row r="14" spans="1:9" x14ac:dyDescent="0.2">
      <c r="A14" s="57">
        <v>9</v>
      </c>
      <c r="B14" s="59" t="s">
        <v>19</v>
      </c>
      <c r="C14" s="51">
        <v>344</v>
      </c>
      <c r="D14" s="51">
        <v>233</v>
      </c>
      <c r="E14" s="51">
        <f t="shared" si="0"/>
        <v>577</v>
      </c>
      <c r="F14" s="51">
        <v>1000</v>
      </c>
      <c r="G14" s="51">
        <f t="shared" si="1"/>
        <v>57.699999999999996</v>
      </c>
      <c r="H14" s="51" t="str">
        <f t="shared" si="2"/>
        <v>2nd Division</v>
      </c>
      <c r="I14" s="51" t="str">
        <f t="shared" si="3"/>
        <v>Economic</v>
      </c>
    </row>
    <row r="15" spans="1:9" x14ac:dyDescent="0.2">
      <c r="A15" s="57">
        <v>10</v>
      </c>
      <c r="B15" s="59" t="s">
        <v>21</v>
      </c>
      <c r="C15" s="51">
        <v>389</v>
      </c>
      <c r="D15" s="51">
        <v>433</v>
      </c>
      <c r="E15" s="51">
        <f t="shared" si="0"/>
        <v>822</v>
      </c>
      <c r="F15" s="51">
        <v>1000</v>
      </c>
      <c r="G15" s="51">
        <f t="shared" si="1"/>
        <v>82.199999999999989</v>
      </c>
      <c r="H15" s="51" t="str">
        <f t="shared" si="2"/>
        <v>1st Division</v>
      </c>
      <c r="I15" s="51" t="str">
        <f t="shared" si="3"/>
        <v>Doctor</v>
      </c>
    </row>
    <row r="16" spans="1:9" x14ac:dyDescent="0.2">
      <c r="A16" s="57">
        <v>11</v>
      </c>
      <c r="B16" s="59" t="s">
        <v>79</v>
      </c>
      <c r="C16" s="51">
        <v>398</v>
      </c>
      <c r="D16" s="51">
        <v>214</v>
      </c>
      <c r="E16" s="51">
        <f t="shared" si="0"/>
        <v>612</v>
      </c>
      <c r="F16" s="51">
        <v>1000</v>
      </c>
      <c r="G16" s="51">
        <f t="shared" si="1"/>
        <v>61.199999999999996</v>
      </c>
      <c r="H16" s="51" t="str">
        <f t="shared" si="2"/>
        <v>2nd Division</v>
      </c>
      <c r="I16" s="51" t="str">
        <f t="shared" si="3"/>
        <v>Engineering</v>
      </c>
    </row>
    <row r="17" spans="1:9" x14ac:dyDescent="0.2">
      <c r="A17" s="57">
        <v>12</v>
      </c>
      <c r="B17" s="59" t="s">
        <v>80</v>
      </c>
      <c r="C17" s="51">
        <v>412</v>
      </c>
      <c r="D17" s="51">
        <v>200</v>
      </c>
      <c r="E17" s="51">
        <f t="shared" si="0"/>
        <v>612</v>
      </c>
      <c r="F17" s="51">
        <v>1000</v>
      </c>
      <c r="G17" s="51">
        <f t="shared" si="1"/>
        <v>61.199999999999996</v>
      </c>
      <c r="H17" s="51" t="str">
        <f t="shared" si="2"/>
        <v>2nd Division</v>
      </c>
      <c r="I17" s="51" t="str">
        <f t="shared" si="3"/>
        <v>Engineering</v>
      </c>
    </row>
    <row r="18" spans="1:9" x14ac:dyDescent="0.2">
      <c r="A18" s="57">
        <v>13</v>
      </c>
      <c r="B18" s="59" t="s">
        <v>81</v>
      </c>
      <c r="C18" s="51">
        <v>419</v>
      </c>
      <c r="D18" s="51">
        <v>344</v>
      </c>
      <c r="E18" s="51">
        <f t="shared" si="0"/>
        <v>763</v>
      </c>
      <c r="F18" s="51">
        <v>1000</v>
      </c>
      <c r="G18" s="51">
        <f t="shared" si="1"/>
        <v>76.3</v>
      </c>
      <c r="H18" s="51" t="str">
        <f t="shared" si="2"/>
        <v>1st Division</v>
      </c>
      <c r="I18" s="51" t="str">
        <f t="shared" si="3"/>
        <v>Doctor</v>
      </c>
    </row>
    <row r="19" spans="1:9" x14ac:dyDescent="0.2">
      <c r="A19" s="57">
        <v>14</v>
      </c>
      <c r="B19" s="59" t="s">
        <v>37</v>
      </c>
      <c r="C19" s="51">
        <v>201</v>
      </c>
      <c r="D19" s="51">
        <v>436</v>
      </c>
      <c r="E19" s="51">
        <f t="shared" si="0"/>
        <v>637</v>
      </c>
      <c r="F19" s="51">
        <v>1000</v>
      </c>
      <c r="G19" s="51">
        <f t="shared" si="1"/>
        <v>63.7</v>
      </c>
      <c r="H19" s="51" t="str">
        <f t="shared" si="2"/>
        <v>2nd Division</v>
      </c>
      <c r="I19" s="51" t="str">
        <f t="shared" si="3"/>
        <v>Engineering</v>
      </c>
    </row>
    <row r="20" spans="1:9" x14ac:dyDescent="0.2">
      <c r="A20" s="57">
        <v>15</v>
      </c>
      <c r="B20" s="59" t="s">
        <v>84</v>
      </c>
      <c r="C20" s="51">
        <v>480</v>
      </c>
      <c r="D20" s="51">
        <v>495</v>
      </c>
      <c r="E20" s="51">
        <f t="shared" si="0"/>
        <v>975</v>
      </c>
      <c r="F20" s="51">
        <v>1000</v>
      </c>
      <c r="G20" s="51">
        <f t="shared" si="1"/>
        <v>97.5</v>
      </c>
      <c r="H20" s="51" t="str">
        <f t="shared" si="2"/>
        <v>1st Division</v>
      </c>
      <c r="I20" s="51" t="str">
        <f t="shared" si="3"/>
        <v>Doctor</v>
      </c>
    </row>
    <row r="21" spans="1:9" x14ac:dyDescent="0.2">
      <c r="A21" s="57">
        <v>16</v>
      </c>
      <c r="B21" s="59" t="s">
        <v>86</v>
      </c>
      <c r="C21" s="51">
        <v>333</v>
      </c>
      <c r="D21" s="51">
        <v>371</v>
      </c>
      <c r="E21" s="51">
        <f t="shared" si="0"/>
        <v>704</v>
      </c>
      <c r="F21" s="51">
        <v>1000</v>
      </c>
      <c r="G21" s="51">
        <f t="shared" si="1"/>
        <v>70.399999999999991</v>
      </c>
      <c r="H21" s="51" t="str">
        <f t="shared" si="2"/>
        <v>1st Division</v>
      </c>
      <c r="I21" s="51" t="str">
        <f t="shared" si="3"/>
        <v>Doctor</v>
      </c>
    </row>
    <row r="22" spans="1:9" x14ac:dyDescent="0.2">
      <c r="A22" s="57">
        <v>17</v>
      </c>
      <c r="B22" s="59" t="s">
        <v>35</v>
      </c>
      <c r="C22" s="51">
        <v>487</v>
      </c>
      <c r="D22" s="51">
        <v>317</v>
      </c>
      <c r="E22" s="51">
        <f t="shared" si="0"/>
        <v>804</v>
      </c>
      <c r="F22" s="51">
        <v>1000</v>
      </c>
      <c r="G22" s="51">
        <f t="shared" si="1"/>
        <v>80.400000000000006</v>
      </c>
      <c r="H22" s="51" t="str">
        <f t="shared" si="2"/>
        <v>1st Division</v>
      </c>
      <c r="I22" s="51" t="str">
        <f t="shared" si="3"/>
        <v>Doctor</v>
      </c>
    </row>
    <row r="23" spans="1:9" x14ac:dyDescent="0.2">
      <c r="A23" s="57">
        <v>18</v>
      </c>
      <c r="B23" s="59" t="s">
        <v>88</v>
      </c>
      <c r="C23" s="51">
        <v>478</v>
      </c>
      <c r="D23" s="51">
        <v>209</v>
      </c>
      <c r="E23" s="51">
        <f t="shared" si="0"/>
        <v>687</v>
      </c>
      <c r="F23" s="51">
        <v>1000</v>
      </c>
      <c r="G23" s="51">
        <f t="shared" si="1"/>
        <v>68.7</v>
      </c>
      <c r="H23" s="51" t="str">
        <f t="shared" si="2"/>
        <v>1st Division</v>
      </c>
      <c r="I23" s="51" t="str">
        <f t="shared" si="3"/>
        <v>Engineering</v>
      </c>
    </row>
    <row r="24" spans="1:9" x14ac:dyDescent="0.2">
      <c r="A24" s="57">
        <v>19</v>
      </c>
      <c r="B24" s="59" t="s">
        <v>89</v>
      </c>
      <c r="C24" s="51">
        <v>321</v>
      </c>
      <c r="D24" s="51">
        <v>219</v>
      </c>
      <c r="E24" s="51">
        <f t="shared" si="0"/>
        <v>540</v>
      </c>
      <c r="F24" s="51">
        <v>1000</v>
      </c>
      <c r="G24" s="51">
        <f t="shared" si="1"/>
        <v>54</v>
      </c>
      <c r="H24" s="51" t="str">
        <f t="shared" si="2"/>
        <v>2nd Division</v>
      </c>
      <c r="I24" s="51" t="str">
        <f t="shared" si="3"/>
        <v>Economic</v>
      </c>
    </row>
    <row r="25" spans="1:9" x14ac:dyDescent="0.2">
      <c r="A25" s="57">
        <v>20</v>
      </c>
      <c r="B25" s="59" t="s">
        <v>91</v>
      </c>
      <c r="C25" s="51">
        <v>369</v>
      </c>
      <c r="D25" s="51">
        <v>308</v>
      </c>
      <c r="E25" s="51">
        <f t="shared" si="0"/>
        <v>677</v>
      </c>
      <c r="F25" s="51">
        <v>1000</v>
      </c>
      <c r="G25" s="51">
        <f t="shared" si="1"/>
        <v>67.7</v>
      </c>
      <c r="H25" s="51" t="str">
        <f t="shared" si="2"/>
        <v>1st Division</v>
      </c>
      <c r="I25" s="51" t="str">
        <f t="shared" si="3"/>
        <v>Engineering</v>
      </c>
    </row>
  </sheetData>
  <mergeCells count="1">
    <mergeCell ref="C2:H3"/>
  </mergeCells>
  <pageMargins left="0.7" right="0.7" top="0.75" bottom="0.75" header="0.3" footer="0.3"/>
  <pageSetup orientation="portrait" r:id="rId1"/>
  <headerFooter>
    <oddHeader>&amp;CMs.Excel 2019
Teaching By Jamil Mohammadi</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C290-1B48-43AE-9744-7F76DA5A5FA5}">
  <dimension ref="A2:I25"/>
  <sheetViews>
    <sheetView tabSelected="1" topLeftCell="A5" zoomScale="140" zoomScaleNormal="140" workbookViewId="0">
      <selection activeCell="F23" sqref="F23"/>
    </sheetView>
  </sheetViews>
  <sheetFormatPr defaultRowHeight="15" x14ac:dyDescent="0.2"/>
  <cols>
    <col min="1" max="1" width="7.42578125" style="51" bestFit="1" customWidth="1"/>
    <col min="2" max="2" width="14.140625" style="51" bestFit="1" customWidth="1"/>
    <col min="3" max="3" width="10.28515625" style="51" bestFit="1" customWidth="1"/>
    <col min="4" max="4" width="11.42578125" style="51" bestFit="1" customWidth="1"/>
    <col min="5" max="5" width="20.7109375" style="51" bestFit="1" customWidth="1"/>
    <col min="6" max="7" width="11.7109375" style="51" bestFit="1" customWidth="1"/>
    <col min="8" max="8" width="11.85546875" style="51" bestFit="1" customWidth="1"/>
    <col min="9" max="9" width="16.5703125" style="51" customWidth="1"/>
    <col min="10" max="16384" width="9.140625" style="51"/>
  </cols>
  <sheetData>
    <row r="2" spans="1:9" ht="15" customHeight="1" x14ac:dyDescent="0.2">
      <c r="C2" s="93" t="s">
        <v>106</v>
      </c>
      <c r="D2" s="93"/>
      <c r="E2" s="93"/>
      <c r="F2" s="93"/>
      <c r="G2" s="93"/>
      <c r="H2" s="93"/>
    </row>
    <row r="3" spans="1:9" ht="15" customHeight="1" x14ac:dyDescent="0.2">
      <c r="C3" s="93"/>
      <c r="D3" s="93"/>
      <c r="E3" s="93"/>
      <c r="F3" s="93"/>
      <c r="G3" s="93"/>
      <c r="H3" s="93"/>
    </row>
    <row r="5" spans="1:9" s="56" customFormat="1" ht="14.25" x14ac:dyDescent="0.2">
      <c r="A5" s="60" t="s">
        <v>0</v>
      </c>
      <c r="B5" s="60" t="s">
        <v>99</v>
      </c>
      <c r="C5" s="60" t="s">
        <v>100</v>
      </c>
      <c r="D5" s="60" t="s">
        <v>101</v>
      </c>
      <c r="E5" s="60" t="s">
        <v>102</v>
      </c>
      <c r="F5" s="60" t="s">
        <v>103</v>
      </c>
      <c r="G5" s="60" t="s">
        <v>104</v>
      </c>
      <c r="H5" s="60" t="s">
        <v>105</v>
      </c>
      <c r="I5" s="60" t="s">
        <v>107</v>
      </c>
    </row>
    <row r="6" spans="1:9" ht="14.25" x14ac:dyDescent="0.2">
      <c r="A6" s="57">
        <v>1</v>
      </c>
      <c r="B6" s="58" t="s">
        <v>108</v>
      </c>
      <c r="C6" s="51">
        <v>234</v>
      </c>
      <c r="D6" s="51">
        <v>400</v>
      </c>
    </row>
    <row r="7" spans="1:9" ht="14.25" x14ac:dyDescent="0.2">
      <c r="A7" s="57">
        <v>2</v>
      </c>
      <c r="B7" s="59" t="s">
        <v>11</v>
      </c>
      <c r="C7" s="51">
        <v>343</v>
      </c>
      <c r="D7" s="51">
        <v>342</v>
      </c>
    </row>
    <row r="8" spans="1:9" ht="14.25" x14ac:dyDescent="0.2">
      <c r="A8" s="57">
        <v>3</v>
      </c>
      <c r="B8" s="59" t="s">
        <v>10</v>
      </c>
      <c r="C8" s="51">
        <v>345</v>
      </c>
      <c r="D8" s="51">
        <v>346</v>
      </c>
    </row>
    <row r="9" spans="1:9" ht="14.25" x14ac:dyDescent="0.2">
      <c r="A9" s="57">
        <v>4</v>
      </c>
      <c r="B9" s="59" t="s">
        <v>14</v>
      </c>
      <c r="C9" s="51">
        <v>415</v>
      </c>
      <c r="D9" s="51">
        <v>347</v>
      </c>
    </row>
    <row r="10" spans="1:9" ht="14.25" x14ac:dyDescent="0.2">
      <c r="A10" s="57">
        <v>5</v>
      </c>
      <c r="B10" s="59" t="s">
        <v>13</v>
      </c>
      <c r="C10" s="51">
        <v>100</v>
      </c>
      <c r="D10" s="51">
        <v>200</v>
      </c>
    </row>
    <row r="11" spans="1:9" ht="14.25" x14ac:dyDescent="0.2">
      <c r="A11" s="57">
        <v>6</v>
      </c>
      <c r="B11" s="59" t="s">
        <v>15</v>
      </c>
      <c r="C11" s="51">
        <v>398</v>
      </c>
      <c r="D11" s="51">
        <v>421</v>
      </c>
    </row>
    <row r="12" spans="1:9" ht="14.25" x14ac:dyDescent="0.2">
      <c r="A12" s="57">
        <v>7</v>
      </c>
      <c r="B12" s="59" t="s">
        <v>16</v>
      </c>
      <c r="C12" s="51">
        <v>356</v>
      </c>
      <c r="D12" s="51">
        <v>423</v>
      </c>
    </row>
    <row r="13" spans="1:9" ht="14.25" x14ac:dyDescent="0.2">
      <c r="A13" s="57">
        <v>8</v>
      </c>
      <c r="B13" s="59" t="s">
        <v>17</v>
      </c>
      <c r="C13" s="51">
        <v>150</v>
      </c>
      <c r="D13" s="51">
        <v>150</v>
      </c>
    </row>
    <row r="14" spans="1:9" ht="14.25" x14ac:dyDescent="0.2">
      <c r="A14" s="57">
        <v>9</v>
      </c>
      <c r="B14" s="59" t="s">
        <v>19</v>
      </c>
      <c r="C14" s="51">
        <v>344</v>
      </c>
      <c r="D14" s="51">
        <v>233</v>
      </c>
    </row>
    <row r="15" spans="1:9" ht="14.25" x14ac:dyDescent="0.2">
      <c r="A15" s="57">
        <v>10</v>
      </c>
      <c r="B15" s="59" t="s">
        <v>21</v>
      </c>
      <c r="C15" s="51">
        <v>389</v>
      </c>
      <c r="D15" s="51">
        <v>433</v>
      </c>
    </row>
    <row r="16" spans="1:9" ht="14.25" x14ac:dyDescent="0.2">
      <c r="A16" s="57">
        <v>11</v>
      </c>
      <c r="B16" s="59" t="s">
        <v>79</v>
      </c>
      <c r="C16" s="51">
        <v>398</v>
      </c>
      <c r="D16" s="51">
        <v>214</v>
      </c>
    </row>
    <row r="17" spans="1:4" ht="14.25" x14ac:dyDescent="0.2">
      <c r="A17" s="57">
        <v>12</v>
      </c>
      <c r="B17" s="59" t="s">
        <v>80</v>
      </c>
      <c r="C17" s="51">
        <v>412</v>
      </c>
      <c r="D17" s="51">
        <v>200</v>
      </c>
    </row>
    <row r="18" spans="1:4" ht="14.25" x14ac:dyDescent="0.2">
      <c r="A18" s="57">
        <v>13</v>
      </c>
      <c r="B18" s="59" t="s">
        <v>81</v>
      </c>
      <c r="C18" s="51">
        <v>419</v>
      </c>
      <c r="D18" s="51">
        <v>344</v>
      </c>
    </row>
    <row r="19" spans="1:4" ht="14.25" x14ac:dyDescent="0.2">
      <c r="A19" s="57">
        <v>14</v>
      </c>
      <c r="B19" s="59" t="s">
        <v>37</v>
      </c>
      <c r="C19" s="51">
        <v>201</v>
      </c>
      <c r="D19" s="51">
        <v>436</v>
      </c>
    </row>
    <row r="20" spans="1:4" ht="14.25" x14ac:dyDescent="0.2">
      <c r="A20" s="57">
        <v>15</v>
      </c>
      <c r="B20" s="59" t="s">
        <v>84</v>
      </c>
      <c r="C20" s="51">
        <v>480</v>
      </c>
      <c r="D20" s="51">
        <v>495</v>
      </c>
    </row>
    <row r="21" spans="1:4" ht="14.25" x14ac:dyDescent="0.2">
      <c r="A21" s="57">
        <v>16</v>
      </c>
      <c r="B21" s="59" t="s">
        <v>86</v>
      </c>
      <c r="C21" s="51">
        <v>333</v>
      </c>
      <c r="D21" s="51">
        <v>371</v>
      </c>
    </row>
    <row r="22" spans="1:4" ht="14.25" x14ac:dyDescent="0.2">
      <c r="A22" s="57">
        <v>17</v>
      </c>
      <c r="B22" s="59" t="s">
        <v>35</v>
      </c>
      <c r="C22" s="51">
        <v>487</v>
      </c>
      <c r="D22" s="51">
        <v>317</v>
      </c>
    </row>
    <row r="23" spans="1:4" ht="14.25" x14ac:dyDescent="0.2">
      <c r="A23" s="57">
        <v>18</v>
      </c>
      <c r="B23" s="59" t="s">
        <v>88</v>
      </c>
      <c r="C23" s="51">
        <v>478</v>
      </c>
      <c r="D23" s="51">
        <v>209</v>
      </c>
    </row>
    <row r="24" spans="1:4" ht="14.25" x14ac:dyDescent="0.2">
      <c r="A24" s="57">
        <v>19</v>
      </c>
      <c r="B24" s="59" t="s">
        <v>89</v>
      </c>
      <c r="C24" s="51">
        <v>321</v>
      </c>
      <c r="D24" s="51">
        <v>219</v>
      </c>
    </row>
    <row r="25" spans="1:4" ht="14.25" x14ac:dyDescent="0.2">
      <c r="A25" s="57">
        <v>20</v>
      </c>
      <c r="B25" s="59" t="s">
        <v>91</v>
      </c>
      <c r="C25" s="51">
        <v>369</v>
      </c>
      <c r="D25" s="51">
        <v>308</v>
      </c>
    </row>
  </sheetData>
  <mergeCells count="1">
    <mergeCell ref="C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Charts</vt:lpstr>
      </vt:variant>
      <vt:variant>
        <vt:i4>1</vt:i4>
      </vt:variant>
    </vt:vector>
  </HeadingPairs>
  <TitlesOfParts>
    <vt:vector size="18" baseType="lpstr">
      <vt:lpstr>School Project جلسه سوم </vt:lpstr>
      <vt:lpstr>Cell and Editing, جلسه چهارم</vt:lpstr>
      <vt:lpstr>Pivot Table, جلسه پنجم</vt:lpstr>
      <vt:lpstr>Pivot Chart,ادامه جلسه پنجم </vt:lpstr>
      <vt:lpstr>Nebraska Chart</vt:lpstr>
      <vt:lpstr>Chart, جلسه ششم اکسل ۲۰۱۹</vt:lpstr>
      <vt:lpstr>Table 2019,درس هفتم اکسل ۲۰۱۹</vt:lpstr>
      <vt:lpstr>Matric(Knkr)Resul Project,هشتم</vt:lpstr>
      <vt:lpstr>Sheet1</vt:lpstr>
      <vt:lpstr>Salary Sheet ,درس نهم </vt:lpstr>
      <vt:lpstr>DB,Age,درس دهم</vt:lpstr>
      <vt:lpstr>days </vt:lpstr>
      <vt:lpstr>NET CaFe,درس یازدهم </vt:lpstr>
      <vt:lpstr>NEt Cafe Excerize</vt:lpstr>
      <vt:lpstr>IF Function, درس دوازدهم</vt:lpstr>
      <vt:lpstr>Sumif,Function ,درس سیزدهم</vt:lpstr>
      <vt:lpstr>attendance</vt:lpstr>
      <vt:lpstr>Nebraska Chart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cp:lastPrinted>2019-02-02T08:36:35Z</cp:lastPrinted>
  <dcterms:created xsi:type="dcterms:W3CDTF">2019-02-01T13:20:56Z</dcterms:created>
  <dcterms:modified xsi:type="dcterms:W3CDTF">2019-05-09T04:54:58Z</dcterms:modified>
</cp:coreProperties>
</file>