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cef49bae40988d/Documents/COLLEGE/Grad/SUMMER 2024/Analysis of Algorithms/Project/"/>
    </mc:Choice>
  </mc:AlternateContent>
  <xr:revisionPtr revIDLastSave="25" documentId="8_{2D8B5990-BE32-4C16-A86B-201B1B0F13EC}" xr6:coauthVersionLast="47" xr6:coauthVersionMax="47" xr10:uidLastSave="{437971DB-11AD-4269-B27C-34EA36ED5981}"/>
  <bookViews>
    <workbookView minimized="1" xWindow="1940" yWindow="0" windowWidth="14400" windowHeight="8250" xr2:uid="{7E98F176-536C-49BB-8AD1-0A22E25BD768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D3" i="1" s="1"/>
  <c r="G12" i="1"/>
  <c r="G11" i="1"/>
  <c r="G10" i="1"/>
  <c r="G9" i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A12" i="1"/>
  <c r="A11" i="1"/>
  <c r="B11" i="1" s="1"/>
  <c r="D11" i="1" s="1"/>
  <c r="A10" i="1"/>
  <c r="A9" i="1"/>
  <c r="A8" i="1"/>
  <c r="B8" i="1" s="1"/>
  <c r="D8" i="1" s="1"/>
  <c r="A7" i="1"/>
  <c r="B7" i="1" s="1"/>
  <c r="D7" i="1" s="1"/>
  <c r="A6" i="1"/>
  <c r="B6" i="1" s="1"/>
  <c r="D6" i="1" s="1"/>
  <c r="A5" i="1"/>
  <c r="A4" i="1"/>
  <c r="H9" i="1"/>
  <c r="H10" i="1"/>
  <c r="H11" i="1"/>
  <c r="H12" i="1"/>
  <c r="D4" i="1"/>
  <c r="D5" i="1"/>
  <c r="D10" i="1"/>
  <c r="D12" i="1"/>
  <c r="B9" i="1"/>
  <c r="D9" i="1" s="1"/>
  <c r="B5" i="1"/>
  <c r="B4" i="1"/>
  <c r="B10" i="1"/>
  <c r="B12" i="1"/>
  <c r="B14" i="1" l="1"/>
  <c r="E5" i="1" s="1"/>
  <c r="J7" i="1"/>
  <c r="J8" i="1"/>
  <c r="J11" i="1"/>
  <c r="J12" i="1"/>
  <c r="J3" i="1"/>
  <c r="J4" i="1"/>
  <c r="J5" i="1"/>
  <c r="J6" i="1"/>
  <c r="J9" i="1"/>
  <c r="J10" i="1"/>
  <c r="H14" i="1" l="1"/>
  <c r="E3" i="1"/>
  <c r="E12" i="1"/>
  <c r="E11" i="1"/>
  <c r="E10" i="1"/>
  <c r="E9" i="1"/>
  <c r="E8" i="1"/>
  <c r="E4" i="1"/>
  <c r="E7" i="1"/>
  <c r="E6" i="1"/>
  <c r="K12" i="1" l="1"/>
  <c r="K3" i="1"/>
  <c r="K4" i="1"/>
  <c r="K5" i="1"/>
  <c r="K6" i="1"/>
  <c r="K7" i="1"/>
  <c r="K8" i="1"/>
  <c r="K9" i="1"/>
  <c r="K10" i="1"/>
  <c r="K11" i="1"/>
</calcChain>
</file>

<file path=xl/sharedStrings.xml><?xml version="1.0" encoding="utf-8"?>
<sst xmlns="http://schemas.openxmlformats.org/spreadsheetml/2006/main" count="14" uniqueCount="10">
  <si>
    <t>n</t>
  </si>
  <si>
    <t>Theoretical RT n^2</t>
  </si>
  <si>
    <t>EmpiricalRT (msec)</t>
  </si>
  <si>
    <t>Ratio = (EmpiricalRT)/(TheoreticalRT)</t>
  </si>
  <si>
    <t>Predicted RT</t>
  </si>
  <si>
    <t>Table ALG1</t>
  </si>
  <si>
    <t xml:space="preserve">c1 = </t>
  </si>
  <si>
    <t>Theoretical RT nlgn</t>
  </si>
  <si>
    <t>Table ALG2</t>
  </si>
  <si>
    <t xml:space="preserve">c2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</si>
</sst>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ALG1:EmpiricalRT and ALG2:EmpiricalRT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ALG1 EmpiricalRT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(Sheet1!$C$3,Sheet1!$C$4,Sheet1!$C$5,Sheet1!$C$6,Sheet1!$C$7,Sheet1!$C$8,Sheet1!$C$9,Sheet1!$C$10,Sheet1!$C$11,Sheet1!$C$12)</c:f>
              <c:numCache>
                <c:formatCode>General</c:formatCode>
                <c:ptCount val="10"/>
                <c:pt idx="0">
                  <c:v>8032.9</c:v>
                </c:pt>
                <c:pt idx="1">
                  <c:v>28991.599999999999</c:v>
                </c:pt>
                <c:pt idx="2">
                  <c:v>62223.9</c:v>
                </c:pt>
                <c:pt idx="3">
                  <c:v>112645</c:v>
                </c:pt>
                <c:pt idx="4">
                  <c:v>206260.5</c:v>
                </c:pt>
                <c:pt idx="5">
                  <c:v>327841.3</c:v>
                </c:pt>
                <c:pt idx="6">
                  <c:v>448560.2</c:v>
                </c:pt>
                <c:pt idx="7">
                  <c:v>583760.6</c:v>
                </c:pt>
                <c:pt idx="8">
                  <c:v>748028.3</c:v>
                </c:pt>
                <c:pt idx="9">
                  <c:v>923603.9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E-4622-8DCA-4143CF42C271}"/>
            </c:ext>
          </c:extLst>
        </c:ser>
        <c:ser>
          <c:idx val="0"/>
          <c:order val="1"/>
          <c:tx>
            <c:v>ALG2 EmpiricalRT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Sheet1!$I$3:$I$12</c:f>
              <c:numCache>
                <c:formatCode>General</c:formatCode>
                <c:ptCount val="10"/>
                <c:pt idx="0">
                  <c:v>117</c:v>
                </c:pt>
                <c:pt idx="1">
                  <c:v>242</c:v>
                </c:pt>
                <c:pt idx="2">
                  <c:v>366.1</c:v>
                </c:pt>
                <c:pt idx="3">
                  <c:v>516.70000000000005</c:v>
                </c:pt>
                <c:pt idx="4">
                  <c:v>835.3</c:v>
                </c:pt>
                <c:pt idx="5">
                  <c:v>1007.9</c:v>
                </c:pt>
                <c:pt idx="6">
                  <c:v>1199.2</c:v>
                </c:pt>
                <c:pt idx="7">
                  <c:v>1372.3</c:v>
                </c:pt>
                <c:pt idx="8">
                  <c:v>1542</c:v>
                </c:pt>
                <c:pt idx="9">
                  <c:v>1710.4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E-4622-8DCA-4143CF42C2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6406544"/>
        <c:axId val="1366411824"/>
      </c:lineChart>
      <c:catAx>
        <c:axId val="136640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11824"/>
        <c:crosses val="autoZero"/>
        <c:auto val="1"/>
        <c:lblAlgn val="ctr"/>
        <c:lblOffset val="100"/>
        <c:noMultiLvlLbl val="0"/>
      </c:catAx>
      <c:valAx>
        <c:axId val="13664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0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ALG1:EmpiricalRT and ALG1:PredictedRT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ALG1 EmpiricalRT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(Sheet1!$C$3,Sheet1!$C$4,Sheet1!$C$5,Sheet1!$C$6,Sheet1!$C$7,Sheet1!$C$8,Sheet1!$C$9,Sheet1!$C$10,Sheet1!$C$11,Sheet1!$C$12)</c:f>
              <c:numCache>
                <c:formatCode>General</c:formatCode>
                <c:ptCount val="10"/>
                <c:pt idx="0">
                  <c:v>8032.9</c:v>
                </c:pt>
                <c:pt idx="1">
                  <c:v>28991.599999999999</c:v>
                </c:pt>
                <c:pt idx="2">
                  <c:v>62223.9</c:v>
                </c:pt>
                <c:pt idx="3">
                  <c:v>112645</c:v>
                </c:pt>
                <c:pt idx="4">
                  <c:v>206260.5</c:v>
                </c:pt>
                <c:pt idx="5">
                  <c:v>327841.3</c:v>
                </c:pt>
                <c:pt idx="6">
                  <c:v>448560.2</c:v>
                </c:pt>
                <c:pt idx="7">
                  <c:v>583760.6</c:v>
                </c:pt>
                <c:pt idx="8">
                  <c:v>748028.3</c:v>
                </c:pt>
                <c:pt idx="9">
                  <c:v>923603.9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9-4E44-AD6B-6DF50A78963C}"/>
            </c:ext>
          </c:extLst>
        </c:ser>
        <c:ser>
          <c:idx val="2"/>
          <c:order val="2"/>
          <c:tx>
            <c:v>ALG1 PredictedRT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Sheet1!$E$3:$E$12</c:f>
              <c:numCache>
                <c:formatCode>General</c:formatCode>
                <c:ptCount val="10"/>
                <c:pt idx="0">
                  <c:v>9236.0390000000007</c:v>
                </c:pt>
                <c:pt idx="1">
                  <c:v>36944.156000000003</c:v>
                </c:pt>
                <c:pt idx="2">
                  <c:v>83124.35100000001</c:v>
                </c:pt>
                <c:pt idx="3">
                  <c:v>147776.62400000001</c:v>
                </c:pt>
                <c:pt idx="4">
                  <c:v>230900.97500000001</c:v>
                </c:pt>
                <c:pt idx="5">
                  <c:v>332497.40400000004</c:v>
                </c:pt>
                <c:pt idx="6">
                  <c:v>452565.91100000002</c:v>
                </c:pt>
                <c:pt idx="7">
                  <c:v>591106.49600000004</c:v>
                </c:pt>
                <c:pt idx="8">
                  <c:v>748119.15899999999</c:v>
                </c:pt>
                <c:pt idx="9">
                  <c:v>923603.9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49-4E44-AD6B-6DF50A7896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6406544"/>
        <c:axId val="1366411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v>ALG2 EmpiricalRT 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Sheet1!$I$3:$I$12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117</c:v>
                      </c:pt>
                      <c:pt idx="1">
                        <c:v>242</c:v>
                      </c:pt>
                      <c:pt idx="2">
                        <c:v>366.1</c:v>
                      </c:pt>
                      <c:pt idx="3">
                        <c:v>516.70000000000005</c:v>
                      </c:pt>
                      <c:pt idx="4">
                        <c:v>835.3</c:v>
                      </c:pt>
                      <c:pt idx="5">
                        <c:v>1007.9</c:v>
                      </c:pt>
                      <c:pt idx="6">
                        <c:v>1199.2</c:v>
                      </c:pt>
                      <c:pt idx="7">
                        <c:v>1372.3</c:v>
                      </c:pt>
                      <c:pt idx="8">
                        <c:v>1542</c:v>
                      </c:pt>
                      <c:pt idx="9">
                        <c:v>1710.4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E49-4E44-AD6B-6DF50A78963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ALG2 PredictedRT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Sheet1!$K$3:$K$12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140.50894912297039</c:v>
                      </c:pt>
                      <c:pt idx="1">
                        <c:v>303.88772865584207</c:v>
                      </c:pt>
                      <c:pt idx="2">
                        <c:v>475.89858276523012</c:v>
                      </c:pt>
                      <c:pt idx="3">
                        <c:v>653.51511813148682</c:v>
                      </c:pt>
                      <c:pt idx="4">
                        <c:v>835.3</c:v>
                      </c:pt>
                      <c:pt idx="5">
                        <c:v>1020.4066567601641</c:v>
                      </c:pt>
                      <c:pt idx="6">
                        <c:v>1208.2757022482995</c:v>
                      </c:pt>
                      <c:pt idx="7">
                        <c:v>1398.5095579025788</c:v>
                      </c:pt>
                      <c:pt idx="8">
                        <c:v>1590.8109544846466</c:v>
                      </c:pt>
                      <c:pt idx="9">
                        <c:v>1784.9491520495064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E49-4E44-AD6B-6DF50A78963C}"/>
                  </c:ext>
                </c:extLst>
              </c15:ser>
            </c15:filteredLineSeries>
          </c:ext>
        </c:extLst>
      </c:lineChart>
      <c:catAx>
        <c:axId val="136640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11824"/>
        <c:crosses val="autoZero"/>
        <c:auto val="1"/>
        <c:lblAlgn val="ctr"/>
        <c:lblOffset val="100"/>
        <c:noMultiLvlLbl val="0"/>
      </c:catAx>
      <c:valAx>
        <c:axId val="13664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0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ALG2:EmpiricalRT and ALG2:PredictedRT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ALG2 EmpiricalRT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Sheet1!$G$3:$G$12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117</c:v>
                </c:pt>
                <c:pt idx="1">
                  <c:v>242</c:v>
                </c:pt>
                <c:pt idx="2">
                  <c:v>366.1</c:v>
                </c:pt>
                <c:pt idx="3">
                  <c:v>516.70000000000005</c:v>
                </c:pt>
                <c:pt idx="4">
                  <c:v>835.3</c:v>
                </c:pt>
                <c:pt idx="5">
                  <c:v>1007.9</c:v>
                </c:pt>
                <c:pt idx="6">
                  <c:v>1199.2</c:v>
                </c:pt>
                <c:pt idx="7">
                  <c:v>1372.3</c:v>
                </c:pt>
                <c:pt idx="8">
                  <c:v>1542</c:v>
                </c:pt>
                <c:pt idx="9">
                  <c:v>1710.4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05C7-4C28-BC7F-E04CDFC914FD}"/>
            </c:ext>
          </c:extLst>
        </c:ser>
        <c:ser>
          <c:idx val="3"/>
          <c:order val="1"/>
          <c:tx>
            <c:v>ALG2 PredictedRT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Sheet1!$G$3:$G$12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140.50894912297039</c:v>
                </c:pt>
                <c:pt idx="1">
                  <c:v>303.88772865584207</c:v>
                </c:pt>
                <c:pt idx="2">
                  <c:v>475.89858276523012</c:v>
                </c:pt>
                <c:pt idx="3">
                  <c:v>653.51511813148682</c:v>
                </c:pt>
                <c:pt idx="4">
                  <c:v>835.3</c:v>
                </c:pt>
                <c:pt idx="5">
                  <c:v>1020.4066567601641</c:v>
                </c:pt>
                <c:pt idx="6">
                  <c:v>1208.2757022482995</c:v>
                </c:pt>
                <c:pt idx="7">
                  <c:v>1398.5095579025788</c:v>
                </c:pt>
                <c:pt idx="8">
                  <c:v>1590.8109544846466</c:v>
                </c:pt>
                <c:pt idx="9">
                  <c:v>1784.9491520495064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05C7-4C28-BC7F-E04CDFC914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6406544"/>
        <c:axId val="1366411824"/>
        <c:extLst/>
      </c:lineChart>
      <c:catAx>
        <c:axId val="136640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11824"/>
        <c:crosses val="autoZero"/>
        <c:auto val="1"/>
        <c:lblAlgn val="ctr"/>
        <c:lblOffset val="100"/>
        <c:noMultiLvlLbl val="0"/>
      </c:catAx>
      <c:valAx>
        <c:axId val="13664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0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246630</xdr:colOff>
      <xdr:row>18</xdr:row>
      <xdr:rowOff>127454</xdr:rowOff>
    </xdr:from>
    <xdr:to>
      <xdr:col>6</xdr:col>
      <xdr:colOff>286134</xdr:colOff>
      <xdr:row>39</xdr:row>
      <xdr:rowOff>54411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130C4-DD6E-3812-C6E1-0E8BAA3D1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622041</xdr:colOff>
      <xdr:row>18</xdr:row>
      <xdr:rowOff>129591</xdr:rowOff>
    </xdr:from>
    <xdr:to>
      <xdr:col>13</xdr:col>
      <xdr:colOff>220933</xdr:colOff>
      <xdr:row>39</xdr:row>
      <xdr:rowOff>56548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D5A10F-A8FE-4A2F-978B-CB0772E38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45</xdr:row>
      <xdr:rowOff>0</xdr:rowOff>
    </xdr:from>
    <xdr:to>
      <xdr:col>9</xdr:col>
      <xdr:colOff>38508</xdr:colOff>
      <xdr:row>65</xdr:row>
      <xdr:rowOff>106060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EB8B91-4C49-4AA4-878B-35D38291B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4E7F-EA27-4199-8F87-54FF8AFB29FE}">
  <dimension ref="A1:K14"/>
  <sheetViews>
    <sheetView tabSelected="1" topLeftCell="A24" zoomScale="57" zoomScaleNormal="40" workbookViewId="0">
      <selection activeCell="I44" sqref="I44"/>
    </sheetView>
  </sheetViews>
  <sheetFormatPr defaultRowHeight="14.5" x14ac:dyDescent="0.35"/>
  <cols>
    <col min="1" max="1" width="9.6328125" customWidth="1"/>
    <col min="2" max="2" width="16.54296875" customWidth="1"/>
    <col min="3" max="3" width="17.81640625" customWidth="1"/>
    <col min="4" max="4" width="33" customWidth="1"/>
    <col min="5" max="5" width="11.81640625" customWidth="1"/>
    <col min="7" max="7" width="7.453125" customWidth="1"/>
    <col min="8" max="8" width="18.26953125" customWidth="1"/>
    <col min="9" max="9" width="18.1796875" customWidth="1"/>
    <col min="10" max="10" width="34.26953125" customWidth="1"/>
    <col min="11" max="11" width="15.81640625" customWidth="1"/>
  </cols>
  <sheetData>
    <row r="1" spans="1:11" x14ac:dyDescent="0.35">
      <c r="A1" s="7" t="s">
        <v>5</v>
      </c>
      <c r="B1" s="8"/>
      <c r="C1" s="8"/>
      <c r="D1" s="8"/>
      <c r="E1" s="9"/>
      <c r="G1" s="7" t="s">
        <v>8</v>
      </c>
      <c r="H1" s="8"/>
      <c r="I1" s="8"/>
      <c r="J1" s="8"/>
      <c r="K1" s="9"/>
    </row>
    <row r="2" spans="1:1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G2" s="1" t="s">
        <v>0</v>
      </c>
      <c r="H2" s="2" t="s">
        <v>7</v>
      </c>
      <c r="I2" s="2" t="s">
        <v>2</v>
      </c>
      <c r="J2" s="2" t="s">
        <v>3</v>
      </c>
      <c r="K2" s="3" t="s">
        <v>4</v>
      </c>
    </row>
    <row r="3" spans="1:11" x14ac:dyDescent="0.35">
      <c r="A3" s="1">
        <f>10^3*5</f>
        <v>5000</v>
      </c>
      <c r="B3" s="2">
        <f>A3^2</f>
        <v>25000000</v>
      </c>
      <c r="C3" s="2">
        <v>8032.9</v>
      </c>
      <c r="D3" s="2">
        <f>C3/B3</f>
        <v>3.2131599999999998E-4</v>
      </c>
      <c r="E3" s="3">
        <f>$B$14*B3</f>
        <v>9236.0390000000007</v>
      </c>
      <c r="G3" s="1">
        <f>10^3*5</f>
        <v>5000</v>
      </c>
      <c r="H3" s="2">
        <f>G3*LOG(G3,2)</f>
        <v>61438.561897747255</v>
      </c>
      <c r="I3" s="2">
        <v>117</v>
      </c>
      <c r="J3" s="2">
        <f>I3/H3</f>
        <v>1.9043414491817718E-3</v>
      </c>
      <c r="K3" s="3">
        <f>$H$14*H3</f>
        <v>140.50894912297039</v>
      </c>
    </row>
    <row r="4" spans="1:11" x14ac:dyDescent="0.35">
      <c r="A4" s="1">
        <f>10^3*10</f>
        <v>10000</v>
      </c>
      <c r="B4" s="2">
        <f t="shared" ref="B4:B12" si="0">A4^2</f>
        <v>100000000</v>
      </c>
      <c r="C4" s="2">
        <v>28991.599999999999</v>
      </c>
      <c r="D4" s="2">
        <f t="shared" ref="D4:D12" si="1">C4/B4</f>
        <v>2.8991599999999998E-4</v>
      </c>
      <c r="E4" s="3">
        <f t="shared" ref="E4:E12" si="2">$B$14*B4</f>
        <v>36944.156000000003</v>
      </c>
      <c r="G4" s="1">
        <f>10^3*10</f>
        <v>10000</v>
      </c>
      <c r="H4" s="2">
        <f t="shared" ref="H4:H12" si="3">G4*LOG(G4,2)</f>
        <v>132877.1237954945</v>
      </c>
      <c r="I4" s="2">
        <v>242</v>
      </c>
      <c r="J4" s="2">
        <f t="shared" ref="J4:J12" si="4">I4/H4</f>
        <v>1.8212314737670863E-3</v>
      </c>
      <c r="K4" s="3">
        <f t="shared" ref="K4:K12" si="5">$H$14*H4</f>
        <v>303.88772865584207</v>
      </c>
    </row>
    <row r="5" spans="1:11" x14ac:dyDescent="0.35">
      <c r="A5" s="1">
        <f>10^3*15</f>
        <v>15000</v>
      </c>
      <c r="B5" s="2">
        <f t="shared" si="0"/>
        <v>225000000</v>
      </c>
      <c r="C5" s="2">
        <v>62223.9</v>
      </c>
      <c r="D5" s="2">
        <f t="shared" si="1"/>
        <v>2.7655066666666667E-4</v>
      </c>
      <c r="E5" s="3">
        <f t="shared" si="2"/>
        <v>83124.35100000001</v>
      </c>
      <c r="G5" s="1">
        <f>10^3*15</f>
        <v>15000</v>
      </c>
      <c r="H5" s="2">
        <f t="shared" si="3"/>
        <v>208090.12320405911</v>
      </c>
      <c r="I5" s="2">
        <v>366.1</v>
      </c>
      <c r="J5" s="2">
        <f t="shared" si="4"/>
        <v>1.7593338615163004E-3</v>
      </c>
      <c r="K5" s="3">
        <f t="shared" si="5"/>
        <v>475.89858276523012</v>
      </c>
    </row>
    <row r="6" spans="1:11" x14ac:dyDescent="0.35">
      <c r="A6" s="1">
        <f>10^3*20</f>
        <v>20000</v>
      </c>
      <c r="B6" s="2">
        <f t="shared" si="0"/>
        <v>400000000</v>
      </c>
      <c r="C6" s="2">
        <v>112645</v>
      </c>
      <c r="D6" s="2">
        <f t="shared" si="1"/>
        <v>2.8161249999999999E-4</v>
      </c>
      <c r="E6" s="3">
        <f t="shared" si="2"/>
        <v>147776.62400000001</v>
      </c>
      <c r="G6" s="1">
        <f>10^3*20</f>
        <v>20000</v>
      </c>
      <c r="H6" s="2">
        <f t="shared" si="3"/>
        <v>285754.24759098899</v>
      </c>
      <c r="I6" s="2">
        <v>516.70000000000005</v>
      </c>
      <c r="J6" s="2">
        <f t="shared" si="4"/>
        <v>1.8081970936774056E-3</v>
      </c>
      <c r="K6" s="3">
        <f t="shared" si="5"/>
        <v>653.51511813148682</v>
      </c>
    </row>
    <row r="7" spans="1:11" x14ac:dyDescent="0.35">
      <c r="A7" s="1">
        <f>10^3*25</f>
        <v>25000</v>
      </c>
      <c r="B7" s="2">
        <f t="shared" si="0"/>
        <v>625000000</v>
      </c>
      <c r="C7" s="2">
        <v>206260.5</v>
      </c>
      <c r="D7" s="2">
        <f t="shared" si="1"/>
        <v>3.3001679999999998E-4</v>
      </c>
      <c r="E7" s="3">
        <f t="shared" si="2"/>
        <v>230900.97500000001</v>
      </c>
      <c r="G7" s="1">
        <f>10^3*25</f>
        <v>25000</v>
      </c>
      <c r="H7" s="2">
        <f t="shared" si="3"/>
        <v>365241.01186092029</v>
      </c>
      <c r="I7" s="2">
        <v>835.3</v>
      </c>
      <c r="J7" s="2">
        <f t="shared" si="4"/>
        <v>2.2869830409901308E-3</v>
      </c>
      <c r="K7" s="3">
        <f t="shared" si="5"/>
        <v>835.3</v>
      </c>
    </row>
    <row r="8" spans="1:11" x14ac:dyDescent="0.35">
      <c r="A8" s="1">
        <f>10^3*30</f>
        <v>30000</v>
      </c>
      <c r="B8" s="2">
        <f t="shared" si="0"/>
        <v>900000000</v>
      </c>
      <c r="C8" s="2">
        <v>327841.3</v>
      </c>
      <c r="D8" s="2">
        <f t="shared" si="1"/>
        <v>3.6426811111111109E-4</v>
      </c>
      <c r="E8" s="3">
        <f t="shared" si="2"/>
        <v>332497.40400000004</v>
      </c>
      <c r="G8" s="1">
        <f>10^3*30</f>
        <v>30000</v>
      </c>
      <c r="H8" s="2">
        <f t="shared" si="3"/>
        <v>446180.24640811823</v>
      </c>
      <c r="I8" s="2">
        <v>1007.9</v>
      </c>
      <c r="J8" s="2">
        <f t="shared" si="4"/>
        <v>2.2589525379348155E-3</v>
      </c>
      <c r="K8" s="3">
        <f t="shared" si="5"/>
        <v>1020.4066567601641</v>
      </c>
    </row>
    <row r="9" spans="1:11" x14ac:dyDescent="0.35">
      <c r="A9" s="1">
        <f>10^3*35</f>
        <v>35000</v>
      </c>
      <c r="B9" s="2">
        <f t="shared" si="0"/>
        <v>1225000000</v>
      </c>
      <c r="C9" s="2">
        <v>448560.2</v>
      </c>
      <c r="D9" s="2">
        <f t="shared" si="1"/>
        <v>3.6617159183673472E-4</v>
      </c>
      <c r="E9" s="3">
        <f t="shared" si="2"/>
        <v>452565.91100000002</v>
      </c>
      <c r="G9" s="1">
        <f>10^3*35</f>
        <v>35000</v>
      </c>
      <c r="H9" s="2">
        <f t="shared" si="3"/>
        <v>528327.35555624682</v>
      </c>
      <c r="I9" s="2">
        <v>1199.2</v>
      </c>
      <c r="J9" s="2">
        <f t="shared" si="4"/>
        <v>2.2698048613012446E-3</v>
      </c>
      <c r="K9" s="3">
        <f t="shared" si="5"/>
        <v>1208.2757022482995</v>
      </c>
    </row>
    <row r="10" spans="1:11" x14ac:dyDescent="0.35">
      <c r="A10" s="1">
        <f>10^3*40</f>
        <v>40000</v>
      </c>
      <c r="B10" s="2">
        <f t="shared" si="0"/>
        <v>1600000000</v>
      </c>
      <c r="C10" s="2">
        <v>583760.6</v>
      </c>
      <c r="D10" s="2">
        <f t="shared" si="1"/>
        <v>3.6485037499999997E-4</v>
      </c>
      <c r="E10" s="3">
        <f t="shared" si="2"/>
        <v>591106.49600000004</v>
      </c>
      <c r="G10" s="1">
        <f>10^3*40</f>
        <v>40000</v>
      </c>
      <c r="H10" s="2">
        <f t="shared" si="3"/>
        <v>611508.49518197798</v>
      </c>
      <c r="I10" s="2">
        <v>1372.3</v>
      </c>
      <c r="J10" s="2">
        <f t="shared" si="4"/>
        <v>2.2441225441874181E-3</v>
      </c>
      <c r="K10" s="3">
        <f t="shared" si="5"/>
        <v>1398.5095579025788</v>
      </c>
    </row>
    <row r="11" spans="1:11" x14ac:dyDescent="0.35">
      <c r="A11" s="1">
        <f>10^3*45</f>
        <v>45000</v>
      </c>
      <c r="B11" s="2">
        <f t="shared" si="0"/>
        <v>2025000000</v>
      </c>
      <c r="C11" s="2">
        <v>748028.3</v>
      </c>
      <c r="D11" s="2">
        <f t="shared" si="1"/>
        <v>3.6939669135802473E-4</v>
      </c>
      <c r="E11" s="3">
        <f t="shared" si="2"/>
        <v>748119.15899999999</v>
      </c>
      <c r="G11" s="1">
        <f>10^3*45</f>
        <v>45000</v>
      </c>
      <c r="H11" s="2">
        <f t="shared" si="3"/>
        <v>695593.68214462919</v>
      </c>
      <c r="I11" s="2">
        <v>1542</v>
      </c>
      <c r="J11" s="2">
        <f t="shared" si="4"/>
        <v>2.2168113937518258E-3</v>
      </c>
      <c r="K11" s="3">
        <f t="shared" si="5"/>
        <v>1590.8109544846466</v>
      </c>
    </row>
    <row r="12" spans="1:11" ht="15" thickBot="1" x14ac:dyDescent="0.4">
      <c r="A12" s="1">
        <f>10^3*50</f>
        <v>50000</v>
      </c>
      <c r="B12" s="2">
        <f t="shared" si="0"/>
        <v>2500000000</v>
      </c>
      <c r="C12" s="4">
        <v>923603.9</v>
      </c>
      <c r="D12" s="2">
        <f t="shared" si="1"/>
        <v>3.6944156000000001E-4</v>
      </c>
      <c r="E12" s="3">
        <f t="shared" si="2"/>
        <v>923603.9</v>
      </c>
      <c r="G12" s="1">
        <f>10^3*50</f>
        <v>50000</v>
      </c>
      <c r="H12" s="2">
        <f t="shared" si="3"/>
        <v>780482.02372184058</v>
      </c>
      <c r="I12" s="4">
        <v>1710.4</v>
      </c>
      <c r="J12" s="2">
        <f t="shared" si="4"/>
        <v>2.1914662324235374E-3</v>
      </c>
      <c r="K12" s="3">
        <f t="shared" si="5"/>
        <v>1784.9491520495064</v>
      </c>
    </row>
    <row r="13" spans="1:11" ht="15" thickBot="1" x14ac:dyDescent="0.4"/>
    <row r="14" spans="1:11" ht="15" thickBot="1" x14ac:dyDescent="0.4">
      <c r="A14" s="5" t="s">
        <v>6</v>
      </c>
      <c r="B14" s="6">
        <f>MAX(D3:D12)</f>
        <v>3.6944156000000001E-4</v>
      </c>
      <c r="G14" s="5" t="s">
        <v>9</v>
      </c>
      <c r="H14" s="6">
        <f>MAX(J3:J12)</f>
        <v>2.2869830409901308E-3</v>
      </c>
    </row>
  </sheetData>
  <mergeCells count="2">
    <mergeCell ref="A1:E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Godoy Pastore</dc:creator>
  <cp:lastModifiedBy>Amparo Godoy Pastore</cp:lastModifiedBy>
  <dcterms:created xsi:type="dcterms:W3CDTF">2024-07-20T15:04:13Z</dcterms:created>
  <dcterms:modified xsi:type="dcterms:W3CDTF">2024-07-21T13:45:35Z</dcterms:modified>
</cp:coreProperties>
</file>