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it\glinski_stemflow\csv_in\"/>
    </mc:Choice>
  </mc:AlternateContent>
  <bookViews>
    <workbookView xWindow="12525" yWindow="-120" windowWidth="7965" windowHeight="7875" tabRatio="696" activeTab="3"/>
  </bookViews>
  <sheets>
    <sheet name="Ponds" sheetId="30" r:id="rId1"/>
    <sheet name="SF #3" sheetId="14" r:id="rId2"/>
    <sheet name="SF#4" sheetId="16" r:id="rId3"/>
    <sheet name="SF#7" sheetId="18" r:id="rId4"/>
    <sheet name="TF #3" sheetId="15" r:id="rId5"/>
    <sheet name="TF#4" sheetId="17" r:id="rId6"/>
    <sheet name="TF#7" sheetId="19" r:id="rId7"/>
    <sheet name="All Data" sheetId="22" r:id="rId8"/>
    <sheet name="Everything sorted" sheetId="27" r:id="rId9"/>
  </sheets>
  <calcPr calcId="152511"/>
</workbook>
</file>

<file path=xl/calcChain.xml><?xml version="1.0" encoding="utf-8"?>
<calcChain xmlns="http://schemas.openxmlformats.org/spreadsheetml/2006/main">
  <c r="U4" i="22" l="1"/>
  <c r="B11" i="27" l="1"/>
  <c r="C11" i="27"/>
  <c r="C209" i="27" l="1"/>
  <c r="B209" i="27"/>
  <c r="C208" i="27"/>
  <c r="B208" i="27"/>
  <c r="C207" i="27"/>
  <c r="B207" i="27"/>
  <c r="C206" i="27"/>
  <c r="B206" i="27"/>
  <c r="C205" i="27"/>
  <c r="B205" i="27"/>
  <c r="C204" i="27"/>
  <c r="B204" i="27"/>
  <c r="C203" i="27"/>
  <c r="B203" i="27"/>
  <c r="C17" i="27"/>
  <c r="B17" i="27"/>
  <c r="C202" i="27"/>
  <c r="B202" i="27"/>
  <c r="C201" i="27"/>
  <c r="B201" i="27"/>
  <c r="C200" i="27"/>
  <c r="B200" i="27"/>
  <c r="C199" i="27"/>
  <c r="B199" i="27"/>
  <c r="C198" i="27"/>
  <c r="B198" i="27"/>
  <c r="C197" i="27"/>
  <c r="B197" i="27"/>
  <c r="C34" i="27"/>
  <c r="B34" i="27"/>
  <c r="C196" i="27"/>
  <c r="B196" i="27"/>
  <c r="C195" i="27"/>
  <c r="B195" i="27"/>
  <c r="C194" i="27"/>
  <c r="B194" i="27"/>
  <c r="C193" i="27"/>
  <c r="B193" i="27"/>
  <c r="C192" i="27"/>
  <c r="B192" i="27"/>
  <c r="C191" i="27"/>
  <c r="B191" i="27"/>
  <c r="C190" i="27"/>
  <c r="B190" i="27"/>
  <c r="C189" i="27"/>
  <c r="B189" i="27"/>
  <c r="C188" i="27"/>
  <c r="B188" i="27"/>
  <c r="HR4" i="27"/>
  <c r="HA4" i="27"/>
  <c r="GJ4" i="27"/>
  <c r="FR4" i="27"/>
  <c r="EZ4" i="27"/>
  <c r="C4" i="27" s="1"/>
  <c r="C187" i="27"/>
  <c r="B187" i="27"/>
  <c r="C186" i="27"/>
  <c r="B186" i="27"/>
  <c r="C185" i="27"/>
  <c r="B185" i="27"/>
  <c r="C184" i="27"/>
  <c r="B184" i="27"/>
  <c r="C183" i="27"/>
  <c r="B183" i="27"/>
  <c r="C182" i="27"/>
  <c r="B182" i="27"/>
  <c r="C181" i="27"/>
  <c r="B181" i="27"/>
  <c r="C180" i="27"/>
  <c r="B180" i="27"/>
  <c r="C179" i="27"/>
  <c r="B179" i="27"/>
  <c r="C178" i="27"/>
  <c r="B178" i="27"/>
  <c r="C177" i="27"/>
  <c r="B177" i="27"/>
  <c r="C176" i="27"/>
  <c r="B176" i="27"/>
  <c r="C33" i="27"/>
  <c r="B33" i="27"/>
  <c r="C175" i="27"/>
  <c r="B175" i="27"/>
  <c r="C174" i="27"/>
  <c r="B174" i="27"/>
  <c r="C173" i="27"/>
  <c r="B173" i="27"/>
  <c r="C172" i="27"/>
  <c r="B172" i="27"/>
  <c r="C171" i="27"/>
  <c r="B171" i="27"/>
  <c r="C170" i="27"/>
  <c r="B170" i="27"/>
  <c r="C169" i="27"/>
  <c r="B169" i="27"/>
  <c r="C168" i="27"/>
  <c r="B168" i="27"/>
  <c r="C167" i="27"/>
  <c r="B167" i="27"/>
  <c r="C166" i="27"/>
  <c r="B166" i="27"/>
  <c r="C165" i="27"/>
  <c r="B165" i="27"/>
  <c r="C164" i="27"/>
  <c r="B164" i="27"/>
  <c r="C32" i="27"/>
  <c r="B32" i="27"/>
  <c r="C163" i="27"/>
  <c r="B163" i="27"/>
  <c r="C162" i="27"/>
  <c r="B162" i="27"/>
  <c r="C161" i="27"/>
  <c r="B161" i="27"/>
  <c r="C160" i="27"/>
  <c r="B160" i="27"/>
  <c r="C159" i="27"/>
  <c r="B159" i="27"/>
  <c r="C158" i="27"/>
  <c r="B158" i="27"/>
  <c r="C157" i="27"/>
  <c r="B157" i="27"/>
  <c r="C156" i="27"/>
  <c r="B156" i="27"/>
  <c r="C155" i="27"/>
  <c r="B155" i="27"/>
  <c r="C154" i="27"/>
  <c r="B154" i="27"/>
  <c r="C153" i="27"/>
  <c r="B153" i="27"/>
  <c r="C27" i="27"/>
  <c r="B27" i="27"/>
  <c r="C152" i="27"/>
  <c r="B152" i="27"/>
  <c r="C151" i="27"/>
  <c r="B151" i="27"/>
  <c r="C150" i="27"/>
  <c r="B150" i="27"/>
  <c r="C149" i="27"/>
  <c r="B149" i="27"/>
  <c r="C22" i="27"/>
  <c r="B22" i="27"/>
  <c r="C31" i="27"/>
  <c r="B31" i="27"/>
  <c r="C148" i="27"/>
  <c r="B148" i="27"/>
  <c r="C147" i="27"/>
  <c r="B147" i="27"/>
  <c r="C146" i="27"/>
  <c r="B146" i="27"/>
  <c r="C21" i="27"/>
  <c r="B21" i="27"/>
  <c r="C145" i="27"/>
  <c r="B145" i="27"/>
  <c r="C144" i="27"/>
  <c r="B144" i="27"/>
  <c r="C143" i="27"/>
  <c r="B143" i="27"/>
  <c r="HR3" i="27"/>
  <c r="HA3" i="27"/>
  <c r="GJ3" i="27"/>
  <c r="FX3" i="27"/>
  <c r="FR3" i="27"/>
  <c r="B3" i="27" s="1"/>
  <c r="FL3" i="27"/>
  <c r="EZ3" i="27"/>
  <c r="EO3" i="27"/>
  <c r="EI3" i="27"/>
  <c r="DX3" i="27"/>
  <c r="C142" i="27"/>
  <c r="B142" i="27"/>
  <c r="C141" i="27"/>
  <c r="B141" i="27"/>
  <c r="C140" i="27"/>
  <c r="B140" i="27"/>
  <c r="C139" i="27"/>
  <c r="B139" i="27"/>
  <c r="C9" i="27"/>
  <c r="B9" i="27"/>
  <c r="C30" i="27"/>
  <c r="B30" i="27"/>
  <c r="C138" i="27"/>
  <c r="B138" i="27"/>
  <c r="C137" i="27"/>
  <c r="B137" i="27"/>
  <c r="C136" i="27"/>
  <c r="B136" i="27"/>
  <c r="C135" i="27"/>
  <c r="B135" i="27"/>
  <c r="C134" i="27"/>
  <c r="B134" i="27"/>
  <c r="C133" i="27"/>
  <c r="B133" i="27"/>
  <c r="C132" i="27"/>
  <c r="B132" i="27"/>
  <c r="C131" i="27"/>
  <c r="B131" i="27"/>
  <c r="C130" i="27"/>
  <c r="B130" i="27"/>
  <c r="C129" i="27"/>
  <c r="B129" i="27"/>
  <c r="C128" i="27"/>
  <c r="B128" i="27"/>
  <c r="C127" i="27"/>
  <c r="B127" i="27"/>
  <c r="C126" i="27"/>
  <c r="B126" i="27"/>
  <c r="C125" i="27"/>
  <c r="B125" i="27"/>
  <c r="C124" i="27"/>
  <c r="B124" i="27"/>
  <c r="C123" i="27"/>
  <c r="B123" i="27"/>
  <c r="C122" i="27"/>
  <c r="B122" i="27"/>
  <c r="HR6" i="27"/>
  <c r="HA6" i="27"/>
  <c r="GJ6" i="27"/>
  <c r="C121" i="27"/>
  <c r="B121" i="27"/>
  <c r="C120" i="27"/>
  <c r="B120" i="27"/>
  <c r="C119" i="27"/>
  <c r="B119" i="27"/>
  <c r="C24" i="27"/>
  <c r="B24" i="27"/>
  <c r="C118" i="27"/>
  <c r="B118" i="27"/>
  <c r="C117" i="27"/>
  <c r="B117" i="27"/>
  <c r="C116" i="27"/>
  <c r="B116" i="27"/>
  <c r="C20" i="27"/>
  <c r="B20" i="27"/>
  <c r="C115" i="27"/>
  <c r="B115" i="27"/>
  <c r="C114" i="27"/>
  <c r="B114" i="27"/>
  <c r="C113" i="27"/>
  <c r="B113" i="27"/>
  <c r="C112" i="27"/>
  <c r="B112" i="27"/>
  <c r="C111" i="27"/>
  <c r="B111" i="27"/>
  <c r="C110" i="27"/>
  <c r="B110" i="27"/>
  <c r="C109" i="27"/>
  <c r="B109" i="27"/>
  <c r="C108" i="27"/>
  <c r="B108" i="27"/>
  <c r="C107" i="27"/>
  <c r="B107" i="27"/>
  <c r="C106" i="27"/>
  <c r="B106" i="27"/>
  <c r="C105" i="27"/>
  <c r="B105" i="27"/>
  <c r="C104" i="27"/>
  <c r="B104" i="27"/>
  <c r="C26" i="27"/>
  <c r="B26" i="27"/>
  <c r="C103" i="27"/>
  <c r="B103" i="27"/>
  <c r="C102" i="27"/>
  <c r="B102" i="27"/>
  <c r="C101" i="27"/>
  <c r="B101" i="27"/>
  <c r="C100" i="27"/>
  <c r="B100" i="27"/>
  <c r="C25" i="27"/>
  <c r="B25" i="27"/>
  <c r="C13" i="27"/>
  <c r="B13" i="27"/>
  <c r="C99" i="27"/>
  <c r="B99" i="27"/>
  <c r="C98" i="27"/>
  <c r="B98" i="27"/>
  <c r="C15" i="27"/>
  <c r="B15" i="27"/>
  <c r="C97" i="27"/>
  <c r="B97" i="27"/>
  <c r="C96" i="27"/>
  <c r="B96" i="27"/>
  <c r="C19" i="27"/>
  <c r="B19" i="27"/>
  <c r="C95" i="27"/>
  <c r="B95" i="27"/>
  <c r="C94" i="27"/>
  <c r="B94" i="27"/>
  <c r="C93" i="27"/>
  <c r="B93" i="27"/>
  <c r="C92" i="27"/>
  <c r="B92" i="27"/>
  <c r="C91" i="27"/>
  <c r="B91" i="27"/>
  <c r="C29" i="27"/>
  <c r="B29" i="27"/>
  <c r="C90" i="27"/>
  <c r="B90" i="27"/>
  <c r="C89" i="27"/>
  <c r="B89" i="27"/>
  <c r="C88" i="27"/>
  <c r="B88" i="27"/>
  <c r="C87" i="27"/>
  <c r="B87" i="27"/>
  <c r="C14" i="27"/>
  <c r="B14" i="27"/>
  <c r="C86" i="27"/>
  <c r="B86" i="27"/>
  <c r="C16" i="27"/>
  <c r="B1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3" i="27"/>
  <c r="B73" i="27"/>
  <c r="C72" i="27"/>
  <c r="B72" i="27"/>
  <c r="C18" i="27"/>
  <c r="B18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HR7" i="27"/>
  <c r="FX7" i="27"/>
  <c r="EO7" i="27"/>
  <c r="C7" i="27" s="1"/>
  <c r="C55" i="27"/>
  <c r="B55" i="27"/>
  <c r="C23" i="27"/>
  <c r="B23" i="27"/>
  <c r="C54" i="27"/>
  <c r="B54" i="27"/>
  <c r="C28" i="27"/>
  <c r="B28" i="27"/>
  <c r="C53" i="27"/>
  <c r="B53" i="27"/>
  <c r="C52" i="27"/>
  <c r="B52" i="27"/>
  <c r="C8" i="27"/>
  <c r="B8" i="27"/>
  <c r="GP12" i="27"/>
  <c r="C12" i="27" s="1"/>
  <c r="DX12" i="27"/>
  <c r="B12" i="27"/>
  <c r="C51" i="27"/>
  <c r="B51" i="27"/>
  <c r="C50" i="27"/>
  <c r="B50" i="27"/>
  <c r="C49" i="27"/>
  <c r="B49" i="27"/>
  <c r="C48" i="27"/>
  <c r="B48" i="27"/>
  <c r="C10" i="27"/>
  <c r="B10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HR5" i="27"/>
  <c r="HA5" i="27"/>
  <c r="FX5" i="27"/>
  <c r="FR5" i="27"/>
  <c r="FL5" i="27"/>
  <c r="EZ5" i="27"/>
  <c r="EO5" i="27"/>
  <c r="EI5" i="27"/>
  <c r="DY5" i="27"/>
  <c r="C5" i="27" s="1"/>
  <c r="C40" i="27"/>
  <c r="B40" i="27"/>
  <c r="C39" i="27"/>
  <c r="B39" i="27"/>
  <c r="C38" i="27"/>
  <c r="B38" i="27"/>
  <c r="C37" i="27"/>
  <c r="B37" i="27"/>
  <c r="C36" i="27"/>
  <c r="B36" i="27"/>
  <c r="C35" i="27"/>
  <c r="B35" i="27"/>
  <c r="Q3" i="19"/>
  <c r="Q4" i="19"/>
  <c r="Q6" i="19"/>
  <c r="Q5" i="19"/>
  <c r="Q9" i="19"/>
  <c r="R6" i="17"/>
  <c r="R5" i="17"/>
  <c r="R3" i="17"/>
  <c r="F5" i="17"/>
  <c r="F7" i="17"/>
  <c r="F4" i="17"/>
  <c r="Q6" i="15"/>
  <c r="Q5" i="15"/>
  <c r="Q4" i="15"/>
  <c r="F3" i="15"/>
  <c r="F6" i="15"/>
  <c r="F4" i="15"/>
  <c r="Q6" i="18"/>
  <c r="Q5" i="18"/>
  <c r="Q4" i="18"/>
  <c r="Q3" i="18"/>
  <c r="F9" i="18"/>
  <c r="R7" i="16"/>
  <c r="R3" i="16"/>
  <c r="R4" i="16"/>
  <c r="L7" i="16"/>
  <c r="L3" i="16"/>
  <c r="Q5" i="14"/>
  <c r="Q3" i="14"/>
  <c r="G5" i="14"/>
  <c r="F3" i="14"/>
  <c r="F10" i="14"/>
  <c r="B5" i="27" l="1"/>
  <c r="C6" i="27"/>
  <c r="C3" i="27"/>
  <c r="B6" i="27"/>
  <c r="B7" i="27"/>
  <c r="B4" i="27"/>
  <c r="B208" i="30"/>
  <c r="A208" i="30"/>
  <c r="B207" i="30"/>
  <c r="A207" i="30"/>
  <c r="B206" i="30"/>
  <c r="A206" i="30"/>
  <c r="B205" i="30"/>
  <c r="A205" i="30"/>
  <c r="B204" i="30"/>
  <c r="A204" i="30"/>
  <c r="B203" i="30"/>
  <c r="A203" i="30"/>
  <c r="B202" i="30"/>
  <c r="A202" i="30"/>
  <c r="B201" i="30"/>
  <c r="A201" i="30"/>
  <c r="B200" i="30"/>
  <c r="A200" i="30"/>
  <c r="B199" i="30"/>
  <c r="A199" i="30"/>
  <c r="B198" i="30"/>
  <c r="A198" i="30"/>
  <c r="B197" i="30"/>
  <c r="A197" i="30"/>
  <c r="B196" i="30"/>
  <c r="A196" i="30"/>
  <c r="B195" i="30"/>
  <c r="A195" i="30"/>
  <c r="B194" i="30"/>
  <c r="A194" i="30"/>
  <c r="B193" i="30"/>
  <c r="A193" i="30"/>
  <c r="B192" i="30"/>
  <c r="A192" i="30"/>
  <c r="B191" i="30"/>
  <c r="A191" i="30"/>
  <c r="B190" i="30"/>
  <c r="A190" i="30"/>
  <c r="B189" i="30"/>
  <c r="A189" i="30"/>
  <c r="B188" i="30"/>
  <c r="A188" i="30"/>
  <c r="B187" i="30"/>
  <c r="A187" i="30"/>
  <c r="B186" i="30"/>
  <c r="A186" i="30"/>
  <c r="B185" i="30"/>
  <c r="A185" i="30"/>
  <c r="B184" i="30"/>
  <c r="A184" i="30"/>
  <c r="B183" i="30"/>
  <c r="A183" i="30"/>
  <c r="B182" i="30"/>
  <c r="A182" i="30"/>
  <c r="B181" i="30"/>
  <c r="A181" i="30"/>
  <c r="B180" i="30"/>
  <c r="A180" i="30"/>
  <c r="B179" i="30"/>
  <c r="A179" i="30"/>
  <c r="B178" i="30"/>
  <c r="A178" i="30"/>
  <c r="B177" i="30"/>
  <c r="A177" i="30"/>
  <c r="B176" i="30"/>
  <c r="A176" i="30"/>
  <c r="B175" i="30"/>
  <c r="A175" i="30"/>
  <c r="B174" i="30"/>
  <c r="A174" i="30"/>
  <c r="B173" i="30"/>
  <c r="A173" i="30"/>
  <c r="B172" i="30"/>
  <c r="A172" i="30"/>
  <c r="B171" i="30"/>
  <c r="A171" i="30"/>
  <c r="B170" i="30"/>
  <c r="A170" i="30"/>
  <c r="B169" i="30"/>
  <c r="A169" i="30"/>
  <c r="B168" i="30"/>
  <c r="A168" i="30"/>
  <c r="B167" i="30"/>
  <c r="A167" i="30"/>
  <c r="B166" i="30"/>
  <c r="A166" i="30"/>
  <c r="B165" i="30"/>
  <c r="A165" i="30"/>
  <c r="B164" i="30"/>
  <c r="A164" i="30"/>
  <c r="B163" i="30"/>
  <c r="A163" i="30"/>
  <c r="B28" i="30"/>
  <c r="A28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6" i="30"/>
  <c r="A146" i="30"/>
  <c r="B145" i="30"/>
  <c r="A145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1" i="30"/>
  <c r="A51" i="30"/>
  <c r="B50" i="30"/>
  <c r="A50" i="30"/>
  <c r="B25" i="30"/>
  <c r="A25" i="30"/>
  <c r="B49" i="30"/>
  <c r="A49" i="30"/>
  <c r="B48" i="30"/>
  <c r="A48" i="30"/>
  <c r="B47" i="30"/>
  <c r="A47" i="30"/>
  <c r="B46" i="30"/>
  <c r="A46" i="30"/>
  <c r="B45" i="30"/>
  <c r="A45" i="30"/>
  <c r="B6" i="30"/>
  <c r="A6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29" i="30"/>
  <c r="A29" i="30"/>
  <c r="B24" i="30"/>
  <c r="A24" i="30"/>
  <c r="B147" i="30"/>
  <c r="A147" i="30"/>
  <c r="B144" i="30"/>
  <c r="A144" i="30"/>
  <c r="B27" i="30"/>
  <c r="A27" i="30"/>
  <c r="B22" i="30"/>
  <c r="A22" i="30"/>
  <c r="B26" i="30"/>
  <c r="A26" i="30"/>
  <c r="B20" i="30"/>
  <c r="A20" i="30"/>
  <c r="B30" i="30"/>
  <c r="A30" i="30"/>
  <c r="B16" i="30"/>
  <c r="A16" i="30"/>
  <c r="B23" i="30"/>
  <c r="A23" i="30"/>
  <c r="B21" i="30"/>
  <c r="A21" i="30"/>
  <c r="B13" i="30"/>
  <c r="A13" i="30"/>
  <c r="B116" i="30"/>
  <c r="A116" i="30"/>
  <c r="B18" i="30"/>
  <c r="A18" i="30"/>
  <c r="B17" i="30"/>
  <c r="A17" i="30"/>
  <c r="B15" i="30"/>
  <c r="A15" i="30"/>
  <c r="B10" i="30"/>
  <c r="A10" i="30"/>
  <c r="B12" i="30"/>
  <c r="A12" i="30"/>
  <c r="B19" i="30"/>
  <c r="A19" i="30"/>
  <c r="B7" i="30"/>
  <c r="A7" i="30"/>
  <c r="B14" i="30"/>
  <c r="A14" i="30"/>
  <c r="B9" i="30"/>
  <c r="A9" i="30"/>
  <c r="B11" i="30"/>
  <c r="A11" i="30"/>
  <c r="B4" i="30"/>
  <c r="A4" i="30"/>
  <c r="B5" i="30"/>
  <c r="A5" i="30"/>
  <c r="B52" i="30"/>
  <c r="A52" i="30"/>
  <c r="B8" i="30"/>
  <c r="A8" i="30"/>
  <c r="B3" i="30"/>
  <c r="A3" i="30"/>
  <c r="B2" i="30"/>
  <c r="A2" i="30"/>
  <c r="B5" i="19" l="1"/>
  <c r="B6" i="19"/>
  <c r="B86" i="19"/>
  <c r="B10" i="19"/>
  <c r="B9" i="19"/>
  <c r="B130" i="19"/>
  <c r="B8" i="19"/>
  <c r="B67" i="19"/>
  <c r="B69" i="19"/>
  <c r="B3" i="19"/>
  <c r="B143" i="19"/>
  <c r="B7" i="19"/>
  <c r="B34" i="19"/>
  <c r="B92" i="19"/>
  <c r="B31" i="19"/>
  <c r="B74" i="19"/>
  <c r="B122" i="19"/>
  <c r="B55" i="19"/>
  <c r="B100" i="19"/>
  <c r="B161" i="19"/>
  <c r="B54" i="19"/>
  <c r="B163" i="19"/>
  <c r="B181" i="19"/>
  <c r="B178" i="19"/>
  <c r="B158" i="19"/>
  <c r="B91" i="19"/>
  <c r="B157" i="19"/>
  <c r="B176" i="19"/>
  <c r="B30" i="19"/>
  <c r="B175" i="19"/>
  <c r="B87" i="19"/>
  <c r="B85" i="19"/>
  <c r="B46" i="19"/>
  <c r="B14" i="19"/>
  <c r="B83" i="19"/>
  <c r="B51" i="19"/>
  <c r="B151" i="19"/>
  <c r="B29" i="19"/>
  <c r="B118" i="19"/>
  <c r="B150" i="19"/>
  <c r="B33" i="19"/>
  <c r="B115" i="19"/>
  <c r="B70" i="19"/>
  <c r="B116" i="19"/>
  <c r="B154" i="19"/>
  <c r="B27" i="19"/>
  <c r="B22" i="19"/>
  <c r="B102" i="19"/>
  <c r="B123" i="19"/>
  <c r="B117" i="19"/>
  <c r="B198" i="19"/>
  <c r="B84" i="19"/>
  <c r="B58" i="19"/>
  <c r="B200" i="19"/>
  <c r="B48" i="19"/>
  <c r="B77" i="19"/>
  <c r="B20" i="19"/>
  <c r="B13" i="19"/>
  <c r="B88" i="19"/>
  <c r="B94" i="19"/>
  <c r="B19" i="19"/>
  <c r="B15" i="19"/>
  <c r="B59" i="19"/>
  <c r="B89" i="19"/>
  <c r="B23" i="19"/>
  <c r="B21" i="19"/>
  <c r="B16" i="19"/>
  <c r="B90" i="19"/>
  <c r="B193" i="19"/>
  <c r="B137" i="19"/>
  <c r="B52" i="19"/>
  <c r="B12" i="19"/>
  <c r="B76" i="19"/>
  <c r="B75" i="19"/>
  <c r="B195" i="19"/>
  <c r="B17" i="19"/>
  <c r="B18" i="19"/>
  <c r="B191" i="19"/>
  <c r="B80" i="19"/>
  <c r="B208" i="19"/>
  <c r="B32" i="19"/>
  <c r="B153" i="19"/>
  <c r="B152" i="19"/>
  <c r="B168" i="19"/>
  <c r="B107" i="19"/>
  <c r="B149" i="19"/>
  <c r="B166" i="19"/>
  <c r="B124" i="19"/>
  <c r="B148" i="19"/>
  <c r="B197" i="19"/>
  <c r="B140" i="19"/>
  <c r="B173" i="19"/>
  <c r="B79" i="19"/>
  <c r="B170" i="19"/>
  <c r="B26" i="19"/>
  <c r="B28" i="19"/>
  <c r="B146" i="19"/>
  <c r="B139" i="19"/>
  <c r="B169" i="19"/>
  <c r="B63" i="19"/>
  <c r="B73" i="19"/>
  <c r="B61" i="19"/>
  <c r="B204" i="19"/>
  <c r="B78" i="19"/>
  <c r="B172" i="19"/>
  <c r="B128" i="19"/>
  <c r="B131" i="19"/>
  <c r="B162" i="19"/>
  <c r="B142" i="19"/>
  <c r="B141" i="19"/>
  <c r="B133" i="19"/>
  <c r="B101" i="19"/>
  <c r="B186" i="19"/>
  <c r="B177" i="19"/>
  <c r="B109" i="19"/>
  <c r="B164" i="19"/>
  <c r="B138" i="19"/>
  <c r="B179" i="19"/>
  <c r="B202" i="19"/>
  <c r="B121" i="19"/>
  <c r="B96" i="19"/>
  <c r="B190" i="19"/>
  <c r="B188" i="19"/>
  <c r="B209" i="19"/>
  <c r="B136" i="19"/>
  <c r="B147" i="19"/>
  <c r="B43" i="19"/>
  <c r="B203" i="19"/>
  <c r="B105" i="19"/>
  <c r="B113" i="19"/>
  <c r="B165" i="19"/>
  <c r="B207" i="19"/>
  <c r="B144" i="19"/>
  <c r="B112" i="19"/>
  <c r="B206" i="19"/>
  <c r="B11" i="19"/>
  <c r="B111" i="19"/>
  <c r="B41" i="19"/>
  <c r="B47" i="19"/>
  <c r="B126" i="19"/>
  <c r="B119" i="19"/>
  <c r="B171" i="19"/>
  <c r="B42" i="19"/>
  <c r="B180" i="19"/>
  <c r="B98" i="19"/>
  <c r="B95" i="19"/>
  <c r="B110" i="19"/>
  <c r="B35" i="19"/>
  <c r="B103" i="19"/>
  <c r="B187" i="19"/>
  <c r="B199" i="19"/>
  <c r="B182" i="19"/>
  <c r="B194" i="19"/>
  <c r="B155" i="19"/>
  <c r="B125" i="19"/>
  <c r="B25" i="19"/>
  <c r="B60" i="19"/>
  <c r="B201" i="19"/>
  <c r="B64" i="19"/>
  <c r="B65" i="19"/>
  <c r="B108" i="19"/>
  <c r="B185" i="19"/>
  <c r="B71" i="19"/>
  <c r="B53" i="19"/>
  <c r="B68" i="19"/>
  <c r="B57" i="19"/>
  <c r="B106" i="19"/>
  <c r="B50" i="19"/>
  <c r="B45" i="19"/>
  <c r="B40" i="19"/>
  <c r="B24" i="19"/>
  <c r="B132" i="19"/>
  <c r="B183" i="19"/>
  <c r="B189" i="19"/>
  <c r="B196" i="19"/>
  <c r="B99" i="19"/>
  <c r="B129" i="19"/>
  <c r="B104" i="19"/>
  <c r="B39" i="19"/>
  <c r="B37" i="19"/>
  <c r="B49" i="19"/>
  <c r="B38" i="19"/>
  <c r="B192" i="19"/>
  <c r="B97" i="19"/>
  <c r="B120" i="19"/>
  <c r="B36" i="19"/>
  <c r="B174" i="19"/>
  <c r="B167" i="19"/>
  <c r="B93" i="19"/>
  <c r="B56" i="19"/>
  <c r="B184" i="19"/>
  <c r="B44" i="19"/>
  <c r="B82" i="19"/>
  <c r="B127" i="19"/>
  <c r="B62" i="19"/>
  <c r="B134" i="19"/>
  <c r="B135" i="19"/>
  <c r="B156" i="19"/>
  <c r="B114" i="19"/>
  <c r="B81" i="19"/>
  <c r="B145" i="19"/>
  <c r="B205" i="19"/>
  <c r="B160" i="19"/>
  <c r="B72" i="19"/>
  <c r="B159" i="19"/>
  <c r="B66" i="19"/>
  <c r="B4" i="19"/>
  <c r="B7" i="18"/>
  <c r="B5" i="18"/>
  <c r="B4" i="18"/>
  <c r="B86" i="18"/>
  <c r="B9" i="18"/>
  <c r="B6" i="18"/>
  <c r="B130" i="18"/>
  <c r="B10" i="18"/>
  <c r="B68" i="18"/>
  <c r="B70" i="18"/>
  <c r="B143" i="18"/>
  <c r="B8" i="18"/>
  <c r="B35" i="18"/>
  <c r="B92" i="18"/>
  <c r="B32" i="18"/>
  <c r="B75" i="18"/>
  <c r="B122" i="18"/>
  <c r="B56" i="18"/>
  <c r="B100" i="18"/>
  <c r="B161" i="18"/>
  <c r="B55" i="18"/>
  <c r="B163" i="18"/>
  <c r="B181" i="18"/>
  <c r="B178" i="18"/>
  <c r="B158" i="18"/>
  <c r="B91" i="18"/>
  <c r="B157" i="18"/>
  <c r="B176" i="18"/>
  <c r="B31" i="18"/>
  <c r="B175" i="18"/>
  <c r="B87" i="18"/>
  <c r="B85" i="18"/>
  <c r="B47" i="18"/>
  <c r="B15" i="18"/>
  <c r="B83" i="18"/>
  <c r="B52" i="18"/>
  <c r="B151" i="18"/>
  <c r="B30" i="18"/>
  <c r="B118" i="18"/>
  <c r="B150" i="18"/>
  <c r="B34" i="18"/>
  <c r="B115" i="18"/>
  <c r="B71" i="18"/>
  <c r="B116" i="18"/>
  <c r="B154" i="18"/>
  <c r="B28" i="18"/>
  <c r="B23" i="18"/>
  <c r="B102" i="18"/>
  <c r="B123" i="18"/>
  <c r="B117" i="18"/>
  <c r="B198" i="18"/>
  <c r="B84" i="18"/>
  <c r="B59" i="18"/>
  <c r="B200" i="18"/>
  <c r="B49" i="18"/>
  <c r="B78" i="18"/>
  <c r="B21" i="18"/>
  <c r="B14" i="18"/>
  <c r="B88" i="18"/>
  <c r="B94" i="18"/>
  <c r="B20" i="18"/>
  <c r="B16" i="18"/>
  <c r="B60" i="18"/>
  <c r="B89" i="18"/>
  <c r="B24" i="18"/>
  <c r="B22" i="18"/>
  <c r="B17" i="18"/>
  <c r="B90" i="18"/>
  <c r="B193" i="18"/>
  <c r="B137" i="18"/>
  <c r="B53" i="18"/>
  <c r="B13" i="18"/>
  <c r="B77" i="18"/>
  <c r="B76" i="18"/>
  <c r="B195" i="18"/>
  <c r="B18" i="18"/>
  <c r="B19" i="18"/>
  <c r="B191" i="18"/>
  <c r="B11" i="18"/>
  <c r="B208" i="18"/>
  <c r="B33" i="18"/>
  <c r="B153" i="18"/>
  <c r="B152" i="18"/>
  <c r="B168" i="18"/>
  <c r="B107" i="18"/>
  <c r="B149" i="18"/>
  <c r="B166" i="18"/>
  <c r="B124" i="18"/>
  <c r="B148" i="18"/>
  <c r="B197" i="18"/>
  <c r="B140" i="18"/>
  <c r="B173" i="18"/>
  <c r="B80" i="18"/>
  <c r="B170" i="18"/>
  <c r="B27" i="18"/>
  <c r="B29" i="18"/>
  <c r="B146" i="18"/>
  <c r="B139" i="18"/>
  <c r="B169" i="18"/>
  <c r="B64" i="18"/>
  <c r="B74" i="18"/>
  <c r="B62" i="18"/>
  <c r="B204" i="18"/>
  <c r="B79" i="18"/>
  <c r="B172" i="18"/>
  <c r="B128" i="18"/>
  <c r="B131" i="18"/>
  <c r="B162" i="18"/>
  <c r="B142" i="18"/>
  <c r="B141" i="18"/>
  <c r="B133" i="18"/>
  <c r="B101" i="18"/>
  <c r="B186" i="18"/>
  <c r="B177" i="18"/>
  <c r="B109" i="18"/>
  <c r="B164" i="18"/>
  <c r="B138" i="18"/>
  <c r="B179" i="18"/>
  <c r="B202" i="18"/>
  <c r="B121" i="18"/>
  <c r="B96" i="18"/>
  <c r="B190" i="18"/>
  <c r="B188" i="18"/>
  <c r="B209" i="18"/>
  <c r="B136" i="18"/>
  <c r="B147" i="18"/>
  <c r="B44" i="18"/>
  <c r="B203" i="18"/>
  <c r="B105" i="18"/>
  <c r="B113" i="18"/>
  <c r="B165" i="18"/>
  <c r="B207" i="18"/>
  <c r="B144" i="18"/>
  <c r="B112" i="18"/>
  <c r="B206" i="18"/>
  <c r="B12" i="18"/>
  <c r="B111" i="18"/>
  <c r="B42" i="18"/>
  <c r="B48" i="18"/>
  <c r="B126" i="18"/>
  <c r="B119" i="18"/>
  <c r="B171" i="18"/>
  <c r="B43" i="18"/>
  <c r="B180" i="18"/>
  <c r="B98" i="18"/>
  <c r="B95" i="18"/>
  <c r="B110" i="18"/>
  <c r="B36" i="18"/>
  <c r="B103" i="18"/>
  <c r="B187" i="18"/>
  <c r="B199" i="18"/>
  <c r="B182" i="18"/>
  <c r="B194" i="18"/>
  <c r="B155" i="18"/>
  <c r="B125" i="18"/>
  <c r="B26" i="18"/>
  <c r="B61" i="18"/>
  <c r="B201" i="18"/>
  <c r="B65" i="18"/>
  <c r="B66" i="18"/>
  <c r="B108" i="18"/>
  <c r="B185" i="18"/>
  <c r="B72" i="18"/>
  <c r="B54" i="18"/>
  <c r="B69" i="18"/>
  <c r="B58" i="18"/>
  <c r="B106" i="18"/>
  <c r="B51" i="18"/>
  <c r="B46" i="18"/>
  <c r="B41" i="18"/>
  <c r="B25" i="18"/>
  <c r="B132" i="18"/>
  <c r="B183" i="18"/>
  <c r="B189" i="18"/>
  <c r="B196" i="18"/>
  <c r="B99" i="18"/>
  <c r="B129" i="18"/>
  <c r="B104" i="18"/>
  <c r="B40" i="18"/>
  <c r="B38" i="18"/>
  <c r="B50" i="18"/>
  <c r="B39" i="18"/>
  <c r="B192" i="18"/>
  <c r="B97" i="18"/>
  <c r="B120" i="18"/>
  <c r="B37" i="18"/>
  <c r="B174" i="18"/>
  <c r="B167" i="18"/>
  <c r="B93" i="18"/>
  <c r="B57" i="18"/>
  <c r="B184" i="18"/>
  <c r="B45" i="18"/>
  <c r="B82" i="18"/>
  <c r="B127" i="18"/>
  <c r="B63" i="18"/>
  <c r="B134" i="18"/>
  <c r="B135" i="18"/>
  <c r="B156" i="18"/>
  <c r="B114" i="18"/>
  <c r="B81" i="18"/>
  <c r="B145" i="18"/>
  <c r="B205" i="18"/>
  <c r="B160" i="18"/>
  <c r="B73" i="18"/>
  <c r="B159" i="18"/>
  <c r="B67" i="18"/>
  <c r="B3" i="18"/>
  <c r="B11" i="17"/>
  <c r="B3" i="17"/>
  <c r="B6" i="17"/>
  <c r="B12" i="17"/>
  <c r="B10" i="17"/>
  <c r="B7" i="17"/>
  <c r="B13" i="17"/>
  <c r="B9" i="17"/>
  <c r="B70" i="17"/>
  <c r="B4" i="17"/>
  <c r="B143" i="17"/>
  <c r="B8" i="17"/>
  <c r="B37" i="17"/>
  <c r="B93" i="17"/>
  <c r="B34" i="17"/>
  <c r="B76" i="17"/>
  <c r="B124" i="17"/>
  <c r="B58" i="17"/>
  <c r="B101" i="17"/>
  <c r="B161" i="17"/>
  <c r="B57" i="17"/>
  <c r="B163" i="17"/>
  <c r="B181" i="17"/>
  <c r="B178" i="17"/>
  <c r="B158" i="17"/>
  <c r="B92" i="17"/>
  <c r="B157" i="17"/>
  <c r="B176" i="17"/>
  <c r="B33" i="17"/>
  <c r="B175" i="17"/>
  <c r="B88" i="17"/>
  <c r="B87" i="17"/>
  <c r="B49" i="17"/>
  <c r="B17" i="17"/>
  <c r="B85" i="17"/>
  <c r="B54" i="17"/>
  <c r="B151" i="17"/>
  <c r="B32" i="17"/>
  <c r="B120" i="17"/>
  <c r="B150" i="17"/>
  <c r="B36" i="17"/>
  <c r="B117" i="17"/>
  <c r="B72" i="17"/>
  <c r="B118" i="17"/>
  <c r="B154" i="17"/>
  <c r="B30" i="17"/>
  <c r="B25" i="17"/>
  <c r="B103" i="17"/>
  <c r="B125" i="17"/>
  <c r="B119" i="17"/>
  <c r="B198" i="17"/>
  <c r="B86" i="17"/>
  <c r="B61" i="17"/>
  <c r="B200" i="17"/>
  <c r="B51" i="17"/>
  <c r="B79" i="17"/>
  <c r="B23" i="17"/>
  <c r="B16" i="17"/>
  <c r="B89" i="17"/>
  <c r="B95" i="17"/>
  <c r="B22" i="17"/>
  <c r="B18" i="17"/>
  <c r="B62" i="17"/>
  <c r="B90" i="17"/>
  <c r="B26" i="17"/>
  <c r="B24" i="17"/>
  <c r="B19" i="17"/>
  <c r="B91" i="17"/>
  <c r="B193" i="17"/>
  <c r="B138" i="17"/>
  <c r="B55" i="17"/>
  <c r="B15" i="17"/>
  <c r="B78" i="17"/>
  <c r="B77" i="17"/>
  <c r="B195" i="17"/>
  <c r="B20" i="17"/>
  <c r="B21" i="17"/>
  <c r="B191" i="17"/>
  <c r="B82" i="17"/>
  <c r="B208" i="17"/>
  <c r="B35" i="17"/>
  <c r="B153" i="17"/>
  <c r="B152" i="17"/>
  <c r="B168" i="17"/>
  <c r="B108" i="17"/>
  <c r="B149" i="17"/>
  <c r="B166" i="17"/>
  <c r="B126" i="17"/>
  <c r="B148" i="17"/>
  <c r="B197" i="17"/>
  <c r="B141" i="17"/>
  <c r="B173" i="17"/>
  <c r="B81" i="17"/>
  <c r="B170" i="17"/>
  <c r="B29" i="17"/>
  <c r="B31" i="17"/>
  <c r="B146" i="17"/>
  <c r="B140" i="17"/>
  <c r="B169" i="17"/>
  <c r="B66" i="17"/>
  <c r="B75" i="17"/>
  <c r="B64" i="17"/>
  <c r="B204" i="17"/>
  <c r="B80" i="17"/>
  <c r="B172" i="17"/>
  <c r="B130" i="17"/>
  <c r="B132" i="17"/>
  <c r="B162" i="17"/>
  <c r="B14" i="17"/>
  <c r="B142" i="17"/>
  <c r="B134" i="17"/>
  <c r="B102" i="17"/>
  <c r="B186" i="17"/>
  <c r="B177" i="17"/>
  <c r="B111" i="17"/>
  <c r="B164" i="17"/>
  <c r="B139" i="17"/>
  <c r="B179" i="17"/>
  <c r="B202" i="17"/>
  <c r="B123" i="17"/>
  <c r="B97" i="17"/>
  <c r="B190" i="17"/>
  <c r="B188" i="17"/>
  <c r="B209" i="17"/>
  <c r="B137" i="17"/>
  <c r="B147" i="17"/>
  <c r="B46" i="17"/>
  <c r="B203" i="17"/>
  <c r="B106" i="17"/>
  <c r="B115" i="17"/>
  <c r="B165" i="17"/>
  <c r="B207" i="17"/>
  <c r="B144" i="17"/>
  <c r="B114" i="17"/>
  <c r="B206" i="17"/>
  <c r="B110" i="17"/>
  <c r="B113" i="17"/>
  <c r="B44" i="17"/>
  <c r="B50" i="17"/>
  <c r="B128" i="17"/>
  <c r="B121" i="17"/>
  <c r="B171" i="17"/>
  <c r="B45" i="17"/>
  <c r="B180" i="17"/>
  <c r="B99" i="17"/>
  <c r="B96" i="17"/>
  <c r="B112" i="17"/>
  <c r="B38" i="17"/>
  <c r="B104" i="17"/>
  <c r="B187" i="17"/>
  <c r="B199" i="17"/>
  <c r="B182" i="17"/>
  <c r="B194" i="17"/>
  <c r="B155" i="17"/>
  <c r="B127" i="17"/>
  <c r="B28" i="17"/>
  <c r="B63" i="17"/>
  <c r="B201" i="17"/>
  <c r="B67" i="17"/>
  <c r="B68" i="17"/>
  <c r="B109" i="17"/>
  <c r="B185" i="17"/>
  <c r="B73" i="17"/>
  <c r="B56" i="17"/>
  <c r="B71" i="17"/>
  <c r="B60" i="17"/>
  <c r="B107" i="17"/>
  <c r="B53" i="17"/>
  <c r="B48" i="17"/>
  <c r="B43" i="17"/>
  <c r="B27" i="17"/>
  <c r="B133" i="17"/>
  <c r="B183" i="17"/>
  <c r="B189" i="17"/>
  <c r="B196" i="17"/>
  <c r="B100" i="17"/>
  <c r="B131" i="17"/>
  <c r="B105" i="17"/>
  <c r="B42" i="17"/>
  <c r="B40" i="17"/>
  <c r="B52" i="17"/>
  <c r="B41" i="17"/>
  <c r="B192" i="17"/>
  <c r="B98" i="17"/>
  <c r="B122" i="17"/>
  <c r="B39" i="17"/>
  <c r="B174" i="17"/>
  <c r="B167" i="17"/>
  <c r="B94" i="17"/>
  <c r="B59" i="17"/>
  <c r="B184" i="17"/>
  <c r="B47" i="17"/>
  <c r="B84" i="17"/>
  <c r="B129" i="17"/>
  <c r="B65" i="17"/>
  <c r="B135" i="17"/>
  <c r="B136" i="17"/>
  <c r="B156" i="17"/>
  <c r="B116" i="17"/>
  <c r="B83" i="17"/>
  <c r="B145" i="17"/>
  <c r="B205" i="17"/>
  <c r="B160" i="17"/>
  <c r="B74" i="17"/>
  <c r="B159" i="17"/>
  <c r="B69" i="17"/>
  <c r="B5" i="17"/>
  <c r="B4" i="16"/>
  <c r="B5" i="16"/>
  <c r="B85" i="16"/>
  <c r="B11" i="16"/>
  <c r="B7" i="16"/>
  <c r="B130" i="16"/>
  <c r="B9" i="16"/>
  <c r="B67" i="16"/>
  <c r="B10" i="16"/>
  <c r="B143" i="16"/>
  <c r="B8" i="16"/>
  <c r="B12" i="16"/>
  <c r="B91" i="16"/>
  <c r="B32" i="16"/>
  <c r="B73" i="16"/>
  <c r="B122" i="16"/>
  <c r="B55" i="16"/>
  <c r="B99" i="16"/>
  <c r="B161" i="16"/>
  <c r="B54" i="16"/>
  <c r="B163" i="16"/>
  <c r="B181" i="16"/>
  <c r="B178" i="16"/>
  <c r="B158" i="16"/>
  <c r="B90" i="16"/>
  <c r="B157" i="16"/>
  <c r="B176" i="16"/>
  <c r="B31" i="16"/>
  <c r="B175" i="16"/>
  <c r="B86" i="16"/>
  <c r="B84" i="16"/>
  <c r="B46" i="16"/>
  <c r="B15" i="16"/>
  <c r="B82" i="16"/>
  <c r="B51" i="16"/>
  <c r="B151" i="16"/>
  <c r="B30" i="16"/>
  <c r="B118" i="16"/>
  <c r="B150" i="16"/>
  <c r="B34" i="16"/>
  <c r="B115" i="16"/>
  <c r="B69" i="16"/>
  <c r="B116" i="16"/>
  <c r="B154" i="16"/>
  <c r="B28" i="16"/>
  <c r="B23" i="16"/>
  <c r="B101" i="16"/>
  <c r="B123" i="16"/>
  <c r="B117" i="16"/>
  <c r="B198" i="16"/>
  <c r="B83" i="16"/>
  <c r="B58" i="16"/>
  <c r="B200" i="16"/>
  <c r="B48" i="16"/>
  <c r="B76" i="16"/>
  <c r="B21" i="16"/>
  <c r="B14" i="16"/>
  <c r="B87" i="16"/>
  <c r="B93" i="16"/>
  <c r="B20" i="16"/>
  <c r="B16" i="16"/>
  <c r="B59" i="16"/>
  <c r="B88" i="16"/>
  <c r="B24" i="16"/>
  <c r="B22" i="16"/>
  <c r="B17" i="16"/>
  <c r="B89" i="16"/>
  <c r="B193" i="16"/>
  <c r="B137" i="16"/>
  <c r="B52" i="16"/>
  <c r="B13" i="16"/>
  <c r="B75" i="16"/>
  <c r="B74" i="16"/>
  <c r="B195" i="16"/>
  <c r="B18" i="16"/>
  <c r="B19" i="16"/>
  <c r="B191" i="16"/>
  <c r="B79" i="16"/>
  <c r="B208" i="16"/>
  <c r="B33" i="16"/>
  <c r="B153" i="16"/>
  <c r="B152" i="16"/>
  <c r="B168" i="16"/>
  <c r="B106" i="16"/>
  <c r="B149" i="16"/>
  <c r="B166" i="16"/>
  <c r="B124" i="16"/>
  <c r="B148" i="16"/>
  <c r="B197" i="16"/>
  <c r="B140" i="16"/>
  <c r="B173" i="16"/>
  <c r="B78" i="16"/>
  <c r="B170" i="16"/>
  <c r="B27" i="16"/>
  <c r="B29" i="16"/>
  <c r="B146" i="16"/>
  <c r="B139" i="16"/>
  <c r="B169" i="16"/>
  <c r="B63" i="16"/>
  <c r="B72" i="16"/>
  <c r="B61" i="16"/>
  <c r="B204" i="16"/>
  <c r="B77" i="16"/>
  <c r="B172" i="16"/>
  <c r="B128" i="16"/>
  <c r="B131" i="16"/>
  <c r="B162" i="16"/>
  <c r="B142" i="16"/>
  <c r="B141" i="16"/>
  <c r="B133" i="16"/>
  <c r="B100" i="16"/>
  <c r="B186" i="16"/>
  <c r="B177" i="16"/>
  <c r="B109" i="16"/>
  <c r="B164" i="16"/>
  <c r="B138" i="16"/>
  <c r="B179" i="16"/>
  <c r="B202" i="16"/>
  <c r="B121" i="16"/>
  <c r="B95" i="16"/>
  <c r="B190" i="16"/>
  <c r="B188" i="16"/>
  <c r="B209" i="16"/>
  <c r="B136" i="16"/>
  <c r="B147" i="16"/>
  <c r="B43" i="16"/>
  <c r="B203" i="16"/>
  <c r="B104" i="16"/>
  <c r="B113" i="16"/>
  <c r="B165" i="16"/>
  <c r="B207" i="16"/>
  <c r="B144" i="16"/>
  <c r="B112" i="16"/>
  <c r="B206" i="16"/>
  <c r="B108" i="16"/>
  <c r="B111" i="16"/>
  <c r="B41" i="16"/>
  <c r="B47" i="16"/>
  <c r="B126" i="16"/>
  <c r="B119" i="16"/>
  <c r="B171" i="16"/>
  <c r="B42" i="16"/>
  <c r="B180" i="16"/>
  <c r="B97" i="16"/>
  <c r="B94" i="16"/>
  <c r="B110" i="16"/>
  <c r="B35" i="16"/>
  <c r="B102" i="16"/>
  <c r="B187" i="16"/>
  <c r="B199" i="16"/>
  <c r="B182" i="16"/>
  <c r="B194" i="16"/>
  <c r="B155" i="16"/>
  <c r="B125" i="16"/>
  <c r="B26" i="16"/>
  <c r="B60" i="16"/>
  <c r="B201" i="16"/>
  <c r="B64" i="16"/>
  <c r="B65" i="16"/>
  <c r="B107" i="16"/>
  <c r="B185" i="16"/>
  <c r="B70" i="16"/>
  <c r="B53" i="16"/>
  <c r="B68" i="16"/>
  <c r="B57" i="16"/>
  <c r="B105" i="16"/>
  <c r="B50" i="16"/>
  <c r="B45" i="16"/>
  <c r="B40" i="16"/>
  <c r="B25" i="16"/>
  <c r="B132" i="16"/>
  <c r="B183" i="16"/>
  <c r="B189" i="16"/>
  <c r="B196" i="16"/>
  <c r="B98" i="16"/>
  <c r="B129" i="16"/>
  <c r="B103" i="16"/>
  <c r="B39" i="16"/>
  <c r="B37" i="16"/>
  <c r="B49" i="16"/>
  <c r="B38" i="16"/>
  <c r="B192" i="16"/>
  <c r="B96" i="16"/>
  <c r="B120" i="16"/>
  <c r="B36" i="16"/>
  <c r="B174" i="16"/>
  <c r="B167" i="16"/>
  <c r="B92" i="16"/>
  <c r="B56" i="16"/>
  <c r="B184" i="16"/>
  <c r="B44" i="16"/>
  <c r="B81" i="16"/>
  <c r="B127" i="16"/>
  <c r="B62" i="16"/>
  <c r="B134" i="16"/>
  <c r="B135" i="16"/>
  <c r="B156" i="16"/>
  <c r="B114" i="16"/>
  <c r="B80" i="16"/>
  <c r="B145" i="16"/>
  <c r="B205" i="16"/>
  <c r="B160" i="16"/>
  <c r="B71" i="16"/>
  <c r="B159" i="16"/>
  <c r="B66" i="16"/>
  <c r="B3" i="16"/>
  <c r="A6" i="16"/>
  <c r="B10" i="15"/>
  <c r="B5" i="15"/>
  <c r="B7" i="15"/>
  <c r="B85" i="15"/>
  <c r="B11" i="15"/>
  <c r="B6" i="15"/>
  <c r="B130" i="15"/>
  <c r="B8" i="15"/>
  <c r="B67" i="15"/>
  <c r="B3" i="15"/>
  <c r="B143" i="15"/>
  <c r="B9" i="15"/>
  <c r="B34" i="15"/>
  <c r="B91" i="15"/>
  <c r="B31" i="15"/>
  <c r="B73" i="15"/>
  <c r="B122" i="15"/>
  <c r="B55" i="15"/>
  <c r="B99" i="15"/>
  <c r="B161" i="15"/>
  <c r="B54" i="15"/>
  <c r="B163" i="15"/>
  <c r="B181" i="15"/>
  <c r="B178" i="15"/>
  <c r="B158" i="15"/>
  <c r="B90" i="15"/>
  <c r="B157" i="15"/>
  <c r="B176" i="15"/>
  <c r="B30" i="15"/>
  <c r="B175" i="15"/>
  <c r="B86" i="15"/>
  <c r="B84" i="15"/>
  <c r="B46" i="15"/>
  <c r="B14" i="15"/>
  <c r="B82" i="15"/>
  <c r="B51" i="15"/>
  <c r="B151" i="15"/>
  <c r="B29" i="15"/>
  <c r="B118" i="15"/>
  <c r="B150" i="15"/>
  <c r="B33" i="15"/>
  <c r="B115" i="15"/>
  <c r="B69" i="15"/>
  <c r="B116" i="15"/>
  <c r="B154" i="15"/>
  <c r="B27" i="15"/>
  <c r="B22" i="15"/>
  <c r="B101" i="15"/>
  <c r="B123" i="15"/>
  <c r="B117" i="15"/>
  <c r="B198" i="15"/>
  <c r="B83" i="15"/>
  <c r="B58" i="15"/>
  <c r="B200" i="15"/>
  <c r="B48" i="15"/>
  <c r="B76" i="15"/>
  <c r="B20" i="15"/>
  <c r="B13" i="15"/>
  <c r="B87" i="15"/>
  <c r="B93" i="15"/>
  <c r="B19" i="15"/>
  <c r="B15" i="15"/>
  <c r="B59" i="15"/>
  <c r="B88" i="15"/>
  <c r="B23" i="15"/>
  <c r="B21" i="15"/>
  <c r="B16" i="15"/>
  <c r="B89" i="15"/>
  <c r="B193" i="15"/>
  <c r="B137" i="15"/>
  <c r="B52" i="15"/>
  <c r="B12" i="15"/>
  <c r="B75" i="15"/>
  <c r="B74" i="15"/>
  <c r="B195" i="15"/>
  <c r="B17" i="15"/>
  <c r="B18" i="15"/>
  <c r="B191" i="15"/>
  <c r="B79" i="15"/>
  <c r="B208" i="15"/>
  <c r="B32" i="15"/>
  <c r="B153" i="15"/>
  <c r="B152" i="15"/>
  <c r="B168" i="15"/>
  <c r="B106" i="15"/>
  <c r="B149" i="15"/>
  <c r="B166" i="15"/>
  <c r="B124" i="15"/>
  <c r="B148" i="15"/>
  <c r="B197" i="15"/>
  <c r="B140" i="15"/>
  <c r="B173" i="15"/>
  <c r="B78" i="15"/>
  <c r="B170" i="15"/>
  <c r="B26" i="15"/>
  <c r="B28" i="15"/>
  <c r="B146" i="15"/>
  <c r="B139" i="15"/>
  <c r="B169" i="15"/>
  <c r="B63" i="15"/>
  <c r="B72" i="15"/>
  <c r="B61" i="15"/>
  <c r="B204" i="15"/>
  <c r="B77" i="15"/>
  <c r="B172" i="15"/>
  <c r="B128" i="15"/>
  <c r="B131" i="15"/>
  <c r="B162" i="15"/>
  <c r="B142" i="15"/>
  <c r="B141" i="15"/>
  <c r="B133" i="15"/>
  <c r="B100" i="15"/>
  <c r="B186" i="15"/>
  <c r="B177" i="15"/>
  <c r="B109" i="15"/>
  <c r="B164" i="15"/>
  <c r="B138" i="15"/>
  <c r="B179" i="15"/>
  <c r="B202" i="15"/>
  <c r="B121" i="15"/>
  <c r="B95" i="15"/>
  <c r="B190" i="15"/>
  <c r="B188" i="15"/>
  <c r="B209" i="15"/>
  <c r="B136" i="15"/>
  <c r="B147" i="15"/>
  <c r="B43" i="15"/>
  <c r="B203" i="15"/>
  <c r="B104" i="15"/>
  <c r="B113" i="15"/>
  <c r="B165" i="15"/>
  <c r="B207" i="15"/>
  <c r="B144" i="15"/>
  <c r="B112" i="15"/>
  <c r="B206" i="15"/>
  <c r="B108" i="15"/>
  <c r="B111" i="15"/>
  <c r="B41" i="15"/>
  <c r="B47" i="15"/>
  <c r="B126" i="15"/>
  <c r="B119" i="15"/>
  <c r="B171" i="15"/>
  <c r="B42" i="15"/>
  <c r="B180" i="15"/>
  <c r="B97" i="15"/>
  <c r="B94" i="15"/>
  <c r="B110" i="15"/>
  <c r="B35" i="15"/>
  <c r="B102" i="15"/>
  <c r="B187" i="15"/>
  <c r="B199" i="15"/>
  <c r="B182" i="15"/>
  <c r="B194" i="15"/>
  <c r="B155" i="15"/>
  <c r="B125" i="15"/>
  <c r="B25" i="15"/>
  <c r="B60" i="15"/>
  <c r="B201" i="15"/>
  <c r="B64" i="15"/>
  <c r="B65" i="15"/>
  <c r="B107" i="15"/>
  <c r="B185" i="15"/>
  <c r="B70" i="15"/>
  <c r="B53" i="15"/>
  <c r="B68" i="15"/>
  <c r="B57" i="15"/>
  <c r="B105" i="15"/>
  <c r="B50" i="15"/>
  <c r="B45" i="15"/>
  <c r="B40" i="15"/>
  <c r="B24" i="15"/>
  <c r="B132" i="15"/>
  <c r="B183" i="15"/>
  <c r="B189" i="15"/>
  <c r="B196" i="15"/>
  <c r="B98" i="15"/>
  <c r="B129" i="15"/>
  <c r="B103" i="15"/>
  <c r="B39" i="15"/>
  <c r="B37" i="15"/>
  <c r="B49" i="15"/>
  <c r="B38" i="15"/>
  <c r="B192" i="15"/>
  <c r="B96" i="15"/>
  <c r="B120" i="15"/>
  <c r="B36" i="15"/>
  <c r="B174" i="15"/>
  <c r="B167" i="15"/>
  <c r="B92" i="15"/>
  <c r="B56" i="15"/>
  <c r="B184" i="15"/>
  <c r="B44" i="15"/>
  <c r="B81" i="15"/>
  <c r="B127" i="15"/>
  <c r="B62" i="15"/>
  <c r="B134" i="15"/>
  <c r="B135" i="15"/>
  <c r="B156" i="15"/>
  <c r="B114" i="15"/>
  <c r="B80" i="15"/>
  <c r="B145" i="15"/>
  <c r="B205" i="15"/>
  <c r="B160" i="15"/>
  <c r="B71" i="15"/>
  <c r="B159" i="15"/>
  <c r="B66" i="15"/>
  <c r="B4" i="15"/>
  <c r="B11" i="14"/>
  <c r="B8" i="14"/>
  <c r="B85" i="14"/>
  <c r="B10" i="14"/>
  <c r="B5" i="14"/>
  <c r="B130" i="14"/>
  <c r="B6" i="14"/>
  <c r="B68" i="14"/>
  <c r="B4" i="14"/>
  <c r="B143" i="14"/>
  <c r="B25" i="14"/>
  <c r="B35" i="14"/>
  <c r="B91" i="14"/>
  <c r="B32" i="14"/>
  <c r="B74" i="14"/>
  <c r="B122" i="14"/>
  <c r="B56" i="14"/>
  <c r="B99" i="14"/>
  <c r="B161" i="14"/>
  <c r="B55" i="14"/>
  <c r="B163" i="14"/>
  <c r="B181" i="14"/>
  <c r="B178" i="14"/>
  <c r="B158" i="14"/>
  <c r="B90" i="14"/>
  <c r="B157" i="14"/>
  <c r="B176" i="14"/>
  <c r="B31" i="14"/>
  <c r="B175" i="14"/>
  <c r="B86" i="14"/>
  <c r="B84" i="14"/>
  <c r="B47" i="14"/>
  <c r="B14" i="14"/>
  <c r="B82" i="14"/>
  <c r="B52" i="14"/>
  <c r="B151" i="14"/>
  <c r="B30" i="14"/>
  <c r="B118" i="14"/>
  <c r="B150" i="14"/>
  <c r="B34" i="14"/>
  <c r="B115" i="14"/>
  <c r="B70" i="14"/>
  <c r="B116" i="14"/>
  <c r="B154" i="14"/>
  <c r="B28" i="14"/>
  <c r="B22" i="14"/>
  <c r="B101" i="14"/>
  <c r="B123" i="14"/>
  <c r="B117" i="14"/>
  <c r="B198" i="14"/>
  <c r="B83" i="14"/>
  <c r="B59" i="14"/>
  <c r="B200" i="14"/>
  <c r="B49" i="14"/>
  <c r="B77" i="14"/>
  <c r="B20" i="14"/>
  <c r="B13" i="14"/>
  <c r="B87" i="14"/>
  <c r="B93" i="14"/>
  <c r="B19" i="14"/>
  <c r="B15" i="14"/>
  <c r="B60" i="14"/>
  <c r="B88" i="14"/>
  <c r="B23" i="14"/>
  <c r="B21" i="14"/>
  <c r="B16" i="14"/>
  <c r="B89" i="14"/>
  <c r="B193" i="14"/>
  <c r="B137" i="14"/>
  <c r="B53" i="14"/>
  <c r="B12" i="14"/>
  <c r="B76" i="14"/>
  <c r="B75" i="14"/>
  <c r="B195" i="14"/>
  <c r="B17" i="14"/>
  <c r="B18" i="14"/>
  <c r="B191" i="14"/>
  <c r="B9" i="14"/>
  <c r="B208" i="14"/>
  <c r="B33" i="14"/>
  <c r="B153" i="14"/>
  <c r="B152" i="14"/>
  <c r="B168" i="14"/>
  <c r="B106" i="14"/>
  <c r="B149" i="14"/>
  <c r="B166" i="14"/>
  <c r="B124" i="14"/>
  <c r="B148" i="14"/>
  <c r="B197" i="14"/>
  <c r="B140" i="14"/>
  <c r="B173" i="14"/>
  <c r="B79" i="14"/>
  <c r="B170" i="14"/>
  <c r="B27" i="14"/>
  <c r="B29" i="14"/>
  <c r="B146" i="14"/>
  <c r="B139" i="14"/>
  <c r="B169" i="14"/>
  <c r="B64" i="14"/>
  <c r="B73" i="14"/>
  <c r="B62" i="14"/>
  <c r="B204" i="14"/>
  <c r="B78" i="14"/>
  <c r="B172" i="14"/>
  <c r="B128" i="14"/>
  <c r="B131" i="14"/>
  <c r="B162" i="14"/>
  <c r="B142" i="14"/>
  <c r="B141" i="14"/>
  <c r="B133" i="14"/>
  <c r="B100" i="14"/>
  <c r="B186" i="14"/>
  <c r="B177" i="14"/>
  <c r="B109" i="14"/>
  <c r="B164" i="14"/>
  <c r="B138" i="14"/>
  <c r="B179" i="14"/>
  <c r="B202" i="14"/>
  <c r="B121" i="14"/>
  <c r="B95" i="14"/>
  <c r="B190" i="14"/>
  <c r="B188" i="14"/>
  <c r="B209" i="14"/>
  <c r="B136" i="14"/>
  <c r="B147" i="14"/>
  <c r="B44" i="14"/>
  <c r="B203" i="14"/>
  <c r="B104" i="14"/>
  <c r="B113" i="14"/>
  <c r="B165" i="14"/>
  <c r="B207" i="14"/>
  <c r="B144" i="14"/>
  <c r="B112" i="14"/>
  <c r="B206" i="14"/>
  <c r="B108" i="14"/>
  <c r="B111" i="14"/>
  <c r="B42" i="14"/>
  <c r="B48" i="14"/>
  <c r="B126" i="14"/>
  <c r="B119" i="14"/>
  <c r="B171" i="14"/>
  <c r="B43" i="14"/>
  <c r="B180" i="14"/>
  <c r="B97" i="14"/>
  <c r="B94" i="14"/>
  <c r="B110" i="14"/>
  <c r="B36" i="14"/>
  <c r="B102" i="14"/>
  <c r="B187" i="14"/>
  <c r="B199" i="14"/>
  <c r="B182" i="14"/>
  <c r="B194" i="14"/>
  <c r="B155" i="14"/>
  <c r="B125" i="14"/>
  <c r="B26" i="14"/>
  <c r="B61" i="14"/>
  <c r="B201" i="14"/>
  <c r="B65" i="14"/>
  <c r="B66" i="14"/>
  <c r="B107" i="14"/>
  <c r="B185" i="14"/>
  <c r="B71" i="14"/>
  <c r="B54" i="14"/>
  <c r="B69" i="14"/>
  <c r="B58" i="14"/>
  <c r="B105" i="14"/>
  <c r="B51" i="14"/>
  <c r="B46" i="14"/>
  <c r="B41" i="14"/>
  <c r="B24" i="14"/>
  <c r="B132" i="14"/>
  <c r="B183" i="14"/>
  <c r="B189" i="14"/>
  <c r="B196" i="14"/>
  <c r="B98" i="14"/>
  <c r="B129" i="14"/>
  <c r="B103" i="14"/>
  <c r="B40" i="14"/>
  <c r="B38" i="14"/>
  <c r="B50" i="14"/>
  <c r="B39" i="14"/>
  <c r="B192" i="14"/>
  <c r="B96" i="14"/>
  <c r="B120" i="14"/>
  <c r="B37" i="14"/>
  <c r="B174" i="14"/>
  <c r="B167" i="14"/>
  <c r="B92" i="14"/>
  <c r="B57" i="14"/>
  <c r="B184" i="14"/>
  <c r="B45" i="14"/>
  <c r="B81" i="14"/>
  <c r="B127" i="14"/>
  <c r="B63" i="14"/>
  <c r="B134" i="14"/>
  <c r="B135" i="14"/>
  <c r="B156" i="14"/>
  <c r="B114" i="14"/>
  <c r="B80" i="14"/>
  <c r="B145" i="14"/>
  <c r="B205" i="14"/>
  <c r="B160" i="14"/>
  <c r="B72" i="14"/>
  <c r="B159" i="14"/>
  <c r="B67" i="14"/>
  <c r="B3" i="14"/>
  <c r="A3" i="14"/>
  <c r="B7" i="14"/>
  <c r="A66" i="19"/>
  <c r="A159" i="19"/>
  <c r="A72" i="19"/>
  <c r="A160" i="19"/>
  <c r="A205" i="19"/>
  <c r="A145" i="19"/>
  <c r="A81" i="19"/>
  <c r="A114" i="19"/>
  <c r="A156" i="19"/>
  <c r="A135" i="19"/>
  <c r="A134" i="19"/>
  <c r="A62" i="19"/>
  <c r="A127" i="19"/>
  <c r="A82" i="19"/>
  <c r="A44" i="19"/>
  <c r="A184" i="19"/>
  <c r="A56" i="19"/>
  <c r="A93" i="19"/>
  <c r="A167" i="19"/>
  <c r="A174" i="19"/>
  <c r="A36" i="19"/>
  <c r="A120" i="19"/>
  <c r="A97" i="19"/>
  <c r="A192" i="19"/>
  <c r="A38" i="19"/>
  <c r="A49" i="19"/>
  <c r="A37" i="19"/>
  <c r="A39" i="19"/>
  <c r="A104" i="19"/>
  <c r="A129" i="19"/>
  <c r="A99" i="19"/>
  <c r="A196" i="19"/>
  <c r="A189" i="19"/>
  <c r="A183" i="19"/>
  <c r="A132" i="19"/>
  <c r="A24" i="19"/>
  <c r="A40" i="19"/>
  <c r="A45" i="19"/>
  <c r="A50" i="19"/>
  <c r="A106" i="19"/>
  <c r="A57" i="19"/>
  <c r="A68" i="19"/>
  <c r="A53" i="19"/>
  <c r="A71" i="19"/>
  <c r="A185" i="19"/>
  <c r="A108" i="19"/>
  <c r="A65" i="19"/>
  <c r="A64" i="19"/>
  <c r="A201" i="19"/>
  <c r="A60" i="19"/>
  <c r="A25" i="19"/>
  <c r="A125" i="19"/>
  <c r="A155" i="19"/>
  <c r="A194" i="19"/>
  <c r="A182" i="19"/>
  <c r="A199" i="19"/>
  <c r="A187" i="19"/>
  <c r="A103" i="19"/>
  <c r="A35" i="19"/>
  <c r="A110" i="19"/>
  <c r="A95" i="19"/>
  <c r="A98" i="19"/>
  <c r="A180" i="19"/>
  <c r="A42" i="19"/>
  <c r="A171" i="19"/>
  <c r="A119" i="19"/>
  <c r="A126" i="19"/>
  <c r="A47" i="19"/>
  <c r="A41" i="19"/>
  <c r="A111" i="19"/>
  <c r="A11" i="19"/>
  <c r="A206" i="19"/>
  <c r="A112" i="19"/>
  <c r="A144" i="19"/>
  <c r="A207" i="19"/>
  <c r="A165" i="19"/>
  <c r="A113" i="19"/>
  <c r="A105" i="19"/>
  <c r="A203" i="19"/>
  <c r="A43" i="19"/>
  <c r="A147" i="19"/>
  <c r="A136" i="19"/>
  <c r="A209" i="19"/>
  <c r="A188" i="19"/>
  <c r="A190" i="19"/>
  <c r="A96" i="19"/>
  <c r="A121" i="19"/>
  <c r="A202" i="19"/>
  <c r="A179" i="19"/>
  <c r="A138" i="19"/>
  <c r="A164" i="19"/>
  <c r="A109" i="19"/>
  <c r="A177" i="19"/>
  <c r="A186" i="19"/>
  <c r="A101" i="19"/>
  <c r="A133" i="19"/>
  <c r="A141" i="19"/>
  <c r="A142" i="19"/>
  <c r="A162" i="19"/>
  <c r="A131" i="19"/>
  <c r="A128" i="19"/>
  <c r="A172" i="19"/>
  <c r="A78" i="19"/>
  <c r="A204" i="19"/>
  <c r="A61" i="19"/>
  <c r="A73" i="19"/>
  <c r="A63" i="19"/>
  <c r="A169" i="19"/>
  <c r="A139" i="19"/>
  <c r="A146" i="19"/>
  <c r="A28" i="19"/>
  <c r="A26" i="19"/>
  <c r="A170" i="19"/>
  <c r="A79" i="19"/>
  <c r="A173" i="19"/>
  <c r="A140" i="19"/>
  <c r="A197" i="19"/>
  <c r="A148" i="19"/>
  <c r="A124" i="19"/>
  <c r="A166" i="19"/>
  <c r="A149" i="19"/>
  <c r="A107" i="19"/>
  <c r="A168" i="19"/>
  <c r="A152" i="19"/>
  <c r="A153" i="19"/>
  <c r="A32" i="19"/>
  <c r="A208" i="19"/>
  <c r="A80" i="19"/>
  <c r="A191" i="19"/>
  <c r="A18" i="19"/>
  <c r="A17" i="19"/>
  <c r="A195" i="19"/>
  <c r="A75" i="19"/>
  <c r="A76" i="19"/>
  <c r="A12" i="19"/>
  <c r="A52" i="19"/>
  <c r="A137" i="19"/>
  <c r="A193" i="19"/>
  <c r="A90" i="19"/>
  <c r="A16" i="19"/>
  <c r="A21" i="19"/>
  <c r="A23" i="19"/>
  <c r="A89" i="19"/>
  <c r="A59" i="19"/>
  <c r="A15" i="19"/>
  <c r="A19" i="19"/>
  <c r="A94" i="19"/>
  <c r="A88" i="19"/>
  <c r="A13" i="19"/>
  <c r="A20" i="19"/>
  <c r="A77" i="19"/>
  <c r="A48" i="19"/>
  <c r="A200" i="19"/>
  <c r="A58" i="19"/>
  <c r="A84" i="19"/>
  <c r="A198" i="19"/>
  <c r="A117" i="19"/>
  <c r="A123" i="19"/>
  <c r="A102" i="19"/>
  <c r="A22" i="19"/>
  <c r="A27" i="19"/>
  <c r="A154" i="19"/>
  <c r="A116" i="19"/>
  <c r="A70" i="19"/>
  <c r="A115" i="19"/>
  <c r="A33" i="19"/>
  <c r="A150" i="19"/>
  <c r="A118" i="19"/>
  <c r="A29" i="19"/>
  <c r="A151" i="19"/>
  <c r="A51" i="19"/>
  <c r="A83" i="19"/>
  <c r="A14" i="19"/>
  <c r="A46" i="19"/>
  <c r="A85" i="19"/>
  <c r="A87" i="19"/>
  <c r="A175" i="19"/>
  <c r="A30" i="19"/>
  <c r="A176" i="19"/>
  <c r="A157" i="19"/>
  <c r="A91" i="19"/>
  <c r="A158" i="19"/>
  <c r="A178" i="19"/>
  <c r="A181" i="19"/>
  <c r="A163" i="19"/>
  <c r="A54" i="19"/>
  <c r="A161" i="19"/>
  <c r="A100" i="19"/>
  <c r="A55" i="19"/>
  <c r="A122" i="19"/>
  <c r="A74" i="19"/>
  <c r="A31" i="19"/>
  <c r="A92" i="19"/>
  <c r="A34" i="19"/>
  <c r="A7" i="19"/>
  <c r="A143" i="19"/>
  <c r="A3" i="19"/>
  <c r="A69" i="19"/>
  <c r="A67" i="19"/>
  <c r="A8" i="19"/>
  <c r="A130" i="19"/>
  <c r="A9" i="19"/>
  <c r="A10" i="19"/>
  <c r="A86" i="19"/>
  <c r="A6" i="19"/>
  <c r="A5" i="19"/>
  <c r="A4" i="19"/>
  <c r="A67" i="18"/>
  <c r="A159" i="18"/>
  <c r="A73" i="18"/>
  <c r="A160" i="18"/>
  <c r="A205" i="18"/>
  <c r="A145" i="18"/>
  <c r="A81" i="18"/>
  <c r="A114" i="18"/>
  <c r="A156" i="18"/>
  <c r="A135" i="18"/>
  <c r="A134" i="18"/>
  <c r="A63" i="18"/>
  <c r="A127" i="18"/>
  <c r="A82" i="18"/>
  <c r="A45" i="18"/>
  <c r="A184" i="18"/>
  <c r="A57" i="18"/>
  <c r="A93" i="18"/>
  <c r="A167" i="18"/>
  <c r="A174" i="18"/>
  <c r="A37" i="18"/>
  <c r="A120" i="18"/>
  <c r="A97" i="18"/>
  <c r="A192" i="18"/>
  <c r="A39" i="18"/>
  <c r="A50" i="18"/>
  <c r="A38" i="18"/>
  <c r="A40" i="18"/>
  <c r="A104" i="18"/>
  <c r="A129" i="18"/>
  <c r="A99" i="18"/>
  <c r="A196" i="18"/>
  <c r="A189" i="18"/>
  <c r="A183" i="18"/>
  <c r="A132" i="18"/>
  <c r="A25" i="18"/>
  <c r="A41" i="18"/>
  <c r="A46" i="18"/>
  <c r="A51" i="18"/>
  <c r="A106" i="18"/>
  <c r="A58" i="18"/>
  <c r="A69" i="18"/>
  <c r="A54" i="18"/>
  <c r="A72" i="18"/>
  <c r="A185" i="18"/>
  <c r="A108" i="18"/>
  <c r="A66" i="18"/>
  <c r="A65" i="18"/>
  <c r="A201" i="18"/>
  <c r="A61" i="18"/>
  <c r="A26" i="18"/>
  <c r="A125" i="18"/>
  <c r="A155" i="18"/>
  <c r="A194" i="18"/>
  <c r="A182" i="18"/>
  <c r="A199" i="18"/>
  <c r="A187" i="18"/>
  <c r="A103" i="18"/>
  <c r="A36" i="18"/>
  <c r="A110" i="18"/>
  <c r="A95" i="18"/>
  <c r="A98" i="18"/>
  <c r="A180" i="18"/>
  <c r="A43" i="18"/>
  <c r="A171" i="18"/>
  <c r="A119" i="18"/>
  <c r="A126" i="18"/>
  <c r="A48" i="18"/>
  <c r="A42" i="18"/>
  <c r="A111" i="18"/>
  <c r="A12" i="18"/>
  <c r="A206" i="18"/>
  <c r="A112" i="18"/>
  <c r="A144" i="18"/>
  <c r="A207" i="18"/>
  <c r="A165" i="18"/>
  <c r="A113" i="18"/>
  <c r="A105" i="18"/>
  <c r="A203" i="18"/>
  <c r="A44" i="18"/>
  <c r="A147" i="18"/>
  <c r="A136" i="18"/>
  <c r="A209" i="18"/>
  <c r="A188" i="18"/>
  <c r="A190" i="18"/>
  <c r="A96" i="18"/>
  <c r="A121" i="18"/>
  <c r="A202" i="18"/>
  <c r="A179" i="18"/>
  <c r="A138" i="18"/>
  <c r="A164" i="18"/>
  <c r="A109" i="18"/>
  <c r="A177" i="18"/>
  <c r="A186" i="18"/>
  <c r="A101" i="18"/>
  <c r="A133" i="18"/>
  <c r="A141" i="18"/>
  <c r="A142" i="18"/>
  <c r="A162" i="18"/>
  <c r="A131" i="18"/>
  <c r="A128" i="18"/>
  <c r="A172" i="18"/>
  <c r="A79" i="18"/>
  <c r="A204" i="18"/>
  <c r="A62" i="18"/>
  <c r="A74" i="18"/>
  <c r="A64" i="18"/>
  <c r="A169" i="18"/>
  <c r="A139" i="18"/>
  <c r="A146" i="18"/>
  <c r="A29" i="18"/>
  <c r="A27" i="18"/>
  <c r="A170" i="18"/>
  <c r="A80" i="18"/>
  <c r="A173" i="18"/>
  <c r="A140" i="18"/>
  <c r="A197" i="18"/>
  <c r="A148" i="18"/>
  <c r="A124" i="18"/>
  <c r="A166" i="18"/>
  <c r="A149" i="18"/>
  <c r="A107" i="18"/>
  <c r="A168" i="18"/>
  <c r="A152" i="18"/>
  <c r="A153" i="18"/>
  <c r="A33" i="18"/>
  <c r="A208" i="18"/>
  <c r="A11" i="18"/>
  <c r="A191" i="18"/>
  <c r="A19" i="18"/>
  <c r="A18" i="18"/>
  <c r="A195" i="18"/>
  <c r="A76" i="18"/>
  <c r="A77" i="18"/>
  <c r="A13" i="18"/>
  <c r="A53" i="18"/>
  <c r="A137" i="18"/>
  <c r="A193" i="18"/>
  <c r="A90" i="18"/>
  <c r="A17" i="18"/>
  <c r="A22" i="18"/>
  <c r="A24" i="18"/>
  <c r="A89" i="18"/>
  <c r="A60" i="18"/>
  <c r="A16" i="18"/>
  <c r="A20" i="18"/>
  <c r="A94" i="18"/>
  <c r="A88" i="18"/>
  <c r="A14" i="18"/>
  <c r="A21" i="18"/>
  <c r="A78" i="18"/>
  <c r="A49" i="18"/>
  <c r="A200" i="18"/>
  <c r="A59" i="18"/>
  <c r="A84" i="18"/>
  <c r="A198" i="18"/>
  <c r="A117" i="18"/>
  <c r="A123" i="18"/>
  <c r="A102" i="18"/>
  <c r="A23" i="18"/>
  <c r="A28" i="18"/>
  <c r="A154" i="18"/>
  <c r="A116" i="18"/>
  <c r="A71" i="18"/>
  <c r="A115" i="18"/>
  <c r="A34" i="18"/>
  <c r="A150" i="18"/>
  <c r="A118" i="18"/>
  <c r="A30" i="18"/>
  <c r="A151" i="18"/>
  <c r="A52" i="18"/>
  <c r="A83" i="18"/>
  <c r="A15" i="18"/>
  <c r="A47" i="18"/>
  <c r="A85" i="18"/>
  <c r="A87" i="18"/>
  <c r="A175" i="18"/>
  <c r="A31" i="18"/>
  <c r="A176" i="18"/>
  <c r="A157" i="18"/>
  <c r="A91" i="18"/>
  <c r="A158" i="18"/>
  <c r="A178" i="18"/>
  <c r="A181" i="18"/>
  <c r="A163" i="18"/>
  <c r="A55" i="18"/>
  <c r="A161" i="18"/>
  <c r="A100" i="18"/>
  <c r="A56" i="18"/>
  <c r="A122" i="18"/>
  <c r="A75" i="18"/>
  <c r="A32" i="18"/>
  <c r="A92" i="18"/>
  <c r="A35" i="18"/>
  <c r="A8" i="18"/>
  <c r="A143" i="18"/>
  <c r="A7" i="18"/>
  <c r="A70" i="18"/>
  <c r="A68" i="18"/>
  <c r="A10" i="18"/>
  <c r="A130" i="18"/>
  <c r="A6" i="18"/>
  <c r="A9" i="18"/>
  <c r="A86" i="18"/>
  <c r="A4" i="18"/>
  <c r="A5" i="18"/>
  <c r="A3" i="18"/>
  <c r="A69" i="17"/>
  <c r="A159" i="17"/>
  <c r="A74" i="17"/>
  <c r="A160" i="17"/>
  <c r="A205" i="17"/>
  <c r="A145" i="17"/>
  <c r="A83" i="17"/>
  <c r="A116" i="17"/>
  <c r="A156" i="17"/>
  <c r="A136" i="17"/>
  <c r="A135" i="17"/>
  <c r="A65" i="17"/>
  <c r="A129" i="17"/>
  <c r="A84" i="17"/>
  <c r="A47" i="17"/>
  <c r="A184" i="17"/>
  <c r="A59" i="17"/>
  <c r="A94" i="17"/>
  <c r="A167" i="17"/>
  <c r="A174" i="17"/>
  <c r="A39" i="17"/>
  <c r="A122" i="17"/>
  <c r="A98" i="17"/>
  <c r="A192" i="17"/>
  <c r="A41" i="17"/>
  <c r="A52" i="17"/>
  <c r="A40" i="17"/>
  <c r="A42" i="17"/>
  <c r="A105" i="17"/>
  <c r="A131" i="17"/>
  <c r="A100" i="17"/>
  <c r="A196" i="17"/>
  <c r="A189" i="17"/>
  <c r="A183" i="17"/>
  <c r="A133" i="17"/>
  <c r="A27" i="17"/>
  <c r="A43" i="17"/>
  <c r="A48" i="17"/>
  <c r="A53" i="17"/>
  <c r="A107" i="17"/>
  <c r="A60" i="17"/>
  <c r="A71" i="17"/>
  <c r="A56" i="17"/>
  <c r="A73" i="17"/>
  <c r="A185" i="17"/>
  <c r="A109" i="17"/>
  <c r="A68" i="17"/>
  <c r="A67" i="17"/>
  <c r="A201" i="17"/>
  <c r="A63" i="17"/>
  <c r="A28" i="17"/>
  <c r="A127" i="17"/>
  <c r="A155" i="17"/>
  <c r="A194" i="17"/>
  <c r="A182" i="17"/>
  <c r="A199" i="17"/>
  <c r="A187" i="17"/>
  <c r="A104" i="17"/>
  <c r="A38" i="17"/>
  <c r="A112" i="17"/>
  <c r="A96" i="17"/>
  <c r="A99" i="17"/>
  <c r="A180" i="17"/>
  <c r="A45" i="17"/>
  <c r="A171" i="17"/>
  <c r="A121" i="17"/>
  <c r="A128" i="17"/>
  <c r="A50" i="17"/>
  <c r="A44" i="17"/>
  <c r="A113" i="17"/>
  <c r="A110" i="17"/>
  <c r="A206" i="17"/>
  <c r="A114" i="17"/>
  <c r="A144" i="17"/>
  <c r="A207" i="17"/>
  <c r="A165" i="17"/>
  <c r="A115" i="17"/>
  <c r="A106" i="17"/>
  <c r="A203" i="17"/>
  <c r="A46" i="17"/>
  <c r="A147" i="17"/>
  <c r="A137" i="17"/>
  <c r="A209" i="17"/>
  <c r="A188" i="17"/>
  <c r="A190" i="17"/>
  <c r="A97" i="17"/>
  <c r="A123" i="17"/>
  <c r="A202" i="17"/>
  <c r="A179" i="17"/>
  <c r="A139" i="17"/>
  <c r="A164" i="17"/>
  <c r="A111" i="17"/>
  <c r="A177" i="17"/>
  <c r="A186" i="17"/>
  <c r="A102" i="17"/>
  <c r="A134" i="17"/>
  <c r="A142" i="17"/>
  <c r="A14" i="17"/>
  <c r="A162" i="17"/>
  <c r="A132" i="17"/>
  <c r="A130" i="17"/>
  <c r="A172" i="17"/>
  <c r="A80" i="17"/>
  <c r="A204" i="17"/>
  <c r="A64" i="17"/>
  <c r="A75" i="17"/>
  <c r="A66" i="17"/>
  <c r="A169" i="17"/>
  <c r="A140" i="17"/>
  <c r="A146" i="17"/>
  <c r="A31" i="17"/>
  <c r="A29" i="17"/>
  <c r="A170" i="17"/>
  <c r="A81" i="17"/>
  <c r="A173" i="17"/>
  <c r="A141" i="17"/>
  <c r="A197" i="17"/>
  <c r="A148" i="17"/>
  <c r="A126" i="17"/>
  <c r="A166" i="17"/>
  <c r="A149" i="17"/>
  <c r="A108" i="17"/>
  <c r="A168" i="17"/>
  <c r="A152" i="17"/>
  <c r="A153" i="17"/>
  <c r="A35" i="17"/>
  <c r="A208" i="17"/>
  <c r="A82" i="17"/>
  <c r="A191" i="17"/>
  <c r="A21" i="17"/>
  <c r="A20" i="17"/>
  <c r="A195" i="17"/>
  <c r="A77" i="17"/>
  <c r="A78" i="17"/>
  <c r="A15" i="17"/>
  <c r="A55" i="17"/>
  <c r="A138" i="17"/>
  <c r="A193" i="17"/>
  <c r="A91" i="17"/>
  <c r="A19" i="17"/>
  <c r="A24" i="17"/>
  <c r="A26" i="17"/>
  <c r="A90" i="17"/>
  <c r="A62" i="17"/>
  <c r="A18" i="17"/>
  <c r="A22" i="17"/>
  <c r="A95" i="17"/>
  <c r="A89" i="17"/>
  <c r="A16" i="17"/>
  <c r="A23" i="17"/>
  <c r="A79" i="17"/>
  <c r="A51" i="17"/>
  <c r="A200" i="17"/>
  <c r="A61" i="17"/>
  <c r="A86" i="17"/>
  <c r="A198" i="17"/>
  <c r="A119" i="17"/>
  <c r="A125" i="17"/>
  <c r="A103" i="17"/>
  <c r="A25" i="17"/>
  <c r="A30" i="17"/>
  <c r="A154" i="17"/>
  <c r="A118" i="17"/>
  <c r="A72" i="17"/>
  <c r="A117" i="17"/>
  <c r="A36" i="17"/>
  <c r="A150" i="17"/>
  <c r="A120" i="17"/>
  <c r="A32" i="17"/>
  <c r="A151" i="17"/>
  <c r="A54" i="17"/>
  <c r="A85" i="17"/>
  <c r="A17" i="17"/>
  <c r="A49" i="17"/>
  <c r="A87" i="17"/>
  <c r="A88" i="17"/>
  <c r="A175" i="17"/>
  <c r="A33" i="17"/>
  <c r="A176" i="17"/>
  <c r="A157" i="17"/>
  <c r="A92" i="17"/>
  <c r="A158" i="17"/>
  <c r="A178" i="17"/>
  <c r="A181" i="17"/>
  <c r="A163" i="17"/>
  <c r="A57" i="17"/>
  <c r="A161" i="17"/>
  <c r="A101" i="17"/>
  <c r="A58" i="17"/>
  <c r="A124" i="17"/>
  <c r="A76" i="17"/>
  <c r="A34" i="17"/>
  <c r="A93" i="17"/>
  <c r="A37" i="17"/>
  <c r="A8" i="17"/>
  <c r="A143" i="17"/>
  <c r="A4" i="17"/>
  <c r="A11" i="17"/>
  <c r="A70" i="17"/>
  <c r="A9" i="17"/>
  <c r="A13" i="17"/>
  <c r="A7" i="17"/>
  <c r="A10" i="17"/>
  <c r="A12" i="17"/>
  <c r="A6" i="17"/>
  <c r="A3" i="17"/>
  <c r="A5" i="17"/>
  <c r="A66" i="16"/>
  <c r="A159" i="16"/>
  <c r="A71" i="16"/>
  <c r="A160" i="16"/>
  <c r="A205" i="16"/>
  <c r="A145" i="16"/>
  <c r="A80" i="16"/>
  <c r="A114" i="16"/>
  <c r="A156" i="16"/>
  <c r="A135" i="16"/>
  <c r="A134" i="16"/>
  <c r="A62" i="16"/>
  <c r="A127" i="16"/>
  <c r="A81" i="16"/>
  <c r="A44" i="16"/>
  <c r="A184" i="16"/>
  <c r="A56" i="16"/>
  <c r="A92" i="16"/>
  <c r="A167" i="16"/>
  <c r="A174" i="16"/>
  <c r="A36" i="16"/>
  <c r="A120" i="16"/>
  <c r="A96" i="16"/>
  <c r="A192" i="16"/>
  <c r="A38" i="16"/>
  <c r="A49" i="16"/>
  <c r="A37" i="16"/>
  <c r="A39" i="16"/>
  <c r="A103" i="16"/>
  <c r="A129" i="16"/>
  <c r="A98" i="16"/>
  <c r="A196" i="16"/>
  <c r="A189" i="16"/>
  <c r="A183" i="16"/>
  <c r="A132" i="16"/>
  <c r="A25" i="16"/>
  <c r="A40" i="16"/>
  <c r="A45" i="16"/>
  <c r="A50" i="16"/>
  <c r="A105" i="16"/>
  <c r="A57" i="16"/>
  <c r="A68" i="16"/>
  <c r="A53" i="16"/>
  <c r="A70" i="16"/>
  <c r="A185" i="16"/>
  <c r="A107" i="16"/>
  <c r="A65" i="16"/>
  <c r="A64" i="16"/>
  <c r="A201" i="16"/>
  <c r="A60" i="16"/>
  <c r="A26" i="16"/>
  <c r="A125" i="16"/>
  <c r="A155" i="16"/>
  <c r="A194" i="16"/>
  <c r="A182" i="16"/>
  <c r="A199" i="16"/>
  <c r="A187" i="16"/>
  <c r="A102" i="16"/>
  <c r="A35" i="16"/>
  <c r="A110" i="16"/>
  <c r="A94" i="16"/>
  <c r="A97" i="16"/>
  <c r="A180" i="16"/>
  <c r="A42" i="16"/>
  <c r="A171" i="16"/>
  <c r="A119" i="16"/>
  <c r="A126" i="16"/>
  <c r="A47" i="16"/>
  <c r="A41" i="16"/>
  <c r="A111" i="16"/>
  <c r="A108" i="16"/>
  <c r="A206" i="16"/>
  <c r="A112" i="16"/>
  <c r="A144" i="16"/>
  <c r="A207" i="16"/>
  <c r="A165" i="16"/>
  <c r="A113" i="16"/>
  <c r="A104" i="16"/>
  <c r="A203" i="16"/>
  <c r="A43" i="16"/>
  <c r="A147" i="16"/>
  <c r="A136" i="16"/>
  <c r="A209" i="16"/>
  <c r="A188" i="16"/>
  <c r="A190" i="16"/>
  <c r="A95" i="16"/>
  <c r="A121" i="16"/>
  <c r="A202" i="16"/>
  <c r="A179" i="16"/>
  <c r="A138" i="16"/>
  <c r="A164" i="16"/>
  <c r="A109" i="16"/>
  <c r="A177" i="16"/>
  <c r="A186" i="16"/>
  <c r="A100" i="16"/>
  <c r="A133" i="16"/>
  <c r="A141" i="16"/>
  <c r="A142" i="16"/>
  <c r="A162" i="16"/>
  <c r="A131" i="16"/>
  <c r="A128" i="16"/>
  <c r="A172" i="16"/>
  <c r="A77" i="16"/>
  <c r="A204" i="16"/>
  <c r="A61" i="16"/>
  <c r="A72" i="16"/>
  <c r="A63" i="16"/>
  <c r="A169" i="16"/>
  <c r="A139" i="16"/>
  <c r="A146" i="16"/>
  <c r="A29" i="16"/>
  <c r="A27" i="16"/>
  <c r="A170" i="16"/>
  <c r="A78" i="16"/>
  <c r="A173" i="16"/>
  <c r="A140" i="16"/>
  <c r="A197" i="16"/>
  <c r="A148" i="16"/>
  <c r="A124" i="16"/>
  <c r="A166" i="16"/>
  <c r="A149" i="16"/>
  <c r="A106" i="16"/>
  <c r="A168" i="16"/>
  <c r="A152" i="16"/>
  <c r="A153" i="16"/>
  <c r="A33" i="16"/>
  <c r="A208" i="16"/>
  <c r="A79" i="16"/>
  <c r="A191" i="16"/>
  <c r="A19" i="16"/>
  <c r="A18" i="16"/>
  <c r="A195" i="16"/>
  <c r="A74" i="16"/>
  <c r="A75" i="16"/>
  <c r="A13" i="16"/>
  <c r="A52" i="16"/>
  <c r="A137" i="16"/>
  <c r="A193" i="16"/>
  <c r="A89" i="16"/>
  <c r="A17" i="16"/>
  <c r="A22" i="16"/>
  <c r="A24" i="16"/>
  <c r="A88" i="16"/>
  <c r="A59" i="16"/>
  <c r="A16" i="16"/>
  <c r="A20" i="16"/>
  <c r="A93" i="16"/>
  <c r="A87" i="16"/>
  <c r="A14" i="16"/>
  <c r="A21" i="16"/>
  <c r="A76" i="16"/>
  <c r="A48" i="16"/>
  <c r="A200" i="16"/>
  <c r="A58" i="16"/>
  <c r="A83" i="16"/>
  <c r="A198" i="16"/>
  <c r="A117" i="16"/>
  <c r="A123" i="16"/>
  <c r="A101" i="16"/>
  <c r="A23" i="16"/>
  <c r="A28" i="16"/>
  <c r="A154" i="16"/>
  <c r="A116" i="16"/>
  <c r="A69" i="16"/>
  <c r="A115" i="16"/>
  <c r="A34" i="16"/>
  <c r="A150" i="16"/>
  <c r="A118" i="16"/>
  <c r="A30" i="16"/>
  <c r="A151" i="16"/>
  <c r="A51" i="16"/>
  <c r="A82" i="16"/>
  <c r="A15" i="16"/>
  <c r="A46" i="16"/>
  <c r="A84" i="16"/>
  <c r="A86" i="16"/>
  <c r="A175" i="16"/>
  <c r="A31" i="16"/>
  <c r="A176" i="16"/>
  <c r="A157" i="16"/>
  <c r="A90" i="16"/>
  <c r="A158" i="16"/>
  <c r="A178" i="16"/>
  <c r="A181" i="16"/>
  <c r="A163" i="16"/>
  <c r="A54" i="16"/>
  <c r="A161" i="16"/>
  <c r="A99" i="16"/>
  <c r="A55" i="16"/>
  <c r="A122" i="16"/>
  <c r="A73" i="16"/>
  <c r="A32" i="16"/>
  <c r="A91" i="16"/>
  <c r="A12" i="16"/>
  <c r="A8" i="16"/>
  <c r="A143" i="16"/>
  <c r="A10" i="16"/>
  <c r="A67" i="16"/>
  <c r="A9" i="16"/>
  <c r="A130" i="16"/>
  <c r="A7" i="16"/>
  <c r="A11" i="16"/>
  <c r="A85" i="16"/>
  <c r="A5" i="16"/>
  <c r="A4" i="16"/>
  <c r="A3" i="16"/>
  <c r="B6" i="16" l="1"/>
  <c r="A66" i="15" l="1"/>
  <c r="A159" i="15"/>
  <c r="A71" i="15"/>
  <c r="A160" i="15"/>
  <c r="A205" i="15"/>
  <c r="A145" i="15"/>
  <c r="A80" i="15"/>
  <c r="A114" i="15"/>
  <c r="A156" i="15"/>
  <c r="A135" i="15"/>
  <c r="A134" i="15"/>
  <c r="A62" i="15"/>
  <c r="A127" i="15"/>
  <c r="A81" i="15"/>
  <c r="A44" i="15"/>
  <c r="A184" i="15"/>
  <c r="A56" i="15"/>
  <c r="A92" i="15"/>
  <c r="A167" i="15"/>
  <c r="A174" i="15"/>
  <c r="A36" i="15"/>
  <c r="A120" i="15"/>
  <c r="A96" i="15"/>
  <c r="A192" i="15"/>
  <c r="A38" i="15"/>
  <c r="A49" i="15"/>
  <c r="A37" i="15"/>
  <c r="A39" i="15"/>
  <c r="A103" i="15"/>
  <c r="A129" i="15"/>
  <c r="A98" i="15"/>
  <c r="A196" i="15"/>
  <c r="A189" i="15"/>
  <c r="A183" i="15"/>
  <c r="A132" i="15"/>
  <c r="A24" i="15"/>
  <c r="A40" i="15"/>
  <c r="A45" i="15"/>
  <c r="A50" i="15"/>
  <c r="A105" i="15"/>
  <c r="A57" i="15"/>
  <c r="A68" i="15"/>
  <c r="A53" i="15"/>
  <c r="A70" i="15"/>
  <c r="A185" i="15"/>
  <c r="A107" i="15"/>
  <c r="A65" i="15"/>
  <c r="A64" i="15"/>
  <c r="A201" i="15"/>
  <c r="A60" i="15"/>
  <c r="A25" i="15"/>
  <c r="A125" i="15"/>
  <c r="A155" i="15"/>
  <c r="A194" i="15"/>
  <c r="A182" i="15"/>
  <c r="A199" i="15"/>
  <c r="A187" i="15"/>
  <c r="A102" i="15"/>
  <c r="A35" i="15"/>
  <c r="A110" i="15"/>
  <c r="A94" i="15"/>
  <c r="A97" i="15"/>
  <c r="A180" i="15"/>
  <c r="A42" i="15"/>
  <c r="A171" i="15"/>
  <c r="A119" i="15"/>
  <c r="A126" i="15"/>
  <c r="A47" i="15"/>
  <c r="A41" i="15"/>
  <c r="A111" i="15"/>
  <c r="A108" i="15"/>
  <c r="A206" i="15"/>
  <c r="A112" i="15"/>
  <c r="A144" i="15"/>
  <c r="A207" i="15"/>
  <c r="A165" i="15"/>
  <c r="A113" i="15"/>
  <c r="A104" i="15"/>
  <c r="A203" i="15"/>
  <c r="A43" i="15"/>
  <c r="A147" i="15"/>
  <c r="A136" i="15"/>
  <c r="A209" i="15"/>
  <c r="A188" i="15"/>
  <c r="A190" i="15"/>
  <c r="A95" i="15"/>
  <c r="A121" i="15"/>
  <c r="A202" i="15"/>
  <c r="A179" i="15"/>
  <c r="A138" i="15"/>
  <c r="A164" i="15"/>
  <c r="A109" i="15"/>
  <c r="A177" i="15"/>
  <c r="A186" i="15"/>
  <c r="A100" i="15"/>
  <c r="A133" i="15"/>
  <c r="A141" i="15"/>
  <c r="A142" i="15"/>
  <c r="A162" i="15"/>
  <c r="A131" i="15"/>
  <c r="A128" i="15"/>
  <c r="A172" i="15"/>
  <c r="A77" i="15"/>
  <c r="A204" i="15"/>
  <c r="A61" i="15"/>
  <c r="A72" i="15"/>
  <c r="A63" i="15"/>
  <c r="A169" i="15"/>
  <c r="A139" i="15"/>
  <c r="A146" i="15"/>
  <c r="A28" i="15"/>
  <c r="A26" i="15"/>
  <c r="A170" i="15"/>
  <c r="A78" i="15"/>
  <c r="A173" i="15"/>
  <c r="A140" i="15"/>
  <c r="A197" i="15"/>
  <c r="A148" i="15"/>
  <c r="A124" i="15"/>
  <c r="A166" i="15"/>
  <c r="A149" i="15"/>
  <c r="A106" i="15"/>
  <c r="A168" i="15"/>
  <c r="A152" i="15"/>
  <c r="A153" i="15"/>
  <c r="A32" i="15"/>
  <c r="A208" i="15"/>
  <c r="A79" i="15"/>
  <c r="A191" i="15"/>
  <c r="A18" i="15"/>
  <c r="A17" i="15"/>
  <c r="A195" i="15"/>
  <c r="A74" i="15"/>
  <c r="A75" i="15"/>
  <c r="A12" i="15"/>
  <c r="A52" i="15"/>
  <c r="A137" i="15"/>
  <c r="A193" i="15"/>
  <c r="A89" i="15"/>
  <c r="A16" i="15"/>
  <c r="A21" i="15"/>
  <c r="A23" i="15"/>
  <c r="A88" i="15"/>
  <c r="A59" i="15"/>
  <c r="A15" i="15"/>
  <c r="A19" i="15"/>
  <c r="A93" i="15"/>
  <c r="A87" i="15"/>
  <c r="A13" i="15"/>
  <c r="A20" i="15"/>
  <c r="A76" i="15"/>
  <c r="A48" i="15"/>
  <c r="A200" i="15"/>
  <c r="A58" i="15"/>
  <c r="A83" i="15"/>
  <c r="A198" i="15"/>
  <c r="A117" i="15"/>
  <c r="A123" i="15"/>
  <c r="A101" i="15"/>
  <c r="A22" i="15"/>
  <c r="A27" i="15"/>
  <c r="A154" i="15"/>
  <c r="A116" i="15"/>
  <c r="A69" i="15"/>
  <c r="A115" i="15"/>
  <c r="A33" i="15"/>
  <c r="A150" i="15"/>
  <c r="A118" i="15"/>
  <c r="A29" i="15"/>
  <c r="A151" i="15"/>
  <c r="A51" i="15"/>
  <c r="A82" i="15"/>
  <c r="A14" i="15"/>
  <c r="A46" i="15"/>
  <c r="A84" i="15"/>
  <c r="A86" i="15"/>
  <c r="A175" i="15"/>
  <c r="A30" i="15"/>
  <c r="A176" i="15"/>
  <c r="A157" i="15"/>
  <c r="A90" i="15"/>
  <c r="A158" i="15"/>
  <c r="A178" i="15"/>
  <c r="A181" i="15"/>
  <c r="A163" i="15"/>
  <c r="A54" i="15"/>
  <c r="A161" i="15"/>
  <c r="A99" i="15"/>
  <c r="A55" i="15"/>
  <c r="A122" i="15"/>
  <c r="A73" i="15"/>
  <c r="A31" i="15"/>
  <c r="A91" i="15"/>
  <c r="A34" i="15"/>
  <c r="A9" i="15"/>
  <c r="A143" i="15"/>
  <c r="A3" i="15"/>
  <c r="A10" i="15"/>
  <c r="A67" i="15"/>
  <c r="A8" i="15"/>
  <c r="A130" i="15"/>
  <c r="A6" i="15"/>
  <c r="A11" i="15"/>
  <c r="A85" i="15"/>
  <c r="A7" i="15"/>
  <c r="A5" i="15"/>
  <c r="A4" i="15"/>
  <c r="A67" i="14"/>
  <c r="A159" i="14"/>
  <c r="A72" i="14"/>
  <c r="A160" i="14"/>
  <c r="A205" i="14"/>
  <c r="A145" i="14"/>
  <c r="A80" i="14"/>
  <c r="A114" i="14"/>
  <c r="A156" i="14"/>
  <c r="A135" i="14"/>
  <c r="A134" i="14"/>
  <c r="A63" i="14"/>
  <c r="A127" i="14"/>
  <c r="A81" i="14"/>
  <c r="A45" i="14"/>
  <c r="A184" i="14"/>
  <c r="A57" i="14"/>
  <c r="A92" i="14"/>
  <c r="A167" i="14"/>
  <c r="A174" i="14"/>
  <c r="A37" i="14"/>
  <c r="A120" i="14"/>
  <c r="A96" i="14"/>
  <c r="A192" i="14"/>
  <c r="A39" i="14"/>
  <c r="A50" i="14"/>
  <c r="A38" i="14"/>
  <c r="A40" i="14"/>
  <c r="A103" i="14"/>
  <c r="A129" i="14"/>
  <c r="A98" i="14"/>
  <c r="A196" i="14"/>
  <c r="A189" i="14"/>
  <c r="A183" i="14"/>
  <c r="A132" i="14"/>
  <c r="A24" i="14"/>
  <c r="A41" i="14"/>
  <c r="A46" i="14"/>
  <c r="A51" i="14"/>
  <c r="A105" i="14"/>
  <c r="A58" i="14"/>
  <c r="A69" i="14"/>
  <c r="A54" i="14"/>
  <c r="A71" i="14"/>
  <c r="A185" i="14"/>
  <c r="A107" i="14"/>
  <c r="A66" i="14"/>
  <c r="A65" i="14"/>
  <c r="A201" i="14"/>
  <c r="A61" i="14"/>
  <c r="A26" i="14"/>
  <c r="A125" i="14"/>
  <c r="A155" i="14"/>
  <c r="A194" i="14"/>
  <c r="A182" i="14"/>
  <c r="A199" i="14"/>
  <c r="A187" i="14"/>
  <c r="A102" i="14"/>
  <c r="A36" i="14"/>
  <c r="A110" i="14"/>
  <c r="A94" i="14"/>
  <c r="A97" i="14"/>
  <c r="A180" i="14"/>
  <c r="A43" i="14"/>
  <c r="A171" i="14"/>
  <c r="A119" i="14"/>
  <c r="A126" i="14"/>
  <c r="A48" i="14"/>
  <c r="A42" i="14"/>
  <c r="A111" i="14"/>
  <c r="A108" i="14"/>
  <c r="A206" i="14"/>
  <c r="A112" i="14"/>
  <c r="A144" i="14"/>
  <c r="A207" i="14"/>
  <c r="A165" i="14"/>
  <c r="A113" i="14"/>
  <c r="A104" i="14"/>
  <c r="A203" i="14"/>
  <c r="A44" i="14"/>
  <c r="A147" i="14"/>
  <c r="A136" i="14"/>
  <c r="A209" i="14"/>
  <c r="A188" i="14"/>
  <c r="A190" i="14"/>
  <c r="A95" i="14"/>
  <c r="A121" i="14"/>
  <c r="A202" i="14"/>
  <c r="A179" i="14"/>
  <c r="A138" i="14"/>
  <c r="A164" i="14"/>
  <c r="A109" i="14"/>
  <c r="A177" i="14"/>
  <c r="A186" i="14"/>
  <c r="A100" i="14"/>
  <c r="A133" i="14"/>
  <c r="A141" i="14"/>
  <c r="A142" i="14"/>
  <c r="A162" i="14"/>
  <c r="A131" i="14"/>
  <c r="A128" i="14"/>
  <c r="A172" i="14"/>
  <c r="A78" i="14"/>
  <c r="A204" i="14"/>
  <c r="A62" i="14"/>
  <c r="A73" i="14"/>
  <c r="A64" i="14"/>
  <c r="A169" i="14"/>
  <c r="A139" i="14"/>
  <c r="A146" i="14"/>
  <c r="A29" i="14"/>
  <c r="A27" i="14"/>
  <c r="A170" i="14"/>
  <c r="A79" i="14"/>
  <c r="A173" i="14"/>
  <c r="A140" i="14"/>
  <c r="A197" i="14"/>
  <c r="A148" i="14"/>
  <c r="A124" i="14"/>
  <c r="A166" i="14"/>
  <c r="A149" i="14"/>
  <c r="A106" i="14"/>
  <c r="A168" i="14"/>
  <c r="A152" i="14"/>
  <c r="A153" i="14"/>
  <c r="A33" i="14"/>
  <c r="A208" i="14"/>
  <c r="A9" i="14"/>
  <c r="A191" i="14"/>
  <c r="A18" i="14"/>
  <c r="A17" i="14"/>
  <c r="A195" i="14"/>
  <c r="A75" i="14"/>
  <c r="A76" i="14"/>
  <c r="A12" i="14"/>
  <c r="A53" i="14"/>
  <c r="A137" i="14"/>
  <c r="A193" i="14"/>
  <c r="A89" i="14"/>
  <c r="A16" i="14"/>
  <c r="A21" i="14"/>
  <c r="A23" i="14"/>
  <c r="A88" i="14"/>
  <c r="A60" i="14"/>
  <c r="A15" i="14"/>
  <c r="A19" i="14"/>
  <c r="A93" i="14"/>
  <c r="A87" i="14"/>
  <c r="A13" i="14"/>
  <c r="A20" i="14"/>
  <c r="A77" i="14"/>
  <c r="A49" i="14"/>
  <c r="A200" i="14"/>
  <c r="A59" i="14"/>
  <c r="A83" i="14"/>
  <c r="A198" i="14"/>
  <c r="A117" i="14"/>
  <c r="A123" i="14"/>
  <c r="A101" i="14"/>
  <c r="A22" i="14"/>
  <c r="A28" i="14"/>
  <c r="A154" i="14"/>
  <c r="A116" i="14"/>
  <c r="A70" i="14"/>
  <c r="A115" i="14"/>
  <c r="A34" i="14"/>
  <c r="A150" i="14"/>
  <c r="A118" i="14"/>
  <c r="A30" i="14"/>
  <c r="A151" i="14"/>
  <c r="A52" i="14"/>
  <c r="A82" i="14"/>
  <c r="A14" i="14"/>
  <c r="A47" i="14"/>
  <c r="A84" i="14"/>
  <c r="A86" i="14"/>
  <c r="A175" i="14"/>
  <c r="A31" i="14"/>
  <c r="A176" i="14"/>
  <c r="A157" i="14"/>
  <c r="A90" i="14"/>
  <c r="A158" i="14"/>
  <c r="A178" i="14"/>
  <c r="A181" i="14"/>
  <c r="A163" i="14"/>
  <c r="A55" i="14"/>
  <c r="A161" i="14"/>
  <c r="A99" i="14"/>
  <c r="A56" i="14"/>
  <c r="A122" i="14"/>
  <c r="A74" i="14"/>
  <c r="A32" i="14"/>
  <c r="A91" i="14"/>
  <c r="A35" i="14"/>
  <c r="A25" i="14"/>
  <c r="A143" i="14"/>
  <c r="A7" i="14"/>
  <c r="A4" i="14"/>
  <c r="A68" i="14"/>
  <c r="A6" i="14"/>
  <c r="A130" i="14"/>
  <c r="A5" i="14"/>
  <c r="A10" i="14"/>
  <c r="A85" i="14"/>
  <c r="A8" i="14"/>
  <c r="A11" i="14"/>
</calcChain>
</file>

<file path=xl/sharedStrings.xml><?xml version="1.0" encoding="utf-8"?>
<sst xmlns="http://schemas.openxmlformats.org/spreadsheetml/2006/main" count="3774" uniqueCount="564">
  <si>
    <t>Frequency</t>
  </si>
  <si>
    <t>Vial</t>
  </si>
  <si>
    <t>CAS</t>
  </si>
  <si>
    <t>Compound</t>
  </si>
  <si>
    <t>86-50-0</t>
  </si>
  <si>
    <t>Azinphos methyl</t>
  </si>
  <si>
    <t>333-41-5</t>
  </si>
  <si>
    <t>Diazinon</t>
  </si>
  <si>
    <t>42509-80-8</t>
  </si>
  <si>
    <t>Isazophos</t>
  </si>
  <si>
    <t>5598-3-0</t>
  </si>
  <si>
    <t>Chlorpyrifos methyl</t>
  </si>
  <si>
    <t>122-14-5</t>
  </si>
  <si>
    <t>Fenitrothion</t>
  </si>
  <si>
    <t>29232-93-7</t>
  </si>
  <si>
    <t>Pirimiphos methyl</t>
  </si>
  <si>
    <t>2921-88-2</t>
  </si>
  <si>
    <t xml:space="preserve">Chlorpyrifos </t>
  </si>
  <si>
    <t>23505-41-1</t>
  </si>
  <si>
    <t>Primiphos ethyl</t>
  </si>
  <si>
    <t>13593-03-8</t>
  </si>
  <si>
    <t>Quinalphos</t>
  </si>
  <si>
    <t>119-12-0</t>
  </si>
  <si>
    <t>Pyridaphenthion</t>
  </si>
  <si>
    <t>732-11-6</t>
  </si>
  <si>
    <t>Phosmet</t>
  </si>
  <si>
    <t>2104-64-5</t>
  </si>
  <si>
    <t>EPN</t>
  </si>
  <si>
    <t>2310-17-0</t>
  </si>
  <si>
    <t>Phosalone</t>
  </si>
  <si>
    <t>13457-18-6</t>
  </si>
  <si>
    <t>Pyrazophos</t>
  </si>
  <si>
    <t>3642-71-9</t>
  </si>
  <si>
    <t>Azinphos ethyl</t>
  </si>
  <si>
    <t>77458-01-6</t>
  </si>
  <si>
    <t>Pyraclofos</t>
  </si>
  <si>
    <t>1031-07-8</t>
  </si>
  <si>
    <t>Endosulfan sulfate</t>
  </si>
  <si>
    <t>33213-65-9</t>
  </si>
  <si>
    <t>Endosulfan II</t>
  </si>
  <si>
    <t>103-17-3</t>
  </si>
  <si>
    <t>Chlorbenside</t>
  </si>
  <si>
    <t>3424-82-6</t>
  </si>
  <si>
    <t>2,4'-DDE</t>
  </si>
  <si>
    <t>3369-52-6</t>
  </si>
  <si>
    <t>Endosulfan ether</t>
  </si>
  <si>
    <t>2675-77-6</t>
  </si>
  <si>
    <t>Chloroneb</t>
  </si>
  <si>
    <t>608-93-5</t>
  </si>
  <si>
    <t>Pentachlorobenzene</t>
  </si>
  <si>
    <t>319-84-6</t>
  </si>
  <si>
    <t>alpha-BHC</t>
  </si>
  <si>
    <t>118-74-1</t>
  </si>
  <si>
    <t>Hexachlorobenzene</t>
  </si>
  <si>
    <t>1825-21-4</t>
  </si>
  <si>
    <t>Pentachloroanisole</t>
  </si>
  <si>
    <t>319-85-7</t>
  </si>
  <si>
    <t>beta-BHC</t>
  </si>
  <si>
    <t>58-89-9</t>
  </si>
  <si>
    <t>gamma-BHC (lindane)</t>
  </si>
  <si>
    <t>319-86-8</t>
  </si>
  <si>
    <t>delta-BHC</t>
  </si>
  <si>
    <t>76-44-8</t>
  </si>
  <si>
    <t>Heptachlor</t>
  </si>
  <si>
    <t>1825-19-0</t>
  </si>
  <si>
    <t>Pentachlorothioanisole</t>
  </si>
  <si>
    <t>309-00-2</t>
  </si>
  <si>
    <t>Aldrin</t>
  </si>
  <si>
    <t>90-98-2</t>
  </si>
  <si>
    <t>4,4'-Dichlorobenzophenone</t>
  </si>
  <si>
    <t>80-38-6</t>
  </si>
  <si>
    <t>Fenson</t>
  </si>
  <si>
    <t>465-73-6</t>
  </si>
  <si>
    <t>Isodrin</t>
  </si>
  <si>
    <t>1024-57-3</t>
  </si>
  <si>
    <t>Heptachlor epoxide (isomer B)</t>
  </si>
  <si>
    <t>5103-74-2</t>
  </si>
  <si>
    <t>trans-Chlordane</t>
  </si>
  <si>
    <t>959-98-8</t>
  </si>
  <si>
    <t>Endosulfan I</t>
  </si>
  <si>
    <t>5103-71-9</t>
  </si>
  <si>
    <t>cis-Chlordane</t>
  </si>
  <si>
    <t>39765-80-5</t>
  </si>
  <si>
    <t>trans-Nonachlor</t>
  </si>
  <si>
    <t>80-33-1</t>
  </si>
  <si>
    <t>Chlorfenson (ovex)</t>
  </si>
  <si>
    <t>60-57-1</t>
  </si>
  <si>
    <t>Dieldrin</t>
  </si>
  <si>
    <t>72-55-9</t>
  </si>
  <si>
    <t>4,4'-DDE</t>
  </si>
  <si>
    <t>53-19-0</t>
  </si>
  <si>
    <t>2,4'-DDD</t>
  </si>
  <si>
    <t>72-20-8</t>
  </si>
  <si>
    <t>Endrin</t>
  </si>
  <si>
    <t>72-56-0</t>
  </si>
  <si>
    <t>Ethylan (Perthane)</t>
  </si>
  <si>
    <t>72-54-8</t>
  </si>
  <si>
    <t>4,4'-DDD</t>
  </si>
  <si>
    <t>789-02-6</t>
  </si>
  <si>
    <t>2,4'-DDT</t>
  </si>
  <si>
    <t>5103-73-1</t>
  </si>
  <si>
    <t>cis-Nonachlor</t>
  </si>
  <si>
    <t>7421-93-4</t>
  </si>
  <si>
    <t>Endrin aldehyde</t>
  </si>
  <si>
    <t>2132-70-9</t>
  </si>
  <si>
    <t>4,4'-Methoxychlor olefin</t>
  </si>
  <si>
    <t>50-29-3</t>
  </si>
  <si>
    <t>4,4'-DDT</t>
  </si>
  <si>
    <t>30667-99-3</t>
  </si>
  <si>
    <t>2,4'-Methoxychlor</t>
  </si>
  <si>
    <t>53494-70-5</t>
  </si>
  <si>
    <t>Endrin Ketone</t>
  </si>
  <si>
    <t>116-29-0</t>
  </si>
  <si>
    <t>Tetradifon</t>
  </si>
  <si>
    <t>2385-85-5</t>
  </si>
  <si>
    <t>Mirex</t>
  </si>
  <si>
    <t>1897-45-6</t>
  </si>
  <si>
    <t>Chlorothalonil</t>
  </si>
  <si>
    <t>92-52-4</t>
  </si>
  <si>
    <t>Biphenyl</t>
  </si>
  <si>
    <t>3481-20-7</t>
  </si>
  <si>
    <t>2,3,5,6-Tetrachloroaniline</t>
  </si>
  <si>
    <t>99-30-9</t>
  </si>
  <si>
    <t>Dichloran</t>
  </si>
  <si>
    <t>1085-98-9</t>
  </si>
  <si>
    <t>Dichlofluanid</t>
  </si>
  <si>
    <t>1469-48-3</t>
  </si>
  <si>
    <t>THPI (Tetrahydrophthalimide)</t>
  </si>
  <si>
    <t>42874-03-3</t>
  </si>
  <si>
    <t>Oxyfluorfen</t>
  </si>
  <si>
    <t>1194-65-6</t>
  </si>
  <si>
    <t>2,6-Dichlorobenzonitrile (Dichlobenil)</t>
  </si>
  <si>
    <t>95-76-1</t>
  </si>
  <si>
    <t>3,4-Dichloroaniline</t>
  </si>
  <si>
    <t>117-18-0</t>
  </si>
  <si>
    <t>Tetrachloronitrobenzene (Tecnazene)</t>
  </si>
  <si>
    <t>122-39-4</t>
  </si>
  <si>
    <t>Diphenylamine</t>
  </si>
  <si>
    <t>55283-68-6</t>
  </si>
  <si>
    <t>Ethalfluralin</t>
  </si>
  <si>
    <t>1582-09-8</t>
  </si>
  <si>
    <t>Trifluralin</t>
  </si>
  <si>
    <t>1861-40-1</t>
  </si>
  <si>
    <t>Benfluralin</t>
  </si>
  <si>
    <t>82-68-8</t>
  </si>
  <si>
    <t>Pentachloronitrobenzene (quintozene)</t>
  </si>
  <si>
    <t>20925-85-3</t>
  </si>
  <si>
    <t>Pentachlorobenzonitrile</t>
  </si>
  <si>
    <t>26399-36-0</t>
  </si>
  <si>
    <t>Profluralin</t>
  </si>
  <si>
    <t>33245-39-5</t>
  </si>
  <si>
    <t>Fluchloralin</t>
  </si>
  <si>
    <t>527-20-8</t>
  </si>
  <si>
    <t>Pentachloroaniline</t>
  </si>
  <si>
    <t>29091-21-2</t>
  </si>
  <si>
    <t>Prodiamine</t>
  </si>
  <si>
    <t>33820-53-0</t>
  </si>
  <si>
    <t>Isopropalin</t>
  </si>
  <si>
    <t>40487-42-1</t>
  </si>
  <si>
    <t>Pendimethalin</t>
  </si>
  <si>
    <t>731-27-1</t>
  </si>
  <si>
    <t>Tolylfluanid</t>
  </si>
  <si>
    <t>1836-75-5</t>
  </si>
  <si>
    <t>Nitrofen</t>
  </si>
  <si>
    <t>51218-45-2</t>
  </si>
  <si>
    <t>Metolachlor</t>
  </si>
  <si>
    <t>66332-96-5</t>
  </si>
  <si>
    <t>Flutolanil</t>
  </si>
  <si>
    <t>23950-58-5</t>
  </si>
  <si>
    <t>Propyzamide</t>
  </si>
  <si>
    <t>34256-82-1</t>
  </si>
  <si>
    <t>Acetochlor</t>
  </si>
  <si>
    <t>957-51-7</t>
  </si>
  <si>
    <t>Diphenamid</t>
  </si>
  <si>
    <t>709-98-8</t>
  </si>
  <si>
    <t>Propanil</t>
  </si>
  <si>
    <t>15972-60-8</t>
  </si>
  <si>
    <t>Alachlor</t>
  </si>
  <si>
    <t>93-71-0</t>
  </si>
  <si>
    <t>Allidochlor</t>
  </si>
  <si>
    <t>1114-71-2</t>
  </si>
  <si>
    <t>Pebulate</t>
  </si>
  <si>
    <t>60397-77-5</t>
  </si>
  <si>
    <t>N-(2,4-Dimethylphenyl)formamide</t>
  </si>
  <si>
    <t>1918-16-7</t>
  </si>
  <si>
    <t>Propachlor</t>
  </si>
  <si>
    <t>1134-23-2</t>
  </si>
  <si>
    <t>Cycloate</t>
  </si>
  <si>
    <t>2303-16-4</t>
  </si>
  <si>
    <t>Diallate (Cis and trans)</t>
  </si>
  <si>
    <t>81777-89-1</t>
  </si>
  <si>
    <t>Clomazone (Command)</t>
  </si>
  <si>
    <t>2303-17-5</t>
  </si>
  <si>
    <t>Triallate</t>
  </si>
  <si>
    <t>50563-36-5</t>
  </si>
  <si>
    <t>Dimethachlor</t>
  </si>
  <si>
    <t>86763-47-5</t>
  </si>
  <si>
    <t>Propisochlor</t>
  </si>
  <si>
    <t>330-55-2</t>
  </si>
  <si>
    <t>Linuron</t>
  </si>
  <si>
    <t>67129-08-2</t>
  </si>
  <si>
    <t>Metazachlor</t>
  </si>
  <si>
    <t>51218-49-6</t>
  </si>
  <si>
    <t>Pretilachlor</t>
  </si>
  <si>
    <t>19666-30-9</t>
  </si>
  <si>
    <t>Oxadiazon</t>
  </si>
  <si>
    <t>27314-13-2</t>
  </si>
  <si>
    <t>Norfluazon</t>
  </si>
  <si>
    <t>72-43-5</t>
  </si>
  <si>
    <t>Methoxychlor</t>
  </si>
  <si>
    <t>39515-41-8</t>
  </si>
  <si>
    <t>Fenpropathrin</t>
  </si>
  <si>
    <t>119168-77-3</t>
  </si>
  <si>
    <t>Tebufenpyrad</t>
  </si>
  <si>
    <t>96489-71-3</t>
  </si>
  <si>
    <t>Pyridaben</t>
  </si>
  <si>
    <t>136426-54-5</t>
  </si>
  <si>
    <t>Fluquinconazole</t>
  </si>
  <si>
    <t>67747-09-5</t>
  </si>
  <si>
    <t>Prochloraz</t>
  </si>
  <si>
    <t>1912-24-9</t>
  </si>
  <si>
    <t>Atrazine</t>
  </si>
  <si>
    <t>107534-96-3</t>
  </si>
  <si>
    <t>Tebuconazole</t>
  </si>
  <si>
    <t>121552-61-2</t>
  </si>
  <si>
    <t>Cyprodinil</t>
  </si>
  <si>
    <t>88671-89-0</t>
  </si>
  <si>
    <t>Myclobutanil</t>
  </si>
  <si>
    <t>53112-28-0</t>
  </si>
  <si>
    <t>Pyrimethanil</t>
  </si>
  <si>
    <t>43121-43-3</t>
  </si>
  <si>
    <t>Triadimefon</t>
  </si>
  <si>
    <t>36734-19-7</t>
  </si>
  <si>
    <t>Iprodione</t>
  </si>
  <si>
    <t>2593-15-9</t>
  </si>
  <si>
    <t>Etridiazole</t>
  </si>
  <si>
    <t>5915-41-3</t>
  </si>
  <si>
    <t>Terbuthylazine</t>
  </si>
  <si>
    <t>5902-51-2</t>
  </si>
  <si>
    <t>Terbacil</t>
  </si>
  <si>
    <t>50471-44-8</t>
  </si>
  <si>
    <t>Vinclozolin</t>
  </si>
  <si>
    <t>113-48-4</t>
  </si>
  <si>
    <t>MGK-264</t>
  </si>
  <si>
    <t>66246-88-6</t>
  </si>
  <si>
    <t>Penconazole</t>
  </si>
  <si>
    <t>133-06-2</t>
  </si>
  <si>
    <t>Captan</t>
  </si>
  <si>
    <t>55219-65-3</t>
  </si>
  <si>
    <t>Triadimenol</t>
  </si>
  <si>
    <t>120068-37-3</t>
  </si>
  <si>
    <t>Fipronil</t>
  </si>
  <si>
    <t>133-07-3</t>
  </si>
  <si>
    <t>Folpet</t>
  </si>
  <si>
    <t>32809-16-8</t>
  </si>
  <si>
    <t>Procymidone</t>
  </si>
  <si>
    <t>68694-11-1</t>
  </si>
  <si>
    <t>Triflumizole</t>
  </si>
  <si>
    <t>76738-62-0</t>
  </si>
  <si>
    <t>Paclobutrazol</t>
  </si>
  <si>
    <t>76674-21-0</t>
  </si>
  <si>
    <t>Flutriafol</t>
  </si>
  <si>
    <t>41814-78-2</t>
  </si>
  <si>
    <t>Tricyclazole (Beam)</t>
  </si>
  <si>
    <t>131341-86-1</t>
  </si>
  <si>
    <t>Fludioxonil</t>
  </si>
  <si>
    <t>85509-19-9</t>
  </si>
  <si>
    <t>Flusilazole</t>
  </si>
  <si>
    <t>41483-43-6</t>
  </si>
  <si>
    <t>Bupirimate</t>
  </si>
  <si>
    <t>122453-73-0</t>
  </si>
  <si>
    <t>Chlorfenapyr</t>
  </si>
  <si>
    <t>2164-08-1</t>
  </si>
  <si>
    <t>Lenacil</t>
  </si>
  <si>
    <t>51235-04-2</t>
  </si>
  <si>
    <t>Hexazinone</t>
  </si>
  <si>
    <t>2312-35-8</t>
  </si>
  <si>
    <t>Propargite</t>
  </si>
  <si>
    <t>2425-06-1</t>
  </si>
  <si>
    <t>Captafol</t>
  </si>
  <si>
    <t>95737-68-1</t>
  </si>
  <si>
    <t>Pyriproxyfen</t>
  </si>
  <si>
    <t>60168-88-9</t>
  </si>
  <si>
    <t>Fenarimol</t>
  </si>
  <si>
    <t>80844-07-1</t>
  </si>
  <si>
    <t>Etofenprox</t>
  </si>
  <si>
    <t>59756-60-4</t>
  </si>
  <si>
    <t>Fluridone (Sonar)</t>
  </si>
  <si>
    <t>84-65-1</t>
  </si>
  <si>
    <t>Anthraquione</t>
  </si>
  <si>
    <t>82657-04-3</t>
  </si>
  <si>
    <t>Bifenthrin</t>
  </si>
  <si>
    <t>584-79-2</t>
  </si>
  <si>
    <t>Bioallethrin</t>
  </si>
  <si>
    <t>51630-58-1</t>
  </si>
  <si>
    <t>Fenvalerate</t>
  </si>
  <si>
    <t>79538-32-2</t>
  </si>
  <si>
    <t>Tefluthrin</t>
  </si>
  <si>
    <t>118712-89-3</t>
  </si>
  <si>
    <t>Transfluthrin</t>
  </si>
  <si>
    <t>10453-86-8</t>
  </si>
  <si>
    <t>Resmethrin</t>
  </si>
  <si>
    <t>7696-12-0</t>
  </si>
  <si>
    <t>Tetramethrin</t>
  </si>
  <si>
    <t>26002-80-2</t>
  </si>
  <si>
    <t>Phenothrin (cis and trans)</t>
  </si>
  <si>
    <t>91465-08-6</t>
  </si>
  <si>
    <t>lambda-Cyhalothrin</t>
  </si>
  <si>
    <t>101007-06-1</t>
  </si>
  <si>
    <t>Acrinathrin</t>
  </si>
  <si>
    <t>61949-76-6</t>
  </si>
  <si>
    <t>cis-Permethrin</t>
  </si>
  <si>
    <t>91949-77-7</t>
  </si>
  <si>
    <t>trans-Permethrin</t>
  </si>
  <si>
    <t>68359-37-5</t>
  </si>
  <si>
    <t>Cyfluthrin</t>
  </si>
  <si>
    <t>52315-07-8</t>
  </si>
  <si>
    <t>Cypermethrin</t>
  </si>
  <si>
    <t>70124-77-5</t>
  </si>
  <si>
    <t>Flucythrinate</t>
  </si>
  <si>
    <t>102851-06-9</t>
  </si>
  <si>
    <t>tau-Fluvalinate</t>
  </si>
  <si>
    <t>5298-63-5</t>
  </si>
  <si>
    <t>Deltamethrin</t>
  </si>
  <si>
    <t>57837-19-1</t>
  </si>
  <si>
    <t>Metalaxyl</t>
  </si>
  <si>
    <t>90-43-7</t>
  </si>
  <si>
    <t>2-Phenylphenol</t>
  </si>
  <si>
    <t>101-21-3</t>
  </si>
  <si>
    <t>Chlorpropham</t>
  </si>
  <si>
    <t>1861-32-1</t>
  </si>
  <si>
    <t>DCPA methyl ester (Chlorthal-dimethyl)</t>
  </si>
  <si>
    <t>84332-86-5</t>
  </si>
  <si>
    <t>Chlozolinate</t>
  </si>
  <si>
    <t>79241-46-6</t>
  </si>
  <si>
    <t>Fluazifop-p-butyl</t>
  </si>
  <si>
    <t>510-15-6</t>
  </si>
  <si>
    <t>Chlorobenzilate</t>
  </si>
  <si>
    <t>128639-02-1</t>
  </si>
  <si>
    <t>Carfentrazone ethyl</t>
  </si>
  <si>
    <t>18181-80-1</t>
  </si>
  <si>
    <t>Bromopropylate</t>
  </si>
  <si>
    <t>57960-19-7</t>
  </si>
  <si>
    <t>Acequinocyl</t>
  </si>
  <si>
    <t>62610-77-9</t>
  </si>
  <si>
    <t>Metharifos</t>
  </si>
  <si>
    <t>3689-24-5</t>
  </si>
  <si>
    <t>Sulfotepp</t>
  </si>
  <si>
    <t>13071-79-9</t>
  </si>
  <si>
    <t>Terbufos</t>
  </si>
  <si>
    <t>57018-04-9</t>
  </si>
  <si>
    <t>Tolclofos-methyl</t>
  </si>
  <si>
    <t>299-84-3</t>
  </si>
  <si>
    <t>Fenchlorphos (Ronnel)</t>
  </si>
  <si>
    <t>121-75-5</t>
  </si>
  <si>
    <t>Malathion</t>
  </si>
  <si>
    <t>55-38-9</t>
  </si>
  <si>
    <t>Fethion</t>
  </si>
  <si>
    <t>2104-96-3</t>
  </si>
  <si>
    <t>Bromophos methyl</t>
  </si>
  <si>
    <t>13104-21-7</t>
  </si>
  <si>
    <t>Bromofenvinfos-methyl</t>
  </si>
  <si>
    <t>470-90-6</t>
  </si>
  <si>
    <t>Chlorfenvinphos</t>
  </si>
  <si>
    <t>4824-78-6</t>
  </si>
  <si>
    <t>Bromophos ethyl</t>
  </si>
  <si>
    <t>22248-79-9</t>
  </si>
  <si>
    <t>Tetrachlorvinfos</t>
  </si>
  <si>
    <t>22224-92-6</t>
  </si>
  <si>
    <t>Fenamiphos</t>
  </si>
  <si>
    <t>18181-70-9</t>
  </si>
  <si>
    <t>Iodofenphos</t>
  </si>
  <si>
    <t>33399-00-7</t>
  </si>
  <si>
    <t>Bromfenvinphos</t>
  </si>
  <si>
    <t>34643-46-4</t>
  </si>
  <si>
    <t>Prothiofos</t>
  </si>
  <si>
    <t>41998-08-7</t>
  </si>
  <si>
    <t>Profenofos</t>
  </si>
  <si>
    <t>563-12-2</t>
  </si>
  <si>
    <t>Ethion</t>
  </si>
  <si>
    <t>60238-56-4</t>
  </si>
  <si>
    <t>Chlorthiphos</t>
  </si>
  <si>
    <t>35400-43-2</t>
  </si>
  <si>
    <t>Sulprofos</t>
  </si>
  <si>
    <t>786-19-6</t>
  </si>
  <si>
    <t>Carbophenothion</t>
  </si>
  <si>
    <t>17109-49-8</t>
  </si>
  <si>
    <t>Edifenphos</t>
  </si>
  <si>
    <t>21609-90-5</t>
  </si>
  <si>
    <t>Leptophos</t>
  </si>
  <si>
    <t>56-72-4</t>
  </si>
  <si>
    <t>Coumaphos</t>
  </si>
  <si>
    <t>298-00-0</t>
  </si>
  <si>
    <t>Methyl parathion</t>
  </si>
  <si>
    <t>7786-34-7</t>
  </si>
  <si>
    <t>Mevinphos</t>
  </si>
  <si>
    <t>298-02-2</t>
  </si>
  <si>
    <t>Phorate</t>
  </si>
  <si>
    <t>944-22-9</t>
  </si>
  <si>
    <t>Fonofos</t>
  </si>
  <si>
    <t>298-04-4</t>
  </si>
  <si>
    <t>Disulfoton</t>
  </si>
  <si>
    <t>56-38-2</t>
  </si>
  <si>
    <t>Parathion (ethyl parathion)</t>
  </si>
  <si>
    <t>24017-47-8</t>
  </si>
  <si>
    <t>Triazophos</t>
  </si>
  <si>
    <t>51-03-6</t>
  </si>
  <si>
    <t>Piperonyl butoxide</t>
  </si>
  <si>
    <t>3868-61-9</t>
  </si>
  <si>
    <t>Endosulfan Lactone</t>
  </si>
  <si>
    <t>6190-65-4</t>
  </si>
  <si>
    <t>DEA</t>
  </si>
  <si>
    <t>1007-28-9</t>
  </si>
  <si>
    <t>DIA</t>
  </si>
  <si>
    <t>117428-22-5</t>
  </si>
  <si>
    <t>Picoxystrobin</t>
  </si>
  <si>
    <t>Cyproconazole</t>
  </si>
  <si>
    <t>Max</t>
  </si>
  <si>
    <t>TP 1-1</t>
  </si>
  <si>
    <t>TP 1-2</t>
  </si>
  <si>
    <t>TP 1-3</t>
  </si>
  <si>
    <t xml:space="preserve">TP 1-4 </t>
  </si>
  <si>
    <t xml:space="preserve">TP 1-5 </t>
  </si>
  <si>
    <t>TP 1-6</t>
  </si>
  <si>
    <t>TP 1-7</t>
  </si>
  <si>
    <t>TP 1-8</t>
  </si>
  <si>
    <t>TP 1-9</t>
  </si>
  <si>
    <t>TP 1-10</t>
  </si>
  <si>
    <t xml:space="preserve">TP 1-11 </t>
  </si>
  <si>
    <t>TP 1-12</t>
  </si>
  <si>
    <t>TP 2-1</t>
  </si>
  <si>
    <t>TP 2-2</t>
  </si>
  <si>
    <t>TP 2-3</t>
  </si>
  <si>
    <t xml:space="preserve">TP 2-4 </t>
  </si>
  <si>
    <t xml:space="preserve">TP 2-5 </t>
  </si>
  <si>
    <t>TP 2-6</t>
  </si>
  <si>
    <t>TP 2-7</t>
  </si>
  <si>
    <t>TP 2-8</t>
  </si>
  <si>
    <t>TP 2-9</t>
  </si>
  <si>
    <t>TP 2-10</t>
  </si>
  <si>
    <t xml:space="preserve">TP 2-11 </t>
  </si>
  <si>
    <t>TP 2-12</t>
  </si>
  <si>
    <t>TP 3-1</t>
  </si>
  <si>
    <t>TP 3-2</t>
  </si>
  <si>
    <t>TP 3-3</t>
  </si>
  <si>
    <t xml:space="preserve">TP 3-4 </t>
  </si>
  <si>
    <t xml:space="preserve">TP 3-5 </t>
  </si>
  <si>
    <t>TP 3-6</t>
  </si>
  <si>
    <t>TP 3-7</t>
  </si>
  <si>
    <t>TP 3-8</t>
  </si>
  <si>
    <t>TP 3-9</t>
  </si>
  <si>
    <t>TP 3-10</t>
  </si>
  <si>
    <t xml:space="preserve">TP 3-11 </t>
  </si>
  <si>
    <t>TP 3-12</t>
  </si>
  <si>
    <t>TP 4-1</t>
  </si>
  <si>
    <t>TP 4-2</t>
  </si>
  <si>
    <t>TP 4-3</t>
  </si>
  <si>
    <t xml:space="preserve">TP 4-4 </t>
  </si>
  <si>
    <t xml:space="preserve">TP 4-5 </t>
  </si>
  <si>
    <t>TP 4-6</t>
  </si>
  <si>
    <t>TP 4-7</t>
  </si>
  <si>
    <t>TP 4-8</t>
  </si>
  <si>
    <t>TP 4-9</t>
  </si>
  <si>
    <t>TP 4-10</t>
  </si>
  <si>
    <t xml:space="preserve">TP 4-11 </t>
  </si>
  <si>
    <t>TP 4-12</t>
  </si>
  <si>
    <t>TP 5-1</t>
  </si>
  <si>
    <t>TP 5-2</t>
  </si>
  <si>
    <t>TP 5-3</t>
  </si>
  <si>
    <t xml:space="preserve">TP 5-4 </t>
  </si>
  <si>
    <t xml:space="preserve">TP 5-5 </t>
  </si>
  <si>
    <t>TP 5-6</t>
  </si>
  <si>
    <t>TP 5-7</t>
  </si>
  <si>
    <t>TP 5-8</t>
  </si>
  <si>
    <t>TP 5-9</t>
  </si>
  <si>
    <t>TP 5-10</t>
  </si>
  <si>
    <t xml:space="preserve">TP 5-11 </t>
  </si>
  <si>
    <t>TP 5-12</t>
  </si>
  <si>
    <t>TP 6-1</t>
  </si>
  <si>
    <t>TP 6-2</t>
  </si>
  <si>
    <t>TP 6-3</t>
  </si>
  <si>
    <t xml:space="preserve">TP 6-4 </t>
  </si>
  <si>
    <t xml:space="preserve">TP 6-5 </t>
  </si>
  <si>
    <t>TP 6-6</t>
  </si>
  <si>
    <t>TP 6-7</t>
  </si>
  <si>
    <t>TP 6-8</t>
  </si>
  <si>
    <t>TP 6-9</t>
  </si>
  <si>
    <t>TP 6-10</t>
  </si>
  <si>
    <t xml:space="preserve">TP 6-11 </t>
  </si>
  <si>
    <t>TP 6-12</t>
  </si>
  <si>
    <t>TP 7-1</t>
  </si>
  <si>
    <t>TP 7-2</t>
  </si>
  <si>
    <t>TP 7-3</t>
  </si>
  <si>
    <t xml:space="preserve">TP 7-4 </t>
  </si>
  <si>
    <t xml:space="preserve">TP 7-5 </t>
  </si>
  <si>
    <t>TP 7-6</t>
  </si>
  <si>
    <t>TP 7-7</t>
  </si>
  <si>
    <t>TP 7-8</t>
  </si>
  <si>
    <t>TP 7-9</t>
  </si>
  <si>
    <t>TP 7-10</t>
  </si>
  <si>
    <t xml:space="preserve">TP 7-11 </t>
  </si>
  <si>
    <t>TP 7-12</t>
  </si>
  <si>
    <t>TP 8-1</t>
  </si>
  <si>
    <t>TP 8-2</t>
  </si>
  <si>
    <t>TP 8-3</t>
  </si>
  <si>
    <t xml:space="preserve">TP 8-4 </t>
  </si>
  <si>
    <t xml:space="preserve">TP 8-5 </t>
  </si>
  <si>
    <t>TP 8-6</t>
  </si>
  <si>
    <t>TP 8-7</t>
  </si>
  <si>
    <t>TP 8-8</t>
  </si>
  <si>
    <t>TP 8-9</t>
  </si>
  <si>
    <t>TP 8-10</t>
  </si>
  <si>
    <t xml:space="preserve">TP 8-11 </t>
  </si>
  <si>
    <t>TP 8-12</t>
  </si>
  <si>
    <t>TP 9-1</t>
  </si>
  <si>
    <t>TP 9-2</t>
  </si>
  <si>
    <t>TP 9-3</t>
  </si>
  <si>
    <t xml:space="preserve">TP 9-4 </t>
  </si>
  <si>
    <t xml:space="preserve">TP 9-5 </t>
  </si>
  <si>
    <t>TP 9-6</t>
  </si>
  <si>
    <t>TP 9-7</t>
  </si>
  <si>
    <t>TP 9-8</t>
  </si>
  <si>
    <t>TP 9-9</t>
  </si>
  <si>
    <t>TP 9-10</t>
  </si>
  <si>
    <t xml:space="preserve">TP 9-11 </t>
  </si>
  <si>
    <t>TP 9-12</t>
  </si>
  <si>
    <t>TP 10-1</t>
  </si>
  <si>
    <t>TP 10-2</t>
  </si>
  <si>
    <t>TP 10-3</t>
  </si>
  <si>
    <t xml:space="preserve">TP 10-4 </t>
  </si>
  <si>
    <t xml:space="preserve">TP 10-5 </t>
  </si>
  <si>
    <t>TP 10-6</t>
  </si>
  <si>
    <t>TP 10-7</t>
  </si>
  <si>
    <t>TP 10-8</t>
  </si>
  <si>
    <t>TP 10-9</t>
  </si>
  <si>
    <t>TP 10-10</t>
  </si>
  <si>
    <t xml:space="preserve">TP 10-11 </t>
  </si>
  <si>
    <t>TP 10-12</t>
  </si>
  <si>
    <t>Type</t>
  </si>
  <si>
    <t>Surface Water</t>
  </si>
  <si>
    <t>Stemflow</t>
  </si>
  <si>
    <t>Throughfall</t>
  </si>
  <si>
    <t xml:space="preserve">Surface Water </t>
  </si>
  <si>
    <t>H</t>
  </si>
  <si>
    <t>I</t>
  </si>
  <si>
    <t>D</t>
  </si>
  <si>
    <t>Endosulfan Ether</t>
  </si>
  <si>
    <t>Endosulfan Sulfate</t>
  </si>
  <si>
    <t>F</t>
  </si>
  <si>
    <t>Tetrahydrophthalimide</t>
  </si>
  <si>
    <t>nd</t>
  </si>
  <si>
    <t>Propyzmide</t>
  </si>
  <si>
    <t>Volume</t>
  </si>
  <si>
    <t>?</t>
  </si>
  <si>
    <t>NS</t>
  </si>
  <si>
    <t>Detection Frequency (%)</t>
  </si>
  <si>
    <t>Maximum Concentrations</t>
  </si>
  <si>
    <t>(n=114)</t>
  </si>
  <si>
    <t>(n=50)</t>
  </si>
  <si>
    <t>(n=52)</t>
  </si>
  <si>
    <t>mg/L</t>
  </si>
  <si>
    <t>Anthraquinone</t>
  </si>
  <si>
    <t>Bird Repellent</t>
  </si>
  <si>
    <t>I, synergist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</si>
</sst>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D7A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16" fontId="4" fillId="0" borderId="0" xfId="0" applyNumberFormat="1" applyFont="1"/>
    <xf numFmtId="0" fontId="4" fillId="0" borderId="0" xfId="0" applyFont="1"/>
    <xf numFmtId="14" fontId="3" fillId="0" borderId="0" xfId="0" applyNumberFormat="1" applyFont="1" applyAlignment="1">
      <alignment horizont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7" fillId="0" borderId="0" xfId="0" applyFont="1"/>
    <xf numFmtId="0" fontId="0" fillId="0" borderId="0" xfId="0"/>
    <xf numFmtId="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4" fillId="6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0" fillId="4" borderId="0" xfId="0" applyFill="1"/>
    <xf numFmtId="14" fontId="4" fillId="6" borderId="0" xfId="0" applyNumberFormat="1" applyFont="1" applyFill="1"/>
    <xf numFmtId="0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F5FC"/>
      <color rgb="FFFD6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U208"/>
  <sheetViews>
    <sheetView zoomScale="90" zoomScaleNormal="90" workbookViewId="0">
      <pane xSplit="5" topLeftCell="CY1" activePane="topRight" state="frozen"/>
      <selection pane="topRight" activeCell="DL3" sqref="DL3"/>
    </sheetView>
  </sheetViews>
  <sheetFormatPr defaultRowHeight="15" x14ac:dyDescent="0.25"/>
  <cols>
    <col min="1" max="1" width="10.5703125" style="5" customWidth="1"/>
    <col min="2" max="2" width="5.5703125" style="5" customWidth="1"/>
    <col min="3" max="3" width="5.140625" style="5" customWidth="1"/>
    <col min="4" max="4" width="11.42578125" style="5" customWidth="1"/>
    <col min="5" max="5" width="31.42578125" style="38" customWidth="1"/>
    <col min="6" max="7" width="10.5703125" style="5" customWidth="1"/>
    <col min="8" max="15" width="11.42578125" style="5" customWidth="1"/>
    <col min="16" max="17" width="10.5703125" style="32" customWidth="1"/>
    <col min="18" max="19" width="10.5703125" style="5" customWidth="1"/>
    <col min="20" max="27" width="11.42578125" style="5" customWidth="1"/>
    <col min="28" max="29" width="10.5703125" style="32" customWidth="1"/>
    <col min="30" max="31" width="10.5703125" style="5" customWidth="1"/>
    <col min="32" max="39" width="11.42578125" style="5" customWidth="1"/>
    <col min="40" max="41" width="10.5703125" style="32" customWidth="1"/>
    <col min="42" max="43" width="10.5703125" style="5" customWidth="1"/>
    <col min="44" max="51" width="11.42578125" style="5" customWidth="1"/>
    <col min="52" max="53" width="10.5703125" style="32" customWidth="1"/>
    <col min="54" max="55" width="10.5703125" style="5" customWidth="1"/>
    <col min="56" max="63" width="11.42578125" style="5" customWidth="1"/>
    <col min="64" max="65" width="10.5703125" style="32" customWidth="1"/>
    <col min="66" max="68" width="6.85546875" style="5" customWidth="1"/>
    <col min="69" max="70" width="7.28515625" style="5" customWidth="1"/>
    <col min="71" max="74" width="6.85546875" style="5" customWidth="1"/>
    <col min="75" max="75" width="7.85546875" style="5" customWidth="1"/>
    <col min="76" max="76" width="8.28515625" style="32" customWidth="1"/>
    <col min="77" max="77" width="7.85546875" style="32" customWidth="1"/>
    <col min="78" max="80" width="6.85546875" style="5" customWidth="1"/>
    <col min="81" max="82" width="7.28515625" style="5" customWidth="1"/>
    <col min="83" max="86" width="6.85546875" style="5" customWidth="1"/>
    <col min="87" max="87" width="7.85546875" style="5" customWidth="1"/>
    <col min="88" max="88" width="8.28515625" style="32" customWidth="1"/>
    <col min="89" max="89" width="7.85546875" style="32" customWidth="1"/>
    <col min="90" max="91" width="10.5703125" style="5" customWidth="1"/>
    <col min="92" max="99" width="11.42578125" style="5" customWidth="1"/>
    <col min="100" max="101" width="10.5703125" style="32" customWidth="1"/>
    <col min="102" max="103" width="10.5703125" style="5" customWidth="1"/>
    <col min="104" max="111" width="11.42578125" style="5" customWidth="1"/>
    <col min="112" max="113" width="10.5703125" style="32" customWidth="1"/>
    <col min="114" max="115" width="10.5703125" style="5" customWidth="1"/>
    <col min="116" max="119" width="11.42578125" style="5" customWidth="1"/>
    <col min="120" max="120" width="10" style="5" customWidth="1"/>
    <col min="121" max="121" width="7.85546875" style="5" customWidth="1"/>
    <col min="122" max="123" width="11.42578125" style="5" customWidth="1"/>
    <col min="124" max="125" width="10.5703125" style="32" customWidth="1"/>
  </cols>
  <sheetData>
    <row r="1" spans="1:125" x14ac:dyDescent="0.25">
      <c r="A1" s="1" t="s">
        <v>0</v>
      </c>
      <c r="B1" s="1" t="s">
        <v>417</v>
      </c>
      <c r="C1" s="1" t="s">
        <v>1</v>
      </c>
      <c r="D1" s="1" t="s">
        <v>2</v>
      </c>
      <c r="E1" s="36" t="s">
        <v>3</v>
      </c>
      <c r="F1" s="1" t="s">
        <v>418</v>
      </c>
      <c r="G1" s="13" t="s">
        <v>419</v>
      </c>
      <c r="H1" s="14" t="s">
        <v>420</v>
      </c>
      <c r="I1" s="14" t="s">
        <v>421</v>
      </c>
      <c r="J1" s="14" t="s">
        <v>422</v>
      </c>
      <c r="K1" s="14" t="s">
        <v>423</v>
      </c>
      <c r="L1" s="14" t="s">
        <v>424</v>
      </c>
      <c r="M1" s="14" t="s">
        <v>425</v>
      </c>
      <c r="N1" s="14" t="s">
        <v>426</v>
      </c>
      <c r="O1" s="14" t="s">
        <v>427</v>
      </c>
      <c r="P1" s="14" t="s">
        <v>428</v>
      </c>
      <c r="Q1" s="14" t="s">
        <v>429</v>
      </c>
      <c r="R1" s="1" t="s">
        <v>430</v>
      </c>
      <c r="S1" s="13" t="s">
        <v>431</v>
      </c>
      <c r="T1" s="14" t="s">
        <v>432</v>
      </c>
      <c r="U1" s="39" t="s">
        <v>433</v>
      </c>
      <c r="V1" s="14" t="s">
        <v>434</v>
      </c>
      <c r="W1" s="39" t="s">
        <v>435</v>
      </c>
      <c r="X1" s="39" t="s">
        <v>436</v>
      </c>
      <c r="Y1" s="14" t="s">
        <v>437</v>
      </c>
      <c r="Z1" s="39" t="s">
        <v>438</v>
      </c>
      <c r="AA1" s="39" t="s">
        <v>439</v>
      </c>
      <c r="AB1" s="14" t="s">
        <v>440</v>
      </c>
      <c r="AC1" s="14" t="s">
        <v>441</v>
      </c>
      <c r="AD1" s="1" t="s">
        <v>442</v>
      </c>
      <c r="AE1" s="13" t="s">
        <v>443</v>
      </c>
      <c r="AF1" s="14" t="s">
        <v>444</v>
      </c>
      <c r="AG1" s="14" t="s">
        <v>445</v>
      </c>
      <c r="AH1" s="14" t="s">
        <v>446</v>
      </c>
      <c r="AI1" s="14" t="s">
        <v>447</v>
      </c>
      <c r="AJ1" s="14" t="s">
        <v>448</v>
      </c>
      <c r="AK1" s="14" t="s">
        <v>449</v>
      </c>
      <c r="AL1" s="14" t="s">
        <v>450</v>
      </c>
      <c r="AM1" s="14" t="s">
        <v>451</v>
      </c>
      <c r="AN1" s="14" t="s">
        <v>452</v>
      </c>
      <c r="AO1" s="14" t="s">
        <v>453</v>
      </c>
      <c r="AP1" s="1" t="s">
        <v>454</v>
      </c>
      <c r="AQ1" s="13" t="s">
        <v>455</v>
      </c>
      <c r="AR1" s="14" t="s">
        <v>456</v>
      </c>
      <c r="AS1" s="14" t="s">
        <v>457</v>
      </c>
      <c r="AT1" s="14" t="s">
        <v>458</v>
      </c>
      <c r="AU1" s="14" t="s">
        <v>459</v>
      </c>
      <c r="AV1" s="14" t="s">
        <v>460</v>
      </c>
      <c r="AW1" s="14" t="s">
        <v>461</v>
      </c>
      <c r="AX1" s="14" t="s">
        <v>462</v>
      </c>
      <c r="AY1" s="14" t="s">
        <v>463</v>
      </c>
      <c r="AZ1" s="14" t="s">
        <v>464</v>
      </c>
      <c r="BA1" s="14" t="s">
        <v>465</v>
      </c>
      <c r="BB1" s="1" t="s">
        <v>466</v>
      </c>
      <c r="BC1" s="13" t="s">
        <v>467</v>
      </c>
      <c r="BD1" s="14" t="s">
        <v>468</v>
      </c>
      <c r="BE1" s="14" t="s">
        <v>469</v>
      </c>
      <c r="BF1" s="14" t="s">
        <v>470</v>
      </c>
      <c r="BG1" s="14" t="s">
        <v>471</v>
      </c>
      <c r="BH1" s="14" t="s">
        <v>472</v>
      </c>
      <c r="BI1" s="14" t="s">
        <v>473</v>
      </c>
      <c r="BJ1" s="14" t="s">
        <v>474</v>
      </c>
      <c r="BK1" s="14" t="s">
        <v>475</v>
      </c>
      <c r="BL1" s="14" t="s">
        <v>476</v>
      </c>
      <c r="BM1" s="14" t="s">
        <v>477</v>
      </c>
      <c r="BN1" s="1" t="s">
        <v>478</v>
      </c>
      <c r="BO1" s="13" t="s">
        <v>479</v>
      </c>
      <c r="BP1" s="14" t="s">
        <v>480</v>
      </c>
      <c r="BQ1" s="14" t="s">
        <v>481</v>
      </c>
      <c r="BR1" s="14" t="s">
        <v>482</v>
      </c>
      <c r="BS1" s="14" t="s">
        <v>483</v>
      </c>
      <c r="BT1" s="14" t="s">
        <v>484</v>
      </c>
      <c r="BU1" s="14" t="s">
        <v>485</v>
      </c>
      <c r="BV1" s="14" t="s">
        <v>486</v>
      </c>
      <c r="BW1" s="14" t="s">
        <v>487</v>
      </c>
      <c r="BX1" s="14" t="s">
        <v>488</v>
      </c>
      <c r="BY1" s="14" t="s">
        <v>489</v>
      </c>
      <c r="BZ1" s="1" t="s">
        <v>490</v>
      </c>
      <c r="CA1" s="13" t="s">
        <v>491</v>
      </c>
      <c r="CB1" s="14" t="s">
        <v>492</v>
      </c>
      <c r="CC1" s="39" t="s">
        <v>493</v>
      </c>
      <c r="CD1" s="14" t="s">
        <v>494</v>
      </c>
      <c r="CE1" s="14" t="s">
        <v>495</v>
      </c>
      <c r="CF1" s="14" t="s">
        <v>496</v>
      </c>
      <c r="CG1" s="14" t="s">
        <v>497</v>
      </c>
      <c r="CH1" s="14" t="s">
        <v>498</v>
      </c>
      <c r="CI1" s="14" t="s">
        <v>499</v>
      </c>
      <c r="CJ1" s="14" t="s">
        <v>500</v>
      </c>
      <c r="CK1" s="14" t="s">
        <v>501</v>
      </c>
      <c r="CL1" s="1" t="s">
        <v>502</v>
      </c>
      <c r="CM1" s="13" t="s">
        <v>503</v>
      </c>
      <c r="CN1" s="14" t="s">
        <v>504</v>
      </c>
      <c r="CO1" s="14" t="s">
        <v>505</v>
      </c>
      <c r="CP1" s="14" t="s">
        <v>506</v>
      </c>
      <c r="CQ1" s="14" t="s">
        <v>507</v>
      </c>
      <c r="CR1" s="14" t="s">
        <v>508</v>
      </c>
      <c r="CS1" s="14" t="s">
        <v>509</v>
      </c>
      <c r="CT1" s="14" t="s">
        <v>510</v>
      </c>
      <c r="CU1" s="14" t="s">
        <v>511</v>
      </c>
      <c r="CV1" s="14" t="s">
        <v>512</v>
      </c>
      <c r="CW1" s="14" t="s">
        <v>513</v>
      </c>
      <c r="CX1" s="1" t="s">
        <v>514</v>
      </c>
      <c r="CY1" s="13" t="s">
        <v>515</v>
      </c>
      <c r="CZ1" s="14" t="s">
        <v>516</v>
      </c>
      <c r="DA1" s="14" t="s">
        <v>517</v>
      </c>
      <c r="DB1" s="14" t="s">
        <v>518</v>
      </c>
      <c r="DC1" s="14" t="s">
        <v>519</v>
      </c>
      <c r="DD1" s="14" t="s">
        <v>520</v>
      </c>
      <c r="DE1" s="14" t="s">
        <v>521</v>
      </c>
      <c r="DF1" s="14" t="s">
        <v>522</v>
      </c>
      <c r="DG1" s="14" t="s">
        <v>523</v>
      </c>
      <c r="DH1" s="14" t="s">
        <v>524</v>
      </c>
      <c r="DI1" s="14" t="s">
        <v>525</v>
      </c>
      <c r="DJ1" s="1" t="s">
        <v>526</v>
      </c>
      <c r="DK1" s="13" t="s">
        <v>527</v>
      </c>
      <c r="DL1" s="14" t="s">
        <v>528</v>
      </c>
      <c r="DM1" s="14" t="s">
        <v>529</v>
      </c>
      <c r="DN1" s="14" t="s">
        <v>530</v>
      </c>
      <c r="DO1" s="14" t="s">
        <v>531</v>
      </c>
      <c r="DP1" s="14" t="s">
        <v>532</v>
      </c>
      <c r="DQ1" s="14" t="s">
        <v>533</v>
      </c>
      <c r="DR1" s="14" t="s">
        <v>534</v>
      </c>
      <c r="DS1" s="14" t="s">
        <v>535</v>
      </c>
      <c r="DT1" s="14" t="s">
        <v>536</v>
      </c>
      <c r="DU1" s="14" t="s">
        <v>537</v>
      </c>
    </row>
    <row r="2" spans="1:125" x14ac:dyDescent="0.25">
      <c r="A2" s="4">
        <f t="shared" ref="A2:A65" si="0">COUNTIF(F2:HU2,"&gt;0")</f>
        <v>97</v>
      </c>
      <c r="B2" s="12">
        <f t="shared" ref="B2:B65" si="1">MAX(F2:HU2)</f>
        <v>5.48</v>
      </c>
      <c r="C2" s="5">
        <v>4</v>
      </c>
      <c r="D2" s="5" t="s">
        <v>164</v>
      </c>
      <c r="E2" s="37" t="s">
        <v>165</v>
      </c>
      <c r="F2" s="5">
        <v>0.09</v>
      </c>
      <c r="G2" s="5">
        <v>0.09</v>
      </c>
      <c r="H2" s="5">
        <v>0.2</v>
      </c>
      <c r="I2" s="5">
        <v>0.09</v>
      </c>
      <c r="J2" s="5">
        <v>0.14000000000000001</v>
      </c>
      <c r="K2" s="5">
        <v>0.11</v>
      </c>
      <c r="L2" s="5">
        <v>0.11</v>
      </c>
      <c r="S2" s="5">
        <v>0.09</v>
      </c>
      <c r="T2" s="5">
        <v>0.32</v>
      </c>
      <c r="V2" s="5">
        <v>0.1</v>
      </c>
      <c r="AD2" s="5">
        <v>0.43</v>
      </c>
      <c r="AE2" s="5">
        <v>0.44</v>
      </c>
      <c r="AG2" s="5">
        <v>0.57999999999999996</v>
      </c>
      <c r="AH2" s="5">
        <v>0.94</v>
      </c>
      <c r="AI2" s="5">
        <v>0.99</v>
      </c>
      <c r="AJ2" s="5">
        <v>0.22</v>
      </c>
      <c r="AK2" s="5">
        <v>1.39</v>
      </c>
      <c r="AL2" s="5">
        <v>0.15</v>
      </c>
      <c r="AM2" s="5">
        <v>0.52</v>
      </c>
      <c r="AN2" s="32">
        <v>0.44</v>
      </c>
      <c r="AO2" s="32">
        <v>0.17</v>
      </c>
      <c r="AP2" s="5">
        <v>0.12</v>
      </c>
      <c r="AQ2" s="5">
        <v>0.18</v>
      </c>
      <c r="AR2" s="5">
        <v>0.36</v>
      </c>
      <c r="AS2" s="5">
        <v>0.3</v>
      </c>
      <c r="AT2" s="5">
        <v>0.69</v>
      </c>
      <c r="AU2" s="5">
        <v>0.47</v>
      </c>
      <c r="AV2" s="5">
        <v>5.48</v>
      </c>
      <c r="AW2" s="5">
        <v>2.2000000000000002</v>
      </c>
      <c r="AX2" s="5">
        <v>1.54</v>
      </c>
      <c r="AY2" s="5">
        <v>0.4</v>
      </c>
      <c r="AZ2" s="32">
        <v>0.22</v>
      </c>
      <c r="BA2" s="32">
        <v>0.18</v>
      </c>
      <c r="BB2" s="5">
        <v>0.17</v>
      </c>
      <c r="BC2" s="5">
        <v>0.16</v>
      </c>
      <c r="BD2" s="5">
        <v>0.22</v>
      </c>
      <c r="BE2" s="5">
        <v>0.24</v>
      </c>
      <c r="BF2" s="5">
        <v>0.6</v>
      </c>
      <c r="BG2" s="5">
        <v>0.46</v>
      </c>
      <c r="BH2" s="5">
        <v>5.14</v>
      </c>
      <c r="BI2" s="5">
        <v>0.34</v>
      </c>
      <c r="BJ2" s="5">
        <v>0.94</v>
      </c>
      <c r="BK2" s="5">
        <v>0.32</v>
      </c>
      <c r="BL2" s="32">
        <v>0.21</v>
      </c>
      <c r="BM2" s="32">
        <v>0.18</v>
      </c>
      <c r="BN2" s="5">
        <v>0.12</v>
      </c>
      <c r="BO2" s="5">
        <v>0.1</v>
      </c>
      <c r="BP2" s="5">
        <v>0.33</v>
      </c>
      <c r="BQ2" s="5">
        <v>0.26</v>
      </c>
      <c r="BR2" s="5">
        <v>0.67</v>
      </c>
      <c r="BS2" s="5">
        <v>0.41</v>
      </c>
      <c r="BT2" s="5">
        <v>0.31</v>
      </c>
      <c r="BU2" s="5">
        <v>1.1200000000000001</v>
      </c>
      <c r="BV2" s="5">
        <v>0.73</v>
      </c>
      <c r="BW2" s="5">
        <v>0.32</v>
      </c>
      <c r="BX2" s="32">
        <v>0.22</v>
      </c>
      <c r="BY2" s="32">
        <v>0.17</v>
      </c>
      <c r="BZ2" s="5">
        <v>0.1</v>
      </c>
      <c r="CD2" s="5">
        <v>0.13</v>
      </c>
      <c r="CE2" s="5">
        <v>0.14000000000000001</v>
      </c>
      <c r="CF2" s="5">
        <v>0.11</v>
      </c>
      <c r="CG2" s="5">
        <v>0.11</v>
      </c>
      <c r="CL2" s="5">
        <v>0.19</v>
      </c>
      <c r="CM2" s="5">
        <v>0.14000000000000001</v>
      </c>
      <c r="CN2" s="5">
        <v>0.12</v>
      </c>
      <c r="CO2" s="5">
        <v>0.69</v>
      </c>
      <c r="CP2" s="5">
        <v>0.32</v>
      </c>
      <c r="CQ2" s="5">
        <v>0.45</v>
      </c>
      <c r="CR2" s="5">
        <v>2.2000000000000002</v>
      </c>
      <c r="CS2" s="5">
        <v>0.66</v>
      </c>
      <c r="CT2" s="5">
        <v>0.78</v>
      </c>
      <c r="CV2" s="32">
        <v>0.18</v>
      </c>
      <c r="CW2" s="32">
        <v>0.14000000000000001</v>
      </c>
      <c r="CX2" s="5">
        <v>0.18</v>
      </c>
      <c r="CY2" s="5">
        <v>0.18</v>
      </c>
      <c r="CZ2" s="5">
        <v>0.56999999999999995</v>
      </c>
      <c r="DA2" s="5">
        <v>0.46</v>
      </c>
      <c r="DB2" s="5">
        <v>0.48</v>
      </c>
      <c r="DC2" s="5">
        <v>1</v>
      </c>
      <c r="DD2" s="5">
        <v>4.09</v>
      </c>
      <c r="DE2" s="5">
        <v>1.51</v>
      </c>
      <c r="DF2" s="5">
        <v>1.28</v>
      </c>
      <c r="DG2" s="5">
        <v>0.27</v>
      </c>
      <c r="DH2" s="32">
        <v>0.15</v>
      </c>
      <c r="DI2" s="32">
        <v>0.22</v>
      </c>
      <c r="DJ2" s="5">
        <v>0.21</v>
      </c>
      <c r="DK2" s="5">
        <v>0.19</v>
      </c>
      <c r="DL2" s="41">
        <v>1.3</v>
      </c>
      <c r="DM2" s="5">
        <v>0.5</v>
      </c>
      <c r="DN2" s="5">
        <v>0.5</v>
      </c>
      <c r="DO2" s="5">
        <v>1</v>
      </c>
      <c r="DP2" s="5">
        <v>4.25</v>
      </c>
      <c r="DQ2" s="5">
        <v>3.66</v>
      </c>
      <c r="DR2" s="5">
        <v>1.32</v>
      </c>
      <c r="DS2" s="5">
        <v>0.33</v>
      </c>
      <c r="DT2" s="32">
        <v>0.18</v>
      </c>
      <c r="DU2" s="32">
        <v>0.16</v>
      </c>
    </row>
    <row r="3" spans="1:125" x14ac:dyDescent="0.25">
      <c r="A3" s="4">
        <f t="shared" si="0"/>
        <v>71</v>
      </c>
      <c r="B3" s="12">
        <f t="shared" si="1"/>
        <v>0.48</v>
      </c>
      <c r="C3" s="5">
        <v>5</v>
      </c>
      <c r="D3" s="5" t="s">
        <v>222</v>
      </c>
      <c r="E3" s="37" t="s">
        <v>223</v>
      </c>
      <c r="I3" s="32"/>
      <c r="U3" s="32"/>
      <c r="AD3" s="5">
        <v>0.3</v>
      </c>
      <c r="AE3" s="5">
        <v>0.26</v>
      </c>
      <c r="AF3" s="5">
        <v>0.36</v>
      </c>
      <c r="AG3" s="32">
        <v>0.25</v>
      </c>
      <c r="AH3" s="5">
        <v>0.31</v>
      </c>
      <c r="AI3" s="5">
        <v>0.25</v>
      </c>
      <c r="AJ3" s="5">
        <v>0.32</v>
      </c>
      <c r="AK3" s="5">
        <v>0.28000000000000003</v>
      </c>
      <c r="AL3" s="5">
        <v>0.25</v>
      </c>
      <c r="AM3" s="5">
        <v>0.26</v>
      </c>
      <c r="AP3" s="5">
        <v>0.23</v>
      </c>
      <c r="AQ3" s="5">
        <v>0.26</v>
      </c>
      <c r="AR3" s="5">
        <v>0.31</v>
      </c>
      <c r="AS3" s="32">
        <v>0.24</v>
      </c>
      <c r="AT3" s="5">
        <v>0.25</v>
      </c>
      <c r="AU3" s="5">
        <v>0.27</v>
      </c>
      <c r="AV3" s="5">
        <v>0.26</v>
      </c>
      <c r="AW3" s="5">
        <v>0.25</v>
      </c>
      <c r="AX3" s="5">
        <v>0.41</v>
      </c>
      <c r="AY3" s="5">
        <v>0.25</v>
      </c>
      <c r="AZ3" s="32">
        <v>0.24</v>
      </c>
      <c r="BB3" s="5">
        <v>0.25</v>
      </c>
      <c r="BC3" s="5">
        <v>0.25</v>
      </c>
      <c r="BD3" s="5">
        <v>0.28999999999999998</v>
      </c>
      <c r="BE3" s="32">
        <v>0.25</v>
      </c>
      <c r="BF3" s="5">
        <v>0.28000000000000003</v>
      </c>
      <c r="BG3" s="5">
        <v>0.26</v>
      </c>
      <c r="BH3" s="5">
        <v>0.4</v>
      </c>
      <c r="BI3" s="5">
        <v>0.36</v>
      </c>
      <c r="BJ3" s="5">
        <v>0.27</v>
      </c>
      <c r="BK3" s="5">
        <v>0.3</v>
      </c>
      <c r="BN3" s="5">
        <v>0.23</v>
      </c>
      <c r="BQ3" s="32">
        <v>0.23</v>
      </c>
      <c r="BS3" s="5">
        <v>0.25</v>
      </c>
      <c r="BT3" s="5">
        <v>0.27</v>
      </c>
      <c r="BU3" s="5">
        <v>0.34</v>
      </c>
      <c r="BV3" s="5">
        <v>0.25</v>
      </c>
      <c r="BW3" s="5">
        <v>0.32</v>
      </c>
      <c r="BX3" s="32">
        <v>0.28999999999999998</v>
      </c>
      <c r="CC3" s="32"/>
      <c r="CF3" s="5">
        <v>0.24</v>
      </c>
      <c r="CJ3" s="32">
        <v>0.27</v>
      </c>
      <c r="CL3" s="5">
        <v>0.33</v>
      </c>
      <c r="CM3" s="5">
        <v>0.24</v>
      </c>
      <c r="CN3" s="5">
        <v>0.28000000000000003</v>
      </c>
      <c r="CO3" s="32">
        <v>0.27</v>
      </c>
      <c r="CP3" s="5">
        <v>0.26</v>
      </c>
      <c r="CQ3" s="5">
        <v>0.3</v>
      </c>
      <c r="CR3" s="5">
        <v>0.4</v>
      </c>
      <c r="CS3" s="5">
        <v>0.32</v>
      </c>
      <c r="CT3" s="5">
        <v>0.34</v>
      </c>
      <c r="CX3" s="5">
        <v>0.28999999999999998</v>
      </c>
      <c r="CY3" s="5">
        <v>0.24</v>
      </c>
      <c r="CZ3" s="5">
        <v>0.48</v>
      </c>
      <c r="DA3" s="32">
        <v>0.33</v>
      </c>
      <c r="DB3" s="5">
        <v>0.28000000000000003</v>
      </c>
      <c r="DC3" s="5">
        <v>0.35</v>
      </c>
      <c r="DD3" s="5">
        <v>0.38</v>
      </c>
      <c r="DE3" s="5">
        <v>0.41</v>
      </c>
      <c r="DF3" s="5">
        <v>0.24</v>
      </c>
      <c r="DG3" s="5">
        <v>0.35</v>
      </c>
      <c r="DI3" s="32">
        <v>0.24</v>
      </c>
      <c r="DJ3" s="5">
        <v>0.27</v>
      </c>
      <c r="DK3" s="5">
        <v>0.23</v>
      </c>
      <c r="DL3" s="5">
        <v>0.35</v>
      </c>
      <c r="DM3" s="32">
        <v>0.27</v>
      </c>
      <c r="DN3" s="5">
        <v>0.3</v>
      </c>
      <c r="DO3" s="5">
        <v>0.34</v>
      </c>
      <c r="DP3" s="5">
        <v>0.33</v>
      </c>
      <c r="DQ3" s="5">
        <v>0.31</v>
      </c>
      <c r="DR3" s="5">
        <v>0.37</v>
      </c>
      <c r="DS3" s="5">
        <v>0.37</v>
      </c>
    </row>
    <row r="4" spans="1:125" x14ac:dyDescent="0.25">
      <c r="A4" s="4">
        <f t="shared" si="0"/>
        <v>38</v>
      </c>
      <c r="B4" s="12">
        <f t="shared" si="1"/>
        <v>5.76</v>
      </c>
      <c r="C4" s="5">
        <v>7</v>
      </c>
      <c r="D4" s="5" t="s">
        <v>324</v>
      </c>
      <c r="E4" s="37" t="s">
        <v>325</v>
      </c>
      <c r="AE4" s="5">
        <v>0.19</v>
      </c>
      <c r="AF4" s="5">
        <v>1.04</v>
      </c>
      <c r="AH4" s="5">
        <v>0.25</v>
      </c>
      <c r="AI4" s="5">
        <v>0.21</v>
      </c>
      <c r="AK4" s="5">
        <v>0.23</v>
      </c>
      <c r="AL4" s="5">
        <v>0.22</v>
      </c>
      <c r="AO4" s="32">
        <v>0.19</v>
      </c>
      <c r="AS4" s="5">
        <v>0.21</v>
      </c>
      <c r="AW4" s="5">
        <v>0.56000000000000005</v>
      </c>
      <c r="AX4" s="5">
        <v>0.52</v>
      </c>
      <c r="AY4" s="5">
        <v>0.3</v>
      </c>
      <c r="BD4" s="5">
        <v>0.26</v>
      </c>
      <c r="BE4" s="5">
        <v>0.22</v>
      </c>
      <c r="BI4" s="5">
        <v>0.54</v>
      </c>
      <c r="BJ4" s="5">
        <v>0.38</v>
      </c>
      <c r="BK4" s="5">
        <v>0.31</v>
      </c>
      <c r="BM4" s="32">
        <v>0.34</v>
      </c>
      <c r="BP4" s="5">
        <v>0.24</v>
      </c>
      <c r="BQ4" s="5">
        <v>0.23</v>
      </c>
      <c r="BU4" s="5">
        <v>0.49</v>
      </c>
      <c r="BV4" s="5">
        <v>0.28000000000000003</v>
      </c>
      <c r="BW4" s="5">
        <v>0.28999999999999998</v>
      </c>
      <c r="BY4" s="32">
        <v>0.23</v>
      </c>
      <c r="CO4" s="5">
        <v>0.45</v>
      </c>
      <c r="CP4" s="5">
        <v>0.31</v>
      </c>
      <c r="CQ4" s="5">
        <v>0.34</v>
      </c>
      <c r="CT4" s="5">
        <v>0.41</v>
      </c>
      <c r="CW4" s="32">
        <v>0.39</v>
      </c>
      <c r="DA4" s="5">
        <v>0.35</v>
      </c>
      <c r="DB4" s="5">
        <v>0.27</v>
      </c>
      <c r="DC4" s="5">
        <v>0.2</v>
      </c>
      <c r="DF4" s="5">
        <v>0.36</v>
      </c>
      <c r="DG4" s="5">
        <v>0.26</v>
      </c>
      <c r="DI4" s="32">
        <v>0.41</v>
      </c>
      <c r="DL4" s="5">
        <v>1.05</v>
      </c>
      <c r="DM4" s="5">
        <v>0.32</v>
      </c>
      <c r="DQ4" s="5">
        <v>5.76</v>
      </c>
      <c r="DU4" s="32">
        <v>0.74</v>
      </c>
    </row>
    <row r="5" spans="1:125" x14ac:dyDescent="0.25">
      <c r="A5" s="4">
        <f t="shared" si="0"/>
        <v>32</v>
      </c>
      <c r="B5" s="12">
        <f t="shared" si="1"/>
        <v>0.28000000000000003</v>
      </c>
      <c r="C5" s="5">
        <v>7</v>
      </c>
      <c r="D5" s="5" t="s">
        <v>326</v>
      </c>
      <c r="E5" s="37" t="s">
        <v>327</v>
      </c>
      <c r="G5" s="5">
        <v>0.16</v>
      </c>
      <c r="H5" s="5">
        <v>0.16</v>
      </c>
      <c r="M5" s="5">
        <v>0.17</v>
      </c>
      <c r="N5" s="5">
        <v>0.21</v>
      </c>
      <c r="O5" s="5">
        <v>0.16</v>
      </c>
      <c r="P5" s="32">
        <v>0.28000000000000003</v>
      </c>
      <c r="Q5" s="32">
        <v>0.28000000000000003</v>
      </c>
      <c r="T5" s="5">
        <v>0.2</v>
      </c>
      <c r="AC5" s="32">
        <v>0.16</v>
      </c>
      <c r="AL5" s="5">
        <v>0.17</v>
      </c>
      <c r="AN5" s="32">
        <v>0.17</v>
      </c>
      <c r="AO5" s="32">
        <v>0.16</v>
      </c>
      <c r="BK5" s="5">
        <v>0.17</v>
      </c>
      <c r="BL5" s="32">
        <v>0.2</v>
      </c>
      <c r="BS5" s="5">
        <v>0.23</v>
      </c>
      <c r="BT5" s="5">
        <v>0.17</v>
      </c>
      <c r="BU5" s="5">
        <v>0.17</v>
      </c>
      <c r="BV5" s="5">
        <v>0.19</v>
      </c>
      <c r="BW5" s="5">
        <v>0.17</v>
      </c>
      <c r="BX5" s="32">
        <v>0.2</v>
      </c>
      <c r="BY5" s="32">
        <v>0.18</v>
      </c>
      <c r="BZ5" s="5">
        <v>0.16</v>
      </c>
      <c r="CA5" s="5">
        <v>0.16</v>
      </c>
      <c r="CE5" s="5">
        <v>0.17</v>
      </c>
      <c r="CF5" s="5">
        <v>0.17</v>
      </c>
      <c r="CH5" s="5">
        <v>0.2</v>
      </c>
      <c r="CI5" s="5">
        <v>0.17</v>
      </c>
      <c r="DF5" s="5">
        <v>0.22</v>
      </c>
      <c r="DG5" s="5">
        <v>0.16</v>
      </c>
      <c r="DN5" s="5">
        <v>0.17</v>
      </c>
      <c r="DQ5" s="5">
        <v>0.19</v>
      </c>
      <c r="DT5" s="32">
        <v>0.2</v>
      </c>
    </row>
    <row r="6" spans="1:125" x14ac:dyDescent="0.25">
      <c r="A6" s="40">
        <f t="shared" si="0"/>
        <v>29</v>
      </c>
      <c r="B6" s="40">
        <f t="shared" si="1"/>
        <v>1.4</v>
      </c>
      <c r="C6" s="41">
        <v>4</v>
      </c>
      <c r="D6" s="41" t="s">
        <v>176</v>
      </c>
      <c r="E6" s="42" t="s">
        <v>177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>
        <v>0.42</v>
      </c>
      <c r="AG6" s="40"/>
      <c r="AH6" s="40">
        <v>0.08</v>
      </c>
      <c r="AI6" s="40">
        <v>0.12</v>
      </c>
      <c r="AJ6" s="40">
        <v>1.4</v>
      </c>
      <c r="AK6" s="40">
        <v>0.08</v>
      </c>
      <c r="AL6" s="40">
        <v>0.03</v>
      </c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>
        <v>0.52</v>
      </c>
      <c r="AX6" s="40"/>
      <c r="AY6" s="40">
        <v>0.16</v>
      </c>
      <c r="AZ6" s="40"/>
      <c r="BA6" s="40"/>
      <c r="BB6" s="40"/>
      <c r="BC6" s="40"/>
      <c r="BD6" s="40"/>
      <c r="BE6" s="40"/>
      <c r="BF6" s="40"/>
      <c r="BG6" s="40">
        <v>0.11</v>
      </c>
      <c r="BH6" s="40">
        <v>0.38</v>
      </c>
      <c r="BI6" s="40">
        <v>0.47</v>
      </c>
      <c r="BJ6" s="40">
        <v>0.1</v>
      </c>
      <c r="BK6" s="40">
        <v>0.24</v>
      </c>
      <c r="BL6" s="40"/>
      <c r="BM6" s="40"/>
      <c r="BN6" s="40"/>
      <c r="BO6" s="40"/>
      <c r="BP6" s="40"/>
      <c r="BQ6" s="40"/>
      <c r="BR6" s="40"/>
      <c r="BS6" s="40">
        <v>0.09</v>
      </c>
      <c r="BT6" s="40">
        <v>0.28999999999999998</v>
      </c>
      <c r="BU6" s="40">
        <v>0.4</v>
      </c>
      <c r="BV6" s="40">
        <v>0.27</v>
      </c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>
        <v>0.08</v>
      </c>
      <c r="CP6" s="40"/>
      <c r="CQ6" s="40"/>
      <c r="CR6" s="40">
        <v>0.13</v>
      </c>
      <c r="CS6" s="40">
        <v>0.22</v>
      </c>
      <c r="CT6" s="40">
        <v>0.26</v>
      </c>
      <c r="CU6" s="40"/>
      <c r="CV6" s="40"/>
      <c r="CW6" s="40"/>
      <c r="CX6" s="40"/>
      <c r="CY6" s="40"/>
      <c r="CZ6" s="40"/>
      <c r="DA6" s="40">
        <v>0.11</v>
      </c>
      <c r="DB6" s="40"/>
      <c r="DC6" s="40"/>
      <c r="DD6" s="40">
        <v>0.32</v>
      </c>
      <c r="DE6" s="40">
        <v>0.6</v>
      </c>
      <c r="DF6" s="40">
        <v>0.1</v>
      </c>
      <c r="DG6" s="40"/>
      <c r="DH6" s="40"/>
      <c r="DI6" s="40"/>
      <c r="DJ6" s="40"/>
      <c r="DK6" s="40"/>
      <c r="DL6" s="40"/>
      <c r="DM6" s="40"/>
      <c r="DN6" s="40"/>
      <c r="DO6" s="40"/>
      <c r="DP6" s="40">
        <v>0.34</v>
      </c>
      <c r="DQ6" s="40">
        <v>0.95</v>
      </c>
      <c r="DR6" s="40">
        <v>0.16</v>
      </c>
      <c r="DS6" s="40">
        <v>0.31</v>
      </c>
      <c r="DT6" s="40"/>
      <c r="DU6" s="40"/>
    </row>
    <row r="7" spans="1:125" x14ac:dyDescent="0.25">
      <c r="A7" s="4">
        <f t="shared" si="0"/>
        <v>24</v>
      </c>
      <c r="B7" s="12">
        <f t="shared" si="1"/>
        <v>0.83</v>
      </c>
      <c r="C7" s="5">
        <v>12</v>
      </c>
      <c r="D7" s="5" t="s">
        <v>408</v>
      </c>
      <c r="E7" s="37" t="s">
        <v>409</v>
      </c>
      <c r="AE7" s="5">
        <v>0.3</v>
      </c>
      <c r="AF7" s="5">
        <v>0.83</v>
      </c>
      <c r="AH7" s="5">
        <v>0.31</v>
      </c>
      <c r="AI7" s="5">
        <v>0.28000000000000003</v>
      </c>
      <c r="AJ7" s="5">
        <v>0.26</v>
      </c>
      <c r="AK7" s="5">
        <v>0.28999999999999998</v>
      </c>
      <c r="AL7" s="5">
        <v>0.24</v>
      </c>
      <c r="AM7" s="5">
        <v>0.28999999999999998</v>
      </c>
      <c r="AQ7" s="5">
        <v>0.25</v>
      </c>
      <c r="AR7" s="5">
        <v>0.3</v>
      </c>
      <c r="AS7" s="5">
        <v>0.21</v>
      </c>
      <c r="AT7" s="5">
        <v>0.27</v>
      </c>
      <c r="AY7" s="5">
        <v>0.28000000000000003</v>
      </c>
      <c r="BC7" s="5">
        <v>0.26</v>
      </c>
      <c r="BJ7" s="5">
        <v>0.34</v>
      </c>
      <c r="BN7" s="5">
        <v>0.21</v>
      </c>
      <c r="CP7" s="5">
        <v>0.34</v>
      </c>
      <c r="CY7" s="5">
        <v>0.24</v>
      </c>
      <c r="CZ7" s="5">
        <v>0.79</v>
      </c>
      <c r="DC7" s="5">
        <v>0.26</v>
      </c>
      <c r="DF7" s="5">
        <v>0.27</v>
      </c>
      <c r="DJ7" s="5">
        <v>0.27</v>
      </c>
      <c r="DK7" s="5">
        <v>0.25</v>
      </c>
      <c r="DL7" s="5">
        <v>0.33</v>
      </c>
    </row>
    <row r="8" spans="1:125" x14ac:dyDescent="0.25">
      <c r="A8" s="4">
        <f t="shared" si="0"/>
        <v>23</v>
      </c>
      <c r="B8" s="12">
        <f t="shared" si="1"/>
        <v>0.35</v>
      </c>
      <c r="C8" s="5">
        <v>4</v>
      </c>
      <c r="D8" s="5" t="s">
        <v>166</v>
      </c>
      <c r="E8" s="37" t="s">
        <v>167</v>
      </c>
      <c r="K8" s="5">
        <v>0.28999999999999998</v>
      </c>
      <c r="AI8" s="5">
        <v>0.19</v>
      </c>
      <c r="AU8" s="5">
        <v>0.2</v>
      </c>
      <c r="BG8" s="5">
        <v>0.25</v>
      </c>
      <c r="BI8" s="5">
        <v>0.18</v>
      </c>
      <c r="BS8" s="5">
        <v>0.21</v>
      </c>
      <c r="BU8" s="5">
        <v>0.2</v>
      </c>
      <c r="CD8" s="5">
        <v>0.24</v>
      </c>
      <c r="CE8" s="5">
        <v>0.26</v>
      </c>
      <c r="CF8" s="5">
        <v>0.34</v>
      </c>
      <c r="CG8" s="5">
        <v>0.31</v>
      </c>
      <c r="CH8" s="5">
        <v>0.17</v>
      </c>
      <c r="CI8" s="5">
        <v>0.27</v>
      </c>
      <c r="CR8" s="5">
        <v>0.35</v>
      </c>
      <c r="CS8" s="5">
        <v>0.21</v>
      </c>
      <c r="CT8" s="5">
        <v>0.19</v>
      </c>
      <c r="DC8" s="5">
        <v>0.22</v>
      </c>
      <c r="DD8" s="5">
        <v>0.24</v>
      </c>
      <c r="DE8" s="5">
        <v>0.18</v>
      </c>
      <c r="DO8" s="5">
        <v>0.21</v>
      </c>
      <c r="DP8" s="5">
        <v>0.26</v>
      </c>
      <c r="DQ8" s="5">
        <v>0.2</v>
      </c>
      <c r="DS8" s="5">
        <v>0.18</v>
      </c>
    </row>
    <row r="9" spans="1:125" x14ac:dyDescent="0.25">
      <c r="A9" s="4">
        <f t="shared" si="0"/>
        <v>17</v>
      </c>
      <c r="B9" s="12">
        <f t="shared" si="1"/>
        <v>0.28999999999999998</v>
      </c>
      <c r="C9" s="5">
        <v>6</v>
      </c>
      <c r="D9" s="5" t="s">
        <v>288</v>
      </c>
      <c r="E9" s="37" t="s">
        <v>289</v>
      </c>
      <c r="H9" s="5">
        <v>0.27</v>
      </c>
      <c r="T9" s="5">
        <v>0.28999999999999998</v>
      </c>
      <c r="AH9" s="5">
        <v>0.26</v>
      </c>
      <c r="AT9" s="5">
        <v>0.26</v>
      </c>
      <c r="BB9" s="5">
        <v>0.27</v>
      </c>
      <c r="BC9" s="5">
        <v>0.27</v>
      </c>
      <c r="BO9" s="5">
        <v>0.26</v>
      </c>
      <c r="BR9" s="5">
        <v>0.26</v>
      </c>
      <c r="CB9" s="5">
        <v>0.27</v>
      </c>
      <c r="CD9" s="5">
        <v>0.26</v>
      </c>
      <c r="CM9" s="41">
        <v>0.27</v>
      </c>
      <c r="CZ9" s="5">
        <v>0.28000000000000003</v>
      </c>
      <c r="DB9" s="5">
        <v>0.26</v>
      </c>
      <c r="DC9" s="5">
        <v>0.26</v>
      </c>
      <c r="DL9" s="41">
        <v>0.26</v>
      </c>
      <c r="DN9" s="5">
        <v>0.26</v>
      </c>
      <c r="DO9" s="5">
        <v>0.28000000000000003</v>
      </c>
    </row>
    <row r="10" spans="1:125" x14ac:dyDescent="0.25">
      <c r="A10" s="4">
        <f t="shared" si="0"/>
        <v>17</v>
      </c>
      <c r="B10" s="12">
        <f t="shared" si="1"/>
        <v>0.14000000000000001</v>
      </c>
      <c r="C10" s="5">
        <v>2</v>
      </c>
      <c r="D10" s="5" t="s">
        <v>44</v>
      </c>
      <c r="E10" s="37" t="s">
        <v>45</v>
      </c>
      <c r="L10" s="35"/>
      <c r="M10" s="35"/>
      <c r="N10" s="35"/>
      <c r="O10" s="35"/>
      <c r="X10" s="35"/>
      <c r="Y10" s="35"/>
      <c r="Z10" s="35"/>
      <c r="AA10" s="35"/>
      <c r="AD10" s="5">
        <v>0.02</v>
      </c>
      <c r="AE10" s="5">
        <v>0.02</v>
      </c>
      <c r="AF10" s="5">
        <v>0.14000000000000001</v>
      </c>
      <c r="AH10" s="5">
        <v>0.02</v>
      </c>
      <c r="AI10" s="5">
        <v>0.02</v>
      </c>
      <c r="AJ10" s="35">
        <v>0.03</v>
      </c>
      <c r="AK10" s="35">
        <v>0.02</v>
      </c>
      <c r="AL10" s="35">
        <v>0.02</v>
      </c>
      <c r="AM10" s="35"/>
      <c r="AT10" s="5">
        <v>0.01</v>
      </c>
      <c r="AU10" s="5">
        <v>0.01</v>
      </c>
      <c r="AV10" s="35"/>
      <c r="AW10" s="35"/>
      <c r="AX10" s="35"/>
      <c r="AY10" s="35"/>
      <c r="BG10" s="5">
        <v>0.01</v>
      </c>
      <c r="BH10" s="35"/>
      <c r="BI10" s="35"/>
      <c r="BJ10" s="35"/>
      <c r="BK10" s="35"/>
      <c r="BS10" s="5">
        <v>0.02</v>
      </c>
      <c r="BT10" s="35"/>
      <c r="BU10" s="35"/>
      <c r="BV10" s="35"/>
      <c r="BW10" s="35"/>
      <c r="CF10" s="35"/>
      <c r="CG10" s="35"/>
      <c r="CH10" s="35"/>
      <c r="CI10" s="35"/>
      <c r="CR10" s="35"/>
      <c r="CS10" s="35"/>
      <c r="CT10" s="35"/>
      <c r="CU10" s="35"/>
      <c r="CZ10" s="5">
        <v>0.12</v>
      </c>
      <c r="DC10" s="5">
        <v>0.03</v>
      </c>
      <c r="DD10" s="35"/>
      <c r="DE10" s="35"/>
      <c r="DF10" s="35"/>
      <c r="DG10" s="35"/>
      <c r="DJ10" s="5">
        <v>0.01</v>
      </c>
      <c r="DK10" s="5">
        <v>0.01</v>
      </c>
      <c r="DL10" s="5">
        <v>0.04</v>
      </c>
      <c r="DP10" s="35"/>
      <c r="DQ10" s="35"/>
      <c r="DR10" s="35"/>
      <c r="DS10" s="35"/>
    </row>
    <row r="11" spans="1:125" x14ac:dyDescent="0.25">
      <c r="A11" s="4">
        <f t="shared" si="0"/>
        <v>12</v>
      </c>
      <c r="B11" s="12">
        <f t="shared" si="1"/>
        <v>1.65</v>
      </c>
      <c r="C11" s="5">
        <v>5</v>
      </c>
      <c r="D11" s="5" t="s">
        <v>220</v>
      </c>
      <c r="E11" s="37" t="s">
        <v>221</v>
      </c>
      <c r="M11" s="10"/>
      <c r="Y11" s="10"/>
      <c r="AG11" s="5">
        <v>1.65</v>
      </c>
      <c r="AK11" s="10"/>
      <c r="AS11" s="5">
        <v>0.2</v>
      </c>
      <c r="AW11" s="10"/>
      <c r="BE11" s="5">
        <v>0.21</v>
      </c>
      <c r="BI11" s="10"/>
      <c r="BP11" s="5">
        <v>0.15</v>
      </c>
      <c r="BQ11" s="5">
        <v>0.17</v>
      </c>
      <c r="BR11" s="5">
        <v>0.16</v>
      </c>
      <c r="BU11" s="10"/>
      <c r="CG11" s="10"/>
      <c r="CK11" s="32">
        <v>0.25</v>
      </c>
      <c r="CO11" s="5">
        <v>0.17</v>
      </c>
      <c r="CP11" s="5">
        <v>0.39</v>
      </c>
      <c r="CQ11" s="5">
        <v>0.28999999999999998</v>
      </c>
      <c r="CS11" s="10"/>
      <c r="DA11" s="5">
        <v>0.21</v>
      </c>
      <c r="DE11" s="10"/>
      <c r="DM11" s="5">
        <v>0.28000000000000003</v>
      </c>
      <c r="DQ11" s="10"/>
    </row>
    <row r="12" spans="1:125" x14ac:dyDescent="0.25">
      <c r="A12" s="4">
        <f t="shared" si="0"/>
        <v>12</v>
      </c>
      <c r="B12" s="12">
        <f t="shared" si="1"/>
        <v>0.38</v>
      </c>
      <c r="C12" s="5">
        <v>5</v>
      </c>
      <c r="D12" s="5" t="s">
        <v>224</v>
      </c>
      <c r="E12" s="37" t="s">
        <v>225</v>
      </c>
      <c r="AH12" s="5">
        <v>0.32</v>
      </c>
      <c r="AM12" s="5">
        <v>0.25</v>
      </c>
      <c r="AT12" s="5">
        <v>0.38</v>
      </c>
      <c r="AU12" s="5">
        <v>0.23</v>
      </c>
      <c r="BF12" s="5">
        <v>0.35</v>
      </c>
      <c r="BG12" s="5">
        <v>0.24</v>
      </c>
      <c r="BS12" s="5">
        <v>0.34</v>
      </c>
      <c r="BX12" s="32">
        <v>0.24</v>
      </c>
      <c r="DB12" s="5">
        <v>0.26</v>
      </c>
      <c r="DC12" s="5">
        <v>0.25</v>
      </c>
      <c r="DN12" s="5">
        <v>0.26</v>
      </c>
      <c r="DO12" s="5">
        <v>0.25</v>
      </c>
    </row>
    <row r="13" spans="1:125" x14ac:dyDescent="0.25">
      <c r="A13" s="4">
        <f t="shared" si="0"/>
        <v>9</v>
      </c>
      <c r="B13" s="12">
        <f t="shared" si="1"/>
        <v>0.2</v>
      </c>
      <c r="C13" s="5">
        <v>5</v>
      </c>
      <c r="D13" s="5" t="s">
        <v>230</v>
      </c>
      <c r="E13" s="37" t="s">
        <v>231</v>
      </c>
      <c r="F13" s="35">
        <v>0.14000000000000001</v>
      </c>
      <c r="G13" s="35"/>
      <c r="H13" s="35"/>
      <c r="I13" s="34"/>
      <c r="J13" s="34"/>
      <c r="K13" s="34"/>
      <c r="L13" s="34"/>
      <c r="M13" s="34"/>
      <c r="N13" s="34"/>
      <c r="O13" s="34"/>
      <c r="R13" s="35"/>
      <c r="S13" s="35"/>
      <c r="T13" s="35"/>
      <c r="U13" s="34"/>
      <c r="V13" s="34"/>
      <c r="W13" s="34"/>
      <c r="X13" s="34"/>
      <c r="Y13" s="34"/>
      <c r="Z13" s="34"/>
      <c r="AA13" s="34"/>
      <c r="AD13" s="35">
        <v>0.2</v>
      </c>
      <c r="AE13" s="35"/>
      <c r="AF13" s="35"/>
      <c r="AG13" s="34"/>
      <c r="AH13" s="34"/>
      <c r="AI13" s="34"/>
      <c r="AJ13" s="34"/>
      <c r="AK13" s="34"/>
      <c r="AL13" s="34"/>
      <c r="AM13" s="34"/>
      <c r="AP13" s="35">
        <v>0.16</v>
      </c>
      <c r="AQ13" s="35"/>
      <c r="AR13" s="35"/>
      <c r="AS13" s="34"/>
      <c r="AT13" s="34"/>
      <c r="AU13" s="34"/>
      <c r="AV13" s="34"/>
      <c r="AW13" s="34"/>
      <c r="AX13" s="34"/>
      <c r="AY13" s="34"/>
      <c r="BB13" s="35"/>
      <c r="BC13" s="35"/>
      <c r="BD13" s="35"/>
      <c r="BE13" s="34"/>
      <c r="BF13" s="34"/>
      <c r="BG13" s="34"/>
      <c r="BH13" s="34"/>
      <c r="BI13" s="34"/>
      <c r="BJ13" s="34"/>
      <c r="BK13" s="34"/>
      <c r="BN13" s="35"/>
      <c r="BO13" s="35"/>
      <c r="BP13" s="35"/>
      <c r="BQ13" s="34">
        <v>0.15</v>
      </c>
      <c r="BR13" s="34"/>
      <c r="BS13" s="34"/>
      <c r="BT13" s="34"/>
      <c r="BU13" s="34"/>
      <c r="BV13" s="34"/>
      <c r="BW13" s="34"/>
      <c r="BZ13" s="35"/>
      <c r="CA13" s="40">
        <v>0.16</v>
      </c>
      <c r="CB13" s="35"/>
      <c r="CC13" s="34"/>
      <c r="CD13" s="34"/>
      <c r="CE13" s="34"/>
      <c r="CF13" s="34"/>
      <c r="CG13" s="34"/>
      <c r="CH13" s="34"/>
      <c r="CI13" s="34"/>
      <c r="CL13" s="35"/>
      <c r="CM13" s="35">
        <v>0.16</v>
      </c>
      <c r="CN13" s="35"/>
      <c r="CO13" s="34"/>
      <c r="CP13" s="34"/>
      <c r="CQ13" s="34"/>
      <c r="CR13" s="34"/>
      <c r="CS13" s="34"/>
      <c r="CT13" s="34"/>
      <c r="CU13" s="34"/>
      <c r="CX13" s="35">
        <v>0.17</v>
      </c>
      <c r="CY13" s="40">
        <v>0.16</v>
      </c>
      <c r="CZ13" s="35"/>
      <c r="DA13" s="34"/>
      <c r="DB13" s="34"/>
      <c r="DC13" s="34"/>
      <c r="DD13" s="34"/>
      <c r="DE13" s="34"/>
      <c r="DF13" s="34"/>
      <c r="DG13" s="34"/>
      <c r="DJ13" s="35"/>
      <c r="DK13" s="35">
        <v>0.14000000000000001</v>
      </c>
      <c r="DL13" s="35"/>
      <c r="DM13" s="34"/>
      <c r="DN13" s="34"/>
      <c r="DO13" s="34"/>
      <c r="DP13" s="34"/>
      <c r="DQ13" s="34"/>
      <c r="DR13" s="34"/>
      <c r="DS13" s="34"/>
    </row>
    <row r="14" spans="1:125" x14ac:dyDescent="0.25">
      <c r="A14" s="4">
        <f t="shared" si="0"/>
        <v>7</v>
      </c>
      <c r="B14" s="12">
        <f t="shared" si="1"/>
        <v>0.46</v>
      </c>
      <c r="C14" s="5">
        <v>4</v>
      </c>
      <c r="D14" s="5" t="s">
        <v>170</v>
      </c>
      <c r="E14" s="37" t="s">
        <v>171</v>
      </c>
      <c r="AT14" s="5">
        <v>0.1</v>
      </c>
      <c r="BR14" s="5">
        <v>0.46</v>
      </c>
      <c r="CD14" s="5">
        <v>0.1</v>
      </c>
      <c r="CE14" s="5">
        <v>0.08</v>
      </c>
      <c r="CP14" s="5">
        <v>0.15</v>
      </c>
      <c r="DB14" s="5">
        <v>0.33</v>
      </c>
      <c r="DN14" s="5">
        <v>0.38</v>
      </c>
    </row>
    <row r="15" spans="1:125" x14ac:dyDescent="0.25">
      <c r="A15" s="4">
        <f t="shared" si="0"/>
        <v>5</v>
      </c>
      <c r="B15" s="12">
        <f t="shared" si="1"/>
        <v>0.33</v>
      </c>
      <c r="C15" s="5">
        <v>3</v>
      </c>
      <c r="D15" s="5" t="s">
        <v>116</v>
      </c>
      <c r="E15" s="37" t="s">
        <v>117</v>
      </c>
      <c r="F15" s="5">
        <v>0.28000000000000003</v>
      </c>
      <c r="I15" s="35"/>
      <c r="J15" s="32"/>
      <c r="K15" s="32"/>
      <c r="L15" s="32"/>
      <c r="M15" s="32"/>
      <c r="N15" s="32"/>
      <c r="O15" s="32"/>
      <c r="U15" s="35"/>
      <c r="V15" s="32"/>
      <c r="W15" s="32"/>
      <c r="X15" s="32"/>
      <c r="Y15" s="32"/>
      <c r="Z15" s="32"/>
      <c r="AA15" s="32"/>
      <c r="AD15" s="5">
        <v>0.31</v>
      </c>
      <c r="AG15" s="35"/>
      <c r="AH15" s="32"/>
      <c r="AI15" s="32"/>
      <c r="AJ15" s="32"/>
      <c r="AK15" s="32"/>
      <c r="AL15" s="32"/>
      <c r="AM15" s="32"/>
      <c r="AS15" s="35"/>
      <c r="AT15" s="32"/>
      <c r="AU15" s="32"/>
      <c r="AV15" s="32"/>
      <c r="AW15" s="32"/>
      <c r="AX15" s="32"/>
      <c r="AY15" s="32"/>
      <c r="BC15" s="5">
        <v>0.33</v>
      </c>
      <c r="BE15" s="35"/>
      <c r="BF15" s="32"/>
      <c r="BG15" s="32"/>
      <c r="BH15" s="32"/>
      <c r="BI15" s="32"/>
      <c r="BJ15" s="32"/>
      <c r="BK15" s="32"/>
      <c r="BQ15" s="35"/>
      <c r="BR15" s="32"/>
      <c r="BS15" s="32"/>
      <c r="BT15" s="32"/>
      <c r="BU15" s="32"/>
      <c r="BV15" s="32"/>
      <c r="BW15" s="32"/>
      <c r="CC15" s="35"/>
      <c r="CD15" s="32"/>
      <c r="CE15" s="32"/>
      <c r="CF15" s="32"/>
      <c r="CG15" s="32"/>
      <c r="CH15" s="32"/>
      <c r="CI15" s="32"/>
      <c r="CM15" s="5">
        <v>0.28000000000000003</v>
      </c>
      <c r="CO15" s="35"/>
      <c r="CP15" s="32"/>
      <c r="CQ15" s="32"/>
      <c r="CR15" s="32"/>
      <c r="CS15" s="32"/>
      <c r="CT15" s="32"/>
      <c r="CU15" s="32"/>
      <c r="DA15" s="35"/>
      <c r="DB15" s="32"/>
      <c r="DC15" s="32"/>
      <c r="DD15" s="32"/>
      <c r="DE15" s="32"/>
      <c r="DF15" s="32"/>
      <c r="DG15" s="32"/>
      <c r="DJ15" s="41">
        <v>0.28000000000000003</v>
      </c>
      <c r="DM15" s="35"/>
      <c r="DN15" s="32"/>
      <c r="DO15" s="32"/>
      <c r="DP15" s="32"/>
      <c r="DQ15" s="32"/>
      <c r="DR15" s="32"/>
      <c r="DS15" s="32"/>
    </row>
    <row r="16" spans="1:125" x14ac:dyDescent="0.25">
      <c r="A16" s="4">
        <f t="shared" si="0"/>
        <v>5</v>
      </c>
      <c r="B16" s="12">
        <f t="shared" si="1"/>
        <v>0.19</v>
      </c>
      <c r="C16" s="5">
        <v>5</v>
      </c>
      <c r="D16" s="5" t="s">
        <v>250</v>
      </c>
      <c r="E16" s="37" t="s">
        <v>251</v>
      </c>
      <c r="F16" s="35">
        <v>0.17</v>
      </c>
      <c r="G16" s="35"/>
      <c r="H16" s="35">
        <v>0.18</v>
      </c>
      <c r="I16" s="35"/>
      <c r="J16" s="35"/>
      <c r="K16" s="35"/>
      <c r="L16" s="35"/>
      <c r="M16" s="35"/>
      <c r="N16" s="35"/>
      <c r="O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N16" s="35"/>
      <c r="BO16" s="35"/>
      <c r="BP16" s="35">
        <v>0.18</v>
      </c>
      <c r="BQ16" s="35"/>
      <c r="BR16" s="35"/>
      <c r="BS16" s="35"/>
      <c r="BT16" s="35"/>
      <c r="BU16" s="35"/>
      <c r="BV16" s="35"/>
      <c r="BW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X16" s="35"/>
      <c r="CY16" s="35"/>
      <c r="CZ16" s="35">
        <v>0.19</v>
      </c>
      <c r="DA16" s="35">
        <v>0.18</v>
      </c>
      <c r="DB16" s="35"/>
      <c r="DC16" s="35"/>
      <c r="DD16" s="35"/>
      <c r="DE16" s="35"/>
      <c r="DF16" s="35"/>
      <c r="DG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</row>
    <row r="17" spans="1:125" x14ac:dyDescent="0.25">
      <c r="A17" s="4">
        <f t="shared" si="0"/>
        <v>5</v>
      </c>
      <c r="B17" s="12">
        <f t="shared" si="1"/>
        <v>0.23</v>
      </c>
      <c r="C17" s="5">
        <v>5</v>
      </c>
      <c r="D17" s="5" t="s">
        <v>226</v>
      </c>
      <c r="E17" s="37" t="s">
        <v>227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D17" s="35"/>
      <c r="AE17" s="35">
        <v>0.2</v>
      </c>
      <c r="AF17" s="35"/>
      <c r="AG17" s="35"/>
      <c r="AH17" s="35">
        <v>0.23</v>
      </c>
      <c r="AI17" s="35"/>
      <c r="AJ17" s="35">
        <v>0.2</v>
      </c>
      <c r="AK17" s="35">
        <v>0.2</v>
      </c>
      <c r="AL17" s="35"/>
      <c r="AM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BB17" s="35"/>
      <c r="BC17" s="35"/>
      <c r="BD17" s="35"/>
      <c r="BE17" s="35"/>
      <c r="BF17" s="35"/>
      <c r="BG17" s="35"/>
      <c r="BH17" s="35"/>
      <c r="BI17" s="35">
        <v>0.21</v>
      </c>
      <c r="BJ17" s="35"/>
      <c r="BK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</row>
    <row r="18" spans="1:125" x14ac:dyDescent="0.25">
      <c r="A18" s="4">
        <f t="shared" si="0"/>
        <v>5</v>
      </c>
      <c r="B18" s="12">
        <f t="shared" si="1"/>
        <v>0.35</v>
      </c>
      <c r="C18" s="5">
        <v>3</v>
      </c>
      <c r="D18" s="5" t="s">
        <v>128</v>
      </c>
      <c r="E18" s="37" t="s">
        <v>129</v>
      </c>
      <c r="J18" s="35"/>
      <c r="K18" s="35"/>
      <c r="L18" s="35"/>
      <c r="M18" s="35"/>
      <c r="N18" s="35"/>
      <c r="O18" s="35"/>
      <c r="P18" s="35"/>
      <c r="Q18" s="35"/>
      <c r="V18" s="35"/>
      <c r="W18" s="35"/>
      <c r="X18" s="35"/>
      <c r="Y18" s="35"/>
      <c r="Z18" s="35"/>
      <c r="AA18" s="35"/>
      <c r="AB18" s="35"/>
      <c r="AC18" s="35"/>
      <c r="AD18" s="5">
        <v>0.24</v>
      </c>
      <c r="AH18" s="35"/>
      <c r="AI18" s="35"/>
      <c r="AJ18" s="35"/>
      <c r="AK18" s="35"/>
      <c r="AL18" s="35"/>
      <c r="AM18" s="35"/>
      <c r="AN18" s="35">
        <v>0.35</v>
      </c>
      <c r="AO18" s="35"/>
      <c r="AT18" s="35"/>
      <c r="AU18" s="35"/>
      <c r="AV18" s="35"/>
      <c r="AW18" s="35"/>
      <c r="AX18" s="35"/>
      <c r="AY18" s="35"/>
      <c r="AZ18" s="35"/>
      <c r="BA18" s="35"/>
      <c r="BF18" s="35"/>
      <c r="BG18" s="35"/>
      <c r="BH18" s="35"/>
      <c r="BI18" s="35"/>
      <c r="BJ18" s="35"/>
      <c r="BK18" s="35"/>
      <c r="BL18" s="35"/>
      <c r="BM18" s="35"/>
      <c r="BR18" s="35"/>
      <c r="BS18" s="35"/>
      <c r="BT18" s="35"/>
      <c r="BU18" s="35"/>
      <c r="BV18" s="35"/>
      <c r="BW18" s="35"/>
      <c r="BX18" s="35">
        <v>0.23</v>
      </c>
      <c r="BY18" s="35"/>
      <c r="CD18" s="35"/>
      <c r="CE18" s="35"/>
      <c r="CF18" s="35"/>
      <c r="CG18" s="35"/>
      <c r="CH18" s="35"/>
      <c r="CI18" s="35"/>
      <c r="CJ18" s="35"/>
      <c r="CK18" s="35"/>
      <c r="CP18" s="35"/>
      <c r="CQ18" s="35"/>
      <c r="CR18" s="35"/>
      <c r="CS18" s="35"/>
      <c r="CT18" s="35"/>
      <c r="CU18" s="35"/>
      <c r="CV18" s="35"/>
      <c r="CW18" s="35"/>
      <c r="DB18" s="35"/>
      <c r="DC18" s="35"/>
      <c r="DD18" s="35"/>
      <c r="DE18" s="35"/>
      <c r="DF18" s="35"/>
      <c r="DG18" s="35"/>
      <c r="DH18" s="35"/>
      <c r="DI18" s="35"/>
      <c r="DN18" s="35"/>
      <c r="DO18" s="35"/>
      <c r="DP18" s="35"/>
      <c r="DQ18" s="35"/>
      <c r="DR18" s="35"/>
      <c r="DS18" s="35"/>
      <c r="DT18" s="35">
        <v>0.21</v>
      </c>
      <c r="DU18" s="35">
        <v>0.2</v>
      </c>
    </row>
    <row r="19" spans="1:125" x14ac:dyDescent="0.25">
      <c r="A19" s="4">
        <f t="shared" si="0"/>
        <v>4</v>
      </c>
      <c r="B19" s="12">
        <f t="shared" si="1"/>
        <v>1.25</v>
      </c>
      <c r="C19" s="5">
        <v>12</v>
      </c>
      <c r="D19" s="5" t="s">
        <v>410</v>
      </c>
      <c r="E19" s="37" t="s">
        <v>411</v>
      </c>
      <c r="AG19" s="5">
        <v>1.25</v>
      </c>
      <c r="AT19" s="5">
        <v>0.08</v>
      </c>
      <c r="CO19" s="5">
        <v>0.11</v>
      </c>
      <c r="CP19" s="5">
        <v>0.1</v>
      </c>
    </row>
    <row r="20" spans="1:125" x14ac:dyDescent="0.25">
      <c r="A20" s="4">
        <f t="shared" si="0"/>
        <v>2</v>
      </c>
      <c r="B20" s="12">
        <f t="shared" si="1"/>
        <v>0.14000000000000001</v>
      </c>
      <c r="C20" s="5">
        <v>6</v>
      </c>
      <c r="D20" s="5" t="s">
        <v>290</v>
      </c>
      <c r="E20" s="37" t="s">
        <v>291</v>
      </c>
      <c r="AN20" s="32">
        <v>0.14000000000000001</v>
      </c>
      <c r="DN20" s="5">
        <v>0.13</v>
      </c>
    </row>
    <row r="21" spans="1:125" x14ac:dyDescent="0.25">
      <c r="A21" s="4">
        <f t="shared" si="0"/>
        <v>2</v>
      </c>
      <c r="B21" s="12">
        <f t="shared" si="1"/>
        <v>0.16</v>
      </c>
      <c r="C21" s="5">
        <v>3</v>
      </c>
      <c r="D21" s="5" t="s">
        <v>136</v>
      </c>
      <c r="E21" s="38" t="s">
        <v>137</v>
      </c>
      <c r="F21" s="35"/>
      <c r="G21" s="35"/>
      <c r="H21" s="35"/>
      <c r="I21" s="35"/>
      <c r="J21" s="35"/>
      <c r="K21" s="35"/>
      <c r="L21" s="32"/>
      <c r="M21" s="32"/>
      <c r="N21" s="32"/>
      <c r="O21" s="32"/>
      <c r="R21" s="35"/>
      <c r="S21" s="35"/>
      <c r="T21" s="35">
        <v>0.16</v>
      </c>
      <c r="U21" s="35"/>
      <c r="V21" s="35"/>
      <c r="W21" s="35"/>
      <c r="X21" s="32"/>
      <c r="Y21" s="32"/>
      <c r="Z21" s="32"/>
      <c r="AA21" s="32"/>
      <c r="AD21" s="35"/>
      <c r="AE21" s="35"/>
      <c r="AF21" s="35"/>
      <c r="AG21" s="35"/>
      <c r="AH21" s="35"/>
      <c r="AI21" s="35"/>
      <c r="AJ21" s="32"/>
      <c r="AK21" s="32"/>
      <c r="AL21" s="32"/>
      <c r="AM21" s="32"/>
      <c r="AP21" s="35"/>
      <c r="AQ21" s="35"/>
      <c r="AR21" s="35"/>
      <c r="AS21" s="35"/>
      <c r="AT21" s="35">
        <v>0.16</v>
      </c>
      <c r="AU21" s="35"/>
      <c r="AV21" s="32"/>
      <c r="AW21" s="32"/>
      <c r="AX21" s="32"/>
      <c r="AY21" s="32"/>
      <c r="BB21" s="35"/>
      <c r="BC21" s="35"/>
      <c r="BD21" s="35"/>
      <c r="BE21" s="35"/>
      <c r="BF21" s="35"/>
      <c r="BG21" s="35"/>
      <c r="BH21" s="32"/>
      <c r="BI21" s="32"/>
      <c r="BJ21" s="32"/>
      <c r="BK21" s="32"/>
      <c r="BN21" s="35"/>
      <c r="BO21" s="35"/>
      <c r="BP21" s="35"/>
      <c r="BQ21" s="35"/>
      <c r="BR21" s="35"/>
      <c r="BS21" s="35"/>
      <c r="BT21" s="32"/>
      <c r="BU21" s="32"/>
      <c r="BV21" s="32"/>
      <c r="BW21" s="32"/>
      <c r="BZ21" s="35"/>
      <c r="CA21" s="35"/>
      <c r="CB21" s="35"/>
      <c r="CC21" s="35"/>
      <c r="CD21" s="35"/>
      <c r="CE21" s="35"/>
      <c r="CF21" s="32"/>
      <c r="CG21" s="32"/>
      <c r="CH21" s="32"/>
      <c r="CI21" s="32"/>
      <c r="CL21" s="35"/>
      <c r="CM21" s="35"/>
      <c r="CN21" s="35"/>
      <c r="CO21" s="35"/>
      <c r="CP21" s="35"/>
      <c r="CQ21" s="35"/>
      <c r="CR21" s="32"/>
      <c r="CS21" s="32"/>
      <c r="CT21" s="32"/>
      <c r="CU21" s="32"/>
      <c r="CX21" s="35"/>
      <c r="CY21" s="35"/>
      <c r="CZ21" s="35"/>
      <c r="DA21" s="35"/>
      <c r="DB21" s="35"/>
      <c r="DC21" s="35"/>
      <c r="DD21" s="32"/>
      <c r="DE21" s="32"/>
      <c r="DF21" s="32"/>
      <c r="DG21" s="32"/>
      <c r="DJ21" s="35"/>
      <c r="DK21" s="35"/>
      <c r="DL21" s="35"/>
      <c r="DM21" s="35"/>
      <c r="DN21" s="35"/>
      <c r="DO21" s="35"/>
      <c r="DP21" s="32"/>
      <c r="DQ21" s="32"/>
      <c r="DR21" s="32"/>
      <c r="DS21" s="32"/>
    </row>
    <row r="22" spans="1:125" x14ac:dyDescent="0.25">
      <c r="A22" s="4">
        <f t="shared" si="0"/>
        <v>2</v>
      </c>
      <c r="B22" s="12">
        <f t="shared" si="1"/>
        <v>0.19</v>
      </c>
      <c r="C22" s="5">
        <v>2</v>
      </c>
      <c r="D22" s="5" t="s">
        <v>36</v>
      </c>
      <c r="E22" s="37" t="s">
        <v>37</v>
      </c>
      <c r="L22" s="35"/>
      <c r="M22" s="35"/>
      <c r="N22" s="35"/>
      <c r="O22" s="35"/>
      <c r="X22" s="35"/>
      <c r="Y22" s="35"/>
      <c r="Z22" s="35"/>
      <c r="AA22" s="35"/>
      <c r="AD22" s="5">
        <v>0.19</v>
      </c>
      <c r="AE22" s="5">
        <v>0.14000000000000001</v>
      </c>
      <c r="AJ22" s="35"/>
      <c r="AK22" s="35"/>
      <c r="AL22" s="35"/>
      <c r="AM22" s="35"/>
      <c r="AV22" s="35"/>
      <c r="AW22" s="35"/>
      <c r="AX22" s="35"/>
      <c r="AY22" s="35"/>
      <c r="BH22" s="35"/>
      <c r="BI22" s="35"/>
      <c r="BJ22" s="35"/>
      <c r="BK22" s="35"/>
      <c r="BT22" s="35"/>
      <c r="BU22" s="35"/>
      <c r="BV22" s="35"/>
      <c r="BW22" s="35"/>
      <c r="CF22" s="35"/>
      <c r="CG22" s="35"/>
      <c r="CH22" s="35"/>
      <c r="CI22" s="35"/>
      <c r="CR22" s="35"/>
      <c r="CS22" s="35"/>
      <c r="CT22" s="35"/>
      <c r="CU22" s="35"/>
      <c r="DD22" s="35"/>
      <c r="DE22" s="35"/>
      <c r="DF22" s="35"/>
      <c r="DG22" s="35"/>
      <c r="DP22" s="35"/>
      <c r="DQ22" s="35"/>
      <c r="DR22" s="35"/>
      <c r="DS22" s="35"/>
    </row>
    <row r="23" spans="1:125" x14ac:dyDescent="0.25">
      <c r="A23" s="4">
        <f t="shared" si="0"/>
        <v>2</v>
      </c>
      <c r="B23" s="12">
        <f t="shared" si="1"/>
        <v>0.74</v>
      </c>
      <c r="C23" s="5">
        <v>3</v>
      </c>
      <c r="D23" s="5" t="s">
        <v>138</v>
      </c>
      <c r="E23" s="37" t="s">
        <v>139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2">
        <v>0.74</v>
      </c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2">
        <v>0.59</v>
      </c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</row>
    <row r="24" spans="1:125" x14ac:dyDescent="0.25">
      <c r="A24" s="4">
        <f t="shared" si="0"/>
        <v>2</v>
      </c>
      <c r="B24" s="12">
        <f t="shared" si="1"/>
        <v>0.2</v>
      </c>
      <c r="C24" s="5">
        <v>3</v>
      </c>
      <c r="D24" s="5" t="s">
        <v>158</v>
      </c>
      <c r="E24" s="37" t="s">
        <v>159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X24" s="35"/>
      <c r="CY24" s="35"/>
      <c r="CZ24" s="35"/>
      <c r="DA24" s="35"/>
      <c r="DB24" s="35">
        <v>0.16</v>
      </c>
      <c r="DC24" s="35"/>
      <c r="DD24" s="35"/>
      <c r="DE24" s="35"/>
      <c r="DF24" s="35"/>
      <c r="DG24" s="35"/>
      <c r="DJ24" s="35"/>
      <c r="DK24" s="35"/>
      <c r="DL24" s="35"/>
      <c r="DM24" s="35"/>
      <c r="DN24" s="35">
        <v>0.2</v>
      </c>
      <c r="DO24" s="35"/>
      <c r="DP24" s="35"/>
      <c r="DQ24" s="35"/>
      <c r="DR24" s="35"/>
      <c r="DS24" s="35"/>
    </row>
    <row r="25" spans="1:125" x14ac:dyDescent="0.25">
      <c r="A25" s="4">
        <f t="shared" si="0"/>
        <v>1</v>
      </c>
      <c r="B25" s="12">
        <f t="shared" si="1"/>
        <v>0.11</v>
      </c>
      <c r="C25" s="5">
        <v>3</v>
      </c>
      <c r="D25" s="5" t="s">
        <v>142</v>
      </c>
      <c r="E25" s="38" t="s">
        <v>143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2">
        <v>0.11</v>
      </c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U25" s="35"/>
    </row>
    <row r="26" spans="1:125" x14ac:dyDescent="0.25">
      <c r="A26" s="4">
        <f t="shared" si="0"/>
        <v>1</v>
      </c>
      <c r="B26" s="12">
        <f t="shared" si="1"/>
        <v>0.18</v>
      </c>
      <c r="C26" s="5">
        <v>1</v>
      </c>
      <c r="D26" s="5" t="s">
        <v>6</v>
      </c>
      <c r="E26" s="37" t="s">
        <v>7</v>
      </c>
      <c r="DU26" s="32">
        <v>0.18</v>
      </c>
    </row>
    <row r="27" spans="1:125" x14ac:dyDescent="0.25">
      <c r="A27" s="4">
        <f t="shared" si="0"/>
        <v>1</v>
      </c>
      <c r="B27" s="12">
        <f t="shared" si="1"/>
        <v>0.11</v>
      </c>
      <c r="C27" s="5">
        <v>8</v>
      </c>
      <c r="D27" s="5" t="s">
        <v>354</v>
      </c>
      <c r="E27" s="37" t="s">
        <v>355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K27" s="32">
        <v>0.11</v>
      </c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</row>
    <row r="28" spans="1:125" x14ac:dyDescent="0.25">
      <c r="A28" s="4">
        <f t="shared" si="0"/>
        <v>1</v>
      </c>
      <c r="B28" s="12">
        <f t="shared" si="1"/>
        <v>0.23</v>
      </c>
      <c r="C28" s="5">
        <v>9</v>
      </c>
      <c r="D28" s="5" t="s">
        <v>406</v>
      </c>
      <c r="E28" s="38" t="s">
        <v>407</v>
      </c>
      <c r="DC28" s="5">
        <v>0.23</v>
      </c>
    </row>
    <row r="29" spans="1:125" x14ac:dyDescent="0.25">
      <c r="A29" s="4">
        <f t="shared" si="0"/>
        <v>1</v>
      </c>
      <c r="B29" s="12">
        <f t="shared" si="1"/>
        <v>0.15</v>
      </c>
      <c r="C29" s="5">
        <v>4</v>
      </c>
      <c r="D29" s="5" t="s">
        <v>168</v>
      </c>
      <c r="E29" s="37" t="s">
        <v>169</v>
      </c>
      <c r="F29" s="5">
        <v>0.15</v>
      </c>
    </row>
    <row r="30" spans="1:125" x14ac:dyDescent="0.25">
      <c r="A30" s="4">
        <f t="shared" si="0"/>
        <v>1</v>
      </c>
      <c r="B30" s="12">
        <f t="shared" si="1"/>
        <v>0.16</v>
      </c>
      <c r="C30" s="5">
        <v>3</v>
      </c>
      <c r="D30" s="5" t="s">
        <v>126</v>
      </c>
      <c r="E30" s="37" t="s">
        <v>127</v>
      </c>
      <c r="I30" s="32"/>
      <c r="J30" s="32"/>
      <c r="K30" s="32"/>
      <c r="L30" s="32"/>
      <c r="M30" s="32"/>
      <c r="N30" s="32"/>
      <c r="O30" s="32"/>
      <c r="T30" s="5">
        <v>0.16</v>
      </c>
      <c r="U30" s="32"/>
      <c r="V30" s="32"/>
      <c r="W30" s="32"/>
      <c r="X30" s="32"/>
      <c r="Y30" s="32"/>
      <c r="Z30" s="32"/>
      <c r="AA30" s="32"/>
      <c r="AG30" s="32"/>
      <c r="AH30" s="32"/>
      <c r="AI30" s="32"/>
      <c r="AJ30" s="32"/>
      <c r="AK30" s="32"/>
      <c r="AL30" s="32"/>
      <c r="AM30" s="32"/>
      <c r="AS30" s="32"/>
      <c r="AT30" s="32"/>
      <c r="AU30" s="32"/>
      <c r="AV30" s="32"/>
      <c r="AW30" s="32"/>
      <c r="AX30" s="32"/>
      <c r="AY30" s="32"/>
      <c r="BE30" s="32"/>
      <c r="BF30" s="32"/>
      <c r="BG30" s="32"/>
      <c r="BH30" s="32"/>
      <c r="BI30" s="32"/>
      <c r="BJ30" s="32"/>
      <c r="BK30" s="32"/>
      <c r="BQ30" s="32"/>
      <c r="BR30" s="32"/>
      <c r="BS30" s="32"/>
      <c r="BT30" s="32"/>
      <c r="BU30" s="32"/>
      <c r="BV30" s="32"/>
      <c r="BW30" s="32"/>
      <c r="CC30" s="32"/>
      <c r="CD30" s="32"/>
      <c r="CE30" s="32"/>
      <c r="CF30" s="32"/>
      <c r="CG30" s="32"/>
      <c r="CH30" s="32"/>
      <c r="CI30" s="32"/>
      <c r="CO30" s="32"/>
      <c r="CP30" s="32"/>
      <c r="CQ30" s="32"/>
      <c r="CR30" s="32"/>
      <c r="CS30" s="32"/>
      <c r="CT30" s="32"/>
      <c r="CU30" s="32"/>
      <c r="DA30" s="32"/>
      <c r="DB30" s="32"/>
      <c r="DC30" s="32"/>
      <c r="DD30" s="32"/>
      <c r="DE30" s="32"/>
      <c r="DF30" s="32"/>
      <c r="DG30" s="32"/>
      <c r="DM30" s="32"/>
      <c r="DN30" s="32"/>
      <c r="DO30" s="32"/>
      <c r="DP30" s="32"/>
      <c r="DQ30" s="32"/>
      <c r="DR30" s="32"/>
      <c r="DS30" s="32"/>
    </row>
    <row r="31" spans="1:125" x14ac:dyDescent="0.25">
      <c r="A31" s="4">
        <f t="shared" si="0"/>
        <v>0</v>
      </c>
      <c r="B31" s="12">
        <f t="shared" si="1"/>
        <v>0</v>
      </c>
      <c r="C31" s="5">
        <v>3</v>
      </c>
      <c r="D31" s="5" t="s">
        <v>120</v>
      </c>
      <c r="E31" s="38" t="s">
        <v>121</v>
      </c>
      <c r="I31" s="34"/>
      <c r="J31" s="34"/>
      <c r="K31" s="34"/>
      <c r="L31" s="34"/>
      <c r="M31" s="34"/>
      <c r="N31" s="34"/>
      <c r="O31" s="34"/>
      <c r="U31" s="34"/>
      <c r="V31" s="34"/>
      <c r="W31" s="34"/>
      <c r="X31" s="34"/>
      <c r="Y31" s="34"/>
      <c r="Z31" s="34"/>
      <c r="AA31" s="34"/>
      <c r="AG31" s="34"/>
      <c r="AH31" s="34"/>
      <c r="AI31" s="34"/>
      <c r="AJ31" s="34"/>
      <c r="AK31" s="34"/>
      <c r="AL31" s="34"/>
      <c r="AM31" s="34"/>
      <c r="AS31" s="34"/>
      <c r="AT31" s="34"/>
      <c r="AU31" s="34"/>
      <c r="AV31" s="34"/>
      <c r="AW31" s="34"/>
      <c r="AX31" s="34"/>
      <c r="AY31" s="34"/>
      <c r="BE31" s="34"/>
      <c r="BF31" s="34"/>
      <c r="BG31" s="34"/>
      <c r="BH31" s="34"/>
      <c r="BI31" s="34"/>
      <c r="BJ31" s="34"/>
      <c r="BK31" s="34"/>
      <c r="BQ31" s="34"/>
      <c r="BR31" s="34"/>
      <c r="BS31" s="34"/>
      <c r="BT31" s="34"/>
      <c r="BU31" s="34"/>
      <c r="BV31" s="34"/>
      <c r="BW31" s="34"/>
      <c r="CC31" s="34"/>
      <c r="CD31" s="34"/>
      <c r="CE31" s="34"/>
      <c r="CF31" s="34"/>
      <c r="CG31" s="34"/>
      <c r="CH31" s="34"/>
      <c r="CI31" s="34"/>
      <c r="CO31" s="34"/>
      <c r="CP31" s="34"/>
      <c r="CQ31" s="34"/>
      <c r="CR31" s="34"/>
      <c r="CS31" s="34"/>
      <c r="CT31" s="34"/>
      <c r="CU31" s="34"/>
      <c r="DA31" s="34"/>
      <c r="DB31" s="34"/>
      <c r="DC31" s="34"/>
      <c r="DD31" s="34"/>
      <c r="DE31" s="34"/>
      <c r="DF31" s="34"/>
      <c r="DG31" s="34"/>
      <c r="DM31" s="34"/>
      <c r="DN31" s="34"/>
      <c r="DO31" s="34"/>
      <c r="DP31" s="34"/>
      <c r="DQ31" s="34"/>
      <c r="DR31" s="34"/>
      <c r="DS31" s="34"/>
    </row>
    <row r="32" spans="1:125" x14ac:dyDescent="0.25">
      <c r="A32" s="4">
        <f t="shared" si="0"/>
        <v>0</v>
      </c>
      <c r="B32" s="12">
        <f t="shared" si="1"/>
        <v>0</v>
      </c>
      <c r="C32" s="5">
        <v>2</v>
      </c>
      <c r="D32" s="5" t="s">
        <v>90</v>
      </c>
      <c r="E32" s="38" t="s">
        <v>91</v>
      </c>
      <c r="F32" s="35"/>
      <c r="G32" s="35"/>
      <c r="H32" s="35"/>
      <c r="I32" s="32"/>
      <c r="J32" s="32"/>
      <c r="K32" s="32"/>
      <c r="L32" s="32"/>
      <c r="M32" s="32"/>
      <c r="N32" s="32"/>
      <c r="O32" s="32"/>
      <c r="R32" s="35"/>
      <c r="S32" s="35"/>
      <c r="T32" s="35"/>
      <c r="U32" s="32"/>
      <c r="V32" s="32"/>
      <c r="W32" s="32"/>
      <c r="X32" s="32"/>
      <c r="Y32" s="32"/>
      <c r="Z32" s="32"/>
      <c r="AA32" s="32"/>
      <c r="AD32" s="35"/>
      <c r="AE32" s="35"/>
      <c r="AF32" s="35"/>
      <c r="AG32" s="32"/>
      <c r="AH32" s="32"/>
      <c r="AI32" s="32"/>
      <c r="AJ32" s="32"/>
      <c r="AK32" s="32"/>
      <c r="AL32" s="32"/>
      <c r="AM32" s="32"/>
      <c r="AP32" s="35"/>
      <c r="AQ32" s="35"/>
      <c r="AR32" s="35"/>
      <c r="AS32" s="32"/>
      <c r="AT32" s="32"/>
      <c r="AU32" s="32"/>
      <c r="AV32" s="32"/>
      <c r="AW32" s="32"/>
      <c r="AX32" s="32"/>
      <c r="AY32" s="32"/>
      <c r="BB32" s="35"/>
      <c r="BC32" s="35"/>
      <c r="BD32" s="35"/>
      <c r="BE32" s="32"/>
      <c r="BF32" s="32"/>
      <c r="BG32" s="32"/>
      <c r="BH32" s="32"/>
      <c r="BI32" s="32"/>
      <c r="BJ32" s="32"/>
      <c r="BK32" s="32"/>
      <c r="BN32" s="35"/>
      <c r="BO32" s="35"/>
      <c r="BP32" s="35"/>
      <c r="BQ32" s="32"/>
      <c r="BR32" s="32"/>
      <c r="BS32" s="32"/>
      <c r="BT32" s="32"/>
      <c r="BU32" s="32"/>
      <c r="BV32" s="32"/>
      <c r="BW32" s="32"/>
      <c r="BZ32" s="35"/>
      <c r="CA32" s="35"/>
      <c r="CB32" s="35"/>
      <c r="CC32" s="32"/>
      <c r="CD32" s="32"/>
      <c r="CE32" s="32"/>
      <c r="CF32" s="32"/>
      <c r="CG32" s="32"/>
      <c r="CH32" s="32"/>
      <c r="CI32" s="32"/>
      <c r="CL32" s="35"/>
      <c r="CM32" s="35"/>
      <c r="CN32" s="35"/>
      <c r="CO32" s="32"/>
      <c r="CP32" s="32"/>
      <c r="CQ32" s="32"/>
      <c r="CR32" s="32"/>
      <c r="CS32" s="32"/>
      <c r="CT32" s="32"/>
      <c r="CU32" s="32"/>
      <c r="CX32" s="35"/>
      <c r="CY32" s="35"/>
      <c r="CZ32" s="35"/>
      <c r="DA32" s="32"/>
      <c r="DB32" s="32"/>
      <c r="DC32" s="32"/>
      <c r="DD32" s="32"/>
      <c r="DE32" s="32"/>
      <c r="DF32" s="32"/>
      <c r="DG32" s="32"/>
      <c r="DJ32" s="35"/>
      <c r="DK32" s="35"/>
      <c r="DL32" s="35"/>
      <c r="DM32" s="32"/>
      <c r="DN32" s="32"/>
      <c r="DO32" s="32"/>
      <c r="DP32" s="32"/>
      <c r="DQ32" s="32"/>
      <c r="DR32" s="32"/>
      <c r="DS32" s="32"/>
    </row>
    <row r="33" spans="1:12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42</v>
      </c>
      <c r="E33" s="38" t="s">
        <v>43</v>
      </c>
      <c r="L33" s="32"/>
      <c r="M33" s="32"/>
      <c r="N33" s="32"/>
      <c r="O33" s="32"/>
      <c r="X33" s="32"/>
      <c r="Y33" s="32"/>
      <c r="Z33" s="32"/>
      <c r="AA33" s="32"/>
      <c r="AJ33" s="32"/>
      <c r="AK33" s="32"/>
      <c r="AL33" s="32"/>
      <c r="AM33" s="32"/>
      <c r="AV33" s="32"/>
      <c r="AW33" s="32"/>
      <c r="AX33" s="32"/>
      <c r="AY33" s="32"/>
      <c r="BH33" s="32"/>
      <c r="BI33" s="32"/>
      <c r="BJ33" s="32"/>
      <c r="BK33" s="32"/>
      <c r="BT33" s="32"/>
      <c r="BU33" s="32"/>
      <c r="BV33" s="32"/>
      <c r="BW33" s="32"/>
      <c r="CF33" s="32"/>
      <c r="CG33" s="32"/>
      <c r="CH33" s="32"/>
      <c r="CI33" s="32"/>
      <c r="CR33" s="32"/>
      <c r="CS33" s="32"/>
      <c r="CT33" s="32"/>
      <c r="CU33" s="32"/>
      <c r="DD33" s="32"/>
      <c r="DE33" s="32"/>
      <c r="DF33" s="32"/>
      <c r="DG33" s="32"/>
      <c r="DP33" s="32"/>
      <c r="DQ33" s="32"/>
      <c r="DR33" s="32"/>
      <c r="DS33" s="32"/>
    </row>
    <row r="34" spans="1:12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98</v>
      </c>
      <c r="E34" s="38" t="s">
        <v>99</v>
      </c>
      <c r="I34" s="35"/>
      <c r="J34" s="35"/>
      <c r="K34" s="35"/>
      <c r="L34" s="32"/>
      <c r="M34" s="32"/>
      <c r="N34" s="32"/>
      <c r="O34" s="32"/>
      <c r="U34" s="35"/>
      <c r="V34" s="35"/>
      <c r="W34" s="35"/>
      <c r="X34" s="32"/>
      <c r="Y34" s="32"/>
      <c r="Z34" s="32"/>
      <c r="AA34" s="32"/>
      <c r="AG34" s="35"/>
      <c r="AH34" s="35"/>
      <c r="AI34" s="35"/>
      <c r="AJ34" s="32"/>
      <c r="AK34" s="32"/>
      <c r="AL34" s="32"/>
      <c r="AM34" s="32"/>
      <c r="AS34" s="35"/>
      <c r="AT34" s="35"/>
      <c r="AU34" s="35"/>
      <c r="AV34" s="32"/>
      <c r="AW34" s="32"/>
      <c r="AX34" s="32"/>
      <c r="AY34" s="32"/>
      <c r="BE34" s="35"/>
      <c r="BF34" s="35"/>
      <c r="BG34" s="35"/>
      <c r="BH34" s="32"/>
      <c r="BI34" s="32"/>
      <c r="BJ34" s="32"/>
      <c r="BK34" s="32"/>
      <c r="BQ34" s="35"/>
      <c r="BR34" s="35"/>
      <c r="BS34" s="35"/>
      <c r="BT34" s="32"/>
      <c r="BU34" s="32"/>
      <c r="BV34" s="32"/>
      <c r="BW34" s="32"/>
      <c r="CC34" s="35"/>
      <c r="CD34" s="35"/>
      <c r="CE34" s="35"/>
      <c r="CF34" s="32"/>
      <c r="CG34" s="32"/>
      <c r="CH34" s="32"/>
      <c r="CI34" s="32"/>
      <c r="CO34" s="35"/>
      <c r="CP34" s="35"/>
      <c r="CQ34" s="35"/>
      <c r="CR34" s="32"/>
      <c r="CS34" s="32"/>
      <c r="CT34" s="32"/>
      <c r="CU34" s="32"/>
      <c r="DA34" s="35"/>
      <c r="DB34" s="35"/>
      <c r="DC34" s="35"/>
      <c r="DD34" s="32"/>
      <c r="DE34" s="32"/>
      <c r="DF34" s="32"/>
      <c r="DG34" s="32"/>
      <c r="DM34" s="35"/>
      <c r="DN34" s="35"/>
      <c r="DO34" s="35"/>
      <c r="DP34" s="32"/>
      <c r="DQ34" s="32"/>
      <c r="DR34" s="32"/>
      <c r="DS34" s="32"/>
    </row>
    <row r="35" spans="1:125" x14ac:dyDescent="0.25">
      <c r="A35" s="4">
        <f t="shared" si="0"/>
        <v>0</v>
      </c>
      <c r="B35" s="12">
        <f t="shared" si="1"/>
        <v>0</v>
      </c>
      <c r="C35" s="5">
        <v>2</v>
      </c>
      <c r="D35" s="5" t="s">
        <v>108</v>
      </c>
      <c r="E35" s="38" t="s">
        <v>109</v>
      </c>
      <c r="I35" s="32"/>
      <c r="J35" s="32"/>
      <c r="K35" s="32"/>
      <c r="L35" s="32"/>
      <c r="M35" s="32"/>
      <c r="N35" s="32"/>
      <c r="O35" s="32"/>
      <c r="U35" s="32"/>
      <c r="V35" s="32"/>
      <c r="W35" s="32"/>
      <c r="X35" s="32"/>
      <c r="Y35" s="32"/>
      <c r="Z35" s="32"/>
      <c r="AA35" s="32"/>
      <c r="AG35" s="32"/>
      <c r="AH35" s="32"/>
      <c r="AI35" s="32"/>
      <c r="AJ35" s="32"/>
      <c r="AK35" s="32"/>
      <c r="AL35" s="32"/>
      <c r="AM35" s="32"/>
      <c r="AS35" s="32"/>
      <c r="AT35" s="32"/>
      <c r="AU35" s="32"/>
      <c r="AV35" s="32"/>
      <c r="AW35" s="32"/>
      <c r="AX35" s="32"/>
      <c r="AY35" s="32"/>
      <c r="BE35" s="32"/>
      <c r="BF35" s="32"/>
      <c r="BG35" s="32"/>
      <c r="BH35" s="32"/>
      <c r="BI35" s="32"/>
      <c r="BJ35" s="32"/>
      <c r="BK35" s="32"/>
      <c r="BQ35" s="32"/>
      <c r="BR35" s="32"/>
      <c r="BS35" s="32"/>
      <c r="BT35" s="32"/>
      <c r="BU35" s="32"/>
      <c r="BV35" s="32"/>
      <c r="BW35" s="32"/>
      <c r="CC35" s="32"/>
      <c r="CD35" s="32"/>
      <c r="CE35" s="32"/>
      <c r="CF35" s="32"/>
      <c r="CG35" s="32"/>
      <c r="CH35" s="32"/>
      <c r="CI35" s="32"/>
      <c r="CO35" s="32"/>
      <c r="CP35" s="32"/>
      <c r="CQ35" s="32"/>
      <c r="CR35" s="32"/>
      <c r="CS35" s="32"/>
      <c r="CT35" s="32"/>
      <c r="CU35" s="32"/>
      <c r="DA35" s="32"/>
      <c r="DB35" s="32"/>
      <c r="DC35" s="32"/>
      <c r="DD35" s="32"/>
      <c r="DE35" s="32"/>
      <c r="DF35" s="32"/>
      <c r="DG35" s="32"/>
      <c r="DM35" s="32"/>
      <c r="DN35" s="32"/>
      <c r="DO35" s="32"/>
      <c r="DP35" s="32"/>
      <c r="DQ35" s="32"/>
      <c r="DR35" s="32"/>
      <c r="DS35" s="32"/>
    </row>
    <row r="36" spans="1:125" x14ac:dyDescent="0.25">
      <c r="A36" s="4">
        <f t="shared" si="0"/>
        <v>0</v>
      </c>
      <c r="B36" s="12">
        <f t="shared" si="1"/>
        <v>0</v>
      </c>
      <c r="C36" s="5">
        <v>3</v>
      </c>
      <c r="D36" s="5" t="s">
        <v>130</v>
      </c>
      <c r="E36" s="38" t="s">
        <v>131</v>
      </c>
      <c r="F36" s="35"/>
      <c r="G36" s="35"/>
      <c r="H36" s="35"/>
      <c r="I36" s="32"/>
      <c r="J36" s="32"/>
      <c r="K36" s="32"/>
      <c r="L36" s="32"/>
      <c r="M36" s="32"/>
      <c r="N36" s="32"/>
      <c r="O36" s="32"/>
      <c r="R36" s="35"/>
      <c r="S36" s="35"/>
      <c r="T36" s="35"/>
      <c r="U36" s="32"/>
      <c r="V36" s="32"/>
      <c r="W36" s="32"/>
      <c r="X36" s="32"/>
      <c r="Y36" s="32"/>
      <c r="Z36" s="32"/>
      <c r="AA36" s="32"/>
      <c r="AD36" s="35"/>
      <c r="AE36" s="35"/>
      <c r="AF36" s="35"/>
      <c r="AG36" s="32"/>
      <c r="AH36" s="32"/>
      <c r="AI36" s="32"/>
      <c r="AJ36" s="32"/>
      <c r="AK36" s="32"/>
      <c r="AL36" s="32"/>
      <c r="AM36" s="32"/>
      <c r="AP36" s="35"/>
      <c r="AQ36" s="35"/>
      <c r="AR36" s="35"/>
      <c r="AS36" s="32"/>
      <c r="AT36" s="32"/>
      <c r="AU36" s="32"/>
      <c r="AV36" s="32"/>
      <c r="AW36" s="32"/>
      <c r="AX36" s="32"/>
      <c r="AY36" s="32"/>
      <c r="BB36" s="35"/>
      <c r="BC36" s="35"/>
      <c r="BD36" s="35"/>
      <c r="BE36" s="32"/>
      <c r="BF36" s="32"/>
      <c r="BG36" s="32"/>
      <c r="BH36" s="32"/>
      <c r="BI36" s="32"/>
      <c r="BJ36" s="32"/>
      <c r="BK36" s="32"/>
      <c r="BN36" s="35"/>
      <c r="BO36" s="35"/>
      <c r="BP36" s="35"/>
      <c r="BQ36" s="32"/>
      <c r="BR36" s="32"/>
      <c r="BS36" s="32"/>
      <c r="BT36" s="32"/>
      <c r="BU36" s="32"/>
      <c r="BV36" s="32"/>
      <c r="BW36" s="32"/>
      <c r="BZ36" s="35"/>
      <c r="CA36" s="35"/>
      <c r="CB36" s="35"/>
      <c r="CC36" s="32"/>
      <c r="CD36" s="32"/>
      <c r="CE36" s="32"/>
      <c r="CF36" s="32"/>
      <c r="CG36" s="32"/>
      <c r="CH36" s="32"/>
      <c r="CI36" s="32"/>
      <c r="CL36" s="35"/>
      <c r="CM36" s="35"/>
      <c r="CN36" s="35"/>
      <c r="CO36" s="32"/>
      <c r="CP36" s="32"/>
      <c r="CQ36" s="32"/>
      <c r="CR36" s="32"/>
      <c r="CS36" s="32"/>
      <c r="CT36" s="32"/>
      <c r="CU36" s="32"/>
      <c r="CX36" s="35"/>
      <c r="CY36" s="35"/>
      <c r="CZ36" s="35"/>
      <c r="DA36" s="32"/>
      <c r="DB36" s="32"/>
      <c r="DC36" s="32"/>
      <c r="DD36" s="32"/>
      <c r="DE36" s="32"/>
      <c r="DF36" s="32"/>
      <c r="DG36" s="32"/>
      <c r="DJ36" s="35"/>
      <c r="DK36" s="35"/>
      <c r="DL36" s="35"/>
      <c r="DM36" s="32"/>
      <c r="DN36" s="32"/>
      <c r="DO36" s="32"/>
      <c r="DP36" s="32"/>
      <c r="DQ36" s="32"/>
      <c r="DR36" s="32"/>
      <c r="DS36" s="32"/>
    </row>
    <row r="37" spans="1:125" x14ac:dyDescent="0.25">
      <c r="A37" s="4">
        <f t="shared" si="0"/>
        <v>0</v>
      </c>
      <c r="B37" s="12">
        <f t="shared" si="1"/>
        <v>0</v>
      </c>
      <c r="C37" s="5">
        <v>3</v>
      </c>
      <c r="D37" s="5" t="s">
        <v>132</v>
      </c>
      <c r="E37" s="38" t="s">
        <v>133</v>
      </c>
      <c r="F37" s="35"/>
      <c r="G37" s="35"/>
      <c r="H37" s="35"/>
      <c r="I37" s="35"/>
      <c r="J37" s="35"/>
      <c r="K37" s="35"/>
      <c r="L37" s="35"/>
      <c r="M37" s="35"/>
      <c r="N37" s="35"/>
      <c r="O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</row>
    <row r="38" spans="1:125" x14ac:dyDescent="0.25">
      <c r="A38" s="4">
        <f t="shared" si="0"/>
        <v>0</v>
      </c>
      <c r="B38" s="12">
        <f t="shared" si="1"/>
        <v>0</v>
      </c>
      <c r="C38" s="5">
        <v>2</v>
      </c>
      <c r="D38" s="5" t="s">
        <v>96</v>
      </c>
      <c r="E38" s="38" t="s">
        <v>97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</row>
    <row r="39" spans="1:125" x14ac:dyDescent="0.25">
      <c r="A39" s="4">
        <f t="shared" si="0"/>
        <v>0</v>
      </c>
      <c r="B39" s="12">
        <f t="shared" si="1"/>
        <v>0</v>
      </c>
      <c r="C39" s="5">
        <v>2</v>
      </c>
      <c r="D39" s="5" t="s">
        <v>88</v>
      </c>
      <c r="E39" s="38" t="s">
        <v>89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</row>
    <row r="40" spans="1:125" x14ac:dyDescent="0.25">
      <c r="A40" s="4">
        <f t="shared" si="0"/>
        <v>0</v>
      </c>
      <c r="B40" s="12">
        <f t="shared" si="1"/>
        <v>0</v>
      </c>
      <c r="C40" s="5">
        <v>2</v>
      </c>
      <c r="D40" s="5" t="s">
        <v>106</v>
      </c>
      <c r="E40" s="38" t="s">
        <v>107</v>
      </c>
      <c r="I40" s="32"/>
      <c r="J40" s="32"/>
      <c r="K40" s="32"/>
      <c r="L40" s="32"/>
      <c r="M40" s="32"/>
      <c r="N40" s="32"/>
      <c r="O40" s="32"/>
      <c r="U40" s="32"/>
      <c r="V40" s="32"/>
      <c r="W40" s="32"/>
      <c r="X40" s="32"/>
      <c r="Y40" s="32"/>
      <c r="Z40" s="32"/>
      <c r="AA40" s="32"/>
      <c r="AG40" s="32"/>
      <c r="AH40" s="32"/>
      <c r="AI40" s="32"/>
      <c r="AJ40" s="32"/>
      <c r="AK40" s="32"/>
      <c r="AL40" s="32"/>
      <c r="AM40" s="32"/>
      <c r="AS40" s="32"/>
      <c r="AT40" s="32"/>
      <c r="AU40" s="32"/>
      <c r="AV40" s="32"/>
      <c r="AW40" s="32"/>
      <c r="AX40" s="32"/>
      <c r="AY40" s="32"/>
      <c r="BE40" s="32"/>
      <c r="BF40" s="32"/>
      <c r="BG40" s="32"/>
      <c r="BH40" s="32"/>
      <c r="BI40" s="32"/>
      <c r="BJ40" s="32"/>
      <c r="BK40" s="32"/>
      <c r="BQ40" s="32"/>
      <c r="BR40" s="32"/>
      <c r="BS40" s="32"/>
      <c r="BT40" s="32"/>
      <c r="BU40" s="32"/>
      <c r="BV40" s="32"/>
      <c r="BW40" s="32"/>
      <c r="CC40" s="32"/>
      <c r="CD40" s="32"/>
      <c r="CE40" s="32"/>
      <c r="CF40" s="32"/>
      <c r="CG40" s="32"/>
      <c r="CH40" s="32"/>
      <c r="CI40" s="32"/>
      <c r="CO40" s="32"/>
      <c r="CP40" s="32"/>
      <c r="CQ40" s="32"/>
      <c r="CR40" s="32"/>
      <c r="CS40" s="32"/>
      <c r="CT40" s="32"/>
      <c r="CU40" s="32"/>
      <c r="DA40" s="32"/>
      <c r="DB40" s="32"/>
      <c r="DC40" s="32"/>
      <c r="DD40" s="32"/>
      <c r="DE40" s="32"/>
      <c r="DF40" s="32"/>
      <c r="DG40" s="32"/>
      <c r="DM40" s="32"/>
      <c r="DN40" s="32"/>
      <c r="DO40" s="32"/>
      <c r="DP40" s="32"/>
      <c r="DQ40" s="32"/>
      <c r="DR40" s="32"/>
      <c r="DS40" s="32"/>
    </row>
    <row r="41" spans="1:125" x14ac:dyDescent="0.25">
      <c r="A41" s="4">
        <f t="shared" si="0"/>
        <v>0</v>
      </c>
      <c r="B41" s="12">
        <f t="shared" si="1"/>
        <v>0</v>
      </c>
      <c r="C41" s="5">
        <v>2</v>
      </c>
      <c r="D41" s="5" t="s">
        <v>68</v>
      </c>
      <c r="E41" s="38" t="s">
        <v>69</v>
      </c>
      <c r="F41" s="35"/>
      <c r="G41" s="35"/>
      <c r="H41" s="35"/>
      <c r="I41" s="35"/>
      <c r="J41" s="35"/>
      <c r="K41" s="35"/>
      <c r="L41" s="32"/>
      <c r="M41" s="32"/>
      <c r="N41" s="32"/>
      <c r="O41" s="32"/>
      <c r="R41" s="35"/>
      <c r="S41" s="35"/>
      <c r="T41" s="35"/>
      <c r="U41" s="35"/>
      <c r="V41" s="35"/>
      <c r="W41" s="35"/>
      <c r="X41" s="32"/>
      <c r="Y41" s="32"/>
      <c r="Z41" s="32"/>
      <c r="AA41" s="32"/>
      <c r="AD41" s="35"/>
      <c r="AE41" s="35"/>
      <c r="AF41" s="35"/>
      <c r="AG41" s="35"/>
      <c r="AH41" s="35"/>
      <c r="AI41" s="35"/>
      <c r="AJ41" s="32"/>
      <c r="AK41" s="32"/>
      <c r="AL41" s="32"/>
      <c r="AM41" s="32"/>
      <c r="AP41" s="35"/>
      <c r="AQ41" s="35"/>
      <c r="AR41" s="35"/>
      <c r="AS41" s="35"/>
      <c r="AT41" s="35"/>
      <c r="AU41" s="35"/>
      <c r="AV41" s="32"/>
      <c r="AW41" s="32"/>
      <c r="AX41" s="32"/>
      <c r="AY41" s="32"/>
      <c r="BB41" s="35"/>
      <c r="BC41" s="35"/>
      <c r="BD41" s="35"/>
      <c r="BE41" s="35"/>
      <c r="BF41" s="35"/>
      <c r="BG41" s="35"/>
      <c r="BH41" s="32"/>
      <c r="BI41" s="32"/>
      <c r="BJ41" s="32"/>
      <c r="BK41" s="32"/>
      <c r="BN41" s="35"/>
      <c r="BO41" s="35"/>
      <c r="BP41" s="35"/>
      <c r="BQ41" s="35"/>
      <c r="BR41" s="35"/>
      <c r="BS41" s="35"/>
      <c r="BT41" s="32"/>
      <c r="BU41" s="32"/>
      <c r="BV41" s="32"/>
      <c r="BW41" s="32"/>
      <c r="BZ41" s="35"/>
      <c r="CA41" s="35"/>
      <c r="CB41" s="35"/>
      <c r="CC41" s="35"/>
      <c r="CD41" s="35"/>
      <c r="CE41" s="35"/>
      <c r="CF41" s="32"/>
      <c r="CG41" s="32"/>
      <c r="CH41" s="32"/>
      <c r="CI41" s="32"/>
      <c r="CL41" s="35"/>
      <c r="CM41" s="35"/>
      <c r="CN41" s="35"/>
      <c r="CO41" s="35"/>
      <c r="CP41" s="35"/>
      <c r="CQ41" s="35"/>
      <c r="CR41" s="32"/>
      <c r="CS41" s="32"/>
      <c r="CT41" s="32"/>
      <c r="CU41" s="32"/>
      <c r="CX41" s="35"/>
      <c r="CY41" s="35"/>
      <c r="CZ41" s="35"/>
      <c r="DA41" s="35"/>
      <c r="DB41" s="35"/>
      <c r="DC41" s="35"/>
      <c r="DD41" s="32"/>
      <c r="DE41" s="32"/>
      <c r="DF41" s="32"/>
      <c r="DG41" s="32"/>
      <c r="DJ41" s="35"/>
      <c r="DK41" s="35"/>
      <c r="DL41" s="35"/>
      <c r="DM41" s="35"/>
      <c r="DN41" s="35"/>
      <c r="DO41" s="35"/>
      <c r="DP41" s="32"/>
      <c r="DQ41" s="32"/>
      <c r="DR41" s="32"/>
      <c r="DS41" s="32"/>
    </row>
    <row r="42" spans="1:125" x14ac:dyDescent="0.25">
      <c r="A42" s="4">
        <f t="shared" si="0"/>
        <v>0</v>
      </c>
      <c r="B42" s="12">
        <f t="shared" si="1"/>
        <v>0</v>
      </c>
      <c r="C42" s="5">
        <v>2</v>
      </c>
      <c r="D42" s="5" t="s">
        <v>104</v>
      </c>
      <c r="E42" s="38" t="s">
        <v>105</v>
      </c>
      <c r="I42" s="32"/>
      <c r="J42" s="32"/>
      <c r="K42" s="32"/>
      <c r="L42" s="32"/>
      <c r="M42" s="32"/>
      <c r="N42" s="32"/>
      <c r="O42" s="32"/>
      <c r="U42" s="32"/>
      <c r="V42" s="32"/>
      <c r="W42" s="32"/>
      <c r="X42" s="32"/>
      <c r="Y42" s="32"/>
      <c r="Z42" s="32"/>
      <c r="AA42" s="32"/>
      <c r="AG42" s="32"/>
      <c r="AH42" s="32"/>
      <c r="AI42" s="32"/>
      <c r="AJ42" s="32"/>
      <c r="AK42" s="32"/>
      <c r="AL42" s="32"/>
      <c r="AM42" s="32"/>
      <c r="AS42" s="32"/>
      <c r="AT42" s="32"/>
      <c r="AU42" s="32"/>
      <c r="AV42" s="32"/>
      <c r="AW42" s="32"/>
      <c r="AX42" s="32"/>
      <c r="AY42" s="32"/>
      <c r="BE42" s="32"/>
      <c r="BF42" s="32"/>
      <c r="BG42" s="32"/>
      <c r="BH42" s="32"/>
      <c r="BI42" s="32"/>
      <c r="BJ42" s="32"/>
      <c r="BK42" s="32"/>
      <c r="BQ42" s="32"/>
      <c r="BR42" s="32"/>
      <c r="BS42" s="32"/>
      <c r="BT42" s="32"/>
      <c r="BU42" s="32"/>
      <c r="BV42" s="32"/>
      <c r="BW42" s="32"/>
      <c r="CC42" s="32"/>
      <c r="CD42" s="32"/>
      <c r="CE42" s="32"/>
      <c r="CF42" s="32"/>
      <c r="CG42" s="32"/>
      <c r="CH42" s="32"/>
      <c r="CI42" s="32"/>
      <c r="CO42" s="32"/>
      <c r="CP42" s="32"/>
      <c r="CQ42" s="32"/>
      <c r="CR42" s="32"/>
      <c r="CS42" s="32"/>
      <c r="CT42" s="32"/>
      <c r="CU42" s="32"/>
      <c r="DA42" s="32"/>
      <c r="DB42" s="32"/>
      <c r="DC42" s="32"/>
      <c r="DD42" s="32"/>
      <c r="DE42" s="32"/>
      <c r="DF42" s="32"/>
      <c r="DG42" s="32"/>
      <c r="DM42" s="32"/>
      <c r="DN42" s="32"/>
      <c r="DO42" s="32"/>
      <c r="DP42" s="32"/>
      <c r="DQ42" s="32"/>
      <c r="DR42" s="32"/>
      <c r="DS42" s="32"/>
    </row>
    <row r="43" spans="1:125" x14ac:dyDescent="0.25">
      <c r="A43" s="4">
        <f t="shared" si="0"/>
        <v>0</v>
      </c>
      <c r="B43" s="12">
        <f t="shared" si="1"/>
        <v>0</v>
      </c>
      <c r="C43" s="5">
        <v>7</v>
      </c>
      <c r="D43" s="5" t="s">
        <v>342</v>
      </c>
      <c r="E43" s="38" t="s">
        <v>343</v>
      </c>
      <c r="F43" s="35"/>
      <c r="G43" s="35"/>
      <c r="H43" s="35"/>
      <c r="I43" s="32"/>
      <c r="J43" s="32"/>
      <c r="K43" s="32"/>
      <c r="L43" s="32"/>
      <c r="M43" s="32"/>
      <c r="N43" s="32"/>
      <c r="O43" s="32"/>
      <c r="R43" s="35"/>
      <c r="S43" s="35"/>
      <c r="T43" s="35"/>
      <c r="U43" s="32"/>
      <c r="V43" s="32"/>
      <c r="W43" s="32"/>
      <c r="X43" s="32"/>
      <c r="Y43" s="32"/>
      <c r="Z43" s="32"/>
      <c r="AA43" s="32"/>
      <c r="AD43" s="35"/>
      <c r="AE43" s="35"/>
      <c r="AF43" s="35"/>
      <c r="AG43" s="32"/>
      <c r="AH43" s="32"/>
      <c r="AI43" s="32"/>
      <c r="AJ43" s="32"/>
      <c r="AK43" s="32"/>
      <c r="AL43" s="32"/>
      <c r="AM43" s="32"/>
      <c r="AP43" s="35"/>
      <c r="AQ43" s="35"/>
      <c r="AR43" s="35"/>
      <c r="AS43" s="32"/>
      <c r="AT43" s="32"/>
      <c r="AU43" s="32"/>
      <c r="AV43" s="32"/>
      <c r="AW43" s="32"/>
      <c r="AX43" s="32"/>
      <c r="AY43" s="32"/>
      <c r="BB43" s="35"/>
      <c r="BC43" s="35"/>
      <c r="BD43" s="35"/>
      <c r="BE43" s="32"/>
      <c r="BF43" s="32"/>
      <c r="BG43" s="32"/>
      <c r="BH43" s="32"/>
      <c r="BI43" s="32"/>
      <c r="BJ43" s="32"/>
      <c r="BK43" s="32"/>
      <c r="BN43" s="35"/>
      <c r="BO43" s="35"/>
      <c r="BP43" s="35"/>
      <c r="BQ43" s="32"/>
      <c r="BR43" s="32"/>
      <c r="BS43" s="32"/>
      <c r="BT43" s="32"/>
      <c r="BU43" s="32"/>
      <c r="BV43" s="32"/>
      <c r="BW43" s="32"/>
      <c r="BZ43" s="35"/>
      <c r="CA43" s="35"/>
      <c r="CB43" s="35"/>
      <c r="CC43" s="32"/>
      <c r="CD43" s="32"/>
      <c r="CE43" s="32"/>
      <c r="CF43" s="32"/>
      <c r="CG43" s="32"/>
      <c r="CH43" s="32"/>
      <c r="CI43" s="32"/>
      <c r="CL43" s="35"/>
      <c r="CM43" s="35"/>
      <c r="CN43" s="35"/>
      <c r="CO43" s="32"/>
      <c r="CP43" s="32"/>
      <c r="CQ43" s="32"/>
      <c r="CR43" s="32"/>
      <c r="CS43" s="32"/>
      <c r="CT43" s="32"/>
      <c r="CU43" s="32"/>
      <c r="CX43" s="35"/>
      <c r="CY43" s="35"/>
      <c r="CZ43" s="35"/>
      <c r="DA43" s="32"/>
      <c r="DB43" s="32"/>
      <c r="DC43" s="32"/>
      <c r="DD43" s="32"/>
      <c r="DE43" s="32"/>
      <c r="DF43" s="32"/>
      <c r="DG43" s="32"/>
      <c r="DJ43" s="35"/>
      <c r="DK43" s="35"/>
      <c r="DL43" s="35"/>
      <c r="DM43" s="32"/>
      <c r="DN43" s="32"/>
      <c r="DO43" s="32"/>
      <c r="DP43" s="32"/>
      <c r="DQ43" s="32"/>
      <c r="DR43" s="32"/>
      <c r="DS43" s="32"/>
    </row>
    <row r="44" spans="1:125" x14ac:dyDescent="0.25">
      <c r="A44" s="4">
        <f t="shared" si="0"/>
        <v>0</v>
      </c>
      <c r="B44" s="12">
        <f t="shared" si="1"/>
        <v>0</v>
      </c>
      <c r="C44" s="5">
        <v>6</v>
      </c>
      <c r="D44" s="5" t="s">
        <v>308</v>
      </c>
      <c r="E44" s="38" t="s">
        <v>309</v>
      </c>
    </row>
    <row r="45" spans="1:125" x14ac:dyDescent="0.25">
      <c r="A45" s="4">
        <f t="shared" si="0"/>
        <v>0</v>
      </c>
      <c r="B45" s="12">
        <f t="shared" si="1"/>
        <v>0</v>
      </c>
      <c r="C45" s="5">
        <v>2</v>
      </c>
      <c r="D45" s="5" t="s">
        <v>66</v>
      </c>
      <c r="E45" s="38" t="s">
        <v>67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</row>
    <row r="46" spans="1:125" s="43" customFormat="1" x14ac:dyDescent="0.25">
      <c r="A46" s="4">
        <f t="shared" si="0"/>
        <v>0</v>
      </c>
      <c r="B46" s="12">
        <f t="shared" si="1"/>
        <v>0</v>
      </c>
      <c r="C46" s="5">
        <v>4</v>
      </c>
      <c r="D46" s="5" t="s">
        <v>178</v>
      </c>
      <c r="E46" s="38" t="s">
        <v>179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</row>
    <row r="47" spans="1:12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50</v>
      </c>
      <c r="E47" s="38" t="s">
        <v>51</v>
      </c>
      <c r="L47" s="32"/>
      <c r="M47" s="32"/>
      <c r="N47" s="32"/>
      <c r="O47" s="32"/>
      <c r="X47" s="32"/>
      <c r="Y47" s="32"/>
      <c r="Z47" s="32"/>
      <c r="AA47" s="32"/>
      <c r="AJ47" s="32"/>
      <c r="AK47" s="32"/>
      <c r="AL47" s="32"/>
      <c r="AM47" s="32"/>
      <c r="AV47" s="32"/>
      <c r="AW47" s="32"/>
      <c r="AX47" s="32"/>
      <c r="AY47" s="32"/>
      <c r="BH47" s="32"/>
      <c r="BI47" s="32"/>
      <c r="BJ47" s="32"/>
      <c r="BK47" s="32"/>
      <c r="BT47" s="32"/>
      <c r="BU47" s="32"/>
      <c r="BV47" s="32"/>
      <c r="BW47" s="32"/>
      <c r="CF47" s="32"/>
      <c r="CG47" s="32"/>
      <c r="CH47" s="32"/>
      <c r="CI47" s="32"/>
      <c r="CR47" s="32"/>
      <c r="CS47" s="32"/>
      <c r="CT47" s="32"/>
      <c r="CU47" s="32"/>
      <c r="DD47" s="32"/>
      <c r="DE47" s="32"/>
      <c r="DF47" s="32"/>
      <c r="DG47" s="32"/>
      <c r="DP47" s="32"/>
      <c r="DQ47" s="32"/>
      <c r="DR47" s="32"/>
      <c r="DS47" s="32"/>
    </row>
    <row r="48" spans="1:125" x14ac:dyDescent="0.25">
      <c r="A48" s="4">
        <f t="shared" si="0"/>
        <v>0</v>
      </c>
      <c r="B48" s="12">
        <f t="shared" si="1"/>
        <v>0</v>
      </c>
      <c r="C48" s="5">
        <v>1</v>
      </c>
      <c r="D48" s="5" t="s">
        <v>32</v>
      </c>
      <c r="E48" s="38" t="s">
        <v>33</v>
      </c>
    </row>
    <row r="49" spans="1:125" x14ac:dyDescent="0.25">
      <c r="A49" s="4">
        <f t="shared" si="0"/>
        <v>0</v>
      </c>
      <c r="B49" s="12">
        <f t="shared" si="1"/>
        <v>0</v>
      </c>
      <c r="C49" s="5">
        <v>1</v>
      </c>
      <c r="D49" s="5" t="s">
        <v>4</v>
      </c>
      <c r="E49" s="38" t="s">
        <v>5</v>
      </c>
      <c r="Q49" s="8"/>
      <c r="AC49" s="8"/>
      <c r="AO49" s="8"/>
      <c r="BA49" s="8"/>
      <c r="BM49" s="8"/>
      <c r="BY49" s="8"/>
      <c r="CK49" s="8"/>
      <c r="CW49" s="8"/>
      <c r="DI49" s="8"/>
      <c r="DU49" s="8"/>
    </row>
    <row r="50" spans="1:125" x14ac:dyDescent="0.25">
      <c r="A50" s="4">
        <f t="shared" si="0"/>
        <v>0</v>
      </c>
      <c r="B50" s="12">
        <f t="shared" si="1"/>
        <v>0</v>
      </c>
      <c r="C50" s="5">
        <v>2</v>
      </c>
      <c r="D50" s="5" t="s">
        <v>56</v>
      </c>
      <c r="E50" s="38" t="s">
        <v>57</v>
      </c>
      <c r="L50" s="35"/>
      <c r="M50" s="35"/>
      <c r="N50" s="35"/>
      <c r="O50" s="35"/>
      <c r="X50" s="35"/>
      <c r="Y50" s="35"/>
      <c r="Z50" s="35"/>
      <c r="AA50" s="35"/>
      <c r="AJ50" s="35"/>
      <c r="AK50" s="35"/>
      <c r="AL50" s="35"/>
      <c r="AM50" s="35"/>
      <c r="AV50" s="35"/>
      <c r="AW50" s="35"/>
      <c r="AX50" s="35"/>
      <c r="AY50" s="35"/>
      <c r="BH50" s="35"/>
      <c r="BI50" s="35"/>
      <c r="BJ50" s="35"/>
      <c r="BK50" s="35"/>
      <c r="BT50" s="35"/>
      <c r="BU50" s="35"/>
      <c r="BV50" s="35"/>
      <c r="BW50" s="35"/>
      <c r="CF50" s="35"/>
      <c r="CG50" s="35"/>
      <c r="CH50" s="35"/>
      <c r="CI50" s="35"/>
      <c r="CR50" s="35"/>
      <c r="CS50" s="35"/>
      <c r="CT50" s="35"/>
      <c r="CU50" s="35"/>
      <c r="DD50" s="35"/>
      <c r="DE50" s="35"/>
      <c r="DF50" s="35"/>
      <c r="DG50" s="35"/>
      <c r="DP50" s="35"/>
      <c r="DQ50" s="35"/>
      <c r="DR50" s="35"/>
      <c r="DS50" s="35"/>
    </row>
    <row r="51" spans="1:125" x14ac:dyDescent="0.25">
      <c r="A51" s="4">
        <f t="shared" si="0"/>
        <v>0</v>
      </c>
      <c r="B51" s="12">
        <f t="shared" si="1"/>
        <v>0</v>
      </c>
      <c r="C51" s="5">
        <v>6</v>
      </c>
      <c r="D51" s="5" t="s">
        <v>292</v>
      </c>
      <c r="E51" s="38" t="s">
        <v>293</v>
      </c>
      <c r="Q51" s="35"/>
      <c r="AC51" s="35"/>
      <c r="AO51" s="35"/>
      <c r="BA51" s="35"/>
      <c r="BM51" s="35"/>
      <c r="BY51" s="35"/>
      <c r="CK51" s="35"/>
      <c r="CW51" s="35"/>
      <c r="DI51" s="35"/>
      <c r="DU51" s="35"/>
    </row>
    <row r="52" spans="1:12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118</v>
      </c>
      <c r="E52" s="37" t="s">
        <v>119</v>
      </c>
      <c r="I52" s="32"/>
      <c r="J52" s="32"/>
      <c r="K52" s="32"/>
      <c r="L52" s="32"/>
      <c r="M52" s="32"/>
      <c r="N52" s="32"/>
      <c r="O52" s="32"/>
      <c r="U52" s="32"/>
      <c r="V52" s="32"/>
      <c r="W52" s="32"/>
      <c r="X52" s="32"/>
      <c r="Y52" s="32"/>
      <c r="Z52" s="32"/>
      <c r="AA52" s="32"/>
      <c r="AG52" s="32"/>
      <c r="AH52" s="32"/>
      <c r="AI52" s="32"/>
      <c r="AJ52" s="32"/>
      <c r="AK52" s="32"/>
      <c r="AL52" s="32"/>
      <c r="AM52" s="32"/>
      <c r="AS52" s="32"/>
      <c r="AT52" s="32"/>
      <c r="AU52" s="32"/>
      <c r="AV52" s="32"/>
      <c r="AW52" s="32"/>
      <c r="AX52" s="32"/>
      <c r="AY52" s="32"/>
      <c r="BE52" s="32"/>
      <c r="BF52" s="32"/>
      <c r="BG52" s="32"/>
      <c r="BH52" s="32"/>
      <c r="BI52" s="32"/>
      <c r="BJ52" s="32"/>
      <c r="BK52" s="32"/>
      <c r="BQ52" s="32"/>
      <c r="BR52" s="32"/>
      <c r="BS52" s="32"/>
      <c r="BT52" s="32"/>
      <c r="BU52" s="32"/>
      <c r="BV52" s="32"/>
      <c r="BW52" s="32"/>
      <c r="CC52" s="32"/>
      <c r="CD52" s="32"/>
      <c r="CE52" s="32"/>
      <c r="CF52" s="32"/>
      <c r="CG52" s="32"/>
      <c r="CH52" s="32"/>
      <c r="CI52" s="32"/>
      <c r="CO52" s="32"/>
      <c r="CP52" s="32"/>
      <c r="CQ52" s="32"/>
      <c r="CR52" s="32"/>
      <c r="CS52" s="32"/>
      <c r="CT52" s="32"/>
      <c r="CU52" s="32"/>
      <c r="DA52" s="32"/>
      <c r="DB52" s="32"/>
      <c r="DC52" s="32"/>
      <c r="DD52" s="32"/>
      <c r="DE52" s="32"/>
      <c r="DF52" s="32"/>
      <c r="DG52" s="32"/>
      <c r="DM52" s="32"/>
      <c r="DN52" s="32"/>
      <c r="DO52" s="32"/>
      <c r="DP52" s="32"/>
      <c r="DQ52" s="32"/>
      <c r="DR52" s="32"/>
      <c r="DS52" s="32"/>
    </row>
    <row r="53" spans="1:125" x14ac:dyDescent="0.25">
      <c r="A53" s="4">
        <f t="shared" si="0"/>
        <v>0</v>
      </c>
      <c r="B53" s="12">
        <f t="shared" si="1"/>
        <v>0</v>
      </c>
      <c r="C53" s="5">
        <v>8</v>
      </c>
      <c r="D53" s="5" t="s">
        <v>372</v>
      </c>
      <c r="E53" s="38" t="s">
        <v>373</v>
      </c>
      <c r="F53" s="35"/>
      <c r="G53" s="35"/>
      <c r="H53" s="35"/>
      <c r="I53" s="35"/>
      <c r="J53" s="35"/>
      <c r="K53" s="35"/>
      <c r="L53" s="32"/>
      <c r="M53" s="32"/>
      <c r="N53" s="32"/>
      <c r="O53" s="32"/>
      <c r="R53" s="35"/>
      <c r="S53" s="35"/>
      <c r="T53" s="35"/>
      <c r="U53" s="35"/>
      <c r="V53" s="35"/>
      <c r="W53" s="35"/>
      <c r="X53" s="32"/>
      <c r="Y53" s="32"/>
      <c r="Z53" s="32"/>
      <c r="AA53" s="32"/>
      <c r="AD53" s="35"/>
      <c r="AE53" s="35"/>
      <c r="AF53" s="35"/>
      <c r="AG53" s="35"/>
      <c r="AH53" s="35"/>
      <c r="AI53" s="35"/>
      <c r="AJ53" s="32"/>
      <c r="AK53" s="32"/>
      <c r="AL53" s="32"/>
      <c r="AM53" s="32"/>
      <c r="AP53" s="35"/>
      <c r="AQ53" s="35"/>
      <c r="AR53" s="35"/>
      <c r="AS53" s="35"/>
      <c r="AT53" s="35"/>
      <c r="AU53" s="35"/>
      <c r="AV53" s="32"/>
      <c r="AW53" s="32"/>
      <c r="AX53" s="32"/>
      <c r="AY53" s="32"/>
      <c r="BB53" s="35"/>
      <c r="BC53" s="35"/>
      <c r="BD53" s="35"/>
      <c r="BE53" s="35"/>
      <c r="BF53" s="35"/>
      <c r="BG53" s="35"/>
      <c r="BH53" s="32"/>
      <c r="BI53" s="32"/>
      <c r="BJ53" s="32"/>
      <c r="BK53" s="32"/>
      <c r="BN53" s="35"/>
      <c r="BO53" s="35"/>
      <c r="BP53" s="35"/>
      <c r="BQ53" s="35"/>
      <c r="BR53" s="35"/>
      <c r="BS53" s="35"/>
      <c r="BT53" s="32"/>
      <c r="BU53" s="32"/>
      <c r="BV53" s="32"/>
      <c r="BW53" s="32"/>
      <c r="BZ53" s="35"/>
      <c r="CA53" s="35"/>
      <c r="CB53" s="35"/>
      <c r="CC53" s="35"/>
      <c r="CD53" s="35"/>
      <c r="CE53" s="35"/>
      <c r="CF53" s="32"/>
      <c r="CG53" s="32"/>
      <c r="CH53" s="32"/>
      <c r="CI53" s="32"/>
      <c r="CL53" s="35"/>
      <c r="CM53" s="35"/>
      <c r="CN53" s="35"/>
      <c r="CO53" s="35"/>
      <c r="CP53" s="35"/>
      <c r="CQ53" s="35"/>
      <c r="CR53" s="32"/>
      <c r="CS53" s="32"/>
      <c r="CT53" s="32"/>
      <c r="CU53" s="32"/>
      <c r="CX53" s="35"/>
      <c r="CY53" s="35"/>
      <c r="CZ53" s="35"/>
      <c r="DA53" s="35"/>
      <c r="DB53" s="35"/>
      <c r="DC53" s="35"/>
      <c r="DD53" s="32"/>
      <c r="DE53" s="32"/>
      <c r="DF53" s="32"/>
      <c r="DG53" s="32"/>
      <c r="DJ53" s="35"/>
      <c r="DK53" s="35"/>
      <c r="DL53" s="35"/>
      <c r="DM53" s="35"/>
      <c r="DN53" s="35"/>
      <c r="DO53" s="35"/>
      <c r="DP53" s="32"/>
      <c r="DQ53" s="32"/>
      <c r="DR53" s="32"/>
      <c r="DS53" s="32"/>
    </row>
    <row r="54" spans="1:125" x14ac:dyDescent="0.25">
      <c r="A54" s="4">
        <f t="shared" si="0"/>
        <v>0</v>
      </c>
      <c r="B54" s="12">
        <f t="shared" si="1"/>
        <v>0</v>
      </c>
      <c r="C54" s="5">
        <v>8</v>
      </c>
      <c r="D54" s="5" t="s">
        <v>360</v>
      </c>
      <c r="E54" s="38" t="s">
        <v>361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</row>
    <row r="55" spans="1:125" x14ac:dyDescent="0.25">
      <c r="A55" s="4">
        <f t="shared" si="0"/>
        <v>0</v>
      </c>
      <c r="B55" s="12">
        <f t="shared" si="1"/>
        <v>0</v>
      </c>
      <c r="C55" s="5">
        <v>8</v>
      </c>
      <c r="D55" s="5" t="s">
        <v>364</v>
      </c>
      <c r="E55" s="38" t="s">
        <v>365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</row>
    <row r="56" spans="1:12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358</v>
      </c>
      <c r="E56" s="38" t="s">
        <v>359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</row>
    <row r="57" spans="1:12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340</v>
      </c>
      <c r="E57" s="38" t="s">
        <v>341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</row>
    <row r="58" spans="1:125" x14ac:dyDescent="0.25">
      <c r="A58" s="4">
        <f t="shared" si="0"/>
        <v>0</v>
      </c>
      <c r="B58" s="12">
        <f t="shared" si="1"/>
        <v>0</v>
      </c>
      <c r="C58" s="5">
        <v>5</v>
      </c>
      <c r="D58" s="5" t="s">
        <v>268</v>
      </c>
      <c r="E58" s="38" t="s">
        <v>269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</row>
    <row r="59" spans="1:125" x14ac:dyDescent="0.25">
      <c r="A59" s="4">
        <f t="shared" si="0"/>
        <v>0</v>
      </c>
      <c r="B59" s="12">
        <f t="shared" si="1"/>
        <v>0</v>
      </c>
      <c r="C59" s="5">
        <v>5</v>
      </c>
      <c r="D59" s="5" t="s">
        <v>278</v>
      </c>
      <c r="E59" s="38" t="s">
        <v>279</v>
      </c>
    </row>
    <row r="60" spans="1:125" x14ac:dyDescent="0.25">
      <c r="A60" s="4">
        <f t="shared" si="0"/>
        <v>0</v>
      </c>
      <c r="B60" s="12">
        <f t="shared" si="1"/>
        <v>0</v>
      </c>
      <c r="C60" s="5">
        <v>5</v>
      </c>
      <c r="D60" s="5" t="s">
        <v>246</v>
      </c>
      <c r="E60" s="38" t="s">
        <v>247</v>
      </c>
      <c r="F60" s="32"/>
      <c r="G60" s="32"/>
      <c r="H60" s="32"/>
      <c r="I60" s="32"/>
      <c r="J60" s="32"/>
      <c r="K60" s="32"/>
      <c r="L60" s="32"/>
      <c r="M60" s="32"/>
      <c r="N60" s="32"/>
      <c r="O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</row>
    <row r="61" spans="1:125" x14ac:dyDescent="0.25">
      <c r="A61" s="4">
        <f t="shared" si="0"/>
        <v>0</v>
      </c>
      <c r="B61" s="12">
        <f t="shared" si="1"/>
        <v>0</v>
      </c>
      <c r="C61" s="5">
        <v>8</v>
      </c>
      <c r="D61" s="5" t="s">
        <v>384</v>
      </c>
      <c r="E61" s="38" t="s">
        <v>385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</row>
    <row r="62" spans="1:125" x14ac:dyDescent="0.25">
      <c r="A62" s="4">
        <f t="shared" si="0"/>
        <v>0</v>
      </c>
      <c r="B62" s="12">
        <f t="shared" si="1"/>
        <v>0</v>
      </c>
      <c r="C62" s="5">
        <v>7</v>
      </c>
      <c r="D62" s="5" t="s">
        <v>338</v>
      </c>
      <c r="E62" s="38" t="s">
        <v>339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</row>
    <row r="63" spans="1:125" x14ac:dyDescent="0.25">
      <c r="A63" s="4">
        <f t="shared" si="0"/>
        <v>0</v>
      </c>
      <c r="B63" s="12">
        <f t="shared" si="1"/>
        <v>0</v>
      </c>
      <c r="C63" s="5">
        <v>2</v>
      </c>
      <c r="D63" s="5" t="s">
        <v>40</v>
      </c>
      <c r="E63" s="38" t="s">
        <v>41</v>
      </c>
      <c r="L63" s="32"/>
      <c r="M63" s="32"/>
      <c r="N63" s="32"/>
      <c r="O63" s="32"/>
      <c r="X63" s="32"/>
      <c r="Y63" s="32"/>
      <c r="Z63" s="32"/>
      <c r="AA63" s="32"/>
      <c r="AJ63" s="32"/>
      <c r="AK63" s="32"/>
      <c r="AL63" s="32"/>
      <c r="AM63" s="32"/>
      <c r="AV63" s="32"/>
      <c r="AW63" s="32"/>
      <c r="AX63" s="32"/>
      <c r="AY63" s="32"/>
      <c r="BH63" s="32"/>
      <c r="BI63" s="32"/>
      <c r="BJ63" s="32"/>
      <c r="BK63" s="32"/>
      <c r="BT63" s="32"/>
      <c r="BU63" s="32"/>
      <c r="BV63" s="32"/>
      <c r="BW63" s="32"/>
      <c r="CF63" s="32"/>
      <c r="CG63" s="32"/>
      <c r="CH63" s="32"/>
      <c r="CI63" s="32"/>
      <c r="CR63" s="32"/>
      <c r="CS63" s="32"/>
      <c r="CT63" s="32"/>
      <c r="CU63" s="32"/>
      <c r="DD63" s="32"/>
      <c r="DE63" s="32"/>
      <c r="DF63" s="32"/>
      <c r="DG63" s="32"/>
      <c r="DP63" s="32"/>
      <c r="DQ63" s="32"/>
      <c r="DR63" s="32"/>
      <c r="DS63" s="32"/>
    </row>
    <row r="64" spans="1:125" x14ac:dyDescent="0.25">
      <c r="A64" s="4">
        <f t="shared" si="0"/>
        <v>0</v>
      </c>
      <c r="B64" s="12">
        <f t="shared" si="1"/>
        <v>0</v>
      </c>
      <c r="C64" s="5">
        <v>5</v>
      </c>
      <c r="D64" s="5" t="s">
        <v>270</v>
      </c>
      <c r="E64" s="38" t="s">
        <v>271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</row>
    <row r="65" spans="1:123" x14ac:dyDescent="0.25">
      <c r="A65" s="4">
        <f t="shared" si="0"/>
        <v>0</v>
      </c>
      <c r="B65" s="12">
        <f t="shared" si="1"/>
        <v>0</v>
      </c>
      <c r="C65" s="5">
        <v>2</v>
      </c>
      <c r="D65" s="5" t="s">
        <v>84</v>
      </c>
      <c r="E65" s="38" t="s">
        <v>85</v>
      </c>
      <c r="F65" s="35"/>
      <c r="G65" s="35"/>
      <c r="H65" s="35"/>
      <c r="I65" s="35"/>
      <c r="J65" s="35"/>
      <c r="K65" s="35"/>
      <c r="L65" s="32"/>
      <c r="M65" s="32"/>
      <c r="N65" s="32"/>
      <c r="O65" s="32"/>
      <c r="R65" s="35"/>
      <c r="S65" s="35"/>
      <c r="T65" s="35"/>
      <c r="U65" s="35"/>
      <c r="V65" s="35"/>
      <c r="W65" s="35"/>
      <c r="X65" s="32"/>
      <c r="Y65" s="32"/>
      <c r="Z65" s="32"/>
      <c r="AA65" s="32"/>
      <c r="AD65" s="35"/>
      <c r="AE65" s="35"/>
      <c r="AF65" s="35"/>
      <c r="AG65" s="35"/>
      <c r="AH65" s="35"/>
      <c r="AI65" s="35"/>
      <c r="AJ65" s="32"/>
      <c r="AK65" s="32"/>
      <c r="AL65" s="32"/>
      <c r="AM65" s="32"/>
      <c r="AP65" s="35"/>
      <c r="AQ65" s="35"/>
      <c r="AR65" s="35"/>
      <c r="AS65" s="35"/>
      <c r="AT65" s="35"/>
      <c r="AU65" s="35"/>
      <c r="AV65" s="32"/>
      <c r="AW65" s="32"/>
      <c r="AX65" s="32"/>
      <c r="AY65" s="32"/>
      <c r="BB65" s="35"/>
      <c r="BC65" s="35"/>
      <c r="BD65" s="35"/>
      <c r="BE65" s="35"/>
      <c r="BF65" s="35"/>
      <c r="BG65" s="35"/>
      <c r="BH65" s="32"/>
      <c r="BI65" s="32"/>
      <c r="BJ65" s="32"/>
      <c r="BK65" s="32"/>
      <c r="BN65" s="35"/>
      <c r="BO65" s="35"/>
      <c r="BP65" s="35"/>
      <c r="BQ65" s="35"/>
      <c r="BR65" s="35"/>
      <c r="BS65" s="35"/>
      <c r="BT65" s="32"/>
      <c r="BU65" s="32"/>
      <c r="BV65" s="32"/>
      <c r="BW65" s="32"/>
      <c r="BZ65" s="35"/>
      <c r="CA65" s="35"/>
      <c r="CB65" s="35"/>
      <c r="CC65" s="35"/>
      <c r="CD65" s="35"/>
      <c r="CE65" s="35"/>
      <c r="CF65" s="32"/>
      <c r="CG65" s="32"/>
      <c r="CH65" s="32"/>
      <c r="CI65" s="32"/>
      <c r="CL65" s="35"/>
      <c r="CM65" s="35"/>
      <c r="CN65" s="35"/>
      <c r="CO65" s="35"/>
      <c r="CP65" s="35"/>
      <c r="CQ65" s="35"/>
      <c r="CR65" s="32"/>
      <c r="CS65" s="32"/>
      <c r="CT65" s="32"/>
      <c r="CU65" s="32"/>
      <c r="CX65" s="35"/>
      <c r="CY65" s="35"/>
      <c r="CZ65" s="35"/>
      <c r="DA65" s="35"/>
      <c r="DB65" s="35"/>
      <c r="DC65" s="35"/>
      <c r="DD65" s="32"/>
      <c r="DE65" s="32"/>
      <c r="DF65" s="32"/>
      <c r="DG65" s="32"/>
      <c r="DJ65" s="35"/>
      <c r="DK65" s="35"/>
      <c r="DL65" s="35"/>
      <c r="DM65" s="35"/>
      <c r="DN65" s="35"/>
      <c r="DO65" s="35"/>
      <c r="DP65" s="32"/>
      <c r="DQ65" s="32"/>
      <c r="DR65" s="32"/>
      <c r="DS65" s="32"/>
    </row>
    <row r="66" spans="1:123" x14ac:dyDescent="0.25">
      <c r="A66" s="4">
        <f t="shared" ref="A66:A129" si="2">COUNTIF(F66:HU66,"&gt;0")</f>
        <v>0</v>
      </c>
      <c r="B66" s="12">
        <f t="shared" ref="B66:B129" si="3">MAX(F66:HU66)</f>
        <v>0</v>
      </c>
      <c r="C66" s="5">
        <v>8</v>
      </c>
      <c r="D66" s="5" t="s">
        <v>362</v>
      </c>
      <c r="E66" s="38" t="s">
        <v>363</v>
      </c>
      <c r="F66" s="32"/>
      <c r="G66" s="32"/>
      <c r="H66" s="32"/>
      <c r="I66" s="32"/>
      <c r="J66" s="32"/>
      <c r="K66" s="32"/>
      <c r="L66" s="32"/>
      <c r="M66" s="32"/>
      <c r="N66" s="32"/>
      <c r="O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</row>
    <row r="67" spans="1:123" x14ac:dyDescent="0.25">
      <c r="A67" s="4">
        <f t="shared" si="2"/>
        <v>0</v>
      </c>
      <c r="B67" s="12">
        <f t="shared" si="3"/>
        <v>0</v>
      </c>
      <c r="C67" s="5">
        <v>7</v>
      </c>
      <c r="D67" s="5" t="s">
        <v>336</v>
      </c>
      <c r="E67" s="38" t="s">
        <v>337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</row>
    <row r="68" spans="1:123" x14ac:dyDescent="0.25">
      <c r="A68" s="4">
        <f t="shared" si="2"/>
        <v>0</v>
      </c>
      <c r="B68" s="12">
        <f t="shared" si="3"/>
        <v>0</v>
      </c>
      <c r="C68" s="5">
        <v>2</v>
      </c>
      <c r="D68" s="5" t="s">
        <v>46</v>
      </c>
      <c r="E68" s="38" t="s">
        <v>47</v>
      </c>
      <c r="L68" s="32"/>
      <c r="M68" s="32"/>
      <c r="N68" s="32"/>
      <c r="O68" s="32"/>
      <c r="X68" s="32"/>
      <c r="Y68" s="32"/>
      <c r="Z68" s="32"/>
      <c r="AA68" s="32"/>
      <c r="AJ68" s="32"/>
      <c r="AK68" s="32"/>
      <c r="AL68" s="32"/>
      <c r="AM68" s="32"/>
      <c r="AV68" s="32"/>
      <c r="AW68" s="32"/>
      <c r="AX68" s="32"/>
      <c r="AY68" s="32"/>
      <c r="BH68" s="32"/>
      <c r="BI68" s="32"/>
      <c r="BJ68" s="32"/>
      <c r="BK68" s="32"/>
      <c r="BT68" s="32"/>
      <c r="BU68" s="32"/>
      <c r="BV68" s="32"/>
      <c r="BW68" s="32"/>
      <c r="CF68" s="32"/>
      <c r="CG68" s="32"/>
      <c r="CH68" s="32"/>
      <c r="CI68" s="32"/>
      <c r="CR68" s="32"/>
      <c r="CS68" s="32"/>
      <c r="CT68" s="32"/>
      <c r="CU68" s="32"/>
      <c r="DD68" s="32"/>
      <c r="DE68" s="32"/>
      <c r="DF68" s="32"/>
      <c r="DG68" s="32"/>
      <c r="DP68" s="32"/>
      <c r="DQ68" s="32"/>
      <c r="DR68" s="32"/>
      <c r="DS68" s="32"/>
    </row>
    <row r="69" spans="1:123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328</v>
      </c>
      <c r="E69" s="38" t="s">
        <v>329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</row>
    <row r="70" spans="1:123" x14ac:dyDescent="0.25">
      <c r="A70" s="4">
        <f t="shared" si="2"/>
        <v>0</v>
      </c>
      <c r="B70" s="12">
        <f t="shared" si="3"/>
        <v>0</v>
      </c>
      <c r="C70" s="5">
        <v>1</v>
      </c>
      <c r="D70" s="5" t="s">
        <v>16</v>
      </c>
      <c r="E70" s="38" t="s">
        <v>17</v>
      </c>
    </row>
    <row r="71" spans="1:123" x14ac:dyDescent="0.25">
      <c r="A71" s="4">
        <f t="shared" si="2"/>
        <v>0</v>
      </c>
      <c r="B71" s="12">
        <f t="shared" si="3"/>
        <v>0</v>
      </c>
      <c r="C71" s="5">
        <v>1</v>
      </c>
      <c r="D71" s="5" t="s">
        <v>10</v>
      </c>
      <c r="E71" s="38" t="s">
        <v>11</v>
      </c>
    </row>
    <row r="72" spans="1:123" x14ac:dyDescent="0.25">
      <c r="A72" s="4">
        <f t="shared" si="2"/>
        <v>0</v>
      </c>
      <c r="B72" s="12">
        <f t="shared" si="3"/>
        <v>0</v>
      </c>
      <c r="C72" s="5">
        <v>8</v>
      </c>
      <c r="D72" s="5" t="s">
        <v>380</v>
      </c>
      <c r="E72" s="38" t="s">
        <v>381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</row>
    <row r="73" spans="1:123" x14ac:dyDescent="0.25">
      <c r="A73" s="4">
        <f t="shared" si="2"/>
        <v>0</v>
      </c>
      <c r="B73" s="12">
        <f t="shared" si="3"/>
        <v>0</v>
      </c>
      <c r="C73" s="5">
        <v>7</v>
      </c>
      <c r="D73" s="5" t="s">
        <v>332</v>
      </c>
      <c r="E73" s="38" t="s">
        <v>333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</row>
    <row r="74" spans="1:123" x14ac:dyDescent="0.25">
      <c r="A74" s="4">
        <f t="shared" si="2"/>
        <v>0</v>
      </c>
      <c r="B74" s="12">
        <f t="shared" si="3"/>
        <v>0</v>
      </c>
      <c r="C74" s="5">
        <v>2</v>
      </c>
      <c r="D74" s="5" t="s">
        <v>80</v>
      </c>
      <c r="E74" s="38" t="s">
        <v>81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</row>
    <row r="75" spans="1:123" x14ac:dyDescent="0.25">
      <c r="A75" s="4">
        <f t="shared" si="2"/>
        <v>0</v>
      </c>
      <c r="B75" s="12">
        <f t="shared" si="3"/>
        <v>0</v>
      </c>
      <c r="C75" s="5">
        <v>2</v>
      </c>
      <c r="D75" s="5" t="s">
        <v>100</v>
      </c>
      <c r="E75" s="38" t="s">
        <v>101</v>
      </c>
      <c r="I75" s="32"/>
      <c r="J75" s="32"/>
      <c r="K75" s="32"/>
      <c r="L75" s="32"/>
      <c r="M75" s="32"/>
      <c r="N75" s="32"/>
      <c r="O75" s="32"/>
      <c r="U75" s="32"/>
      <c r="V75" s="32"/>
      <c r="W75" s="32"/>
      <c r="X75" s="32"/>
      <c r="Y75" s="32"/>
      <c r="Z75" s="32"/>
      <c r="AA75" s="32"/>
      <c r="AG75" s="32"/>
      <c r="AH75" s="32"/>
      <c r="AI75" s="32"/>
      <c r="AJ75" s="32"/>
      <c r="AK75" s="32"/>
      <c r="AL75" s="32"/>
      <c r="AM75" s="32"/>
      <c r="AS75" s="32"/>
      <c r="AT75" s="32"/>
      <c r="AU75" s="32"/>
      <c r="AV75" s="32"/>
      <c r="AW75" s="32"/>
      <c r="AX75" s="32"/>
      <c r="AY75" s="32"/>
      <c r="BE75" s="32"/>
      <c r="BF75" s="32"/>
      <c r="BG75" s="32"/>
      <c r="BH75" s="32"/>
      <c r="BI75" s="32"/>
      <c r="BJ75" s="32"/>
      <c r="BK75" s="32"/>
      <c r="BQ75" s="32"/>
      <c r="BR75" s="32"/>
      <c r="BS75" s="32"/>
      <c r="BT75" s="32"/>
      <c r="BU75" s="32"/>
      <c r="BV75" s="32"/>
      <c r="BW75" s="32"/>
      <c r="CC75" s="32"/>
      <c r="CD75" s="32"/>
      <c r="CE75" s="32"/>
      <c r="CF75" s="32"/>
      <c r="CG75" s="32"/>
      <c r="CH75" s="32"/>
      <c r="CI75" s="32"/>
      <c r="CO75" s="32"/>
      <c r="CP75" s="32"/>
      <c r="CQ75" s="32"/>
      <c r="CR75" s="32"/>
      <c r="CS75" s="32"/>
      <c r="CT75" s="32"/>
      <c r="CU75" s="32"/>
      <c r="DA75" s="32"/>
      <c r="DB75" s="32"/>
      <c r="DC75" s="32"/>
      <c r="DD75" s="32"/>
      <c r="DE75" s="32"/>
      <c r="DF75" s="32"/>
      <c r="DG75" s="32"/>
      <c r="DM75" s="32"/>
      <c r="DN75" s="32"/>
      <c r="DO75" s="32"/>
      <c r="DP75" s="32"/>
      <c r="DQ75" s="32"/>
      <c r="DR75" s="32"/>
      <c r="DS75" s="32"/>
    </row>
    <row r="76" spans="1:123" x14ac:dyDescent="0.25">
      <c r="A76" s="4">
        <f t="shared" si="2"/>
        <v>0</v>
      </c>
      <c r="B76" s="12">
        <f t="shared" si="3"/>
        <v>0</v>
      </c>
      <c r="C76" s="5">
        <v>6</v>
      </c>
      <c r="D76" s="5" t="s">
        <v>310</v>
      </c>
      <c r="E76" s="38" t="s">
        <v>311</v>
      </c>
    </row>
    <row r="77" spans="1:123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190</v>
      </c>
      <c r="E77" s="38" t="s">
        <v>191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</row>
    <row r="78" spans="1:123" x14ac:dyDescent="0.25">
      <c r="A78" s="4">
        <f t="shared" si="2"/>
        <v>0</v>
      </c>
      <c r="B78" s="12">
        <f t="shared" si="3"/>
        <v>0</v>
      </c>
      <c r="C78" s="5">
        <v>8</v>
      </c>
      <c r="D78" s="5" t="s">
        <v>390</v>
      </c>
      <c r="E78" s="38" t="s">
        <v>391</v>
      </c>
    </row>
    <row r="79" spans="1:123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186</v>
      </c>
      <c r="E79" s="38" t="s">
        <v>187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</row>
    <row r="80" spans="1:123" x14ac:dyDescent="0.25">
      <c r="A80" s="4">
        <f t="shared" si="2"/>
        <v>0</v>
      </c>
      <c r="B80" s="12">
        <f t="shared" si="3"/>
        <v>0</v>
      </c>
      <c r="C80" s="5">
        <v>6</v>
      </c>
      <c r="D80" s="5" t="s">
        <v>314</v>
      </c>
      <c r="E80" s="38" t="s">
        <v>315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</row>
    <row r="81" spans="1:123" x14ac:dyDescent="0.25">
      <c r="A81" s="4">
        <f t="shared" si="2"/>
        <v>0</v>
      </c>
      <c r="B81" s="12">
        <f t="shared" si="3"/>
        <v>0</v>
      </c>
      <c r="C81" s="5">
        <v>6</v>
      </c>
      <c r="D81" s="5" t="s">
        <v>316</v>
      </c>
      <c r="E81" s="38" t="s">
        <v>317</v>
      </c>
      <c r="F81" s="35"/>
      <c r="G81" s="35"/>
      <c r="H81" s="35"/>
      <c r="I81" s="35"/>
      <c r="J81" s="35"/>
      <c r="K81" s="35"/>
      <c r="L81" s="35"/>
      <c r="M81" s="35"/>
      <c r="N81" s="35"/>
      <c r="O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</row>
    <row r="82" spans="1:123" x14ac:dyDescent="0.25">
      <c r="A82" s="4">
        <f t="shared" si="2"/>
        <v>0</v>
      </c>
      <c r="B82" s="12">
        <f t="shared" si="3"/>
        <v>0</v>
      </c>
      <c r="C82" s="5">
        <v>12</v>
      </c>
      <c r="E82" s="38" t="s">
        <v>416</v>
      </c>
    </row>
    <row r="83" spans="1:123" x14ac:dyDescent="0.25">
      <c r="A83" s="4">
        <f t="shared" si="2"/>
        <v>0</v>
      </c>
      <c r="B83" s="12">
        <f t="shared" si="3"/>
        <v>0</v>
      </c>
      <c r="C83" s="5">
        <v>7</v>
      </c>
      <c r="D83" s="5" t="s">
        <v>330</v>
      </c>
      <c r="E83" s="38" t="s">
        <v>331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</row>
    <row r="84" spans="1:123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60</v>
      </c>
      <c r="E84" s="38" t="s">
        <v>61</v>
      </c>
      <c r="L84" s="35"/>
      <c r="M84" s="35"/>
      <c r="N84" s="35"/>
      <c r="O84" s="35"/>
      <c r="X84" s="35"/>
      <c r="Y84" s="35"/>
      <c r="Z84" s="35"/>
      <c r="AA84" s="35"/>
      <c r="AJ84" s="35"/>
      <c r="AK84" s="35"/>
      <c r="AL84" s="35"/>
      <c r="AM84" s="35"/>
      <c r="AV84" s="35"/>
      <c r="AW84" s="35"/>
      <c r="AX84" s="35"/>
      <c r="AY84" s="35"/>
      <c r="BH84" s="35"/>
      <c r="BI84" s="35"/>
      <c r="BJ84" s="35"/>
      <c r="BK84" s="35"/>
      <c r="BT84" s="35"/>
      <c r="BU84" s="35"/>
      <c r="BV84" s="35"/>
      <c r="BW84" s="35"/>
      <c r="CF84" s="35"/>
      <c r="CG84" s="35"/>
      <c r="CH84" s="35"/>
      <c r="CI84" s="35"/>
      <c r="CR84" s="35"/>
      <c r="CS84" s="35"/>
      <c r="CT84" s="35"/>
      <c r="CU84" s="35"/>
      <c r="DD84" s="35"/>
      <c r="DE84" s="35"/>
      <c r="DF84" s="35"/>
      <c r="DG84" s="35"/>
      <c r="DP84" s="35"/>
      <c r="DQ84" s="35"/>
      <c r="DR84" s="35"/>
      <c r="DS84" s="35"/>
    </row>
    <row r="85" spans="1:123" x14ac:dyDescent="0.25">
      <c r="A85" s="4">
        <f t="shared" si="2"/>
        <v>0</v>
      </c>
      <c r="B85" s="12">
        <f t="shared" si="3"/>
        <v>0</v>
      </c>
      <c r="C85" s="5">
        <v>6</v>
      </c>
      <c r="D85" s="5" t="s">
        <v>322</v>
      </c>
      <c r="E85" s="38" t="s">
        <v>323</v>
      </c>
      <c r="F85" s="35"/>
      <c r="G85" s="35"/>
      <c r="H85" s="35"/>
      <c r="I85" s="32"/>
      <c r="J85" s="32"/>
      <c r="K85" s="32"/>
      <c r="L85" s="32"/>
      <c r="M85" s="32"/>
      <c r="N85" s="32"/>
      <c r="O85" s="32"/>
      <c r="R85" s="35"/>
      <c r="S85" s="35"/>
      <c r="T85" s="35"/>
      <c r="U85" s="32"/>
      <c r="V85" s="32"/>
      <c r="W85" s="32"/>
      <c r="X85" s="32"/>
      <c r="Y85" s="32"/>
      <c r="Z85" s="32"/>
      <c r="AA85" s="32"/>
      <c r="AD85" s="35"/>
      <c r="AE85" s="35"/>
      <c r="AF85" s="35"/>
      <c r="AG85" s="32"/>
      <c r="AH85" s="32"/>
      <c r="AI85" s="32"/>
      <c r="AJ85" s="32"/>
      <c r="AK85" s="32"/>
      <c r="AL85" s="32"/>
      <c r="AM85" s="32"/>
      <c r="AP85" s="35"/>
      <c r="AQ85" s="35"/>
      <c r="AR85" s="35"/>
      <c r="AS85" s="32"/>
      <c r="AT85" s="32"/>
      <c r="AU85" s="32"/>
      <c r="AV85" s="32"/>
      <c r="AW85" s="32"/>
      <c r="AX85" s="32"/>
      <c r="AY85" s="32"/>
      <c r="BB85" s="35"/>
      <c r="BC85" s="35"/>
      <c r="BD85" s="35"/>
      <c r="BE85" s="32"/>
      <c r="BF85" s="32"/>
      <c r="BG85" s="32"/>
      <c r="BH85" s="32"/>
      <c r="BI85" s="32"/>
      <c r="BJ85" s="32"/>
      <c r="BK85" s="32"/>
      <c r="BN85" s="35"/>
      <c r="BO85" s="35"/>
      <c r="BP85" s="35"/>
      <c r="BQ85" s="32"/>
      <c r="BR85" s="32"/>
      <c r="BS85" s="32"/>
      <c r="BT85" s="32"/>
      <c r="BU85" s="32"/>
      <c r="BV85" s="32"/>
      <c r="BW85" s="32"/>
      <c r="BZ85" s="35"/>
      <c r="CA85" s="35"/>
      <c r="CB85" s="35"/>
      <c r="CC85" s="32"/>
      <c r="CD85" s="32"/>
      <c r="CE85" s="32"/>
      <c r="CF85" s="32"/>
      <c r="CG85" s="32"/>
      <c r="CH85" s="32"/>
      <c r="CI85" s="32"/>
      <c r="CL85" s="35"/>
      <c r="CM85" s="35"/>
      <c r="CN85" s="35"/>
      <c r="CO85" s="32"/>
      <c r="CP85" s="32"/>
      <c r="CQ85" s="32"/>
      <c r="CR85" s="32"/>
      <c r="CS85" s="32"/>
      <c r="CT85" s="32"/>
      <c r="CU85" s="32"/>
      <c r="CX85" s="35"/>
      <c r="CY85" s="35"/>
      <c r="CZ85" s="35"/>
      <c r="DA85" s="32"/>
      <c r="DB85" s="32"/>
      <c r="DC85" s="32"/>
      <c r="DD85" s="32"/>
      <c r="DE85" s="32"/>
      <c r="DF85" s="32"/>
      <c r="DG85" s="32"/>
      <c r="DJ85" s="35"/>
      <c r="DK85" s="35"/>
      <c r="DL85" s="35"/>
      <c r="DM85" s="32"/>
      <c r="DN85" s="32"/>
      <c r="DO85" s="32"/>
      <c r="DP85" s="32"/>
      <c r="DQ85" s="32"/>
      <c r="DR85" s="32"/>
      <c r="DS85" s="32"/>
    </row>
    <row r="86" spans="1:123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412</v>
      </c>
      <c r="E86" s="38" t="s">
        <v>413</v>
      </c>
    </row>
    <row r="87" spans="1:123" x14ac:dyDescent="0.25">
      <c r="A87" s="4">
        <f t="shared" si="2"/>
        <v>0</v>
      </c>
      <c r="B87" s="12">
        <f t="shared" si="3"/>
        <v>0</v>
      </c>
      <c r="C87" s="5">
        <v>4</v>
      </c>
      <c r="D87" s="5" t="s">
        <v>188</v>
      </c>
      <c r="E87" s="38" t="s">
        <v>189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</row>
    <row r="88" spans="1:123" x14ac:dyDescent="0.25">
      <c r="A88" s="4">
        <f t="shared" si="2"/>
        <v>0</v>
      </c>
      <c r="B88" s="12">
        <f t="shared" si="3"/>
        <v>0</v>
      </c>
      <c r="C88" s="5">
        <v>3</v>
      </c>
      <c r="D88" s="5" t="s">
        <v>124</v>
      </c>
      <c r="E88" s="38" t="s">
        <v>125</v>
      </c>
      <c r="I88" s="35"/>
      <c r="J88" s="35"/>
      <c r="K88" s="35"/>
      <c r="L88" s="35"/>
      <c r="M88" s="35"/>
      <c r="N88" s="35"/>
      <c r="O88" s="35"/>
      <c r="U88" s="35"/>
      <c r="V88" s="35"/>
      <c r="W88" s="35"/>
      <c r="X88" s="35"/>
      <c r="Y88" s="35"/>
      <c r="Z88" s="35"/>
      <c r="AA88" s="35"/>
      <c r="AG88" s="35"/>
      <c r="AH88" s="35"/>
      <c r="AI88" s="35"/>
      <c r="AJ88" s="35"/>
      <c r="AK88" s="35"/>
      <c r="AL88" s="35"/>
      <c r="AM88" s="35"/>
      <c r="AS88" s="35"/>
      <c r="AT88" s="35"/>
      <c r="AU88" s="35"/>
      <c r="AV88" s="35"/>
      <c r="AW88" s="35"/>
      <c r="AX88" s="35"/>
      <c r="AY88" s="35"/>
      <c r="BE88" s="35"/>
      <c r="BF88" s="35"/>
      <c r="BG88" s="35"/>
      <c r="BH88" s="35"/>
      <c r="BI88" s="35"/>
      <c r="BJ88" s="35"/>
      <c r="BK88" s="35"/>
      <c r="BQ88" s="35"/>
      <c r="BR88" s="35"/>
      <c r="BS88" s="35"/>
      <c r="BT88" s="35"/>
      <c r="BU88" s="35"/>
      <c r="BV88" s="35"/>
      <c r="BW88" s="35"/>
      <c r="CC88" s="35"/>
      <c r="CD88" s="35"/>
      <c r="CE88" s="35"/>
      <c r="CF88" s="35"/>
      <c r="CG88" s="35"/>
      <c r="CH88" s="35"/>
      <c r="CI88" s="35"/>
      <c r="CO88" s="35"/>
      <c r="CP88" s="35"/>
      <c r="CQ88" s="35"/>
      <c r="CR88" s="35"/>
      <c r="CS88" s="35"/>
      <c r="CT88" s="35"/>
      <c r="CU88" s="35"/>
      <c r="DA88" s="35"/>
      <c r="DB88" s="35"/>
      <c r="DC88" s="35"/>
      <c r="DD88" s="35"/>
      <c r="DE88" s="35"/>
      <c r="DF88" s="35"/>
      <c r="DG88" s="35"/>
      <c r="DM88" s="35"/>
      <c r="DN88" s="35"/>
      <c r="DO88" s="35"/>
      <c r="DP88" s="35"/>
      <c r="DQ88" s="35"/>
      <c r="DR88" s="35"/>
      <c r="DS88" s="35"/>
    </row>
    <row r="89" spans="1:123" x14ac:dyDescent="0.25">
      <c r="A89" s="4">
        <f t="shared" si="2"/>
        <v>0</v>
      </c>
      <c r="B89" s="12">
        <f t="shared" si="3"/>
        <v>0</v>
      </c>
      <c r="C89" s="5">
        <v>3</v>
      </c>
      <c r="D89" s="5" t="s">
        <v>122</v>
      </c>
      <c r="E89" s="38" t="s">
        <v>123</v>
      </c>
      <c r="I89" s="32"/>
      <c r="J89" s="32"/>
      <c r="K89" s="32"/>
      <c r="L89" s="32"/>
      <c r="M89" s="32"/>
      <c r="N89" s="32"/>
      <c r="O89" s="32"/>
      <c r="U89" s="32"/>
      <c r="V89" s="32"/>
      <c r="W89" s="32"/>
      <c r="X89" s="32"/>
      <c r="Y89" s="32"/>
      <c r="Z89" s="32"/>
      <c r="AA89" s="32"/>
      <c r="AG89" s="32"/>
      <c r="AH89" s="32"/>
      <c r="AI89" s="32"/>
      <c r="AJ89" s="32"/>
      <c r="AK89" s="32"/>
      <c r="AL89" s="32"/>
      <c r="AM89" s="32"/>
      <c r="AS89" s="32"/>
      <c r="AT89" s="32"/>
      <c r="AU89" s="32"/>
      <c r="AV89" s="32"/>
      <c r="AW89" s="32"/>
      <c r="AX89" s="32"/>
      <c r="AY89" s="32"/>
      <c r="BE89" s="32"/>
      <c r="BF89" s="32"/>
      <c r="BG89" s="32"/>
      <c r="BH89" s="32"/>
      <c r="BI89" s="32"/>
      <c r="BJ89" s="32"/>
      <c r="BK89" s="32"/>
      <c r="BQ89" s="32"/>
      <c r="BR89" s="32"/>
      <c r="BS89" s="32"/>
      <c r="BT89" s="32"/>
      <c r="BU89" s="32"/>
      <c r="BV89" s="32"/>
      <c r="BW89" s="32"/>
      <c r="CC89" s="32"/>
      <c r="CD89" s="32"/>
      <c r="CE89" s="32"/>
      <c r="CF89" s="32"/>
      <c r="CG89" s="32"/>
      <c r="CH89" s="32"/>
      <c r="CI89" s="32"/>
      <c r="CO89" s="32"/>
      <c r="CP89" s="32"/>
      <c r="CQ89" s="32"/>
      <c r="CR89" s="32"/>
      <c r="CS89" s="32"/>
      <c r="CT89" s="32"/>
      <c r="CU89" s="32"/>
      <c r="DA89" s="32"/>
      <c r="DB89" s="32"/>
      <c r="DC89" s="32"/>
      <c r="DD89" s="32"/>
      <c r="DE89" s="32"/>
      <c r="DF89" s="32"/>
      <c r="DG89" s="32"/>
      <c r="DM89" s="32"/>
      <c r="DN89" s="32"/>
      <c r="DO89" s="32"/>
      <c r="DP89" s="32"/>
      <c r="DQ89" s="32"/>
      <c r="DR89" s="32"/>
      <c r="DS89" s="32"/>
    </row>
    <row r="90" spans="1:123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86</v>
      </c>
      <c r="E90" s="38" t="s">
        <v>87</v>
      </c>
      <c r="F90" s="35"/>
      <c r="G90" s="35"/>
      <c r="H90" s="35"/>
      <c r="I90" s="35"/>
      <c r="J90" s="35"/>
      <c r="K90" s="35"/>
      <c r="L90" s="35"/>
      <c r="M90" s="35"/>
      <c r="N90" s="35"/>
      <c r="O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</row>
    <row r="91" spans="1:123" x14ac:dyDescent="0.25">
      <c r="A91" s="4">
        <f t="shared" si="2"/>
        <v>0</v>
      </c>
      <c r="B91" s="12">
        <f t="shared" si="3"/>
        <v>0</v>
      </c>
      <c r="C91" s="5">
        <v>4</v>
      </c>
      <c r="D91" s="5" t="s">
        <v>194</v>
      </c>
      <c r="E91" s="38" t="s">
        <v>195</v>
      </c>
      <c r="F91" s="35"/>
      <c r="G91" s="35"/>
      <c r="H91" s="35"/>
      <c r="I91" s="32"/>
      <c r="J91" s="32"/>
      <c r="K91" s="32"/>
      <c r="L91" s="32"/>
      <c r="M91" s="32"/>
      <c r="N91" s="32"/>
      <c r="O91" s="32"/>
      <c r="R91" s="35"/>
      <c r="S91" s="35"/>
      <c r="T91" s="35"/>
      <c r="U91" s="32"/>
      <c r="V91" s="32"/>
      <c r="W91" s="32"/>
      <c r="X91" s="32"/>
      <c r="Y91" s="32"/>
      <c r="Z91" s="32"/>
      <c r="AA91" s="32"/>
      <c r="AD91" s="35"/>
      <c r="AE91" s="35"/>
      <c r="AF91" s="35"/>
      <c r="AG91" s="32"/>
      <c r="AH91" s="32"/>
      <c r="AI91" s="32"/>
      <c r="AJ91" s="32"/>
      <c r="AK91" s="32"/>
      <c r="AL91" s="32"/>
      <c r="AM91" s="32"/>
      <c r="AP91" s="35"/>
      <c r="AQ91" s="35"/>
      <c r="AR91" s="35"/>
      <c r="AS91" s="32"/>
      <c r="AT91" s="32"/>
      <c r="AU91" s="32"/>
      <c r="AV91" s="32"/>
      <c r="AW91" s="32"/>
      <c r="AX91" s="32"/>
      <c r="AY91" s="32"/>
      <c r="BB91" s="35"/>
      <c r="BC91" s="35"/>
      <c r="BD91" s="35"/>
      <c r="BE91" s="32"/>
      <c r="BF91" s="32"/>
      <c r="BG91" s="32"/>
      <c r="BH91" s="32"/>
      <c r="BI91" s="32"/>
      <c r="BJ91" s="32"/>
      <c r="BK91" s="32"/>
      <c r="BN91" s="35"/>
      <c r="BO91" s="35"/>
      <c r="BP91" s="35"/>
      <c r="BQ91" s="32"/>
      <c r="BR91" s="32"/>
      <c r="BS91" s="32"/>
      <c r="BT91" s="32"/>
      <c r="BU91" s="32"/>
      <c r="BV91" s="32"/>
      <c r="BW91" s="32"/>
      <c r="BZ91" s="35"/>
      <c r="CA91" s="35"/>
      <c r="CB91" s="35"/>
      <c r="CC91" s="32"/>
      <c r="CD91" s="32"/>
      <c r="CE91" s="32"/>
      <c r="CF91" s="32"/>
      <c r="CG91" s="32"/>
      <c r="CH91" s="32"/>
      <c r="CI91" s="32"/>
      <c r="CL91" s="35"/>
      <c r="CM91" s="35"/>
      <c r="CN91" s="35"/>
      <c r="CO91" s="32"/>
      <c r="CP91" s="32"/>
      <c r="CQ91" s="32"/>
      <c r="CR91" s="32"/>
      <c r="CS91" s="32"/>
      <c r="CT91" s="32"/>
      <c r="CU91" s="32"/>
      <c r="CX91" s="35"/>
      <c r="CY91" s="35"/>
      <c r="CZ91" s="35"/>
      <c r="DA91" s="32"/>
      <c r="DB91" s="32"/>
      <c r="DC91" s="32"/>
      <c r="DD91" s="32"/>
      <c r="DE91" s="32"/>
      <c r="DF91" s="32"/>
      <c r="DG91" s="32"/>
      <c r="DJ91" s="35"/>
      <c r="DK91" s="35"/>
      <c r="DL91" s="35"/>
      <c r="DM91" s="32"/>
      <c r="DN91" s="32"/>
      <c r="DO91" s="32"/>
      <c r="DP91" s="32"/>
      <c r="DQ91" s="32"/>
      <c r="DR91" s="32"/>
      <c r="DS91" s="32"/>
    </row>
    <row r="92" spans="1:123" x14ac:dyDescent="0.25">
      <c r="A92" s="4">
        <f t="shared" si="2"/>
        <v>0</v>
      </c>
      <c r="B92" s="12">
        <f t="shared" si="3"/>
        <v>0</v>
      </c>
      <c r="C92" s="5">
        <v>4</v>
      </c>
      <c r="D92" s="5" t="s">
        <v>172</v>
      </c>
      <c r="E92" s="38" t="s">
        <v>173</v>
      </c>
    </row>
    <row r="93" spans="1:123" x14ac:dyDescent="0.25">
      <c r="A93" s="4">
        <f t="shared" si="2"/>
        <v>0</v>
      </c>
      <c r="B93" s="12">
        <f t="shared" si="3"/>
        <v>0</v>
      </c>
      <c r="C93" s="5">
        <v>9</v>
      </c>
      <c r="D93" s="5" t="s">
        <v>400</v>
      </c>
      <c r="E93" s="38" t="s">
        <v>401</v>
      </c>
    </row>
    <row r="94" spans="1:123" x14ac:dyDescent="0.25">
      <c r="A94" s="4">
        <f t="shared" si="2"/>
        <v>0</v>
      </c>
      <c r="B94" s="12">
        <f t="shared" si="3"/>
        <v>0</v>
      </c>
      <c r="C94" s="5">
        <v>8</v>
      </c>
      <c r="D94" s="5" t="s">
        <v>386</v>
      </c>
      <c r="E94" s="38" t="s">
        <v>387</v>
      </c>
    </row>
    <row r="95" spans="1:123" x14ac:dyDescent="0.25">
      <c r="A95" s="4">
        <f t="shared" si="2"/>
        <v>0</v>
      </c>
      <c r="B95" s="12">
        <f t="shared" si="3"/>
        <v>0</v>
      </c>
      <c r="C95" s="5">
        <v>2</v>
      </c>
      <c r="D95" s="5" t="s">
        <v>78</v>
      </c>
      <c r="E95" s="38" t="s">
        <v>79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</row>
    <row r="96" spans="1:123" x14ac:dyDescent="0.25">
      <c r="A96" s="4">
        <f t="shared" si="2"/>
        <v>0</v>
      </c>
      <c r="B96" s="12">
        <f t="shared" si="3"/>
        <v>0</v>
      </c>
      <c r="C96" s="5">
        <v>2</v>
      </c>
      <c r="D96" s="5" t="s">
        <v>38</v>
      </c>
      <c r="E96" s="38" t="s">
        <v>39</v>
      </c>
      <c r="F96" s="35"/>
      <c r="G96" s="35"/>
      <c r="H96" s="35"/>
      <c r="L96" s="35"/>
      <c r="M96" s="35"/>
      <c r="N96" s="35"/>
      <c r="O96" s="35"/>
      <c r="R96" s="35"/>
      <c r="S96" s="35"/>
      <c r="T96" s="35"/>
      <c r="X96" s="35"/>
      <c r="Y96" s="35"/>
      <c r="Z96" s="35"/>
      <c r="AA96" s="35"/>
      <c r="AD96" s="35"/>
      <c r="AE96" s="35"/>
      <c r="AF96" s="35"/>
      <c r="AJ96" s="35"/>
      <c r="AK96" s="35"/>
      <c r="AL96" s="35"/>
      <c r="AM96" s="35"/>
      <c r="AP96" s="35"/>
      <c r="AQ96" s="35"/>
      <c r="AR96" s="35"/>
      <c r="AV96" s="35"/>
      <c r="AW96" s="35"/>
      <c r="AX96" s="35"/>
      <c r="AY96" s="35"/>
      <c r="BB96" s="35"/>
      <c r="BC96" s="35"/>
      <c r="BD96" s="35"/>
      <c r="BH96" s="35"/>
      <c r="BI96" s="35"/>
      <c r="BJ96" s="35"/>
      <c r="BK96" s="35"/>
      <c r="BN96" s="35"/>
      <c r="BO96" s="35"/>
      <c r="BP96" s="35"/>
      <c r="BT96" s="35"/>
      <c r="BU96" s="35"/>
      <c r="BV96" s="35"/>
      <c r="BW96" s="35"/>
      <c r="BZ96" s="35"/>
      <c r="CA96" s="35"/>
      <c r="CB96" s="35"/>
      <c r="CF96" s="35"/>
      <c r="CG96" s="35"/>
      <c r="CH96" s="35"/>
      <c r="CI96" s="35"/>
      <c r="CL96" s="35"/>
      <c r="CM96" s="35"/>
      <c r="CN96" s="35"/>
      <c r="CR96" s="35"/>
      <c r="CS96" s="35"/>
      <c r="CT96" s="35"/>
      <c r="CU96" s="35"/>
      <c r="CX96" s="35"/>
      <c r="CY96" s="35"/>
      <c r="CZ96" s="35"/>
      <c r="DD96" s="35"/>
      <c r="DE96" s="35"/>
      <c r="DF96" s="35"/>
      <c r="DG96" s="35"/>
      <c r="DJ96" s="35"/>
      <c r="DK96" s="35"/>
      <c r="DL96" s="35"/>
      <c r="DP96" s="35"/>
      <c r="DQ96" s="35"/>
      <c r="DR96" s="35"/>
      <c r="DS96" s="35"/>
    </row>
    <row r="97" spans="1:123" x14ac:dyDescent="0.25">
      <c r="A97" s="4">
        <f t="shared" si="2"/>
        <v>0</v>
      </c>
      <c r="B97" s="12">
        <f t="shared" si="3"/>
        <v>0</v>
      </c>
      <c r="C97" s="5">
        <v>2</v>
      </c>
      <c r="D97" s="5" t="s">
        <v>92</v>
      </c>
      <c r="E97" s="38" t="s">
        <v>93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</row>
    <row r="98" spans="1:123" x14ac:dyDescent="0.25">
      <c r="A98" s="4">
        <f t="shared" si="2"/>
        <v>0</v>
      </c>
      <c r="B98" s="12">
        <f t="shared" si="3"/>
        <v>0</v>
      </c>
      <c r="C98" s="5">
        <v>2</v>
      </c>
      <c r="D98" s="5" t="s">
        <v>102</v>
      </c>
      <c r="E98" s="38" t="s">
        <v>103</v>
      </c>
      <c r="I98" s="35"/>
      <c r="J98" s="35"/>
      <c r="K98" s="35"/>
      <c r="L98" s="35"/>
      <c r="M98" s="35"/>
      <c r="N98" s="35"/>
      <c r="O98" s="35"/>
      <c r="U98" s="35"/>
      <c r="V98" s="35"/>
      <c r="W98" s="35"/>
      <c r="X98" s="35"/>
      <c r="Y98" s="35"/>
      <c r="Z98" s="35"/>
      <c r="AA98" s="35"/>
      <c r="AG98" s="35"/>
      <c r="AH98" s="35"/>
      <c r="AI98" s="35"/>
      <c r="AJ98" s="35"/>
      <c r="AK98" s="35"/>
      <c r="AL98" s="35"/>
      <c r="AM98" s="35"/>
      <c r="AS98" s="35"/>
      <c r="AT98" s="35"/>
      <c r="AU98" s="35"/>
      <c r="AV98" s="35"/>
      <c r="AW98" s="35"/>
      <c r="AX98" s="35"/>
      <c r="AY98" s="35"/>
      <c r="BE98" s="35"/>
      <c r="BF98" s="35"/>
      <c r="BG98" s="35"/>
      <c r="BH98" s="35"/>
      <c r="BI98" s="35"/>
      <c r="BJ98" s="35"/>
      <c r="BK98" s="35"/>
      <c r="BQ98" s="35"/>
      <c r="BR98" s="35"/>
      <c r="BS98" s="35"/>
      <c r="BT98" s="35"/>
      <c r="BU98" s="35"/>
      <c r="BV98" s="35"/>
      <c r="BW98" s="35"/>
      <c r="CC98" s="35"/>
      <c r="CD98" s="35"/>
      <c r="CE98" s="35"/>
      <c r="CF98" s="35"/>
      <c r="CG98" s="35"/>
      <c r="CH98" s="35"/>
      <c r="CI98" s="35"/>
      <c r="CO98" s="35"/>
      <c r="CP98" s="35"/>
      <c r="CQ98" s="35"/>
      <c r="CR98" s="35"/>
      <c r="CS98" s="35"/>
      <c r="CT98" s="35"/>
      <c r="CU98" s="35"/>
      <c r="DA98" s="35"/>
      <c r="DB98" s="35"/>
      <c r="DC98" s="35"/>
      <c r="DD98" s="35"/>
      <c r="DE98" s="35"/>
      <c r="DF98" s="35"/>
      <c r="DG98" s="35"/>
      <c r="DM98" s="35"/>
      <c r="DN98" s="35"/>
      <c r="DO98" s="35"/>
      <c r="DP98" s="35"/>
      <c r="DQ98" s="35"/>
      <c r="DR98" s="35"/>
      <c r="DS98" s="35"/>
    </row>
    <row r="99" spans="1:123" x14ac:dyDescent="0.25">
      <c r="A99" s="4">
        <f t="shared" si="2"/>
        <v>0</v>
      </c>
      <c r="B99" s="12">
        <f t="shared" si="3"/>
        <v>0</v>
      </c>
      <c r="C99" s="5">
        <v>2</v>
      </c>
      <c r="D99" s="5" t="s">
        <v>110</v>
      </c>
      <c r="E99" s="38" t="s">
        <v>111</v>
      </c>
      <c r="I99" s="32"/>
      <c r="J99" s="32"/>
      <c r="K99" s="32"/>
      <c r="L99" s="32"/>
      <c r="M99" s="32"/>
      <c r="N99" s="32"/>
      <c r="O99" s="32"/>
      <c r="U99" s="32"/>
      <c r="V99" s="32"/>
      <c r="W99" s="32"/>
      <c r="X99" s="32"/>
      <c r="Y99" s="32"/>
      <c r="Z99" s="32"/>
      <c r="AA99" s="32"/>
      <c r="AG99" s="32"/>
      <c r="AH99" s="32"/>
      <c r="AI99" s="32"/>
      <c r="AJ99" s="32"/>
      <c r="AK99" s="32"/>
      <c r="AL99" s="32"/>
      <c r="AM99" s="32"/>
      <c r="AS99" s="32"/>
      <c r="AT99" s="32"/>
      <c r="AU99" s="32"/>
      <c r="AV99" s="32"/>
      <c r="AW99" s="32"/>
      <c r="AX99" s="32"/>
      <c r="AY99" s="32"/>
      <c r="BE99" s="32"/>
      <c r="BF99" s="32"/>
      <c r="BG99" s="32"/>
      <c r="BH99" s="32"/>
      <c r="BI99" s="32"/>
      <c r="BJ99" s="32"/>
      <c r="BK99" s="32"/>
      <c r="BQ99" s="32"/>
      <c r="BR99" s="32"/>
      <c r="BS99" s="32"/>
      <c r="BT99" s="32"/>
      <c r="BU99" s="32"/>
      <c r="BV99" s="32"/>
      <c r="BW99" s="32"/>
      <c r="CC99" s="32"/>
      <c r="CD99" s="32"/>
      <c r="CE99" s="32"/>
      <c r="CF99" s="32"/>
      <c r="CG99" s="32"/>
      <c r="CH99" s="32"/>
      <c r="CI99" s="32"/>
      <c r="CO99" s="32"/>
      <c r="CP99" s="32"/>
      <c r="CQ99" s="32"/>
      <c r="CR99" s="32"/>
      <c r="CS99" s="32"/>
      <c r="CT99" s="32"/>
      <c r="CU99" s="32"/>
      <c r="DA99" s="32"/>
      <c r="DB99" s="32"/>
      <c r="DC99" s="32"/>
      <c r="DD99" s="32"/>
      <c r="DE99" s="32"/>
      <c r="DF99" s="32"/>
      <c r="DG99" s="32"/>
      <c r="DM99" s="32"/>
      <c r="DN99" s="32"/>
      <c r="DO99" s="32"/>
      <c r="DP99" s="32"/>
      <c r="DQ99" s="32"/>
      <c r="DR99" s="32"/>
      <c r="DS99" s="32"/>
    </row>
    <row r="100" spans="1:123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26</v>
      </c>
      <c r="E100" s="38" t="s">
        <v>27</v>
      </c>
    </row>
    <row r="101" spans="1:123" x14ac:dyDescent="0.25">
      <c r="A101" s="4">
        <f t="shared" si="2"/>
        <v>0</v>
      </c>
      <c r="B101" s="12">
        <f t="shared" si="3"/>
        <v>0</v>
      </c>
      <c r="C101" s="5">
        <v>8</v>
      </c>
      <c r="D101" s="5" t="s">
        <v>378</v>
      </c>
      <c r="E101" s="38" t="s">
        <v>379</v>
      </c>
      <c r="F101" s="35"/>
      <c r="G101" s="35"/>
      <c r="H101" s="35"/>
      <c r="I101" s="32"/>
      <c r="J101" s="32"/>
      <c r="K101" s="32"/>
      <c r="L101" s="32"/>
      <c r="M101" s="32"/>
      <c r="N101" s="32"/>
      <c r="O101" s="32"/>
      <c r="R101" s="35"/>
      <c r="S101" s="35"/>
      <c r="T101" s="35"/>
      <c r="U101" s="32"/>
      <c r="V101" s="32"/>
      <c r="W101" s="32"/>
      <c r="X101" s="32"/>
      <c r="Y101" s="32"/>
      <c r="Z101" s="32"/>
      <c r="AA101" s="32"/>
      <c r="AD101" s="35"/>
      <c r="AE101" s="35"/>
      <c r="AF101" s="35"/>
      <c r="AG101" s="32"/>
      <c r="AH101" s="32"/>
      <c r="AI101" s="32"/>
      <c r="AJ101" s="32"/>
      <c r="AK101" s="32"/>
      <c r="AL101" s="32"/>
      <c r="AM101" s="32"/>
      <c r="AP101" s="35"/>
      <c r="AQ101" s="35"/>
      <c r="AR101" s="35"/>
      <c r="AS101" s="32"/>
      <c r="AT101" s="32"/>
      <c r="AU101" s="32"/>
      <c r="AV101" s="32"/>
      <c r="AW101" s="32"/>
      <c r="AX101" s="32"/>
      <c r="AY101" s="32"/>
      <c r="BB101" s="35"/>
      <c r="BC101" s="35"/>
      <c r="BD101" s="35"/>
      <c r="BE101" s="32"/>
      <c r="BF101" s="32"/>
      <c r="BG101" s="32"/>
      <c r="BH101" s="32"/>
      <c r="BI101" s="32"/>
      <c r="BJ101" s="32"/>
      <c r="BK101" s="32"/>
      <c r="BN101" s="35"/>
      <c r="BO101" s="35"/>
      <c r="BP101" s="35"/>
      <c r="BQ101" s="32"/>
      <c r="BR101" s="32"/>
      <c r="BS101" s="32"/>
      <c r="BT101" s="32"/>
      <c r="BU101" s="32"/>
      <c r="BV101" s="32"/>
      <c r="BW101" s="32"/>
      <c r="BZ101" s="35"/>
      <c r="CA101" s="35"/>
      <c r="CB101" s="35"/>
      <c r="CC101" s="32"/>
      <c r="CD101" s="32"/>
      <c r="CE101" s="32"/>
      <c r="CF101" s="32"/>
      <c r="CG101" s="32"/>
      <c r="CH101" s="32"/>
      <c r="CI101" s="32"/>
      <c r="CL101" s="35"/>
      <c r="CM101" s="35"/>
      <c r="CN101" s="35"/>
      <c r="CO101" s="32"/>
      <c r="CP101" s="32"/>
      <c r="CQ101" s="32"/>
      <c r="CR101" s="32"/>
      <c r="CS101" s="32"/>
      <c r="CT101" s="32"/>
      <c r="CU101" s="32"/>
      <c r="CX101" s="35"/>
      <c r="CY101" s="35"/>
      <c r="CZ101" s="35"/>
      <c r="DA101" s="32"/>
      <c r="DB101" s="32"/>
      <c r="DC101" s="32"/>
      <c r="DD101" s="32"/>
      <c r="DE101" s="32"/>
      <c r="DF101" s="32"/>
      <c r="DG101" s="32"/>
      <c r="DJ101" s="35"/>
      <c r="DK101" s="35"/>
      <c r="DL101" s="35"/>
      <c r="DM101" s="32"/>
      <c r="DN101" s="32"/>
      <c r="DO101" s="32"/>
      <c r="DP101" s="32"/>
      <c r="DQ101" s="32"/>
      <c r="DR101" s="32"/>
      <c r="DS101" s="32"/>
    </row>
    <row r="102" spans="1:123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94</v>
      </c>
      <c r="E102" s="38" t="s">
        <v>95</v>
      </c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</row>
    <row r="103" spans="1:123" x14ac:dyDescent="0.25">
      <c r="A103" s="4">
        <f t="shared" si="2"/>
        <v>0</v>
      </c>
      <c r="B103" s="12">
        <f t="shared" si="3"/>
        <v>0</v>
      </c>
      <c r="C103" s="5">
        <v>5</v>
      </c>
      <c r="D103" s="5" t="s">
        <v>284</v>
      </c>
      <c r="E103" s="38" t="s">
        <v>285</v>
      </c>
    </row>
    <row r="104" spans="1:123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234</v>
      </c>
      <c r="E104" s="38" t="s">
        <v>235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</row>
    <row r="105" spans="1:123" x14ac:dyDescent="0.25">
      <c r="A105" s="4">
        <f t="shared" si="2"/>
        <v>0</v>
      </c>
      <c r="B105" s="12">
        <f t="shared" si="3"/>
        <v>0</v>
      </c>
      <c r="C105" s="5">
        <v>8</v>
      </c>
      <c r="D105" s="5" t="s">
        <v>368</v>
      </c>
      <c r="E105" s="38" t="s">
        <v>369</v>
      </c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</row>
    <row r="106" spans="1:123" x14ac:dyDescent="0.25">
      <c r="A106" s="4">
        <f t="shared" si="2"/>
        <v>0</v>
      </c>
      <c r="B106" s="12">
        <f t="shared" si="3"/>
        <v>0</v>
      </c>
      <c r="C106" s="5">
        <v>5</v>
      </c>
      <c r="D106" s="5" t="s">
        <v>282</v>
      </c>
      <c r="E106" s="38" t="s">
        <v>283</v>
      </c>
    </row>
    <row r="107" spans="1:123" x14ac:dyDescent="0.25">
      <c r="A107" s="4">
        <f t="shared" si="2"/>
        <v>0</v>
      </c>
      <c r="B107" s="12">
        <f t="shared" si="3"/>
        <v>0</v>
      </c>
      <c r="C107" s="5">
        <v>8</v>
      </c>
      <c r="D107" s="5" t="s">
        <v>352</v>
      </c>
      <c r="E107" s="38" t="s">
        <v>353</v>
      </c>
    </row>
    <row r="108" spans="1:123" x14ac:dyDescent="0.25">
      <c r="A108" s="4">
        <f t="shared" si="2"/>
        <v>0</v>
      </c>
      <c r="B108" s="12">
        <f t="shared" si="3"/>
        <v>0</v>
      </c>
      <c r="C108" s="5">
        <v>1</v>
      </c>
      <c r="D108" s="5" t="s">
        <v>12</v>
      </c>
      <c r="E108" s="38" t="s">
        <v>13</v>
      </c>
    </row>
    <row r="109" spans="1:123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210</v>
      </c>
      <c r="E109" s="38" t="s">
        <v>211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</row>
    <row r="110" spans="1:123" x14ac:dyDescent="0.25">
      <c r="A110" s="4">
        <f t="shared" si="2"/>
        <v>0</v>
      </c>
      <c r="B110" s="12">
        <f t="shared" si="3"/>
        <v>0</v>
      </c>
      <c r="C110" s="5">
        <v>2</v>
      </c>
      <c r="D110" s="5" t="s">
        <v>70</v>
      </c>
      <c r="E110" s="38" t="s">
        <v>71</v>
      </c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</row>
    <row r="111" spans="1:123" x14ac:dyDescent="0.25">
      <c r="A111" s="4">
        <f t="shared" si="2"/>
        <v>0</v>
      </c>
      <c r="B111" s="12">
        <f t="shared" si="3"/>
        <v>0</v>
      </c>
      <c r="C111" s="5">
        <v>6</v>
      </c>
      <c r="D111" s="5" t="s">
        <v>294</v>
      </c>
      <c r="E111" s="38" t="s">
        <v>295</v>
      </c>
    </row>
    <row r="112" spans="1:123" x14ac:dyDescent="0.25">
      <c r="A112" s="4">
        <f t="shared" si="2"/>
        <v>0</v>
      </c>
      <c r="B112" s="12">
        <f t="shared" si="3"/>
        <v>0</v>
      </c>
      <c r="C112" s="5">
        <v>8</v>
      </c>
      <c r="D112" s="5" t="s">
        <v>356</v>
      </c>
      <c r="E112" s="38" t="s">
        <v>357</v>
      </c>
      <c r="F112" s="35"/>
      <c r="G112" s="35"/>
      <c r="H112" s="35"/>
      <c r="I112" s="35"/>
      <c r="J112" s="35"/>
      <c r="K112" s="35"/>
      <c r="L112" s="32"/>
      <c r="M112" s="32"/>
      <c r="N112" s="32"/>
      <c r="O112" s="32"/>
      <c r="R112" s="35"/>
      <c r="S112" s="35"/>
      <c r="T112" s="35"/>
      <c r="U112" s="35"/>
      <c r="V112" s="35"/>
      <c r="W112" s="35"/>
      <c r="X112" s="32"/>
      <c r="Y112" s="32"/>
      <c r="Z112" s="32"/>
      <c r="AA112" s="32"/>
      <c r="AD112" s="35"/>
      <c r="AE112" s="35"/>
      <c r="AF112" s="35"/>
      <c r="AG112" s="35"/>
      <c r="AH112" s="35"/>
      <c r="AI112" s="35"/>
      <c r="AJ112" s="32"/>
      <c r="AK112" s="32"/>
      <c r="AL112" s="32"/>
      <c r="AM112" s="32"/>
      <c r="AP112" s="35"/>
      <c r="AQ112" s="35"/>
      <c r="AR112" s="35"/>
      <c r="AS112" s="35"/>
      <c r="AT112" s="35"/>
      <c r="AU112" s="35"/>
      <c r="AV112" s="32"/>
      <c r="AW112" s="32"/>
      <c r="AX112" s="32"/>
      <c r="AY112" s="32"/>
      <c r="BB112" s="35"/>
      <c r="BC112" s="35"/>
      <c r="BD112" s="35"/>
      <c r="BE112" s="35"/>
      <c r="BF112" s="35"/>
      <c r="BG112" s="35"/>
      <c r="BH112" s="32"/>
      <c r="BI112" s="32"/>
      <c r="BJ112" s="32"/>
      <c r="BK112" s="32"/>
      <c r="BN112" s="35"/>
      <c r="BO112" s="35"/>
      <c r="BP112" s="35"/>
      <c r="BQ112" s="35"/>
      <c r="BR112" s="35"/>
      <c r="BS112" s="35"/>
      <c r="BT112" s="32"/>
      <c r="BU112" s="32"/>
      <c r="BV112" s="32"/>
      <c r="BW112" s="32"/>
      <c r="BZ112" s="35"/>
      <c r="CA112" s="35"/>
      <c r="CB112" s="35"/>
      <c r="CC112" s="35"/>
      <c r="CD112" s="35"/>
      <c r="CE112" s="35"/>
      <c r="CF112" s="32"/>
      <c r="CG112" s="32"/>
      <c r="CH112" s="32"/>
      <c r="CI112" s="32"/>
      <c r="CL112" s="35"/>
      <c r="CM112" s="35"/>
      <c r="CN112" s="35"/>
      <c r="CO112" s="35"/>
      <c r="CP112" s="35"/>
      <c r="CQ112" s="35"/>
      <c r="CR112" s="32"/>
      <c r="CS112" s="32"/>
      <c r="CT112" s="32"/>
      <c r="CU112" s="32"/>
      <c r="CX112" s="35"/>
      <c r="CY112" s="35"/>
      <c r="CZ112" s="35"/>
      <c r="DA112" s="35"/>
      <c r="DB112" s="35"/>
      <c r="DC112" s="35"/>
      <c r="DD112" s="32"/>
      <c r="DE112" s="32"/>
      <c r="DF112" s="32"/>
      <c r="DG112" s="32"/>
      <c r="DJ112" s="35"/>
      <c r="DK112" s="35"/>
      <c r="DL112" s="35"/>
      <c r="DM112" s="35"/>
      <c r="DN112" s="35"/>
      <c r="DO112" s="35"/>
      <c r="DP112" s="32"/>
      <c r="DQ112" s="32"/>
      <c r="DR112" s="32"/>
      <c r="DS112" s="32"/>
    </row>
    <row r="113" spans="1:123" x14ac:dyDescent="0.25">
      <c r="A113" s="4">
        <f t="shared" si="2"/>
        <v>0</v>
      </c>
      <c r="B113" s="12">
        <f t="shared" si="3"/>
        <v>0</v>
      </c>
      <c r="C113" s="5">
        <v>7</v>
      </c>
      <c r="D113" s="5" t="s">
        <v>334</v>
      </c>
      <c r="E113" s="38" t="s">
        <v>335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</row>
    <row r="114" spans="1:123" x14ac:dyDescent="0.25">
      <c r="A114" s="4">
        <f t="shared" si="2"/>
        <v>0</v>
      </c>
      <c r="B114" s="12">
        <f t="shared" si="3"/>
        <v>0</v>
      </c>
      <c r="C114" s="5">
        <v>3</v>
      </c>
      <c r="D114" s="5" t="s">
        <v>150</v>
      </c>
      <c r="E114" s="38" t="s">
        <v>151</v>
      </c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</row>
    <row r="115" spans="1:123" x14ac:dyDescent="0.25">
      <c r="A115" s="4">
        <f t="shared" si="2"/>
        <v>0</v>
      </c>
      <c r="B115" s="12">
        <f t="shared" si="3"/>
        <v>0</v>
      </c>
      <c r="C115" s="5">
        <v>6</v>
      </c>
      <c r="D115" s="5" t="s">
        <v>318</v>
      </c>
      <c r="E115" s="38" t="s">
        <v>319</v>
      </c>
      <c r="F115" s="35"/>
      <c r="G115" s="35"/>
      <c r="H115" s="35"/>
      <c r="I115" s="35"/>
      <c r="J115" s="35"/>
      <c r="K115" s="35"/>
      <c r="L115" s="32"/>
      <c r="M115" s="32"/>
      <c r="N115" s="32"/>
      <c r="O115" s="32"/>
      <c r="R115" s="35"/>
      <c r="S115" s="35"/>
      <c r="T115" s="35"/>
      <c r="U115" s="35"/>
      <c r="V115" s="35"/>
      <c r="W115" s="35"/>
      <c r="X115" s="32"/>
      <c r="Y115" s="32"/>
      <c r="Z115" s="32"/>
      <c r="AA115" s="32"/>
      <c r="AD115" s="35"/>
      <c r="AE115" s="35"/>
      <c r="AF115" s="35"/>
      <c r="AG115" s="35"/>
      <c r="AH115" s="35"/>
      <c r="AI115" s="35"/>
      <c r="AJ115" s="32"/>
      <c r="AK115" s="32"/>
      <c r="AL115" s="32"/>
      <c r="AM115" s="32"/>
      <c r="AP115" s="35"/>
      <c r="AQ115" s="35"/>
      <c r="AR115" s="35"/>
      <c r="AS115" s="35"/>
      <c r="AT115" s="35"/>
      <c r="AU115" s="35"/>
      <c r="AV115" s="32"/>
      <c r="AW115" s="32"/>
      <c r="AX115" s="32"/>
      <c r="AY115" s="32"/>
      <c r="BB115" s="35"/>
      <c r="BC115" s="35"/>
      <c r="BD115" s="35"/>
      <c r="BE115" s="35"/>
      <c r="BF115" s="35"/>
      <c r="BG115" s="35"/>
      <c r="BH115" s="32"/>
      <c r="BI115" s="32"/>
      <c r="BJ115" s="32"/>
      <c r="BK115" s="32"/>
      <c r="BN115" s="35"/>
      <c r="BO115" s="35"/>
      <c r="BP115" s="35"/>
      <c r="BQ115" s="35"/>
      <c r="BR115" s="35"/>
      <c r="BS115" s="35"/>
      <c r="BT115" s="32"/>
      <c r="BU115" s="32"/>
      <c r="BV115" s="32"/>
      <c r="BW115" s="32"/>
      <c r="BZ115" s="35"/>
      <c r="CA115" s="35"/>
      <c r="CB115" s="35"/>
      <c r="CC115" s="35"/>
      <c r="CD115" s="35"/>
      <c r="CE115" s="35"/>
      <c r="CF115" s="32"/>
      <c r="CG115" s="32"/>
      <c r="CH115" s="32"/>
      <c r="CI115" s="32"/>
      <c r="CL115" s="35"/>
      <c r="CM115" s="35"/>
      <c r="CN115" s="35"/>
      <c r="CO115" s="35"/>
      <c r="CP115" s="35"/>
      <c r="CQ115" s="35"/>
      <c r="CR115" s="32"/>
      <c r="CS115" s="32"/>
      <c r="CT115" s="32"/>
      <c r="CU115" s="32"/>
      <c r="CX115" s="35"/>
      <c r="CY115" s="35"/>
      <c r="CZ115" s="35"/>
      <c r="DA115" s="35"/>
      <c r="DB115" s="35"/>
      <c r="DC115" s="35"/>
      <c r="DD115" s="32"/>
      <c r="DE115" s="32"/>
      <c r="DF115" s="32"/>
      <c r="DG115" s="32"/>
      <c r="DJ115" s="35"/>
      <c r="DK115" s="35"/>
      <c r="DL115" s="35"/>
      <c r="DM115" s="35"/>
      <c r="DN115" s="35"/>
      <c r="DO115" s="35"/>
      <c r="DP115" s="32"/>
      <c r="DQ115" s="32"/>
      <c r="DR115" s="32"/>
      <c r="DS115" s="32"/>
    </row>
    <row r="116" spans="1:123" x14ac:dyDescent="0.25">
      <c r="A116" s="4">
        <f t="shared" si="2"/>
        <v>0</v>
      </c>
      <c r="B116" s="12">
        <f t="shared" si="3"/>
        <v>0</v>
      </c>
      <c r="C116" s="5">
        <v>5</v>
      </c>
      <c r="D116" s="5" t="s">
        <v>264</v>
      </c>
      <c r="E116" s="38" t="s">
        <v>265</v>
      </c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</row>
    <row r="117" spans="1:123" x14ac:dyDescent="0.25">
      <c r="A117" s="4">
        <f t="shared" si="2"/>
        <v>0</v>
      </c>
      <c r="B117" s="12">
        <f t="shared" si="3"/>
        <v>0</v>
      </c>
      <c r="C117" s="5">
        <v>4</v>
      </c>
      <c r="D117" s="5" t="s">
        <v>216</v>
      </c>
      <c r="E117" s="38" t="s">
        <v>217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</row>
    <row r="118" spans="1:123" x14ac:dyDescent="0.25">
      <c r="A118" s="4">
        <f t="shared" si="2"/>
        <v>0</v>
      </c>
      <c r="B118" s="12">
        <f t="shared" si="3"/>
        <v>0</v>
      </c>
      <c r="C118" s="5">
        <v>5</v>
      </c>
      <c r="D118" s="5" t="s">
        <v>286</v>
      </c>
      <c r="E118" s="38" t="s">
        <v>287</v>
      </c>
    </row>
    <row r="119" spans="1:123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266</v>
      </c>
      <c r="E119" s="38" t="s">
        <v>267</v>
      </c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</row>
    <row r="120" spans="1:123" x14ac:dyDescent="0.25">
      <c r="A120" s="4">
        <f t="shared" si="2"/>
        <v>0</v>
      </c>
      <c r="B120" s="12">
        <f t="shared" si="3"/>
        <v>0</v>
      </c>
      <c r="C120" s="5">
        <v>5</v>
      </c>
      <c r="D120" s="5" t="s">
        <v>260</v>
      </c>
      <c r="E120" s="38" t="s">
        <v>261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</row>
    <row r="121" spans="1:123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252</v>
      </c>
      <c r="E121" s="38" t="s">
        <v>253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</row>
    <row r="122" spans="1:123" x14ac:dyDescent="0.25">
      <c r="A122" s="4">
        <f t="shared" si="2"/>
        <v>0</v>
      </c>
      <c r="B122" s="12">
        <f t="shared" si="3"/>
        <v>0</v>
      </c>
      <c r="C122" s="5">
        <v>9</v>
      </c>
      <c r="D122" s="5" t="s">
        <v>398</v>
      </c>
      <c r="E122" s="38" t="s">
        <v>399</v>
      </c>
    </row>
    <row r="123" spans="1:123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58</v>
      </c>
      <c r="E123" s="38" t="s">
        <v>59</v>
      </c>
      <c r="L123" s="35"/>
      <c r="M123" s="35"/>
      <c r="N123" s="35"/>
      <c r="O123" s="35"/>
      <c r="X123" s="35"/>
      <c r="Y123" s="35"/>
      <c r="Z123" s="35"/>
      <c r="AA123" s="35"/>
      <c r="AJ123" s="35"/>
      <c r="AK123" s="35"/>
      <c r="AL123" s="35"/>
      <c r="AM123" s="35"/>
      <c r="AV123" s="35"/>
      <c r="AW123" s="35"/>
      <c r="AX123" s="35"/>
      <c r="AY123" s="35"/>
      <c r="BH123" s="35"/>
      <c r="BI123" s="35"/>
      <c r="BJ123" s="35"/>
      <c r="BK123" s="35"/>
      <c r="BT123" s="35"/>
      <c r="BU123" s="35"/>
      <c r="BV123" s="35"/>
      <c r="BW123" s="35"/>
      <c r="CF123" s="35"/>
      <c r="CG123" s="35"/>
      <c r="CH123" s="35"/>
      <c r="CI123" s="35"/>
      <c r="CR123" s="35"/>
      <c r="CS123" s="35"/>
      <c r="CT123" s="35"/>
      <c r="CU123" s="35"/>
      <c r="DD123" s="35"/>
      <c r="DE123" s="35"/>
      <c r="DF123" s="35"/>
      <c r="DG123" s="35"/>
      <c r="DP123" s="35"/>
      <c r="DQ123" s="35"/>
      <c r="DR123" s="35"/>
      <c r="DS123" s="35"/>
    </row>
    <row r="124" spans="1:123" x14ac:dyDescent="0.25">
      <c r="A124" s="4">
        <f t="shared" si="2"/>
        <v>0</v>
      </c>
      <c r="B124" s="12">
        <f t="shared" si="3"/>
        <v>0</v>
      </c>
      <c r="C124" s="5">
        <v>2</v>
      </c>
      <c r="D124" s="5" t="s">
        <v>62</v>
      </c>
      <c r="E124" s="38" t="s">
        <v>63</v>
      </c>
      <c r="L124" s="35"/>
      <c r="M124" s="35"/>
      <c r="N124" s="35"/>
      <c r="O124" s="35"/>
      <c r="X124" s="35"/>
      <c r="Y124" s="35"/>
      <c r="Z124" s="35"/>
      <c r="AA124" s="35"/>
      <c r="AJ124" s="35"/>
      <c r="AK124" s="35"/>
      <c r="AL124" s="35"/>
      <c r="AM124" s="35"/>
      <c r="AV124" s="35"/>
      <c r="AW124" s="35"/>
      <c r="AX124" s="35"/>
      <c r="AY124" s="35"/>
      <c r="BH124" s="35"/>
      <c r="BI124" s="35"/>
      <c r="BJ124" s="35"/>
      <c r="BK124" s="35"/>
      <c r="BT124" s="35"/>
      <c r="BU124" s="35"/>
      <c r="BV124" s="35"/>
      <c r="BW124" s="35"/>
      <c r="CF124" s="35"/>
      <c r="CG124" s="35"/>
      <c r="CH124" s="35"/>
      <c r="CI124" s="35"/>
      <c r="CR124" s="35"/>
      <c r="CS124" s="35"/>
      <c r="CT124" s="35"/>
      <c r="CU124" s="35"/>
      <c r="DD124" s="35"/>
      <c r="DE124" s="35"/>
      <c r="DF124" s="35"/>
      <c r="DG124" s="35"/>
      <c r="DP124" s="35"/>
      <c r="DQ124" s="35"/>
      <c r="DR124" s="35"/>
      <c r="DS124" s="35"/>
    </row>
    <row r="125" spans="1:123" x14ac:dyDescent="0.25">
      <c r="A125" s="4">
        <f t="shared" si="2"/>
        <v>0</v>
      </c>
      <c r="B125" s="12">
        <f t="shared" si="3"/>
        <v>0</v>
      </c>
      <c r="C125" s="5">
        <v>2</v>
      </c>
      <c r="D125" s="5" t="s">
        <v>74</v>
      </c>
      <c r="E125" s="38" t="s">
        <v>75</v>
      </c>
      <c r="F125" s="35"/>
      <c r="G125" s="35"/>
      <c r="H125" s="35"/>
      <c r="I125" s="35"/>
      <c r="J125" s="35"/>
      <c r="K125" s="35"/>
      <c r="L125" s="32"/>
      <c r="M125" s="32"/>
      <c r="N125" s="32"/>
      <c r="O125" s="32"/>
      <c r="R125" s="35"/>
      <c r="S125" s="35"/>
      <c r="T125" s="35"/>
      <c r="U125" s="35"/>
      <c r="V125" s="35"/>
      <c r="W125" s="35"/>
      <c r="X125" s="32"/>
      <c r="Y125" s="32"/>
      <c r="Z125" s="32"/>
      <c r="AA125" s="32"/>
      <c r="AD125" s="35"/>
      <c r="AE125" s="35"/>
      <c r="AF125" s="35"/>
      <c r="AG125" s="35"/>
      <c r="AH125" s="35"/>
      <c r="AI125" s="35"/>
      <c r="AJ125" s="32"/>
      <c r="AK125" s="32"/>
      <c r="AL125" s="32"/>
      <c r="AM125" s="32"/>
      <c r="AP125" s="35"/>
      <c r="AQ125" s="35"/>
      <c r="AR125" s="35"/>
      <c r="AS125" s="35"/>
      <c r="AT125" s="35"/>
      <c r="AU125" s="35"/>
      <c r="AV125" s="32"/>
      <c r="AW125" s="32"/>
      <c r="AX125" s="32"/>
      <c r="AY125" s="32"/>
      <c r="BB125" s="35"/>
      <c r="BC125" s="35"/>
      <c r="BD125" s="35"/>
      <c r="BE125" s="35"/>
      <c r="BF125" s="35"/>
      <c r="BG125" s="35"/>
      <c r="BH125" s="32"/>
      <c r="BI125" s="32"/>
      <c r="BJ125" s="32"/>
      <c r="BK125" s="32"/>
      <c r="BN125" s="35"/>
      <c r="BO125" s="35"/>
      <c r="BP125" s="35"/>
      <c r="BQ125" s="35"/>
      <c r="BR125" s="35"/>
      <c r="BS125" s="35"/>
      <c r="BT125" s="32"/>
      <c r="BU125" s="32"/>
      <c r="BV125" s="32"/>
      <c r="BW125" s="32"/>
      <c r="BZ125" s="35"/>
      <c r="CA125" s="35"/>
      <c r="CB125" s="35"/>
      <c r="CC125" s="35"/>
      <c r="CD125" s="35"/>
      <c r="CE125" s="35"/>
      <c r="CF125" s="32"/>
      <c r="CG125" s="32"/>
      <c r="CH125" s="32"/>
      <c r="CI125" s="32"/>
      <c r="CL125" s="35"/>
      <c r="CM125" s="35"/>
      <c r="CN125" s="35"/>
      <c r="CO125" s="35"/>
      <c r="CP125" s="35"/>
      <c r="CQ125" s="35"/>
      <c r="CR125" s="32"/>
      <c r="CS125" s="32"/>
      <c r="CT125" s="32"/>
      <c r="CU125" s="32"/>
      <c r="CX125" s="35"/>
      <c r="CY125" s="35"/>
      <c r="CZ125" s="35"/>
      <c r="DA125" s="35"/>
      <c r="DB125" s="35"/>
      <c r="DC125" s="35"/>
      <c r="DD125" s="32"/>
      <c r="DE125" s="32"/>
      <c r="DF125" s="32"/>
      <c r="DG125" s="32"/>
      <c r="DJ125" s="35"/>
      <c r="DK125" s="35"/>
      <c r="DL125" s="35"/>
      <c r="DM125" s="35"/>
      <c r="DN125" s="35"/>
      <c r="DO125" s="35"/>
      <c r="DP125" s="32"/>
      <c r="DQ125" s="32"/>
      <c r="DR125" s="32"/>
      <c r="DS125" s="32"/>
    </row>
    <row r="126" spans="1:123" x14ac:dyDescent="0.25">
      <c r="A126" s="4">
        <f t="shared" si="2"/>
        <v>0</v>
      </c>
      <c r="B126" s="12">
        <f t="shared" si="3"/>
        <v>0</v>
      </c>
      <c r="C126" s="5">
        <v>2</v>
      </c>
      <c r="D126" s="5" t="s">
        <v>52</v>
      </c>
      <c r="E126" s="38" t="s">
        <v>53</v>
      </c>
      <c r="L126" s="32"/>
      <c r="M126" s="32"/>
      <c r="N126" s="32"/>
      <c r="O126" s="32"/>
      <c r="X126" s="32"/>
      <c r="Y126" s="32"/>
      <c r="Z126" s="32"/>
      <c r="AA126" s="32"/>
      <c r="AJ126" s="32"/>
      <c r="AK126" s="32"/>
      <c r="AL126" s="32"/>
      <c r="AM126" s="32"/>
      <c r="AV126" s="32"/>
      <c r="AW126" s="32"/>
      <c r="AX126" s="32"/>
      <c r="AY126" s="32"/>
      <c r="BH126" s="32"/>
      <c r="BI126" s="32"/>
      <c r="BJ126" s="32"/>
      <c r="BK126" s="32"/>
      <c r="BT126" s="32"/>
      <c r="BU126" s="32"/>
      <c r="BV126" s="32"/>
      <c r="BW126" s="32"/>
      <c r="CF126" s="32"/>
      <c r="CG126" s="32"/>
      <c r="CH126" s="32"/>
      <c r="CI126" s="32"/>
      <c r="CR126" s="32"/>
      <c r="CS126" s="32"/>
      <c r="CT126" s="32"/>
      <c r="CU126" s="32"/>
      <c r="DD126" s="32"/>
      <c r="DE126" s="32"/>
      <c r="DF126" s="32"/>
      <c r="DG126" s="32"/>
      <c r="DP126" s="32"/>
      <c r="DQ126" s="32"/>
      <c r="DR126" s="32"/>
      <c r="DS126" s="32"/>
    </row>
    <row r="127" spans="1:123" x14ac:dyDescent="0.25">
      <c r="A127" s="4">
        <f t="shared" si="2"/>
        <v>0</v>
      </c>
      <c r="B127" s="12">
        <f t="shared" si="3"/>
        <v>0</v>
      </c>
      <c r="C127" s="5">
        <v>5</v>
      </c>
      <c r="D127" s="5" t="s">
        <v>274</v>
      </c>
      <c r="E127" s="38" t="s">
        <v>275</v>
      </c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</row>
    <row r="128" spans="1:123" x14ac:dyDescent="0.25">
      <c r="A128" s="4">
        <f t="shared" si="2"/>
        <v>0</v>
      </c>
      <c r="B128" s="12">
        <f t="shared" si="3"/>
        <v>0</v>
      </c>
      <c r="C128" s="5">
        <v>8</v>
      </c>
      <c r="D128" s="5" t="s">
        <v>370</v>
      </c>
      <c r="E128" s="38" t="s">
        <v>371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</row>
    <row r="129" spans="1:123" x14ac:dyDescent="0.25">
      <c r="A129" s="4">
        <f t="shared" si="2"/>
        <v>0</v>
      </c>
      <c r="B129" s="12">
        <f t="shared" si="3"/>
        <v>0</v>
      </c>
      <c r="C129" s="5">
        <v>5</v>
      </c>
      <c r="D129" s="5" t="s">
        <v>232</v>
      </c>
      <c r="E129" s="38" t="s">
        <v>233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</row>
    <row r="130" spans="1:123" x14ac:dyDescent="0.25">
      <c r="A130" s="4">
        <f t="shared" ref="A130:A193" si="4">COUNTIF(F130:HU130,"&gt;0")</f>
        <v>0</v>
      </c>
      <c r="B130" s="12">
        <f t="shared" ref="B130:B193" si="5">MAX(F130:HU130)</f>
        <v>0</v>
      </c>
      <c r="C130" s="5">
        <v>1</v>
      </c>
      <c r="D130" s="5" t="s">
        <v>8</v>
      </c>
      <c r="E130" s="38" t="s">
        <v>9</v>
      </c>
    </row>
    <row r="131" spans="1:123" x14ac:dyDescent="0.25">
      <c r="A131" s="4">
        <f t="shared" si="4"/>
        <v>0</v>
      </c>
      <c r="B131" s="12">
        <f t="shared" si="5"/>
        <v>0</v>
      </c>
      <c r="C131" s="5">
        <v>2</v>
      </c>
      <c r="D131" s="5" t="s">
        <v>72</v>
      </c>
      <c r="E131" s="38" t="s">
        <v>73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</row>
    <row r="132" spans="1:123" x14ac:dyDescent="0.25">
      <c r="A132" s="4">
        <f t="shared" si="4"/>
        <v>0</v>
      </c>
      <c r="B132" s="12">
        <f t="shared" si="5"/>
        <v>0</v>
      </c>
      <c r="C132" s="5">
        <v>3</v>
      </c>
      <c r="D132" s="5" t="s">
        <v>156</v>
      </c>
      <c r="E132" s="38" t="s">
        <v>157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</row>
    <row r="133" spans="1:123" x14ac:dyDescent="0.25">
      <c r="A133" s="4">
        <f t="shared" si="4"/>
        <v>0</v>
      </c>
      <c r="B133" s="12">
        <f t="shared" si="5"/>
        <v>0</v>
      </c>
      <c r="C133" s="5">
        <v>6</v>
      </c>
      <c r="D133" s="5" t="s">
        <v>306</v>
      </c>
      <c r="E133" s="38" t="s">
        <v>307</v>
      </c>
    </row>
    <row r="134" spans="1:123" x14ac:dyDescent="0.25">
      <c r="A134" s="4">
        <f t="shared" si="4"/>
        <v>0</v>
      </c>
      <c r="B134" s="12">
        <f t="shared" si="5"/>
        <v>0</v>
      </c>
      <c r="C134" s="5">
        <v>5</v>
      </c>
      <c r="D134" s="5" t="s">
        <v>272</v>
      </c>
      <c r="E134" s="38" t="s">
        <v>273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</row>
    <row r="135" spans="1:123" x14ac:dyDescent="0.25">
      <c r="A135" s="4">
        <f t="shared" si="4"/>
        <v>0</v>
      </c>
      <c r="B135" s="12">
        <f t="shared" si="5"/>
        <v>0</v>
      </c>
      <c r="C135" s="5">
        <v>8</v>
      </c>
      <c r="D135" s="5" t="s">
        <v>388</v>
      </c>
      <c r="E135" s="38" t="s">
        <v>389</v>
      </c>
    </row>
    <row r="136" spans="1:123" x14ac:dyDescent="0.25">
      <c r="A136" s="4">
        <f t="shared" si="4"/>
        <v>0</v>
      </c>
      <c r="B136" s="12">
        <f t="shared" si="5"/>
        <v>0</v>
      </c>
      <c r="C136" s="5">
        <v>4</v>
      </c>
      <c r="D136" s="5" t="s">
        <v>198</v>
      </c>
      <c r="E136" s="38" t="s">
        <v>199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</row>
    <row r="137" spans="1:123" x14ac:dyDescent="0.25">
      <c r="A137" s="4">
        <f t="shared" si="4"/>
        <v>0</v>
      </c>
      <c r="B137" s="12">
        <f t="shared" si="5"/>
        <v>0</v>
      </c>
      <c r="C137" s="5">
        <v>4</v>
      </c>
      <c r="D137" s="5" t="s">
        <v>200</v>
      </c>
      <c r="E137" s="38" t="s">
        <v>201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</row>
    <row r="138" spans="1:123" x14ac:dyDescent="0.25">
      <c r="A138" s="4">
        <f t="shared" si="4"/>
        <v>0</v>
      </c>
      <c r="B138" s="12">
        <f t="shared" si="5"/>
        <v>0</v>
      </c>
      <c r="C138" s="5">
        <v>8</v>
      </c>
      <c r="D138" s="5" t="s">
        <v>344</v>
      </c>
      <c r="E138" s="38" t="s">
        <v>345</v>
      </c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</row>
    <row r="139" spans="1:123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208</v>
      </c>
      <c r="E139" s="38" t="s">
        <v>209</v>
      </c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</row>
    <row r="140" spans="1:123" x14ac:dyDescent="0.25">
      <c r="A140" s="4">
        <f t="shared" si="4"/>
        <v>0</v>
      </c>
      <c r="B140" s="12">
        <f t="shared" si="5"/>
        <v>0</v>
      </c>
      <c r="C140" s="5">
        <v>9</v>
      </c>
      <c r="D140" s="5" t="s">
        <v>392</v>
      </c>
      <c r="E140" s="38" t="s">
        <v>393</v>
      </c>
    </row>
    <row r="141" spans="1:123" x14ac:dyDescent="0.25">
      <c r="A141" s="4">
        <f t="shared" si="4"/>
        <v>0</v>
      </c>
      <c r="B141" s="12">
        <f t="shared" si="5"/>
        <v>0</v>
      </c>
      <c r="C141" s="5">
        <v>9</v>
      </c>
      <c r="D141" s="5" t="s">
        <v>394</v>
      </c>
      <c r="E141" s="38" t="s">
        <v>395</v>
      </c>
    </row>
    <row r="142" spans="1:123" x14ac:dyDescent="0.25">
      <c r="A142" s="4">
        <f t="shared" si="4"/>
        <v>0</v>
      </c>
      <c r="B142" s="12">
        <f t="shared" si="5"/>
        <v>0</v>
      </c>
      <c r="C142" s="5">
        <v>5</v>
      </c>
      <c r="D142" s="5" t="s">
        <v>242</v>
      </c>
      <c r="E142" s="38" t="s">
        <v>243</v>
      </c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</row>
    <row r="143" spans="1:123" x14ac:dyDescent="0.25">
      <c r="A143" s="4">
        <f t="shared" si="4"/>
        <v>0</v>
      </c>
      <c r="B143" s="12">
        <f t="shared" si="5"/>
        <v>0</v>
      </c>
      <c r="C143" s="5">
        <v>2</v>
      </c>
      <c r="D143" s="5" t="s">
        <v>114</v>
      </c>
      <c r="E143" s="38" t="s">
        <v>115</v>
      </c>
      <c r="I143" s="35"/>
      <c r="J143" s="35"/>
      <c r="K143" s="35"/>
      <c r="L143" s="35"/>
      <c r="M143" s="35"/>
      <c r="N143" s="35"/>
      <c r="O143" s="35"/>
      <c r="U143" s="35"/>
      <c r="V143" s="35"/>
      <c r="W143" s="35"/>
      <c r="X143" s="35"/>
      <c r="Y143" s="35"/>
      <c r="Z143" s="35"/>
      <c r="AA143" s="35"/>
      <c r="AG143" s="35"/>
      <c r="AH143" s="35"/>
      <c r="AI143" s="35"/>
      <c r="AJ143" s="35"/>
      <c r="AK143" s="35"/>
      <c r="AL143" s="35"/>
      <c r="AM143" s="35"/>
      <c r="AS143" s="35"/>
      <c r="AT143" s="35"/>
      <c r="AU143" s="35"/>
      <c r="AV143" s="35"/>
      <c r="AW143" s="35"/>
      <c r="AX143" s="35"/>
      <c r="AY143" s="35"/>
      <c r="BE143" s="35"/>
      <c r="BF143" s="35"/>
      <c r="BG143" s="35"/>
      <c r="BH143" s="35"/>
      <c r="BI143" s="35"/>
      <c r="BJ143" s="35"/>
      <c r="BK143" s="35"/>
      <c r="BQ143" s="35"/>
      <c r="BR143" s="35"/>
      <c r="BS143" s="35"/>
      <c r="BT143" s="35"/>
      <c r="BU143" s="35"/>
      <c r="BV143" s="35"/>
      <c r="BW143" s="35"/>
      <c r="CC143" s="35"/>
      <c r="CD143" s="35"/>
      <c r="CE143" s="35"/>
      <c r="CF143" s="35"/>
      <c r="CG143" s="35"/>
      <c r="CH143" s="35"/>
      <c r="CI143" s="35"/>
      <c r="CO143" s="35"/>
      <c r="CP143" s="35"/>
      <c r="CQ143" s="35"/>
      <c r="CR143" s="35"/>
      <c r="CS143" s="35"/>
      <c r="CT143" s="35"/>
      <c r="CU143" s="35"/>
      <c r="DA143" s="35"/>
      <c r="DB143" s="35"/>
      <c r="DC143" s="35"/>
      <c r="DD143" s="35"/>
      <c r="DE143" s="35"/>
      <c r="DF143" s="35"/>
      <c r="DG143" s="35"/>
      <c r="DM143" s="35"/>
      <c r="DN143" s="35"/>
      <c r="DO143" s="35"/>
      <c r="DP143" s="35"/>
      <c r="DQ143" s="35"/>
      <c r="DR143" s="35"/>
      <c r="DS143" s="35"/>
    </row>
    <row r="144" spans="1:123" x14ac:dyDescent="0.25">
      <c r="A144" s="4">
        <f t="shared" si="4"/>
        <v>0</v>
      </c>
      <c r="B144" s="12">
        <f t="shared" si="5"/>
        <v>0</v>
      </c>
      <c r="C144" s="5">
        <v>4</v>
      </c>
      <c r="D144" s="5" t="s">
        <v>182</v>
      </c>
      <c r="E144" s="38" t="s">
        <v>183</v>
      </c>
      <c r="F144" s="35"/>
      <c r="G144" s="35"/>
      <c r="H144" s="35"/>
      <c r="I144" s="32"/>
      <c r="J144" s="32"/>
      <c r="K144" s="32"/>
      <c r="L144" s="32"/>
      <c r="M144" s="32"/>
      <c r="N144" s="32"/>
      <c r="O144" s="32"/>
      <c r="R144" s="35"/>
      <c r="S144" s="35"/>
      <c r="T144" s="35"/>
      <c r="U144" s="32"/>
      <c r="V144" s="32"/>
      <c r="W144" s="32"/>
      <c r="X144" s="32"/>
      <c r="Y144" s="32"/>
      <c r="Z144" s="32"/>
      <c r="AA144" s="32"/>
      <c r="AD144" s="35"/>
      <c r="AE144" s="35"/>
      <c r="AF144" s="35"/>
      <c r="AG144" s="32"/>
      <c r="AH144" s="32"/>
      <c r="AI144" s="32"/>
      <c r="AJ144" s="32"/>
      <c r="AK144" s="32"/>
      <c r="AL144" s="32"/>
      <c r="AM144" s="32"/>
      <c r="AP144" s="35"/>
      <c r="AQ144" s="35"/>
      <c r="AR144" s="35"/>
      <c r="AS144" s="32"/>
      <c r="AT144" s="32"/>
      <c r="AU144" s="32"/>
      <c r="AV144" s="32"/>
      <c r="AW144" s="32"/>
      <c r="AX144" s="32"/>
      <c r="AY144" s="32"/>
      <c r="BB144" s="35"/>
      <c r="BC144" s="35"/>
      <c r="BD144" s="35"/>
      <c r="BE144" s="32"/>
      <c r="BF144" s="32"/>
      <c r="BG144" s="32"/>
      <c r="BH144" s="32"/>
      <c r="BI144" s="32"/>
      <c r="BJ144" s="32"/>
      <c r="BK144" s="32"/>
      <c r="BN144" s="35"/>
      <c r="BO144" s="35"/>
      <c r="BP144" s="35"/>
      <c r="BQ144" s="32"/>
      <c r="BR144" s="32"/>
      <c r="BS144" s="32"/>
      <c r="BT144" s="32"/>
      <c r="BU144" s="32"/>
      <c r="BV144" s="32"/>
      <c r="BW144" s="32"/>
      <c r="BZ144" s="35"/>
      <c r="CA144" s="35"/>
      <c r="CB144" s="35"/>
      <c r="CC144" s="32"/>
      <c r="CD144" s="32"/>
      <c r="CE144" s="32"/>
      <c r="CF144" s="32"/>
      <c r="CG144" s="32"/>
      <c r="CH144" s="32"/>
      <c r="CI144" s="32"/>
      <c r="CL144" s="35"/>
      <c r="CM144" s="35"/>
      <c r="CN144" s="35"/>
      <c r="CO144" s="32"/>
      <c r="CP144" s="32"/>
      <c r="CQ144" s="32"/>
      <c r="CR144" s="32"/>
      <c r="CS144" s="32"/>
      <c r="CT144" s="32"/>
      <c r="CU144" s="32"/>
      <c r="CX144" s="35"/>
      <c r="CY144" s="35"/>
      <c r="CZ144" s="35"/>
      <c r="DA144" s="32"/>
      <c r="DB144" s="32"/>
      <c r="DC144" s="32"/>
      <c r="DD144" s="32"/>
      <c r="DE144" s="32"/>
      <c r="DF144" s="32"/>
      <c r="DG144" s="32"/>
      <c r="DJ144" s="35"/>
      <c r="DK144" s="35"/>
      <c r="DL144" s="35"/>
      <c r="DM144" s="32"/>
      <c r="DN144" s="32"/>
      <c r="DO144" s="32"/>
      <c r="DP144" s="32"/>
      <c r="DQ144" s="32"/>
      <c r="DR144" s="32"/>
      <c r="DS144" s="32"/>
    </row>
    <row r="145" spans="1:123" x14ac:dyDescent="0.25">
      <c r="A145" s="4">
        <f t="shared" si="4"/>
        <v>0</v>
      </c>
      <c r="B145" s="12">
        <f t="shared" si="5"/>
        <v>0</v>
      </c>
      <c r="C145" s="5">
        <v>3</v>
      </c>
      <c r="D145" s="5" t="s">
        <v>162</v>
      </c>
      <c r="E145" s="38" t="s">
        <v>163</v>
      </c>
    </row>
    <row r="146" spans="1:123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206</v>
      </c>
      <c r="E146" s="38" t="s">
        <v>207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</row>
    <row r="147" spans="1:123" x14ac:dyDescent="0.25">
      <c r="A147" s="4">
        <f t="shared" si="4"/>
        <v>0</v>
      </c>
      <c r="B147" s="12">
        <f t="shared" si="5"/>
        <v>0</v>
      </c>
      <c r="C147" s="5">
        <v>4</v>
      </c>
      <c r="D147" s="5" t="s">
        <v>204</v>
      </c>
      <c r="E147" s="38" t="s">
        <v>205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</row>
    <row r="148" spans="1:123" x14ac:dyDescent="0.25">
      <c r="A148" s="4">
        <f t="shared" si="4"/>
        <v>0</v>
      </c>
      <c r="B148" s="12">
        <f t="shared" si="5"/>
        <v>0</v>
      </c>
      <c r="C148" s="5">
        <v>5</v>
      </c>
      <c r="D148" s="5" t="s">
        <v>258</v>
      </c>
      <c r="E148" s="38" t="s">
        <v>259</v>
      </c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</row>
    <row r="149" spans="1:123" x14ac:dyDescent="0.25">
      <c r="A149" s="4">
        <f t="shared" si="4"/>
        <v>0</v>
      </c>
      <c r="B149" s="12">
        <f t="shared" si="5"/>
        <v>0</v>
      </c>
      <c r="C149" s="5">
        <v>9</v>
      </c>
      <c r="D149" s="5" t="s">
        <v>402</v>
      </c>
      <c r="E149" s="38" t="s">
        <v>403</v>
      </c>
    </row>
    <row r="150" spans="1:123" x14ac:dyDescent="0.25">
      <c r="A150" s="4">
        <f t="shared" si="4"/>
        <v>0</v>
      </c>
      <c r="B150" s="12">
        <f t="shared" si="5"/>
        <v>0</v>
      </c>
      <c r="C150" s="5">
        <v>4</v>
      </c>
      <c r="D150" s="5" t="s">
        <v>180</v>
      </c>
      <c r="E150" s="38" t="s">
        <v>181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</row>
    <row r="151" spans="1:123" x14ac:dyDescent="0.25">
      <c r="A151" s="4">
        <f t="shared" si="4"/>
        <v>0</v>
      </c>
      <c r="B151" s="12">
        <f t="shared" si="5"/>
        <v>0</v>
      </c>
      <c r="C151" s="5">
        <v>5</v>
      </c>
      <c r="D151" s="5" t="s">
        <v>244</v>
      </c>
      <c r="E151" s="38" t="s">
        <v>245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</row>
    <row r="152" spans="1:123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152</v>
      </c>
      <c r="E152" s="38" t="s">
        <v>153</v>
      </c>
      <c r="F152" s="35"/>
      <c r="G152" s="35"/>
      <c r="H152" s="35"/>
      <c r="I152" s="35"/>
      <c r="J152" s="35"/>
      <c r="K152" s="35"/>
      <c r="L152" s="32"/>
      <c r="M152" s="32"/>
      <c r="N152" s="32"/>
      <c r="O152" s="32"/>
      <c r="R152" s="35"/>
      <c r="S152" s="35"/>
      <c r="T152" s="35"/>
      <c r="U152" s="35"/>
      <c r="V152" s="35"/>
      <c r="W152" s="35"/>
      <c r="X152" s="32"/>
      <c r="Y152" s="32"/>
      <c r="Z152" s="32"/>
      <c r="AA152" s="32"/>
      <c r="AD152" s="35"/>
      <c r="AE152" s="35"/>
      <c r="AF152" s="35"/>
      <c r="AG152" s="35"/>
      <c r="AH152" s="35"/>
      <c r="AI152" s="35"/>
      <c r="AJ152" s="32"/>
      <c r="AK152" s="32"/>
      <c r="AL152" s="32"/>
      <c r="AM152" s="32"/>
      <c r="AP152" s="35"/>
      <c r="AQ152" s="35"/>
      <c r="AR152" s="35"/>
      <c r="AS152" s="35"/>
      <c r="AT152" s="35"/>
      <c r="AU152" s="35"/>
      <c r="AV152" s="32"/>
      <c r="AW152" s="32"/>
      <c r="AX152" s="32"/>
      <c r="AY152" s="32"/>
      <c r="BB152" s="35"/>
      <c r="BC152" s="35"/>
      <c r="BD152" s="35"/>
      <c r="BE152" s="35"/>
      <c r="BF152" s="35"/>
      <c r="BG152" s="35"/>
      <c r="BH152" s="32"/>
      <c r="BI152" s="32"/>
      <c r="BJ152" s="32"/>
      <c r="BK152" s="32"/>
      <c r="BN152" s="35"/>
      <c r="BO152" s="35"/>
      <c r="BP152" s="35"/>
      <c r="BQ152" s="35"/>
      <c r="BR152" s="35"/>
      <c r="BS152" s="35"/>
      <c r="BT152" s="32"/>
      <c r="BU152" s="32"/>
      <c r="BV152" s="32"/>
      <c r="BW152" s="32"/>
      <c r="BZ152" s="35"/>
      <c r="CA152" s="35"/>
      <c r="CB152" s="35"/>
      <c r="CC152" s="35"/>
      <c r="CD152" s="35"/>
      <c r="CE152" s="35"/>
      <c r="CF152" s="32"/>
      <c r="CG152" s="32"/>
      <c r="CH152" s="32"/>
      <c r="CI152" s="32"/>
      <c r="CL152" s="35"/>
      <c r="CM152" s="35"/>
      <c r="CN152" s="35"/>
      <c r="CO152" s="35"/>
      <c r="CP152" s="35"/>
      <c r="CQ152" s="35"/>
      <c r="CR152" s="32"/>
      <c r="CS152" s="32"/>
      <c r="CT152" s="32"/>
      <c r="CU152" s="32"/>
      <c r="CX152" s="35"/>
      <c r="CY152" s="35"/>
      <c r="CZ152" s="35"/>
      <c r="DA152" s="35"/>
      <c r="DB152" s="35"/>
      <c r="DC152" s="35"/>
      <c r="DD152" s="32"/>
      <c r="DE152" s="32"/>
      <c r="DF152" s="32"/>
      <c r="DG152" s="32"/>
      <c r="DJ152" s="35"/>
      <c r="DK152" s="35"/>
      <c r="DL152" s="35"/>
      <c r="DM152" s="35"/>
      <c r="DN152" s="35"/>
      <c r="DO152" s="35"/>
      <c r="DP152" s="32"/>
      <c r="DQ152" s="32"/>
      <c r="DR152" s="32"/>
      <c r="DS152" s="32"/>
    </row>
    <row r="153" spans="1:123" x14ac:dyDescent="0.25">
      <c r="A153" s="4">
        <f t="shared" si="4"/>
        <v>0</v>
      </c>
      <c r="B153" s="12">
        <f t="shared" si="5"/>
        <v>0</v>
      </c>
      <c r="C153" s="5">
        <v>2</v>
      </c>
      <c r="D153" s="5" t="s">
        <v>54</v>
      </c>
      <c r="E153" s="38" t="s">
        <v>55</v>
      </c>
      <c r="L153" s="35"/>
      <c r="M153" s="35"/>
      <c r="N153" s="35"/>
      <c r="O153" s="35"/>
      <c r="X153" s="35"/>
      <c r="Y153" s="35"/>
      <c r="Z153" s="35"/>
      <c r="AA153" s="35"/>
      <c r="AJ153" s="35"/>
      <c r="AK153" s="35"/>
      <c r="AL153" s="35"/>
      <c r="AM153" s="35"/>
      <c r="AV153" s="35"/>
      <c r="AW153" s="35"/>
      <c r="AX153" s="35"/>
      <c r="AY153" s="35"/>
      <c r="BH153" s="35"/>
      <c r="BI153" s="35"/>
      <c r="BJ153" s="35"/>
      <c r="BK153" s="35"/>
      <c r="BT153" s="35"/>
      <c r="BU153" s="35"/>
      <c r="BV153" s="35"/>
      <c r="BW153" s="35"/>
      <c r="CF153" s="35"/>
      <c r="CG153" s="35"/>
      <c r="CH153" s="35"/>
      <c r="CI153" s="35"/>
      <c r="CR153" s="35"/>
      <c r="CS153" s="35"/>
      <c r="CT153" s="35"/>
      <c r="CU153" s="35"/>
      <c r="DD153" s="35"/>
      <c r="DE153" s="35"/>
      <c r="DF153" s="35"/>
      <c r="DG153" s="35"/>
      <c r="DP153" s="35"/>
      <c r="DQ153" s="35"/>
      <c r="DR153" s="35"/>
      <c r="DS153" s="35"/>
    </row>
    <row r="154" spans="1:123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48</v>
      </c>
      <c r="E154" s="38" t="s">
        <v>49</v>
      </c>
      <c r="L154" s="35"/>
      <c r="M154" s="35"/>
      <c r="N154" s="35"/>
      <c r="O154" s="35"/>
      <c r="X154" s="35"/>
      <c r="Y154" s="35"/>
      <c r="Z154" s="35"/>
      <c r="AA154" s="35"/>
      <c r="AJ154" s="35"/>
      <c r="AK154" s="35"/>
      <c r="AL154" s="35"/>
      <c r="AM154" s="35"/>
      <c r="AV154" s="35"/>
      <c r="AW154" s="35"/>
      <c r="AX154" s="35"/>
      <c r="AY154" s="35"/>
      <c r="BH154" s="35"/>
      <c r="BI154" s="35"/>
      <c r="BJ154" s="35"/>
      <c r="BK154" s="35"/>
      <c r="BT154" s="35"/>
      <c r="BU154" s="35"/>
      <c r="BV154" s="35"/>
      <c r="BW154" s="35"/>
      <c r="CF154" s="35"/>
      <c r="CG154" s="35"/>
      <c r="CH154" s="35"/>
      <c r="CI154" s="35"/>
      <c r="CR154" s="35"/>
      <c r="CS154" s="35"/>
      <c r="CT154" s="35"/>
      <c r="CU154" s="35"/>
      <c r="DD154" s="35"/>
      <c r="DE154" s="35"/>
      <c r="DF154" s="35"/>
      <c r="DG154" s="35"/>
      <c r="DP154" s="35"/>
      <c r="DQ154" s="35"/>
      <c r="DR154" s="35"/>
      <c r="DS154" s="35"/>
    </row>
    <row r="155" spans="1:123" x14ac:dyDescent="0.25">
      <c r="A155" s="4">
        <f t="shared" si="4"/>
        <v>0</v>
      </c>
      <c r="B155" s="12">
        <f t="shared" si="5"/>
        <v>0</v>
      </c>
      <c r="C155" s="5">
        <v>3</v>
      </c>
      <c r="D155" s="5" t="s">
        <v>146</v>
      </c>
      <c r="E155" s="38" t="s">
        <v>147</v>
      </c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</row>
    <row r="156" spans="1:123" x14ac:dyDescent="0.25">
      <c r="A156" s="4">
        <f t="shared" si="4"/>
        <v>0</v>
      </c>
      <c r="B156" s="12">
        <f t="shared" si="5"/>
        <v>0</v>
      </c>
      <c r="C156" s="5">
        <v>3</v>
      </c>
      <c r="D156" s="5" t="s">
        <v>144</v>
      </c>
      <c r="E156" s="38" t="s">
        <v>145</v>
      </c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</row>
    <row r="157" spans="1:123" x14ac:dyDescent="0.25">
      <c r="A157" s="4">
        <f t="shared" si="4"/>
        <v>0</v>
      </c>
      <c r="B157" s="12">
        <f t="shared" si="5"/>
        <v>0</v>
      </c>
      <c r="C157" s="5">
        <v>2</v>
      </c>
      <c r="D157" s="5" t="s">
        <v>64</v>
      </c>
      <c r="E157" s="38" t="s">
        <v>65</v>
      </c>
      <c r="L157" s="35"/>
      <c r="M157" s="35"/>
      <c r="N157" s="35"/>
      <c r="O157" s="35"/>
      <c r="X157" s="35"/>
      <c r="Y157" s="35"/>
      <c r="Z157" s="35"/>
      <c r="AA157" s="35"/>
      <c r="AJ157" s="35"/>
      <c r="AK157" s="35"/>
      <c r="AL157" s="35"/>
      <c r="AM157" s="35"/>
      <c r="AV157" s="35"/>
      <c r="AW157" s="35"/>
      <c r="AX157" s="35"/>
      <c r="AY157" s="35"/>
      <c r="BH157" s="35"/>
      <c r="BI157" s="35"/>
      <c r="BJ157" s="35"/>
      <c r="BK157" s="35"/>
      <c r="BT157" s="35"/>
      <c r="BU157" s="35"/>
      <c r="BV157" s="35"/>
      <c r="BW157" s="35"/>
      <c r="CF157" s="35"/>
      <c r="CG157" s="35"/>
      <c r="CH157" s="35"/>
      <c r="CI157" s="35"/>
      <c r="CR157" s="35"/>
      <c r="CS157" s="35"/>
      <c r="CT157" s="35"/>
      <c r="CU157" s="35"/>
      <c r="DD157" s="35"/>
      <c r="DE157" s="35"/>
      <c r="DF157" s="35"/>
      <c r="DG157" s="35"/>
      <c r="DP157" s="35"/>
      <c r="DQ157" s="35"/>
      <c r="DR157" s="35"/>
      <c r="DS157" s="35"/>
    </row>
    <row r="158" spans="1:123" x14ac:dyDescent="0.25">
      <c r="A158" s="4">
        <f t="shared" si="4"/>
        <v>0</v>
      </c>
      <c r="B158" s="12">
        <f t="shared" si="5"/>
        <v>0</v>
      </c>
      <c r="C158" s="5">
        <v>6</v>
      </c>
      <c r="D158" s="5" t="s">
        <v>304</v>
      </c>
      <c r="E158" s="38" t="s">
        <v>305</v>
      </c>
    </row>
    <row r="159" spans="1:123" x14ac:dyDescent="0.25">
      <c r="A159" s="4">
        <f t="shared" si="4"/>
        <v>0</v>
      </c>
      <c r="B159" s="12">
        <f t="shared" si="5"/>
        <v>0</v>
      </c>
      <c r="C159" s="5">
        <v>9</v>
      </c>
      <c r="D159" s="5" t="s">
        <v>396</v>
      </c>
      <c r="E159" s="38" t="s">
        <v>397</v>
      </c>
    </row>
    <row r="160" spans="1:123" x14ac:dyDescent="0.25">
      <c r="A160" s="4">
        <f t="shared" si="4"/>
        <v>0</v>
      </c>
      <c r="B160" s="12">
        <f t="shared" si="5"/>
        <v>0</v>
      </c>
      <c r="C160" s="5">
        <v>1</v>
      </c>
      <c r="D160" s="5" t="s">
        <v>28</v>
      </c>
      <c r="E160" s="38" t="s">
        <v>29</v>
      </c>
    </row>
    <row r="161" spans="1:123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24</v>
      </c>
      <c r="E161" s="38" t="s">
        <v>25</v>
      </c>
    </row>
    <row r="162" spans="1:123" x14ac:dyDescent="0.25">
      <c r="A162" s="4">
        <f t="shared" si="4"/>
        <v>0</v>
      </c>
      <c r="B162" s="12">
        <f t="shared" si="5"/>
        <v>0</v>
      </c>
      <c r="C162" s="5">
        <v>12</v>
      </c>
      <c r="D162" s="5" t="s">
        <v>414</v>
      </c>
      <c r="E162" s="38" t="s">
        <v>415</v>
      </c>
    </row>
    <row r="163" spans="1:123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14</v>
      </c>
      <c r="E163" s="38" t="s">
        <v>15</v>
      </c>
    </row>
    <row r="164" spans="1:123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202</v>
      </c>
      <c r="E164" s="38" t="s">
        <v>203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</row>
    <row r="165" spans="1:123" x14ac:dyDescent="0.25">
      <c r="A165" s="4">
        <f t="shared" si="4"/>
        <v>0</v>
      </c>
      <c r="B165" s="12">
        <f t="shared" si="5"/>
        <v>0</v>
      </c>
      <c r="C165" s="5">
        <v>1</v>
      </c>
      <c r="D165" s="5" t="s">
        <v>18</v>
      </c>
      <c r="E165" s="38" t="s">
        <v>19</v>
      </c>
    </row>
    <row r="166" spans="1:123" x14ac:dyDescent="0.25">
      <c r="A166" s="4">
        <f t="shared" si="4"/>
        <v>0</v>
      </c>
      <c r="B166" s="12">
        <f t="shared" si="5"/>
        <v>0</v>
      </c>
      <c r="C166" s="5">
        <v>4</v>
      </c>
      <c r="D166" s="5" t="s">
        <v>218</v>
      </c>
      <c r="E166" s="38" t="s">
        <v>219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</row>
    <row r="167" spans="1:123" x14ac:dyDescent="0.25">
      <c r="A167" s="4">
        <f t="shared" si="4"/>
        <v>0</v>
      </c>
      <c r="B167" s="12">
        <f t="shared" si="5"/>
        <v>0</v>
      </c>
      <c r="C167" s="5">
        <v>5</v>
      </c>
      <c r="D167" s="5" t="s">
        <v>254</v>
      </c>
      <c r="E167" s="38" t="s">
        <v>255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</row>
    <row r="168" spans="1:123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154</v>
      </c>
      <c r="E168" s="38" t="s">
        <v>155</v>
      </c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</row>
    <row r="169" spans="1:123" x14ac:dyDescent="0.25">
      <c r="A169" s="4">
        <f t="shared" si="4"/>
        <v>0</v>
      </c>
      <c r="B169" s="12">
        <f t="shared" si="5"/>
        <v>0</v>
      </c>
      <c r="C169" s="5">
        <v>8</v>
      </c>
      <c r="D169" s="5" t="s">
        <v>376</v>
      </c>
      <c r="E169" s="38" t="s">
        <v>377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</row>
    <row r="170" spans="1:123" x14ac:dyDescent="0.25">
      <c r="A170" s="4">
        <f t="shared" si="4"/>
        <v>0</v>
      </c>
      <c r="B170" s="12">
        <f t="shared" si="5"/>
        <v>0</v>
      </c>
      <c r="C170" s="5">
        <v>3</v>
      </c>
      <c r="D170" s="5" t="s">
        <v>148</v>
      </c>
      <c r="E170" s="38" t="s">
        <v>149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</row>
    <row r="171" spans="1:123" x14ac:dyDescent="0.25">
      <c r="A171" s="4">
        <f t="shared" si="4"/>
        <v>0</v>
      </c>
      <c r="B171" s="12">
        <f t="shared" si="5"/>
        <v>0</v>
      </c>
      <c r="C171" s="5">
        <v>4</v>
      </c>
      <c r="D171" s="5" t="s">
        <v>184</v>
      </c>
      <c r="E171" s="38" t="s">
        <v>185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</row>
    <row r="172" spans="1:123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174</v>
      </c>
      <c r="E172" s="38" t="s">
        <v>175</v>
      </c>
    </row>
    <row r="173" spans="1:123" x14ac:dyDescent="0.25">
      <c r="A173" s="4">
        <f t="shared" si="4"/>
        <v>0</v>
      </c>
      <c r="B173" s="12">
        <f t="shared" si="5"/>
        <v>0</v>
      </c>
      <c r="C173" s="5">
        <v>5</v>
      </c>
      <c r="D173" s="5" t="s">
        <v>276</v>
      </c>
      <c r="E173" s="38" t="s">
        <v>277</v>
      </c>
      <c r="F173" s="35"/>
      <c r="G173" s="35"/>
      <c r="H173" s="35"/>
      <c r="I173" s="35"/>
      <c r="J173" s="35"/>
      <c r="K173" s="35"/>
      <c r="L173" s="32"/>
      <c r="M173" s="32"/>
      <c r="N173" s="32"/>
      <c r="O173" s="32"/>
      <c r="R173" s="35"/>
      <c r="S173" s="35"/>
      <c r="T173" s="35"/>
      <c r="U173" s="35"/>
      <c r="V173" s="35"/>
      <c r="W173" s="35"/>
      <c r="X173" s="32"/>
      <c r="Y173" s="32"/>
      <c r="Z173" s="32"/>
      <c r="AA173" s="32"/>
      <c r="AD173" s="35"/>
      <c r="AE173" s="35"/>
      <c r="AF173" s="35"/>
      <c r="AG173" s="35"/>
      <c r="AH173" s="35"/>
      <c r="AI173" s="35"/>
      <c r="AJ173" s="32"/>
      <c r="AK173" s="32"/>
      <c r="AL173" s="32"/>
      <c r="AM173" s="32"/>
      <c r="AP173" s="35"/>
      <c r="AQ173" s="35"/>
      <c r="AR173" s="35"/>
      <c r="AS173" s="35"/>
      <c r="AT173" s="35"/>
      <c r="AU173" s="35"/>
      <c r="AV173" s="32"/>
      <c r="AW173" s="32"/>
      <c r="AX173" s="32"/>
      <c r="AY173" s="32"/>
      <c r="BB173" s="35"/>
      <c r="BC173" s="35"/>
      <c r="BD173" s="35"/>
      <c r="BE173" s="35"/>
      <c r="BF173" s="35"/>
      <c r="BG173" s="35"/>
      <c r="BH173" s="32"/>
      <c r="BI173" s="32"/>
      <c r="BJ173" s="32"/>
      <c r="BK173" s="32"/>
      <c r="BN173" s="35"/>
      <c r="BO173" s="35"/>
      <c r="BP173" s="35"/>
      <c r="BQ173" s="35"/>
      <c r="BR173" s="35"/>
      <c r="BS173" s="35"/>
      <c r="BT173" s="32"/>
      <c r="BU173" s="32"/>
      <c r="BV173" s="32"/>
      <c r="BW173" s="32"/>
      <c r="BZ173" s="35"/>
      <c r="CA173" s="35"/>
      <c r="CB173" s="35"/>
      <c r="CC173" s="35"/>
      <c r="CD173" s="35"/>
      <c r="CE173" s="35"/>
      <c r="CF173" s="32"/>
      <c r="CG173" s="32"/>
      <c r="CH173" s="32"/>
      <c r="CI173" s="32"/>
      <c r="CL173" s="35"/>
      <c r="CM173" s="35"/>
      <c r="CN173" s="35"/>
      <c r="CO173" s="35"/>
      <c r="CP173" s="35"/>
      <c r="CQ173" s="35"/>
      <c r="CR173" s="32"/>
      <c r="CS173" s="32"/>
      <c r="CT173" s="32"/>
      <c r="CU173" s="32"/>
      <c r="CX173" s="35"/>
      <c r="CY173" s="35"/>
      <c r="CZ173" s="35"/>
      <c r="DA173" s="35"/>
      <c r="DB173" s="35"/>
      <c r="DC173" s="35"/>
      <c r="DD173" s="32"/>
      <c r="DE173" s="32"/>
      <c r="DF173" s="32"/>
      <c r="DG173" s="32"/>
      <c r="DJ173" s="35"/>
      <c r="DK173" s="35"/>
      <c r="DL173" s="35"/>
      <c r="DM173" s="35"/>
      <c r="DN173" s="35"/>
      <c r="DO173" s="35"/>
      <c r="DP173" s="32"/>
      <c r="DQ173" s="32"/>
      <c r="DR173" s="32"/>
      <c r="DS173" s="32"/>
    </row>
    <row r="174" spans="1:123" x14ac:dyDescent="0.25">
      <c r="A174" s="4">
        <f t="shared" si="4"/>
        <v>0</v>
      </c>
      <c r="B174" s="12">
        <f t="shared" si="5"/>
        <v>0</v>
      </c>
      <c r="C174" s="5">
        <v>4</v>
      </c>
      <c r="D174" s="5" t="s">
        <v>196</v>
      </c>
      <c r="E174" s="38" t="s">
        <v>197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</row>
    <row r="175" spans="1:123" x14ac:dyDescent="0.25">
      <c r="A175" s="4">
        <f t="shared" si="4"/>
        <v>0</v>
      </c>
      <c r="B175" s="12">
        <f t="shared" si="5"/>
        <v>0</v>
      </c>
      <c r="C175" s="5">
        <v>8</v>
      </c>
      <c r="D175" s="5" t="s">
        <v>374</v>
      </c>
      <c r="E175" s="38" t="s">
        <v>375</v>
      </c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</row>
    <row r="176" spans="1:123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34</v>
      </c>
      <c r="E176" s="38" t="s">
        <v>35</v>
      </c>
      <c r="L176" s="35"/>
      <c r="M176" s="35"/>
      <c r="N176" s="35"/>
      <c r="O176" s="35"/>
      <c r="X176" s="35"/>
      <c r="Y176" s="35"/>
      <c r="Z176" s="35"/>
      <c r="AA176" s="35"/>
      <c r="AJ176" s="35"/>
      <c r="AK176" s="35"/>
      <c r="AL176" s="35"/>
      <c r="AM176" s="35"/>
      <c r="AV176" s="35"/>
      <c r="AW176" s="35"/>
      <c r="AX176" s="35"/>
      <c r="AY176" s="35"/>
      <c r="BH176" s="35"/>
      <c r="BI176" s="35"/>
      <c r="BJ176" s="35"/>
      <c r="BK176" s="35"/>
      <c r="BT176" s="35"/>
      <c r="BU176" s="35"/>
      <c r="BV176" s="35"/>
      <c r="BW176" s="35"/>
      <c r="CF176" s="35"/>
      <c r="CG176" s="35"/>
      <c r="CH176" s="35"/>
      <c r="CI176" s="35"/>
      <c r="CR176" s="35"/>
      <c r="CS176" s="35"/>
      <c r="CT176" s="35"/>
      <c r="CU176" s="35"/>
      <c r="DD176" s="35"/>
      <c r="DE176" s="35"/>
      <c r="DF176" s="35"/>
      <c r="DG176" s="35"/>
      <c r="DP176" s="35"/>
      <c r="DQ176" s="35"/>
      <c r="DR176" s="35"/>
      <c r="DS176" s="35"/>
    </row>
    <row r="177" spans="1:123" x14ac:dyDescent="0.25">
      <c r="A177" s="4">
        <f t="shared" si="4"/>
        <v>0</v>
      </c>
      <c r="B177" s="12">
        <f t="shared" si="5"/>
        <v>0</v>
      </c>
      <c r="C177" s="5">
        <v>1</v>
      </c>
      <c r="D177" s="5" t="s">
        <v>30</v>
      </c>
      <c r="E177" s="38" t="s">
        <v>31</v>
      </c>
    </row>
    <row r="178" spans="1:123" x14ac:dyDescent="0.25">
      <c r="A178" s="4">
        <f t="shared" si="4"/>
        <v>0</v>
      </c>
      <c r="B178" s="12">
        <f t="shared" si="5"/>
        <v>0</v>
      </c>
      <c r="C178" s="5">
        <v>4</v>
      </c>
      <c r="D178" s="5" t="s">
        <v>214</v>
      </c>
      <c r="E178" s="38" t="s">
        <v>215</v>
      </c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</row>
    <row r="179" spans="1:123" x14ac:dyDescent="0.25">
      <c r="A179" s="4">
        <f t="shared" si="4"/>
        <v>0</v>
      </c>
      <c r="B179" s="12">
        <f t="shared" si="5"/>
        <v>0</v>
      </c>
      <c r="C179" s="5">
        <v>1</v>
      </c>
      <c r="D179" s="5" t="s">
        <v>22</v>
      </c>
      <c r="E179" s="38" t="s">
        <v>23</v>
      </c>
    </row>
    <row r="180" spans="1:123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228</v>
      </c>
      <c r="E180" s="38" t="s">
        <v>229</v>
      </c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</row>
    <row r="181" spans="1:123" x14ac:dyDescent="0.25">
      <c r="A181" s="4">
        <f t="shared" si="4"/>
        <v>0</v>
      </c>
      <c r="B181" s="12">
        <f t="shared" si="5"/>
        <v>0</v>
      </c>
      <c r="C181" s="5">
        <v>5</v>
      </c>
      <c r="D181" s="5" t="s">
        <v>280</v>
      </c>
      <c r="E181" s="38" t="s">
        <v>281</v>
      </c>
    </row>
    <row r="182" spans="1:123" x14ac:dyDescent="0.25">
      <c r="A182" s="4">
        <f t="shared" si="4"/>
        <v>0</v>
      </c>
      <c r="B182" s="12">
        <f t="shared" si="5"/>
        <v>0</v>
      </c>
      <c r="C182" s="5">
        <v>1</v>
      </c>
      <c r="D182" s="5" t="s">
        <v>20</v>
      </c>
      <c r="E182" s="38" t="s">
        <v>21</v>
      </c>
    </row>
    <row r="183" spans="1:123" x14ac:dyDescent="0.25">
      <c r="A183" s="4">
        <f t="shared" si="4"/>
        <v>0</v>
      </c>
      <c r="B183" s="12">
        <f t="shared" si="5"/>
        <v>0</v>
      </c>
      <c r="C183" s="5">
        <v>6</v>
      </c>
      <c r="D183" s="5" t="s">
        <v>300</v>
      </c>
      <c r="E183" s="38" t="s">
        <v>301</v>
      </c>
    </row>
    <row r="184" spans="1:123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346</v>
      </c>
      <c r="E184" s="38" t="s">
        <v>347</v>
      </c>
      <c r="F184" s="35"/>
      <c r="G184" s="35"/>
      <c r="H184" s="35"/>
      <c r="I184" s="32"/>
      <c r="J184" s="35"/>
      <c r="K184" s="35"/>
      <c r="L184" s="35"/>
      <c r="M184" s="35"/>
      <c r="N184" s="35"/>
      <c r="O184" s="35"/>
      <c r="R184" s="35"/>
      <c r="S184" s="35"/>
      <c r="T184" s="35"/>
      <c r="U184" s="32"/>
      <c r="V184" s="35"/>
      <c r="W184" s="35"/>
      <c r="X184" s="35"/>
      <c r="Y184" s="35"/>
      <c r="Z184" s="35"/>
      <c r="AA184" s="35"/>
      <c r="AD184" s="35"/>
      <c r="AE184" s="35"/>
      <c r="AF184" s="35"/>
      <c r="AG184" s="32"/>
      <c r="AH184" s="35"/>
      <c r="AI184" s="35"/>
      <c r="AJ184" s="35"/>
      <c r="AK184" s="35"/>
      <c r="AL184" s="35"/>
      <c r="AM184" s="35"/>
      <c r="AP184" s="35"/>
      <c r="AQ184" s="35"/>
      <c r="AR184" s="35"/>
      <c r="AS184" s="32"/>
      <c r="AT184" s="35"/>
      <c r="AU184" s="35"/>
      <c r="AV184" s="35"/>
      <c r="AW184" s="35"/>
      <c r="AX184" s="35"/>
      <c r="AY184" s="35"/>
      <c r="BB184" s="35"/>
      <c r="BC184" s="35"/>
      <c r="BD184" s="35"/>
      <c r="BE184" s="32"/>
      <c r="BF184" s="35"/>
      <c r="BG184" s="35"/>
      <c r="BH184" s="35"/>
      <c r="BI184" s="35"/>
      <c r="BJ184" s="35"/>
      <c r="BK184" s="35"/>
      <c r="BN184" s="35"/>
      <c r="BO184" s="35"/>
      <c r="BP184" s="35"/>
      <c r="BQ184" s="32"/>
      <c r="BR184" s="35"/>
      <c r="BS184" s="35"/>
      <c r="BT184" s="35"/>
      <c r="BU184" s="35"/>
      <c r="BV184" s="35"/>
      <c r="BW184" s="35"/>
      <c r="BZ184" s="35"/>
      <c r="CA184" s="35"/>
      <c r="CB184" s="35"/>
      <c r="CC184" s="32"/>
      <c r="CD184" s="35"/>
      <c r="CE184" s="35"/>
      <c r="CF184" s="35"/>
      <c r="CG184" s="35"/>
      <c r="CH184" s="35"/>
      <c r="CI184" s="35"/>
      <c r="CL184" s="35"/>
      <c r="CM184" s="35"/>
      <c r="CN184" s="35"/>
      <c r="CO184" s="32"/>
      <c r="CP184" s="35"/>
      <c r="CQ184" s="35"/>
      <c r="CR184" s="35"/>
      <c r="CS184" s="35"/>
      <c r="CT184" s="35"/>
      <c r="CU184" s="35"/>
      <c r="CX184" s="35"/>
      <c r="CY184" s="35"/>
      <c r="CZ184" s="35"/>
      <c r="DA184" s="32"/>
      <c r="DB184" s="35"/>
      <c r="DC184" s="35"/>
      <c r="DD184" s="35"/>
      <c r="DE184" s="35"/>
      <c r="DF184" s="35"/>
      <c r="DG184" s="35"/>
      <c r="DJ184" s="35"/>
      <c r="DK184" s="35"/>
      <c r="DL184" s="35"/>
      <c r="DM184" s="32"/>
      <c r="DN184" s="35"/>
      <c r="DO184" s="35"/>
      <c r="DP184" s="35"/>
      <c r="DQ184" s="35"/>
      <c r="DR184" s="35"/>
      <c r="DS184" s="35"/>
    </row>
    <row r="185" spans="1:123" x14ac:dyDescent="0.25">
      <c r="A185" s="4">
        <f t="shared" si="4"/>
        <v>0</v>
      </c>
      <c r="B185" s="12">
        <f t="shared" si="5"/>
        <v>0</v>
      </c>
      <c r="C185" s="5">
        <v>8</v>
      </c>
      <c r="D185" s="5" t="s">
        <v>382</v>
      </c>
      <c r="E185" s="38" t="s">
        <v>383</v>
      </c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</row>
    <row r="186" spans="1:123" x14ac:dyDescent="0.25">
      <c r="A186" s="4">
        <f t="shared" si="4"/>
        <v>0</v>
      </c>
      <c r="B186" s="12">
        <f t="shared" si="5"/>
        <v>0</v>
      </c>
      <c r="C186" s="5">
        <v>6</v>
      </c>
      <c r="D186" s="5" t="s">
        <v>320</v>
      </c>
      <c r="E186" s="38" t="s">
        <v>321</v>
      </c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</row>
    <row r="187" spans="1:123" x14ac:dyDescent="0.25">
      <c r="A187" s="4">
        <f t="shared" si="4"/>
        <v>0</v>
      </c>
      <c r="B187" s="12">
        <f t="shared" si="5"/>
        <v>0</v>
      </c>
      <c r="C187" s="5">
        <v>4</v>
      </c>
      <c r="D187" s="5" t="s">
        <v>212</v>
      </c>
      <c r="E187" s="38" t="s">
        <v>213</v>
      </c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</row>
    <row r="188" spans="1:123" x14ac:dyDescent="0.25">
      <c r="A188" s="4">
        <f t="shared" si="4"/>
        <v>0</v>
      </c>
      <c r="B188" s="12">
        <f t="shared" si="5"/>
        <v>0</v>
      </c>
      <c r="C188" s="5">
        <v>6</v>
      </c>
      <c r="D188" s="5" t="s">
        <v>296</v>
      </c>
      <c r="E188" s="38" t="s">
        <v>297</v>
      </c>
    </row>
    <row r="189" spans="1:123" x14ac:dyDescent="0.25">
      <c r="A189" s="4">
        <f t="shared" si="4"/>
        <v>0</v>
      </c>
      <c r="B189" s="12">
        <f t="shared" si="5"/>
        <v>0</v>
      </c>
      <c r="C189" s="5">
        <v>5</v>
      </c>
      <c r="D189" s="5" t="s">
        <v>238</v>
      </c>
      <c r="E189" s="38" t="s">
        <v>239</v>
      </c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</row>
    <row r="190" spans="1:123" x14ac:dyDescent="0.25">
      <c r="A190" s="4">
        <f t="shared" si="4"/>
        <v>0</v>
      </c>
      <c r="B190" s="12">
        <f t="shared" si="5"/>
        <v>0</v>
      </c>
      <c r="C190" s="5">
        <v>8</v>
      </c>
      <c r="D190" s="5" t="s">
        <v>348</v>
      </c>
      <c r="E190" s="38" t="s">
        <v>349</v>
      </c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</row>
    <row r="191" spans="1:123" x14ac:dyDescent="0.25">
      <c r="A191" s="4">
        <f t="shared" si="4"/>
        <v>0</v>
      </c>
      <c r="B191" s="12">
        <f t="shared" si="5"/>
        <v>0</v>
      </c>
      <c r="C191" s="5">
        <v>5</v>
      </c>
      <c r="D191" s="5" t="s">
        <v>236</v>
      </c>
      <c r="E191" s="38" t="s">
        <v>237</v>
      </c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</row>
    <row r="192" spans="1:123" x14ac:dyDescent="0.25">
      <c r="A192" s="4">
        <f t="shared" si="4"/>
        <v>0</v>
      </c>
      <c r="B192" s="12">
        <f t="shared" si="5"/>
        <v>0</v>
      </c>
      <c r="C192" s="5">
        <v>3</v>
      </c>
      <c r="D192" s="5" t="s">
        <v>134</v>
      </c>
      <c r="E192" s="38" t="s">
        <v>135</v>
      </c>
      <c r="F192" s="35"/>
      <c r="G192" s="35"/>
      <c r="H192" s="35"/>
      <c r="I192" s="32"/>
      <c r="J192" s="32"/>
      <c r="K192" s="32"/>
      <c r="L192" s="32"/>
      <c r="M192" s="32"/>
      <c r="N192" s="32"/>
      <c r="O192" s="32"/>
      <c r="R192" s="35"/>
      <c r="S192" s="35"/>
      <c r="T192" s="35"/>
      <c r="U192" s="32"/>
      <c r="V192" s="32"/>
      <c r="W192" s="32"/>
      <c r="X192" s="32"/>
      <c r="Y192" s="32"/>
      <c r="Z192" s="32"/>
      <c r="AA192" s="32"/>
      <c r="AD192" s="35"/>
      <c r="AE192" s="35"/>
      <c r="AF192" s="35"/>
      <c r="AG192" s="32"/>
      <c r="AH192" s="32"/>
      <c r="AI192" s="32"/>
      <c r="AJ192" s="32"/>
      <c r="AK192" s="32"/>
      <c r="AL192" s="32"/>
      <c r="AM192" s="32"/>
      <c r="AP192" s="35"/>
      <c r="AQ192" s="35"/>
      <c r="AR192" s="35"/>
      <c r="AS192" s="32"/>
      <c r="AT192" s="32"/>
      <c r="AU192" s="32"/>
      <c r="AV192" s="32"/>
      <c r="AW192" s="32"/>
      <c r="AX192" s="32"/>
      <c r="AY192" s="32"/>
      <c r="BB192" s="35"/>
      <c r="BC192" s="35"/>
      <c r="BD192" s="35"/>
      <c r="BE192" s="32"/>
      <c r="BF192" s="32"/>
      <c r="BG192" s="32"/>
      <c r="BH192" s="32"/>
      <c r="BI192" s="32"/>
      <c r="BJ192" s="32"/>
      <c r="BK192" s="32"/>
      <c r="BN192" s="35"/>
      <c r="BO192" s="35"/>
      <c r="BP192" s="35"/>
      <c r="BQ192" s="32"/>
      <c r="BR192" s="32"/>
      <c r="BS192" s="32"/>
      <c r="BT192" s="32"/>
      <c r="BU192" s="32"/>
      <c r="BV192" s="32"/>
      <c r="BW192" s="32"/>
      <c r="BZ192" s="35"/>
      <c r="CA192" s="35"/>
      <c r="CB192" s="35"/>
      <c r="CC192" s="32"/>
      <c r="CD192" s="32"/>
      <c r="CE192" s="32"/>
      <c r="CF192" s="32"/>
      <c r="CG192" s="32"/>
      <c r="CH192" s="32"/>
      <c r="CI192" s="32"/>
      <c r="CL192" s="35"/>
      <c r="CM192" s="35"/>
      <c r="CN192" s="35"/>
      <c r="CO192" s="32"/>
      <c r="CP192" s="32"/>
      <c r="CQ192" s="32"/>
      <c r="CR192" s="32"/>
      <c r="CS192" s="32"/>
      <c r="CT192" s="32"/>
      <c r="CU192" s="32"/>
      <c r="CX192" s="35"/>
      <c r="CY192" s="35"/>
      <c r="CZ192" s="35"/>
      <c r="DA192" s="32"/>
      <c r="DB192" s="32"/>
      <c r="DC192" s="32"/>
      <c r="DD192" s="32"/>
      <c r="DE192" s="32"/>
      <c r="DF192" s="32"/>
      <c r="DG192" s="32"/>
      <c r="DJ192" s="35"/>
      <c r="DK192" s="35"/>
      <c r="DL192" s="35"/>
      <c r="DM192" s="32"/>
      <c r="DN192" s="32"/>
      <c r="DO192" s="32"/>
      <c r="DP192" s="32"/>
      <c r="DQ192" s="32"/>
      <c r="DR192" s="32"/>
      <c r="DS192" s="32"/>
    </row>
    <row r="193" spans="1:123" x14ac:dyDescent="0.25">
      <c r="A193" s="4">
        <f t="shared" si="4"/>
        <v>0</v>
      </c>
      <c r="B193" s="12">
        <f t="shared" si="5"/>
        <v>0</v>
      </c>
      <c r="C193" s="5">
        <v>8</v>
      </c>
      <c r="D193" s="5" t="s">
        <v>366</v>
      </c>
      <c r="E193" s="38" t="s">
        <v>367</v>
      </c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</row>
    <row r="194" spans="1:123" x14ac:dyDescent="0.25">
      <c r="A194" s="4">
        <f t="shared" ref="A194:A208" si="6">COUNTIF(F194:HU194,"&gt;0")</f>
        <v>0</v>
      </c>
      <c r="B194" s="12">
        <f t="shared" ref="B194:B208" si="7">MAX(F194:HU194)</f>
        <v>0</v>
      </c>
      <c r="C194" s="5">
        <v>2</v>
      </c>
      <c r="D194" s="5" t="s">
        <v>112</v>
      </c>
      <c r="E194" s="38" t="s">
        <v>113</v>
      </c>
      <c r="I194" s="32"/>
      <c r="J194" s="32"/>
      <c r="K194" s="32"/>
      <c r="L194" s="32"/>
      <c r="M194" s="32"/>
      <c r="N194" s="32"/>
      <c r="O194" s="32"/>
      <c r="U194" s="32"/>
      <c r="V194" s="32"/>
      <c r="W194" s="32"/>
      <c r="X194" s="32"/>
      <c r="Y194" s="32"/>
      <c r="Z194" s="32"/>
      <c r="AA194" s="32"/>
      <c r="AG194" s="32"/>
      <c r="AH194" s="32"/>
      <c r="AI194" s="32"/>
      <c r="AJ194" s="32"/>
      <c r="AK194" s="32"/>
      <c r="AL194" s="32"/>
      <c r="AM194" s="32"/>
      <c r="AS194" s="32"/>
      <c r="AT194" s="32"/>
      <c r="AU194" s="32"/>
      <c r="AV194" s="32"/>
      <c r="AW194" s="32"/>
      <c r="AX194" s="32"/>
      <c r="AY194" s="32"/>
      <c r="BE194" s="32"/>
      <c r="BF194" s="32"/>
      <c r="BG194" s="32"/>
      <c r="BH194" s="32"/>
      <c r="BI194" s="32"/>
      <c r="BJ194" s="32"/>
      <c r="BK194" s="32"/>
      <c r="BQ194" s="32"/>
      <c r="BR194" s="32"/>
      <c r="BS194" s="32"/>
      <c r="BT194" s="32"/>
      <c r="BU194" s="32"/>
      <c r="BV194" s="32"/>
      <c r="BW194" s="32"/>
      <c r="CC194" s="32"/>
      <c r="CD194" s="32"/>
      <c r="CE194" s="32"/>
      <c r="CF194" s="32"/>
      <c r="CG194" s="32"/>
      <c r="CH194" s="32"/>
      <c r="CI194" s="32"/>
      <c r="CO194" s="32"/>
      <c r="CP194" s="32"/>
      <c r="CQ194" s="32"/>
      <c r="CR194" s="32"/>
      <c r="CS194" s="32"/>
      <c r="CT194" s="32"/>
      <c r="CU194" s="32"/>
      <c r="DA194" s="32"/>
      <c r="DB194" s="32"/>
      <c r="DC194" s="32"/>
      <c r="DD194" s="32"/>
      <c r="DE194" s="32"/>
      <c r="DF194" s="32"/>
      <c r="DG194" s="32"/>
      <c r="DM194" s="32"/>
      <c r="DN194" s="32"/>
      <c r="DO194" s="32"/>
      <c r="DP194" s="32"/>
      <c r="DQ194" s="32"/>
      <c r="DR194" s="32"/>
      <c r="DS194" s="32"/>
    </row>
    <row r="195" spans="1:123" x14ac:dyDescent="0.25">
      <c r="A195" s="4">
        <f t="shared" si="6"/>
        <v>0</v>
      </c>
      <c r="B195" s="12">
        <f t="shared" si="7"/>
        <v>0</v>
      </c>
      <c r="C195" s="5">
        <v>6</v>
      </c>
      <c r="D195" s="5" t="s">
        <v>302</v>
      </c>
      <c r="E195" s="38" t="s">
        <v>303</v>
      </c>
    </row>
    <row r="196" spans="1:123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38" t="s">
        <v>351</v>
      </c>
    </row>
    <row r="197" spans="1:123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38" t="s">
        <v>161</v>
      </c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</row>
    <row r="198" spans="1:123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38" t="s">
        <v>77</v>
      </c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5"/>
    </row>
    <row r="199" spans="1:123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38" t="s">
        <v>299</v>
      </c>
    </row>
    <row r="200" spans="1:123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38" t="s">
        <v>83</v>
      </c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</row>
    <row r="201" spans="1:123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38" t="s">
        <v>313</v>
      </c>
    </row>
    <row r="202" spans="1:123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248</v>
      </c>
      <c r="E202" s="38" t="s">
        <v>249</v>
      </c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</row>
    <row r="203" spans="1:123" x14ac:dyDescent="0.25">
      <c r="A203" s="4">
        <f t="shared" si="6"/>
        <v>0</v>
      </c>
      <c r="B203" s="12">
        <f t="shared" si="7"/>
        <v>0</v>
      </c>
      <c r="C203" s="5">
        <v>4</v>
      </c>
      <c r="D203" s="5" t="s">
        <v>192</v>
      </c>
      <c r="E203" s="38" t="s">
        <v>193</v>
      </c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</row>
    <row r="204" spans="1:123" x14ac:dyDescent="0.25">
      <c r="A204" s="4">
        <f t="shared" si="6"/>
        <v>0</v>
      </c>
      <c r="B204" s="12">
        <f t="shared" si="7"/>
        <v>0</v>
      </c>
      <c r="C204" s="5">
        <v>9</v>
      </c>
      <c r="D204" s="5" t="s">
        <v>404</v>
      </c>
      <c r="E204" s="38" t="s">
        <v>405</v>
      </c>
    </row>
    <row r="205" spans="1:123" x14ac:dyDescent="0.25">
      <c r="A205" s="4">
        <f t="shared" si="6"/>
        <v>0</v>
      </c>
      <c r="B205" s="12">
        <f t="shared" si="7"/>
        <v>0</v>
      </c>
      <c r="C205" s="5">
        <v>5</v>
      </c>
      <c r="D205" s="5" t="s">
        <v>262</v>
      </c>
      <c r="E205" s="38" t="s">
        <v>263</v>
      </c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</row>
    <row r="206" spans="1:123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256</v>
      </c>
      <c r="E206" s="38" t="s">
        <v>257</v>
      </c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</row>
    <row r="207" spans="1:123" x14ac:dyDescent="0.25">
      <c r="A207" s="4">
        <f t="shared" si="6"/>
        <v>0</v>
      </c>
      <c r="B207" s="12">
        <f t="shared" si="7"/>
        <v>0</v>
      </c>
      <c r="C207" s="5">
        <v>3</v>
      </c>
      <c r="D207" s="5" t="s">
        <v>140</v>
      </c>
      <c r="E207" s="38" t="s">
        <v>141</v>
      </c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</row>
    <row r="208" spans="1:123" x14ac:dyDescent="0.25">
      <c r="A208" s="4">
        <f t="shared" si="6"/>
        <v>0</v>
      </c>
      <c r="B208" s="12">
        <f t="shared" si="7"/>
        <v>0</v>
      </c>
      <c r="C208" s="5">
        <v>5</v>
      </c>
      <c r="D208" s="5" t="s">
        <v>240</v>
      </c>
      <c r="E208" s="38" t="s">
        <v>241</v>
      </c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</row>
  </sheetData>
  <sortState ref="A2:DU208">
    <sortCondition descending="1" ref="A2:A208"/>
  </sortState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zoomScaleNormal="100" workbookViewId="0">
      <pane xSplit="5" topLeftCell="F1" activePane="topRight" state="frozen"/>
      <selection pane="topRight" activeCell="F3" sqref="F3:F11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2" style="5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3" customFormat="1" x14ac:dyDescent="0.25">
      <c r="A1" s="5"/>
      <c r="B1" s="5"/>
      <c r="C1" s="5"/>
      <c r="D1" s="5"/>
      <c r="E1" s="5" t="s">
        <v>552</v>
      </c>
      <c r="F1" s="5">
        <v>0.13200000000000001</v>
      </c>
      <c r="G1" s="5">
        <v>0.67</v>
      </c>
      <c r="H1" s="5">
        <v>16</v>
      </c>
      <c r="I1" s="5">
        <v>15</v>
      </c>
      <c r="J1" s="5" t="s">
        <v>553</v>
      </c>
      <c r="K1" s="5" t="s">
        <v>554</v>
      </c>
      <c r="L1" s="5">
        <v>8.5</v>
      </c>
      <c r="M1" s="5" t="s">
        <v>553</v>
      </c>
      <c r="N1" s="5">
        <v>20</v>
      </c>
      <c r="O1" s="5">
        <v>13</v>
      </c>
      <c r="P1" s="23">
        <v>17</v>
      </c>
      <c r="Q1" s="23">
        <v>0.22</v>
      </c>
      <c r="R1" s="23">
        <v>2.5</v>
      </c>
      <c r="S1" s="23">
        <v>20</v>
      </c>
      <c r="T1" s="23" t="s">
        <v>554</v>
      </c>
      <c r="U1" s="23">
        <v>25</v>
      </c>
      <c r="V1" s="23">
        <v>25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" t="s">
        <v>3</v>
      </c>
      <c r="F2" s="15">
        <v>42081</v>
      </c>
      <c r="G2" s="16">
        <v>42110</v>
      </c>
      <c r="H2" s="16">
        <v>42125</v>
      </c>
      <c r="I2" s="16">
        <v>42165</v>
      </c>
      <c r="J2" s="33">
        <v>42178</v>
      </c>
      <c r="K2" s="44">
        <v>42187</v>
      </c>
      <c r="L2" s="16">
        <v>42195</v>
      </c>
      <c r="M2" s="16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11</v>
      </c>
      <c r="B3" s="12">
        <f t="shared" ref="B3:B66" si="1">MAX(F3:AN3)</f>
        <v>0.74</v>
      </c>
      <c r="C3" s="5">
        <v>4</v>
      </c>
      <c r="D3" s="5" t="s">
        <v>164</v>
      </c>
      <c r="E3" s="21" t="s">
        <v>165</v>
      </c>
      <c r="F3" s="5">
        <f>0.03*(1/0.132)</f>
        <v>0.22727272727272724</v>
      </c>
      <c r="I3" s="5">
        <v>0.63</v>
      </c>
      <c r="J3" s="5">
        <v>0.69</v>
      </c>
      <c r="L3" s="5">
        <v>0.74</v>
      </c>
      <c r="M3" s="5">
        <v>0.14000000000000001</v>
      </c>
      <c r="N3" s="5">
        <v>0.46</v>
      </c>
      <c r="O3" s="5">
        <v>0.34</v>
      </c>
      <c r="P3" s="7">
        <v>0.28000000000000003</v>
      </c>
      <c r="Q3" s="7">
        <f>0.16*(1/0.22)</f>
        <v>0.7272727272727274</v>
      </c>
      <c r="S3" s="7">
        <v>0.25</v>
      </c>
      <c r="V3" s="7">
        <v>0.27</v>
      </c>
    </row>
    <row r="4" spans="1:28" x14ac:dyDescent="0.25">
      <c r="A4" s="4">
        <f t="shared" si="0"/>
        <v>8</v>
      </c>
      <c r="B4" s="12">
        <f t="shared" si="1"/>
        <v>0.71</v>
      </c>
      <c r="C4" s="5">
        <v>12</v>
      </c>
      <c r="D4" s="5" t="s">
        <v>410</v>
      </c>
      <c r="E4" s="21" t="s">
        <v>411</v>
      </c>
      <c r="H4" s="5">
        <v>0.4</v>
      </c>
      <c r="I4" s="5">
        <v>0.5</v>
      </c>
      <c r="J4" s="5">
        <v>0.71</v>
      </c>
      <c r="L4" s="5">
        <v>0.47</v>
      </c>
      <c r="M4" s="5">
        <v>0.33</v>
      </c>
      <c r="N4" s="5">
        <v>0.08</v>
      </c>
      <c r="O4" s="5">
        <v>0.08</v>
      </c>
      <c r="P4" s="7">
        <v>0.02</v>
      </c>
    </row>
    <row r="5" spans="1:28" x14ac:dyDescent="0.25">
      <c r="A5" s="4">
        <f t="shared" si="0"/>
        <v>7</v>
      </c>
      <c r="B5" s="12">
        <f t="shared" si="1"/>
        <v>0.68</v>
      </c>
      <c r="C5" s="5">
        <v>7</v>
      </c>
      <c r="D5" s="5" t="s">
        <v>326</v>
      </c>
      <c r="E5" s="21" t="s">
        <v>327</v>
      </c>
      <c r="G5" s="5">
        <f>0.08*(1/0.67)</f>
        <v>0.11940298507462686</v>
      </c>
      <c r="L5" s="5">
        <v>0.04</v>
      </c>
      <c r="N5" s="5">
        <v>0.37</v>
      </c>
      <c r="P5" s="7">
        <v>0.05</v>
      </c>
      <c r="Q5" s="7">
        <f>0.04*(1/0.22)</f>
        <v>0.18181818181818185</v>
      </c>
      <c r="R5" s="7">
        <v>0.68</v>
      </c>
      <c r="U5" s="7">
        <v>0.17</v>
      </c>
    </row>
    <row r="6" spans="1:28" x14ac:dyDescent="0.25">
      <c r="A6" s="4">
        <f t="shared" si="0"/>
        <v>6</v>
      </c>
      <c r="B6" s="12">
        <f t="shared" si="1"/>
        <v>2.7</v>
      </c>
      <c r="C6" s="5">
        <v>5</v>
      </c>
      <c r="D6" s="5" t="s">
        <v>220</v>
      </c>
      <c r="E6" s="21" t="s">
        <v>221</v>
      </c>
      <c r="H6" s="5">
        <v>2.7</v>
      </c>
      <c r="I6" s="5">
        <v>2.69</v>
      </c>
      <c r="J6" s="5">
        <v>1.01</v>
      </c>
      <c r="L6" s="5">
        <v>0.87</v>
      </c>
      <c r="M6" s="11">
        <v>0.7</v>
      </c>
      <c r="O6" s="5">
        <v>0.42</v>
      </c>
    </row>
    <row r="7" spans="1:28" x14ac:dyDescent="0.25">
      <c r="A7" s="4">
        <f t="shared" si="0"/>
        <v>6</v>
      </c>
      <c r="B7" s="12">
        <f t="shared" si="1"/>
        <v>1.1599999999999999</v>
      </c>
      <c r="C7" s="5">
        <v>3</v>
      </c>
      <c r="D7" s="5" t="s">
        <v>118</v>
      </c>
      <c r="E7" s="21" t="s">
        <v>119</v>
      </c>
      <c r="I7" s="35">
        <v>0.1</v>
      </c>
      <c r="J7" s="35"/>
      <c r="K7" s="35"/>
      <c r="L7" s="35">
        <v>0.01</v>
      </c>
      <c r="M7" s="35"/>
      <c r="N7" s="35">
        <v>0.68</v>
      </c>
      <c r="O7" s="35">
        <v>0.01</v>
      </c>
      <c r="R7" s="7">
        <v>0.49</v>
      </c>
      <c r="U7" s="7">
        <v>1.1599999999999999</v>
      </c>
    </row>
    <row r="8" spans="1:28" x14ac:dyDescent="0.25">
      <c r="A8" s="4">
        <f t="shared" si="0"/>
        <v>3</v>
      </c>
      <c r="B8" s="12">
        <f t="shared" si="1"/>
        <v>0.38</v>
      </c>
      <c r="C8" s="5">
        <v>4</v>
      </c>
      <c r="D8" s="5" t="s">
        <v>166</v>
      </c>
      <c r="E8" s="21" t="s">
        <v>167</v>
      </c>
      <c r="L8" s="5">
        <v>0.15</v>
      </c>
      <c r="M8" s="5">
        <v>0.21</v>
      </c>
      <c r="P8" s="7">
        <v>0.38</v>
      </c>
    </row>
    <row r="9" spans="1:28" x14ac:dyDescent="0.25">
      <c r="A9" s="4">
        <f t="shared" si="0"/>
        <v>2</v>
      </c>
      <c r="B9" s="12">
        <f t="shared" si="1"/>
        <v>0.21</v>
      </c>
      <c r="C9" s="5">
        <v>3</v>
      </c>
      <c r="D9" s="5" t="s">
        <v>136</v>
      </c>
      <c r="E9" s="21" t="s">
        <v>137</v>
      </c>
      <c r="F9" s="35"/>
      <c r="G9" s="35"/>
      <c r="H9" s="35"/>
      <c r="I9" s="35"/>
      <c r="J9" s="35"/>
      <c r="K9" s="35"/>
      <c r="L9" s="35"/>
      <c r="M9" s="35"/>
      <c r="N9" s="35">
        <v>0.21</v>
      </c>
      <c r="O9" s="35"/>
      <c r="U9" s="7">
        <v>0.17</v>
      </c>
    </row>
    <row r="10" spans="1:28" x14ac:dyDescent="0.25">
      <c r="A10" s="4">
        <f t="shared" si="0"/>
        <v>1</v>
      </c>
      <c r="B10" s="12">
        <f t="shared" si="1"/>
        <v>2.8787878787878785</v>
      </c>
      <c r="C10" s="5">
        <v>6</v>
      </c>
      <c r="D10" s="5" t="s">
        <v>288</v>
      </c>
      <c r="E10" s="21" t="s">
        <v>289</v>
      </c>
      <c r="F10" s="5">
        <f>0.38*(1/0.132)</f>
        <v>2.8787878787878785</v>
      </c>
    </row>
    <row r="11" spans="1:28" x14ac:dyDescent="0.25">
      <c r="A11" s="4">
        <f t="shared" si="0"/>
        <v>1</v>
      </c>
      <c r="B11" s="12">
        <f t="shared" si="1"/>
        <v>1.64</v>
      </c>
      <c r="C11" s="5">
        <v>5</v>
      </c>
      <c r="D11" s="5" t="s">
        <v>222</v>
      </c>
      <c r="E11" s="21" t="s">
        <v>223</v>
      </c>
      <c r="I11" s="7"/>
      <c r="P11" s="7">
        <v>1.64</v>
      </c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22"/>
      <c r="J12" s="22"/>
      <c r="K12" s="22"/>
      <c r="L12" s="22"/>
      <c r="M12" s="22"/>
      <c r="N12" s="22"/>
      <c r="O12" s="22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35"/>
      <c r="J13" s="35"/>
      <c r="K13" s="35"/>
      <c r="L13" s="22"/>
      <c r="M13" s="22"/>
      <c r="N13" s="22"/>
      <c r="O13" s="22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22"/>
      <c r="M14" s="22"/>
      <c r="N14" s="22"/>
      <c r="O14" s="22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24"/>
      <c r="J15" s="24"/>
      <c r="K15" s="24"/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Q18" s="22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Q19" s="22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35"/>
      <c r="G20" s="35"/>
      <c r="H20" s="35"/>
      <c r="I20" s="24"/>
      <c r="J20" s="24"/>
      <c r="K20" s="24"/>
      <c r="L20" s="24"/>
      <c r="M20" s="24"/>
      <c r="N20" s="24"/>
      <c r="O20" s="24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22"/>
      <c r="J21" s="22"/>
      <c r="K21" s="22"/>
      <c r="L21" s="22"/>
      <c r="M21" s="22"/>
      <c r="N21" s="22"/>
      <c r="O21" s="22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22"/>
      <c r="M22" s="22"/>
      <c r="N22" s="22"/>
      <c r="O22" s="22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Q24" s="24"/>
    </row>
    <row r="25" spans="1:17" x14ac:dyDescent="0.25">
      <c r="A25" s="4">
        <f t="shared" si="0"/>
        <v>0</v>
      </c>
      <c r="B25" s="12">
        <f t="shared" si="1"/>
        <v>0</v>
      </c>
      <c r="C25" s="5">
        <v>4</v>
      </c>
      <c r="D25" s="5" t="s">
        <v>170</v>
      </c>
      <c r="E25" s="11" t="s">
        <v>171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11" t="s">
        <v>309</v>
      </c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11" t="s">
        <v>177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7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11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11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11" t="s">
        <v>51</v>
      </c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11" t="s">
        <v>33</v>
      </c>
      <c r="Q31" s="35"/>
    </row>
    <row r="32" spans="1:17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5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11" t="s">
        <v>143</v>
      </c>
      <c r="F33" s="35"/>
      <c r="G33" s="35"/>
      <c r="H33" s="35"/>
      <c r="I33" s="35"/>
      <c r="J33" s="35"/>
      <c r="K33" s="35"/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11" t="s">
        <v>57</v>
      </c>
      <c r="L34" s="35"/>
      <c r="M34" s="35"/>
      <c r="N34" s="35"/>
      <c r="O34" s="35"/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290</v>
      </c>
      <c r="E35" s="11" t="s">
        <v>291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6</v>
      </c>
      <c r="D36" s="5" t="s">
        <v>292</v>
      </c>
      <c r="E36" s="11" t="s">
        <v>293</v>
      </c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372</v>
      </c>
      <c r="E37" s="11" t="s">
        <v>373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360</v>
      </c>
      <c r="E38" s="11" t="s">
        <v>361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364</v>
      </c>
      <c r="E39" s="11" t="s">
        <v>365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358</v>
      </c>
      <c r="E40" s="11" t="s">
        <v>359</v>
      </c>
      <c r="F40" s="22"/>
      <c r="G40" s="22"/>
      <c r="H40" s="22"/>
      <c r="I40" s="22"/>
      <c r="J40" s="22"/>
      <c r="K40" s="22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7</v>
      </c>
      <c r="D41" s="5" t="s">
        <v>340</v>
      </c>
      <c r="E41" s="11" t="s">
        <v>341</v>
      </c>
      <c r="F41" s="22"/>
      <c r="G41" s="22"/>
      <c r="H41" s="22"/>
      <c r="I41" s="22"/>
      <c r="J41" s="22"/>
      <c r="K41" s="22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268</v>
      </c>
      <c r="E42" s="11" t="s">
        <v>269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278</v>
      </c>
      <c r="E43" s="11" t="s">
        <v>279</v>
      </c>
    </row>
    <row r="44" spans="1:15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246</v>
      </c>
      <c r="E44" s="11" t="s">
        <v>247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x14ac:dyDescent="0.25">
      <c r="A45" s="4">
        <f t="shared" si="0"/>
        <v>0</v>
      </c>
      <c r="B45" s="12">
        <f t="shared" si="1"/>
        <v>0</v>
      </c>
      <c r="C45" s="5">
        <v>8</v>
      </c>
      <c r="D45" s="5" t="s">
        <v>384</v>
      </c>
      <c r="E45" s="11" t="s">
        <v>385</v>
      </c>
      <c r="F45" s="22"/>
      <c r="G45" s="22"/>
      <c r="H45" s="22"/>
      <c r="I45" s="22"/>
      <c r="J45" s="22"/>
      <c r="K45" s="22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7</v>
      </c>
      <c r="D46" s="5" t="s">
        <v>338</v>
      </c>
      <c r="E46" s="11" t="s">
        <v>339</v>
      </c>
      <c r="F46" s="35"/>
      <c r="G46" s="35"/>
      <c r="H46" s="35"/>
      <c r="I46" s="35"/>
      <c r="J46" s="35"/>
      <c r="K46" s="35"/>
      <c r="L46" s="22"/>
      <c r="M46" s="22"/>
      <c r="N46" s="22"/>
      <c r="O46" s="22"/>
    </row>
    <row r="47" spans="1:1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40</v>
      </c>
      <c r="E47" s="11" t="s">
        <v>41</v>
      </c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5</v>
      </c>
      <c r="D48" s="5" t="s">
        <v>270</v>
      </c>
      <c r="E48" s="11" t="s">
        <v>271</v>
      </c>
      <c r="F48" s="35"/>
      <c r="G48" s="35"/>
      <c r="H48" s="35"/>
      <c r="I48" s="22"/>
      <c r="J48" s="22"/>
      <c r="K48" s="22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84</v>
      </c>
      <c r="E49" s="11" t="s">
        <v>85</v>
      </c>
      <c r="F49" s="22"/>
      <c r="G49" s="22"/>
      <c r="H49" s="22"/>
      <c r="I49" s="22"/>
      <c r="J49" s="22"/>
      <c r="K49" s="22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8</v>
      </c>
      <c r="D50" s="5" t="s">
        <v>362</v>
      </c>
      <c r="E50" s="11" t="s">
        <v>363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7</v>
      </c>
      <c r="D51" s="5" t="s">
        <v>336</v>
      </c>
      <c r="E51" s="11" t="s">
        <v>337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2</v>
      </c>
      <c r="D52" s="5" t="s">
        <v>46</v>
      </c>
      <c r="E52" s="11" t="s">
        <v>47</v>
      </c>
      <c r="L52" s="22"/>
      <c r="M52" s="22"/>
      <c r="N52" s="22"/>
      <c r="O52" s="22"/>
    </row>
    <row r="53" spans="1:15" x14ac:dyDescent="0.25">
      <c r="A53" s="4">
        <f t="shared" si="0"/>
        <v>0</v>
      </c>
      <c r="B53" s="12">
        <f t="shared" si="1"/>
        <v>0</v>
      </c>
      <c r="C53" s="5">
        <v>3</v>
      </c>
      <c r="D53" s="5" t="s">
        <v>116</v>
      </c>
      <c r="E53" s="11" t="s">
        <v>117</v>
      </c>
      <c r="I53" s="7"/>
      <c r="J53" s="7"/>
      <c r="K53" s="7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7</v>
      </c>
      <c r="D54" s="5" t="s">
        <v>328</v>
      </c>
      <c r="E54" s="11" t="s">
        <v>329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16</v>
      </c>
      <c r="E55" s="11" t="s">
        <v>17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1</v>
      </c>
      <c r="D56" s="5" t="s">
        <v>10</v>
      </c>
      <c r="E56" s="11" t="s">
        <v>11</v>
      </c>
    </row>
    <row r="57" spans="1:15" x14ac:dyDescent="0.25">
      <c r="A57" s="4">
        <f t="shared" si="0"/>
        <v>0</v>
      </c>
      <c r="B57" s="12">
        <f t="shared" si="1"/>
        <v>0</v>
      </c>
      <c r="C57" s="5">
        <v>8</v>
      </c>
      <c r="D57" s="5" t="s">
        <v>380</v>
      </c>
      <c r="E57" s="11" t="s">
        <v>381</v>
      </c>
      <c r="F57" s="22"/>
      <c r="G57" s="22"/>
      <c r="H57" s="22"/>
      <c r="I57" s="22"/>
      <c r="J57" s="22"/>
      <c r="K57" s="22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7</v>
      </c>
      <c r="D58" s="5" t="s">
        <v>332</v>
      </c>
      <c r="E58" s="11" t="s">
        <v>333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80</v>
      </c>
      <c r="E59" s="11" t="s">
        <v>81</v>
      </c>
      <c r="F59" s="35"/>
      <c r="G59" s="35"/>
      <c r="H59" s="35"/>
      <c r="I59" s="24"/>
      <c r="J59" s="24"/>
      <c r="K59" s="24"/>
      <c r="L59" s="24"/>
      <c r="M59" s="24"/>
      <c r="N59" s="24"/>
      <c r="O59" s="24"/>
    </row>
    <row r="60" spans="1:15" x14ac:dyDescent="0.25">
      <c r="A60" s="4">
        <f t="shared" si="0"/>
        <v>0</v>
      </c>
      <c r="B60" s="12">
        <f t="shared" si="1"/>
        <v>0</v>
      </c>
      <c r="C60" s="5">
        <v>2</v>
      </c>
      <c r="D60" s="5" t="s">
        <v>100</v>
      </c>
      <c r="E60" s="11" t="s">
        <v>101</v>
      </c>
      <c r="I60" s="35"/>
      <c r="J60" s="35"/>
      <c r="K60" s="35"/>
      <c r="L60" s="35"/>
      <c r="M60" s="35"/>
      <c r="N60" s="35"/>
      <c r="O60" s="35"/>
    </row>
    <row r="61" spans="1:15" x14ac:dyDescent="0.25">
      <c r="A61" s="4">
        <f t="shared" si="0"/>
        <v>0</v>
      </c>
      <c r="B61" s="12">
        <f t="shared" si="1"/>
        <v>0</v>
      </c>
      <c r="C61" s="5">
        <v>6</v>
      </c>
      <c r="D61" s="5" t="s">
        <v>310</v>
      </c>
      <c r="E61" s="11" t="s">
        <v>311</v>
      </c>
    </row>
    <row r="62" spans="1:15" x14ac:dyDescent="0.25">
      <c r="A62" s="4">
        <f t="shared" si="0"/>
        <v>0</v>
      </c>
      <c r="B62" s="12">
        <f t="shared" si="1"/>
        <v>0</v>
      </c>
      <c r="C62" s="5">
        <v>4</v>
      </c>
      <c r="D62" s="5" t="s">
        <v>190</v>
      </c>
      <c r="E62" s="11" t="s">
        <v>191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8</v>
      </c>
      <c r="D63" s="5" t="s">
        <v>390</v>
      </c>
      <c r="E63" s="11" t="s">
        <v>391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186</v>
      </c>
      <c r="E64" s="11" t="s">
        <v>187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2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314</v>
      </c>
      <c r="E65" s="11" t="s">
        <v>315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25" x14ac:dyDescent="0.25">
      <c r="A66" s="4">
        <f t="shared" si="0"/>
        <v>0</v>
      </c>
      <c r="B66" s="12">
        <f t="shared" si="1"/>
        <v>0</v>
      </c>
      <c r="C66" s="5">
        <v>6</v>
      </c>
      <c r="D66" s="5" t="s">
        <v>316</v>
      </c>
      <c r="E66" s="11" t="s">
        <v>317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Y66" s="35"/>
    </row>
    <row r="67" spans="1:2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12</v>
      </c>
      <c r="E67" s="5" t="s">
        <v>416</v>
      </c>
    </row>
    <row r="68" spans="1:25" x14ac:dyDescent="0.25">
      <c r="A68" s="4">
        <f t="shared" si="2"/>
        <v>0</v>
      </c>
      <c r="B68" s="12">
        <f t="shared" si="3"/>
        <v>0</v>
      </c>
      <c r="C68" s="5">
        <v>5</v>
      </c>
      <c r="D68" s="5" t="s">
        <v>224</v>
      </c>
      <c r="E68" s="11" t="s">
        <v>225</v>
      </c>
    </row>
    <row r="69" spans="1:25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330</v>
      </c>
      <c r="E69" s="11" t="s">
        <v>331</v>
      </c>
      <c r="F69" s="35"/>
      <c r="G69" s="35"/>
      <c r="H69" s="35"/>
      <c r="I69" s="35"/>
      <c r="J69" s="35"/>
      <c r="K69" s="35"/>
      <c r="L69" s="24"/>
      <c r="M69" s="24"/>
      <c r="N69" s="24"/>
      <c r="O69" s="24"/>
      <c r="Y69" s="35"/>
    </row>
    <row r="70" spans="1:25" x14ac:dyDescent="0.25">
      <c r="A70" s="4">
        <f t="shared" si="2"/>
        <v>0</v>
      </c>
      <c r="B70" s="12">
        <f t="shared" si="3"/>
        <v>0</v>
      </c>
      <c r="C70" s="5">
        <v>2</v>
      </c>
      <c r="D70" s="5" t="s">
        <v>60</v>
      </c>
      <c r="E70" s="11" t="s">
        <v>61</v>
      </c>
      <c r="L70" s="35"/>
      <c r="M70" s="35"/>
      <c r="N70" s="35"/>
      <c r="O70" s="35"/>
      <c r="Y70" s="8"/>
    </row>
    <row r="71" spans="1:25" x14ac:dyDescent="0.25">
      <c r="A71" s="4">
        <f t="shared" si="2"/>
        <v>0</v>
      </c>
      <c r="B71" s="12">
        <f t="shared" si="3"/>
        <v>0</v>
      </c>
      <c r="C71" s="5">
        <v>6</v>
      </c>
      <c r="D71" s="5" t="s">
        <v>322</v>
      </c>
      <c r="E71" s="11" t="s">
        <v>323</v>
      </c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25" x14ac:dyDescent="0.25">
      <c r="A72" s="4">
        <f t="shared" si="2"/>
        <v>0</v>
      </c>
      <c r="B72" s="12">
        <f t="shared" si="3"/>
        <v>0</v>
      </c>
      <c r="C72" s="5">
        <v>12</v>
      </c>
      <c r="D72" s="5" t="s">
        <v>412</v>
      </c>
      <c r="E72" s="21" t="s">
        <v>413</v>
      </c>
    </row>
    <row r="73" spans="1:25" x14ac:dyDescent="0.25">
      <c r="A73" s="4">
        <f t="shared" si="2"/>
        <v>0</v>
      </c>
      <c r="B73" s="12">
        <f t="shared" si="3"/>
        <v>0</v>
      </c>
      <c r="C73" s="5">
        <v>4</v>
      </c>
      <c r="D73" s="5" t="s">
        <v>188</v>
      </c>
      <c r="E73" s="11" t="s">
        <v>189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25" x14ac:dyDescent="0.25">
      <c r="A74" s="4">
        <f t="shared" si="2"/>
        <v>0</v>
      </c>
      <c r="B74" s="12">
        <f t="shared" si="3"/>
        <v>0</v>
      </c>
      <c r="C74" s="5">
        <v>1</v>
      </c>
      <c r="D74" s="5" t="s">
        <v>6</v>
      </c>
      <c r="E74" s="11" t="s">
        <v>7</v>
      </c>
    </row>
    <row r="75" spans="1:2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124</v>
      </c>
      <c r="E75" s="11" t="s">
        <v>125</v>
      </c>
      <c r="I75" s="35"/>
      <c r="J75" s="35"/>
      <c r="K75" s="35"/>
      <c r="L75" s="35"/>
      <c r="M75" s="35"/>
      <c r="N75" s="35"/>
      <c r="O75" s="35"/>
    </row>
    <row r="76" spans="1:2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122</v>
      </c>
      <c r="E76" s="11" t="s">
        <v>123</v>
      </c>
      <c r="I76" s="24"/>
      <c r="J76" s="24"/>
      <c r="K76" s="24"/>
      <c r="L76" s="24"/>
      <c r="M76" s="24"/>
      <c r="N76" s="24"/>
      <c r="O76" s="24"/>
    </row>
    <row r="77" spans="1:25" x14ac:dyDescent="0.25">
      <c r="A77" s="4">
        <f t="shared" si="2"/>
        <v>0</v>
      </c>
      <c r="B77" s="12">
        <f t="shared" si="3"/>
        <v>0</v>
      </c>
      <c r="C77" s="5">
        <v>2</v>
      </c>
      <c r="D77" s="5" t="s">
        <v>86</v>
      </c>
      <c r="E77" s="11" t="s">
        <v>87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2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194</v>
      </c>
      <c r="E78" s="11" t="s">
        <v>195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2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172</v>
      </c>
      <c r="E79" s="11" t="s">
        <v>173</v>
      </c>
    </row>
    <row r="80" spans="1:2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11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11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11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11" t="s">
        <v>79</v>
      </c>
      <c r="F83" s="35"/>
      <c r="G83" s="35"/>
      <c r="H83" s="35"/>
      <c r="I83" s="35"/>
      <c r="J83" s="35"/>
      <c r="K83" s="35"/>
      <c r="L83" s="22"/>
      <c r="M83" s="22"/>
      <c r="N83" s="22"/>
      <c r="O83" s="22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11" t="s">
        <v>39</v>
      </c>
      <c r="F84" s="35"/>
      <c r="G84" s="35"/>
      <c r="H84" s="35"/>
      <c r="L84" s="35"/>
      <c r="M84" s="35"/>
      <c r="N84" s="35"/>
      <c r="O84" s="35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11" t="s">
        <v>37</v>
      </c>
      <c r="L86" s="24"/>
      <c r="M86" s="24"/>
      <c r="N86" s="24"/>
      <c r="O86" s="24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11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11" t="s">
        <v>103</v>
      </c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11" t="s">
        <v>111</v>
      </c>
      <c r="I89" s="35"/>
      <c r="J89" s="35"/>
      <c r="K89" s="35"/>
      <c r="L89" s="35"/>
      <c r="M89" s="35"/>
      <c r="N89" s="35"/>
      <c r="O89" s="35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11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11" t="s">
        <v>379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11" t="s">
        <v>95</v>
      </c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11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11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11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11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11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11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11" t="s">
        <v>211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11" t="s">
        <v>71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11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11" t="s">
        <v>357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11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11" t="s">
        <v>335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11" t="s">
        <v>151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11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11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35"/>
      <c r="M113" s="35"/>
      <c r="N113" s="35"/>
      <c r="O113" s="35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24"/>
      <c r="M116" s="24"/>
      <c r="N116" s="24"/>
      <c r="O116" s="24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24"/>
      <c r="G119" s="24"/>
      <c r="H119" s="24"/>
      <c r="I119" s="24"/>
      <c r="J119" s="24"/>
      <c r="K119" s="24"/>
      <c r="L119" s="22"/>
      <c r="M119" s="22"/>
      <c r="N119" s="22"/>
      <c r="O119" s="22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35"/>
      <c r="G121" s="35"/>
      <c r="H121" s="35"/>
      <c r="I121" s="35"/>
      <c r="J121" s="35"/>
      <c r="K121" s="35"/>
      <c r="L121" s="35"/>
      <c r="M121" s="35"/>
      <c r="N121" s="35"/>
      <c r="O121" s="35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35"/>
      <c r="G124" s="35"/>
      <c r="H124" s="35"/>
      <c r="I124" s="35"/>
      <c r="J124" s="35"/>
      <c r="K124" s="35"/>
      <c r="L124" s="35"/>
      <c r="M124" s="35"/>
      <c r="N124" s="35"/>
      <c r="O124" s="35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35"/>
      <c r="G129" s="35"/>
      <c r="H129" s="35"/>
      <c r="I129" s="35"/>
      <c r="J129" s="35"/>
      <c r="K129" s="35"/>
      <c r="L129" s="35"/>
      <c r="M129" s="35"/>
      <c r="N129" s="35"/>
      <c r="O129" s="35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24"/>
      <c r="J136" s="24"/>
      <c r="K136" s="24"/>
      <c r="L136" s="24"/>
      <c r="M136" s="24"/>
      <c r="N136" s="24"/>
      <c r="O136" s="24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22"/>
      <c r="J137" s="22"/>
      <c r="K137" s="22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22"/>
      <c r="K142" s="22"/>
      <c r="L142" s="22"/>
      <c r="M142" s="22"/>
      <c r="N142" s="22"/>
      <c r="O142" s="22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24"/>
      <c r="K143" s="24"/>
      <c r="L143" s="24"/>
      <c r="M143" s="24"/>
      <c r="N143" s="24"/>
      <c r="O143" s="24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24"/>
      <c r="G146" s="24"/>
      <c r="H146" s="24"/>
      <c r="I146" s="22"/>
      <c r="J146" s="22"/>
      <c r="K146" s="22"/>
      <c r="L146" s="22"/>
      <c r="M146" s="22"/>
      <c r="N146" s="22"/>
      <c r="O146" s="22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2"/>
      <c r="M150" s="22"/>
      <c r="N150" s="22"/>
      <c r="O150" s="22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2"/>
      <c r="M151" s="22"/>
      <c r="N151" s="22"/>
      <c r="O151" s="22"/>
      <c r="Y151" s="22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2"/>
      <c r="M153" s="22"/>
      <c r="N153" s="22"/>
      <c r="O153" s="22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5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5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24"/>
      <c r="G166" s="24"/>
      <c r="H166" s="24"/>
      <c r="I166" s="24"/>
      <c r="J166" s="24"/>
      <c r="K166" s="24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24"/>
      <c r="G167" s="24"/>
      <c r="H167" s="24"/>
      <c r="I167" s="24"/>
      <c r="J167" s="24"/>
      <c r="K167" s="24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22"/>
      <c r="M174" s="22"/>
      <c r="N174" s="22"/>
      <c r="O174" s="22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24"/>
      <c r="G191" s="24"/>
      <c r="H191" s="24"/>
      <c r="I191" s="24"/>
      <c r="J191" s="24"/>
      <c r="K191" s="24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24"/>
      <c r="J193" s="24"/>
      <c r="K193" s="24"/>
      <c r="L193" s="24"/>
      <c r="M193" s="24"/>
      <c r="N193" s="24"/>
      <c r="O193" s="24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2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2"/>
      <c r="M202" s="22"/>
      <c r="N202" s="22"/>
      <c r="O202" s="22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2"/>
      <c r="M203" s="22"/>
      <c r="N203" s="22"/>
      <c r="O203" s="22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5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M1" activePane="topRight" state="frozen"/>
      <selection pane="topRight" activeCell="E3" sqref="E3:E12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6.140625" style="5" customWidth="1"/>
    <col min="6" max="7" width="10.5703125" style="5" customWidth="1"/>
    <col min="8" max="15" width="11.42578125" style="5" customWidth="1"/>
    <col min="16" max="21" width="10.5703125" style="7" customWidth="1"/>
    <col min="22" max="22" width="11.5703125" style="7" bestFit="1" customWidth="1"/>
    <col min="23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5"/>
      <c r="F1" s="5">
        <v>1</v>
      </c>
      <c r="G1" s="5">
        <v>13</v>
      </c>
      <c r="H1" s="5">
        <v>5</v>
      </c>
      <c r="I1" s="5">
        <v>25</v>
      </c>
      <c r="J1" s="5">
        <v>25</v>
      </c>
      <c r="K1" s="5" t="s">
        <v>553</v>
      </c>
      <c r="L1" s="5">
        <v>0.67500000000000004</v>
      </c>
      <c r="M1" s="5">
        <v>25</v>
      </c>
      <c r="N1" s="5" t="s">
        <v>553</v>
      </c>
      <c r="O1" s="5">
        <v>25</v>
      </c>
      <c r="P1" s="32">
        <v>20</v>
      </c>
      <c r="Q1" s="32">
        <v>25</v>
      </c>
      <c r="R1" s="32">
        <v>0.54</v>
      </c>
      <c r="S1" s="32">
        <v>25</v>
      </c>
      <c r="T1" s="32">
        <v>25</v>
      </c>
      <c r="U1" s="32">
        <v>15</v>
      </c>
      <c r="V1" s="32">
        <v>25</v>
      </c>
      <c r="W1" s="32">
        <v>25</v>
      </c>
      <c r="X1" s="32"/>
      <c r="Y1" s="32"/>
      <c r="Z1" s="32"/>
      <c r="AA1" s="32"/>
      <c r="AB1" s="32"/>
    </row>
    <row r="2" spans="1:28" s="3" customFormat="1" x14ac:dyDescent="0.25">
      <c r="A2" s="45" t="s">
        <v>0</v>
      </c>
      <c r="B2" s="45" t="s">
        <v>417</v>
      </c>
      <c r="C2" s="45" t="s">
        <v>1</v>
      </c>
      <c r="D2" s="45" t="s">
        <v>2</v>
      </c>
      <c r="E2" s="45" t="s">
        <v>3</v>
      </c>
      <c r="F2" s="46">
        <v>42081</v>
      </c>
      <c r="G2" s="33">
        <v>42110</v>
      </c>
      <c r="H2" s="33">
        <v>42125</v>
      </c>
      <c r="I2" s="33">
        <v>42146</v>
      </c>
      <c r="J2" s="33">
        <v>42165</v>
      </c>
      <c r="K2" s="33">
        <v>42178</v>
      </c>
      <c r="L2" s="33">
        <v>42187</v>
      </c>
      <c r="M2" s="33">
        <v>42195</v>
      </c>
      <c r="N2" s="33">
        <v>42202</v>
      </c>
      <c r="O2" s="33">
        <v>42215</v>
      </c>
      <c r="P2" s="33">
        <v>42229</v>
      </c>
      <c r="Q2" s="47">
        <v>42243</v>
      </c>
      <c r="R2" s="47">
        <v>42250</v>
      </c>
      <c r="S2" s="47">
        <v>42264</v>
      </c>
      <c r="T2" s="47">
        <v>42285</v>
      </c>
      <c r="U2" s="47">
        <v>42316</v>
      </c>
      <c r="V2" s="47">
        <v>42355</v>
      </c>
      <c r="W2" s="17">
        <v>42386</v>
      </c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18</v>
      </c>
      <c r="B3" s="12">
        <f t="shared" ref="B3:B66" si="1">MAX(F3:AN3)</f>
        <v>1.75</v>
      </c>
      <c r="C3" s="5">
        <v>4</v>
      </c>
      <c r="D3" s="5" t="s">
        <v>164</v>
      </c>
      <c r="E3" s="21" t="s">
        <v>165</v>
      </c>
      <c r="F3" s="5">
        <v>0.41</v>
      </c>
      <c r="G3" s="5">
        <v>0.36</v>
      </c>
      <c r="H3" s="5">
        <v>0.8</v>
      </c>
      <c r="I3" s="5">
        <v>1.32</v>
      </c>
      <c r="J3" s="5">
        <v>0.95</v>
      </c>
      <c r="K3" s="5">
        <v>1.75</v>
      </c>
      <c r="L3" s="5">
        <f>0.37*(1/0.675)</f>
        <v>0.54814814814814816</v>
      </c>
      <c r="M3" s="5">
        <v>0.43</v>
      </c>
      <c r="N3" s="5">
        <v>0.66</v>
      </c>
      <c r="O3" s="5">
        <v>0.56999999999999995</v>
      </c>
      <c r="P3" s="7">
        <v>0.42</v>
      </c>
      <c r="Q3" s="7">
        <v>0.28999999999999998</v>
      </c>
      <c r="R3" s="7">
        <f>0.2*(1/0.54)</f>
        <v>0.37037037037037035</v>
      </c>
      <c r="S3" s="7">
        <v>0.64</v>
      </c>
      <c r="T3" s="7">
        <v>0.37</v>
      </c>
      <c r="U3" s="7">
        <v>0.24</v>
      </c>
      <c r="V3" s="7">
        <v>0.35</v>
      </c>
      <c r="W3" s="7">
        <v>0.16</v>
      </c>
    </row>
    <row r="4" spans="1:28" x14ac:dyDescent="0.25">
      <c r="A4" s="4">
        <f t="shared" si="0"/>
        <v>8</v>
      </c>
      <c r="B4" s="12">
        <f t="shared" si="1"/>
        <v>0.65</v>
      </c>
      <c r="C4" s="5">
        <v>5</v>
      </c>
      <c r="D4" s="5" t="s">
        <v>222</v>
      </c>
      <c r="E4" s="21" t="s">
        <v>223</v>
      </c>
      <c r="I4" s="7">
        <v>0.27</v>
      </c>
      <c r="K4" s="5">
        <v>0.24</v>
      </c>
      <c r="O4" s="5">
        <v>0.25</v>
      </c>
      <c r="Q4" s="7">
        <v>0.65</v>
      </c>
      <c r="R4" s="7">
        <f>0.29*(1/0.54)</f>
        <v>0.53703703703703698</v>
      </c>
      <c r="S4" s="7">
        <v>0.33</v>
      </c>
      <c r="T4" s="7">
        <v>0.33</v>
      </c>
      <c r="V4" s="7">
        <v>0.28999999999999998</v>
      </c>
    </row>
    <row r="5" spans="1:28" x14ac:dyDescent="0.25">
      <c r="A5" s="4">
        <f t="shared" si="0"/>
        <v>6</v>
      </c>
      <c r="B5" s="12">
        <f t="shared" si="1"/>
        <v>0.3</v>
      </c>
      <c r="C5" s="5">
        <v>4</v>
      </c>
      <c r="D5" s="5" t="s">
        <v>166</v>
      </c>
      <c r="E5" s="21" t="s">
        <v>167</v>
      </c>
      <c r="N5" s="5">
        <v>0.23</v>
      </c>
      <c r="O5" s="5">
        <v>0.21</v>
      </c>
      <c r="Q5" s="7">
        <v>0.13</v>
      </c>
      <c r="S5" s="7">
        <v>0.3</v>
      </c>
      <c r="T5" s="7">
        <v>0.18</v>
      </c>
      <c r="V5" s="7">
        <v>0.22</v>
      </c>
    </row>
    <row r="6" spans="1:28" x14ac:dyDescent="0.25">
      <c r="A6" s="4">
        <f t="shared" si="0"/>
        <v>4</v>
      </c>
      <c r="B6" s="12">
        <f t="shared" si="1"/>
        <v>1.1200000000000001</v>
      </c>
      <c r="C6" s="5">
        <v>3</v>
      </c>
      <c r="D6" s="5" t="s">
        <v>118</v>
      </c>
      <c r="E6" s="21" t="s">
        <v>119</v>
      </c>
      <c r="G6" s="5">
        <v>0.25</v>
      </c>
      <c r="I6" s="35"/>
      <c r="J6" s="35"/>
      <c r="K6" s="35"/>
      <c r="L6" s="35"/>
      <c r="M6" s="35"/>
      <c r="N6" s="35"/>
      <c r="O6" s="35"/>
      <c r="Q6" s="7">
        <v>0.02</v>
      </c>
      <c r="S6" s="7">
        <v>0.02</v>
      </c>
      <c r="U6" s="7">
        <v>1.1200000000000001</v>
      </c>
    </row>
    <row r="7" spans="1:28" x14ac:dyDescent="0.25">
      <c r="A7" s="4">
        <f t="shared" si="0"/>
        <v>3</v>
      </c>
      <c r="B7" s="12">
        <f t="shared" si="1"/>
        <v>7.407407407407407E-2</v>
      </c>
      <c r="C7" s="5">
        <v>7</v>
      </c>
      <c r="D7" s="5" t="s">
        <v>326</v>
      </c>
      <c r="E7" s="21" t="s">
        <v>327</v>
      </c>
      <c r="L7" s="5">
        <f>0.05*(1/0.675)</f>
        <v>7.407407407407407E-2</v>
      </c>
      <c r="R7" s="7">
        <f>0.02*(1/0.54)</f>
        <v>3.7037037037037035E-2</v>
      </c>
      <c r="S7" s="7">
        <v>0.01</v>
      </c>
    </row>
    <row r="8" spans="1:28" x14ac:dyDescent="0.25">
      <c r="A8" s="4">
        <f t="shared" si="0"/>
        <v>3</v>
      </c>
      <c r="B8" s="12">
        <f t="shared" si="1"/>
        <v>0.95</v>
      </c>
      <c r="C8" s="5">
        <v>4</v>
      </c>
      <c r="D8" s="5" t="s">
        <v>170</v>
      </c>
      <c r="E8" s="21" t="s">
        <v>171</v>
      </c>
      <c r="J8" s="5">
        <v>0.33</v>
      </c>
      <c r="K8" s="5">
        <v>0.74</v>
      </c>
      <c r="N8" s="5">
        <v>0.95</v>
      </c>
    </row>
    <row r="9" spans="1:28" x14ac:dyDescent="0.25">
      <c r="A9" s="4">
        <f t="shared" si="0"/>
        <v>3</v>
      </c>
      <c r="B9" s="12">
        <f t="shared" si="1"/>
        <v>3.65</v>
      </c>
      <c r="C9" s="5">
        <v>5</v>
      </c>
      <c r="D9" s="5" t="s">
        <v>220</v>
      </c>
      <c r="E9" s="21" t="s">
        <v>221</v>
      </c>
      <c r="H9" s="5">
        <v>2.44</v>
      </c>
      <c r="I9" s="5">
        <v>3.65</v>
      </c>
      <c r="J9" s="5">
        <v>0.66</v>
      </c>
      <c r="M9" s="10"/>
    </row>
    <row r="10" spans="1:28" x14ac:dyDescent="0.25">
      <c r="A10" s="4">
        <f t="shared" si="0"/>
        <v>3</v>
      </c>
      <c r="B10" s="12">
        <f t="shared" si="1"/>
        <v>9.5399999999999991</v>
      </c>
      <c r="C10" s="5">
        <v>12</v>
      </c>
      <c r="D10" s="5" t="s">
        <v>410</v>
      </c>
      <c r="E10" s="21" t="s">
        <v>411</v>
      </c>
      <c r="H10" s="5">
        <v>9.5399999999999991</v>
      </c>
      <c r="I10" s="5">
        <v>0.72</v>
      </c>
      <c r="J10" s="5">
        <v>0.11</v>
      </c>
    </row>
    <row r="11" spans="1:28" x14ac:dyDescent="0.25">
      <c r="A11" s="4">
        <f t="shared" si="0"/>
        <v>2</v>
      </c>
      <c r="B11" s="12">
        <f t="shared" si="1"/>
        <v>0.49</v>
      </c>
      <c r="C11" s="5">
        <v>6</v>
      </c>
      <c r="D11" s="5" t="s">
        <v>288</v>
      </c>
      <c r="E11" s="21" t="s">
        <v>289</v>
      </c>
      <c r="F11" s="5">
        <v>0.42</v>
      </c>
      <c r="G11" s="5">
        <v>0.49</v>
      </c>
    </row>
    <row r="12" spans="1:28" x14ac:dyDescent="0.25">
      <c r="A12" s="4">
        <f t="shared" si="0"/>
        <v>1</v>
      </c>
      <c r="B12" s="12">
        <f t="shared" si="1"/>
        <v>0.08</v>
      </c>
      <c r="C12" s="5">
        <v>6</v>
      </c>
      <c r="D12" s="5" t="s">
        <v>290</v>
      </c>
      <c r="E12" s="21" t="s">
        <v>291</v>
      </c>
      <c r="S12" s="40">
        <v>0.08</v>
      </c>
    </row>
    <row r="13" spans="1:28" x14ac:dyDescent="0.25">
      <c r="A13" s="4">
        <f t="shared" si="0"/>
        <v>0</v>
      </c>
      <c r="B13" s="12">
        <f t="shared" si="1"/>
        <v>0</v>
      </c>
      <c r="C13" s="5">
        <v>3</v>
      </c>
      <c r="D13" s="5" t="s">
        <v>120</v>
      </c>
      <c r="E13" s="11" t="s">
        <v>121</v>
      </c>
      <c r="I13" s="35"/>
      <c r="J13" s="35"/>
      <c r="K13" s="35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90</v>
      </c>
      <c r="E14" s="5" t="s">
        <v>91</v>
      </c>
      <c r="F14" s="35"/>
      <c r="G14" s="35"/>
      <c r="H14" s="35"/>
      <c r="I14" s="24"/>
      <c r="J14" s="24"/>
      <c r="K14" s="24"/>
      <c r="L14" s="24"/>
      <c r="M14" s="24"/>
      <c r="N14" s="24"/>
      <c r="O14" s="24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42</v>
      </c>
      <c r="E15" s="11" t="s">
        <v>43</v>
      </c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98</v>
      </c>
      <c r="E16" s="5" t="s">
        <v>99</v>
      </c>
      <c r="I16" s="32"/>
      <c r="J16" s="32"/>
      <c r="K16" s="32"/>
      <c r="L16" s="32"/>
      <c r="M16" s="32"/>
      <c r="N16" s="32"/>
      <c r="O16" s="32"/>
    </row>
    <row r="17" spans="1:19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108</v>
      </c>
      <c r="E17" s="5" t="s">
        <v>109</v>
      </c>
      <c r="I17" s="35"/>
      <c r="J17" s="35"/>
      <c r="K17" s="35"/>
      <c r="L17" s="35"/>
      <c r="M17" s="35"/>
      <c r="N17" s="35"/>
      <c r="O17" s="35"/>
    </row>
    <row r="18" spans="1:19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130</v>
      </c>
      <c r="E18" s="5" t="s">
        <v>131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Q18" s="24"/>
    </row>
    <row r="19" spans="1:19" x14ac:dyDescent="0.25">
      <c r="A19" s="4">
        <f t="shared" si="0"/>
        <v>0</v>
      </c>
      <c r="B19" s="12">
        <f t="shared" si="1"/>
        <v>0</v>
      </c>
      <c r="C19" s="5">
        <v>3</v>
      </c>
      <c r="D19" s="5" t="s">
        <v>132</v>
      </c>
      <c r="E19" s="5" t="s">
        <v>133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9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96</v>
      </c>
      <c r="E20" s="5" t="s">
        <v>97</v>
      </c>
      <c r="F20" s="32"/>
      <c r="G20" s="32"/>
      <c r="H20" s="32"/>
      <c r="I20" s="24"/>
      <c r="J20" s="24"/>
      <c r="K20" s="24"/>
      <c r="L20" s="24"/>
      <c r="M20" s="24"/>
      <c r="N20" s="24"/>
      <c r="O20" s="24"/>
    </row>
    <row r="21" spans="1:19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88</v>
      </c>
      <c r="E21" s="5" t="s">
        <v>89</v>
      </c>
      <c r="F21" s="35"/>
      <c r="G21" s="35"/>
      <c r="H21" s="35"/>
      <c r="I21" s="24"/>
      <c r="J21" s="24"/>
      <c r="K21" s="24"/>
      <c r="L21" s="24"/>
      <c r="M21" s="24"/>
      <c r="N21" s="24"/>
      <c r="O21" s="24"/>
    </row>
    <row r="22" spans="1:19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106</v>
      </c>
      <c r="E22" s="5" t="s">
        <v>107</v>
      </c>
      <c r="I22" s="35"/>
      <c r="J22" s="35"/>
      <c r="K22" s="35"/>
      <c r="L22" s="24"/>
      <c r="M22" s="24"/>
      <c r="N22" s="24"/>
      <c r="O22" s="24"/>
    </row>
    <row r="23" spans="1:19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68</v>
      </c>
      <c r="E23" s="5" t="s">
        <v>69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9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104</v>
      </c>
      <c r="E24" s="5" t="s">
        <v>105</v>
      </c>
      <c r="I24" s="35"/>
      <c r="J24" s="35"/>
      <c r="K24" s="35"/>
      <c r="L24" s="35"/>
      <c r="M24" s="35"/>
      <c r="N24" s="35"/>
      <c r="O24" s="35"/>
    </row>
    <row r="25" spans="1:19" x14ac:dyDescent="0.25">
      <c r="A25" s="4">
        <f t="shared" si="0"/>
        <v>0</v>
      </c>
      <c r="B25" s="12">
        <f t="shared" si="1"/>
        <v>0</v>
      </c>
      <c r="C25" s="5">
        <v>7</v>
      </c>
      <c r="D25" s="5" t="s">
        <v>342</v>
      </c>
      <c r="E25" s="5" t="s">
        <v>343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9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5" t="s">
        <v>309</v>
      </c>
      <c r="Q26" s="35"/>
    </row>
    <row r="27" spans="1:19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21" t="s">
        <v>177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9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5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9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5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S29" s="35"/>
    </row>
    <row r="30" spans="1:19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5" t="s">
        <v>51</v>
      </c>
      <c r="L30" s="35"/>
      <c r="M30" s="35"/>
      <c r="N30" s="35"/>
      <c r="O30" s="35"/>
      <c r="Q30" s="32"/>
    </row>
    <row r="31" spans="1:19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5" t="s">
        <v>33</v>
      </c>
      <c r="Q31" s="35"/>
    </row>
    <row r="32" spans="1:19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9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5" t="s">
        <v>143</v>
      </c>
      <c r="F33" s="35"/>
      <c r="G33" s="35"/>
      <c r="H33" s="35"/>
      <c r="I33" s="35"/>
      <c r="J33" s="35"/>
      <c r="K33" s="35"/>
      <c r="L33" s="32"/>
      <c r="M33" s="32"/>
      <c r="N33" s="32"/>
      <c r="O33" s="32"/>
    </row>
    <row r="34" spans="1:19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5" t="s">
        <v>57</v>
      </c>
      <c r="L34" s="35"/>
      <c r="M34" s="35"/>
      <c r="N34" s="35"/>
      <c r="O34" s="35"/>
      <c r="S34" s="35"/>
    </row>
    <row r="35" spans="1:19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21" t="s">
        <v>293</v>
      </c>
    </row>
    <row r="36" spans="1:19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5" t="s">
        <v>373</v>
      </c>
      <c r="F36" s="24"/>
      <c r="G36" s="24"/>
      <c r="H36" s="24"/>
      <c r="I36" s="24"/>
      <c r="J36" s="24"/>
      <c r="K36" s="24"/>
      <c r="L36" s="7"/>
      <c r="M36" s="7"/>
      <c r="N36" s="7"/>
      <c r="O36" s="7"/>
    </row>
    <row r="37" spans="1:19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5" t="s">
        <v>361</v>
      </c>
      <c r="F37" s="24"/>
      <c r="G37" s="24"/>
      <c r="H37" s="24"/>
      <c r="I37" s="24"/>
      <c r="J37" s="24"/>
      <c r="K37" s="24"/>
      <c r="L37" s="7"/>
      <c r="M37" s="7"/>
      <c r="N37" s="7"/>
      <c r="O37" s="7"/>
    </row>
    <row r="38" spans="1:19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5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9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5" t="s">
        <v>359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9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5" t="s">
        <v>341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9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5" t="s">
        <v>269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9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5" t="s">
        <v>279</v>
      </c>
    </row>
    <row r="43" spans="1:19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5" t="s">
        <v>247</v>
      </c>
      <c r="F43" s="24"/>
      <c r="G43" s="24"/>
      <c r="H43" s="24"/>
      <c r="I43" s="24"/>
      <c r="J43" s="24"/>
      <c r="K43" s="24"/>
      <c r="L43" s="7"/>
      <c r="M43" s="7"/>
      <c r="N43" s="7"/>
      <c r="O43" s="7"/>
    </row>
    <row r="44" spans="1:19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5" t="s">
        <v>385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9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5" t="s">
        <v>339</v>
      </c>
      <c r="F45" s="32"/>
      <c r="G45" s="32"/>
      <c r="H45" s="32"/>
      <c r="I45" s="32"/>
      <c r="J45" s="32"/>
      <c r="K45" s="32"/>
      <c r="L45" s="7"/>
      <c r="M45" s="7"/>
      <c r="N45" s="7"/>
      <c r="O45" s="7"/>
    </row>
    <row r="46" spans="1:19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21" t="s">
        <v>41</v>
      </c>
      <c r="L46" s="7"/>
      <c r="M46" s="7"/>
      <c r="N46" s="7"/>
      <c r="O46" s="7"/>
    </row>
    <row r="47" spans="1:19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5" t="s">
        <v>271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9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5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5" t="s">
        <v>363</v>
      </c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5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5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21" t="s">
        <v>117</v>
      </c>
      <c r="I52" s="7"/>
      <c r="J52" s="7"/>
      <c r="K52" s="7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5" t="s">
        <v>329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5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5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5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5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5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5" t="s">
        <v>101</v>
      </c>
      <c r="I59" s="32"/>
      <c r="J59" s="32"/>
      <c r="K59" s="32"/>
      <c r="L59" s="32"/>
      <c r="M59" s="32"/>
      <c r="N59" s="32"/>
      <c r="O59" s="32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5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5" t="s">
        <v>191</v>
      </c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5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5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5" t="s">
        <v>315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5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5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5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2</v>
      </c>
      <c r="D69" s="5" t="s">
        <v>60</v>
      </c>
      <c r="E69" s="5" t="s">
        <v>61</v>
      </c>
      <c r="L69" s="7"/>
      <c r="M69" s="7"/>
      <c r="N69" s="7"/>
      <c r="O69" s="7"/>
    </row>
    <row r="70" spans="1:15" x14ac:dyDescent="0.25">
      <c r="A70" s="4">
        <f t="shared" si="2"/>
        <v>0</v>
      </c>
      <c r="B70" s="12">
        <f t="shared" si="3"/>
        <v>0</v>
      </c>
      <c r="C70" s="5">
        <v>6</v>
      </c>
      <c r="D70" s="5" t="s">
        <v>322</v>
      </c>
      <c r="E70" s="5" t="s">
        <v>323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12</v>
      </c>
      <c r="D71" s="5" t="s">
        <v>412</v>
      </c>
      <c r="E71" s="21" t="s">
        <v>413</v>
      </c>
    </row>
    <row r="72" spans="1:15" x14ac:dyDescent="0.25">
      <c r="A72" s="4">
        <f t="shared" si="2"/>
        <v>0</v>
      </c>
      <c r="B72" s="12">
        <f t="shared" si="3"/>
        <v>0</v>
      </c>
      <c r="C72" s="5">
        <v>4</v>
      </c>
      <c r="D72" s="5" t="s">
        <v>188</v>
      </c>
      <c r="E72" s="5" t="s">
        <v>189</v>
      </c>
      <c r="F72" s="35"/>
      <c r="G72" s="35"/>
      <c r="H72" s="35"/>
      <c r="I72" s="32"/>
      <c r="J72" s="32"/>
      <c r="K72" s="32"/>
      <c r="L72" s="32"/>
      <c r="M72" s="32"/>
      <c r="N72" s="32"/>
      <c r="O72" s="32"/>
    </row>
    <row r="73" spans="1:15" x14ac:dyDescent="0.25">
      <c r="A73" s="4">
        <f t="shared" si="2"/>
        <v>0</v>
      </c>
      <c r="B73" s="12">
        <f t="shared" si="3"/>
        <v>0</v>
      </c>
      <c r="C73" s="5">
        <v>1</v>
      </c>
      <c r="D73" s="5" t="s">
        <v>6</v>
      </c>
      <c r="E73" s="5" t="s">
        <v>7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3</v>
      </c>
      <c r="D74" s="5" t="s">
        <v>124</v>
      </c>
      <c r="E74" s="21" t="s">
        <v>125</v>
      </c>
      <c r="I74" s="7"/>
      <c r="J74" s="7"/>
      <c r="K74" s="7"/>
      <c r="L74" s="7"/>
      <c r="M74" s="7"/>
      <c r="N74" s="7"/>
      <c r="O74" s="7"/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122</v>
      </c>
      <c r="E75" s="21" t="s">
        <v>123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2</v>
      </c>
      <c r="D76" s="5" t="s">
        <v>86</v>
      </c>
      <c r="E76" s="5" t="s">
        <v>87</v>
      </c>
      <c r="F76" s="24"/>
      <c r="G76" s="24"/>
      <c r="H76" s="24"/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194</v>
      </c>
      <c r="E77" s="5" t="s">
        <v>195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172</v>
      </c>
      <c r="E78" s="21" t="s">
        <v>173</v>
      </c>
    </row>
    <row r="79" spans="1:15" x14ac:dyDescent="0.25">
      <c r="A79" s="4">
        <f t="shared" si="2"/>
        <v>0</v>
      </c>
      <c r="B79" s="12">
        <f t="shared" si="3"/>
        <v>0</v>
      </c>
      <c r="C79" s="5">
        <v>3</v>
      </c>
      <c r="D79" s="5" t="s">
        <v>136</v>
      </c>
      <c r="E79" s="5" t="s">
        <v>137</v>
      </c>
      <c r="F79" s="35"/>
      <c r="G79" s="35"/>
      <c r="H79" s="35"/>
      <c r="I79" s="35"/>
      <c r="J79" s="35"/>
      <c r="K79" s="35"/>
      <c r="L79" s="32"/>
      <c r="M79" s="32"/>
      <c r="N79" s="32"/>
      <c r="O79" s="32"/>
    </row>
    <row r="80" spans="1:1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5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5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9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5" t="s">
        <v>79</v>
      </c>
      <c r="F83" s="35"/>
      <c r="G83" s="35"/>
      <c r="H83" s="35"/>
      <c r="I83" s="35"/>
      <c r="J83" s="35"/>
      <c r="K83" s="35"/>
      <c r="L83" s="7"/>
      <c r="M83" s="7"/>
      <c r="N83" s="7"/>
      <c r="O83" s="7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21" t="s">
        <v>39</v>
      </c>
      <c r="F84" s="32"/>
      <c r="G84" s="32"/>
      <c r="H84" s="32"/>
      <c r="L84" s="32"/>
      <c r="M84" s="32"/>
      <c r="N84" s="32"/>
      <c r="O84" s="32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21" t="s">
        <v>37</v>
      </c>
      <c r="L86" s="7"/>
      <c r="M86" s="7"/>
      <c r="N86" s="7"/>
      <c r="O86" s="7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5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5" t="s">
        <v>103</v>
      </c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5" t="s">
        <v>111</v>
      </c>
      <c r="I89" s="32"/>
      <c r="J89" s="32"/>
      <c r="K89" s="32"/>
      <c r="L89" s="32"/>
      <c r="M89" s="32"/>
      <c r="N89" s="32"/>
      <c r="O89" s="32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5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5" t="s">
        <v>379</v>
      </c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5" t="s">
        <v>95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5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5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5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5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5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5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5" t="s">
        <v>211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5" t="s">
        <v>71</v>
      </c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9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5" t="s">
        <v>357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5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5" t="s">
        <v>335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5" t="s">
        <v>151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5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5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5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5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5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5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5" t="s">
        <v>253</v>
      </c>
      <c r="F113" s="35"/>
      <c r="G113" s="35"/>
      <c r="H113" s="35"/>
      <c r="I113" s="35"/>
      <c r="J113" s="35"/>
      <c r="K113" s="35"/>
      <c r="L113" s="32"/>
      <c r="M113" s="32"/>
      <c r="N113" s="32"/>
      <c r="O113" s="32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5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5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5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5" t="s">
        <v>75</v>
      </c>
      <c r="F117" s="32"/>
      <c r="G117" s="32"/>
      <c r="H117" s="32"/>
      <c r="I117" s="32"/>
      <c r="J117" s="32"/>
      <c r="K117" s="32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5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5" t="s">
        <v>275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5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9" t="s">
        <v>233</v>
      </c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5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5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5" t="s">
        <v>157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5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5" t="s">
        <v>273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5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5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5" t="s">
        <v>355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5" t="s">
        <v>201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5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5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9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5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5" t="s">
        <v>243</v>
      </c>
      <c r="F136" s="35"/>
      <c r="G136" s="35"/>
      <c r="H136" s="35"/>
      <c r="I136" s="7"/>
      <c r="J136" s="7"/>
      <c r="K136" s="7"/>
      <c r="L136" s="7"/>
      <c r="M136" s="7"/>
      <c r="N136" s="7"/>
      <c r="O136" s="7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5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2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5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5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5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5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5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5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5" t="s">
        <v>181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5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5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5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5" t="s">
        <v>55</v>
      </c>
      <c r="L150" s="24"/>
      <c r="M150" s="24"/>
      <c r="N150" s="24"/>
      <c r="O150" s="24"/>
      <c r="Y150" s="8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5" t="s">
        <v>49</v>
      </c>
      <c r="L151" s="24"/>
      <c r="M151" s="24"/>
      <c r="N151" s="24"/>
      <c r="O151" s="24"/>
      <c r="Y151" s="35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5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5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5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5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5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5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5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5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5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5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5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5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5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5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5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5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5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5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2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5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5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2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5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5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5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5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5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2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5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5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5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5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5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5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5" t="s">
        <v>213</v>
      </c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5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5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5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5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5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5" t="s">
        <v>367</v>
      </c>
      <c r="F192" s="32"/>
      <c r="G192" s="32"/>
      <c r="H192" s="32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5" t="s">
        <v>113</v>
      </c>
      <c r="I193" s="32"/>
      <c r="J193" s="32"/>
      <c r="K193" s="32"/>
      <c r="L193" s="32"/>
      <c r="M193" s="32"/>
      <c r="N193" s="32"/>
      <c r="O193" s="32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5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9" t="s">
        <v>127</v>
      </c>
      <c r="I195" s="32"/>
      <c r="J195" s="32"/>
      <c r="K195" s="32"/>
      <c r="L195" s="32"/>
      <c r="M195" s="32"/>
      <c r="N195" s="32"/>
      <c r="O195" s="32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5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5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5" t="s">
        <v>77</v>
      </c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5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5" t="s">
        <v>83</v>
      </c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5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2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5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5" t="s">
        <v>193</v>
      </c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5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5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5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5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5" t="s">
        <v>241</v>
      </c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</sheetData>
  <sortState ref="A3:W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tabSelected="1" workbookViewId="0">
      <pane xSplit="5" topLeftCell="F1" activePane="topRight" state="frozen"/>
      <selection pane="topRight" activeCell="J4" sqref="J4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8.140625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0.23</v>
      </c>
      <c r="G1" s="5">
        <v>12.5</v>
      </c>
      <c r="H1" s="5">
        <v>20</v>
      </c>
      <c r="I1" s="5">
        <v>20</v>
      </c>
      <c r="J1" s="5" t="s">
        <v>553</v>
      </c>
      <c r="K1" s="5">
        <v>3</v>
      </c>
      <c r="L1" s="5">
        <v>7</v>
      </c>
      <c r="M1" s="5" t="s">
        <v>553</v>
      </c>
      <c r="N1" s="5">
        <v>20</v>
      </c>
      <c r="O1" s="5">
        <v>15</v>
      </c>
      <c r="P1" s="24">
        <v>25</v>
      </c>
      <c r="Q1" s="24">
        <v>0.64700000000000002</v>
      </c>
      <c r="R1" s="24">
        <v>14</v>
      </c>
      <c r="S1" s="24">
        <v>17</v>
      </c>
      <c r="T1" s="24">
        <v>5</v>
      </c>
      <c r="U1" s="24">
        <v>25</v>
      </c>
      <c r="V1" s="24">
        <v>25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16">
        <v>42110</v>
      </c>
      <c r="H2" s="16">
        <v>42125</v>
      </c>
      <c r="I2" s="16">
        <v>42165</v>
      </c>
      <c r="J2" s="16">
        <v>42178</v>
      </c>
      <c r="K2" s="16">
        <v>42187</v>
      </c>
      <c r="L2" s="16">
        <v>42195</v>
      </c>
      <c r="M2" s="16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16</v>
      </c>
      <c r="B3" s="12">
        <f t="shared" ref="B3:B66" si="1">MAX(F3:AN3)</f>
        <v>2.63</v>
      </c>
      <c r="C3" s="5">
        <v>4</v>
      </c>
      <c r="D3" s="5" t="s">
        <v>164</v>
      </c>
      <c r="E3" s="21" t="s">
        <v>165</v>
      </c>
      <c r="G3" s="5">
        <v>0.45</v>
      </c>
      <c r="H3" s="5">
        <v>1.1599999999999999</v>
      </c>
      <c r="I3" s="5">
        <v>0.36</v>
      </c>
      <c r="J3" s="5">
        <v>2.2000000000000002</v>
      </c>
      <c r="K3" s="5">
        <v>1.52</v>
      </c>
      <c r="L3" s="5">
        <v>0.08</v>
      </c>
      <c r="M3" s="5">
        <v>0.53</v>
      </c>
      <c r="N3" s="5">
        <v>0.93</v>
      </c>
      <c r="O3" s="5">
        <v>0.8</v>
      </c>
      <c r="P3" s="7">
        <v>0.85</v>
      </c>
      <c r="Q3" s="7">
        <f>0.26*(1/0.647)</f>
        <v>0.40185471406491496</v>
      </c>
      <c r="R3" s="7">
        <v>2.63</v>
      </c>
      <c r="S3" s="7">
        <v>0.41</v>
      </c>
      <c r="T3" s="7">
        <v>0.41</v>
      </c>
      <c r="U3" s="7">
        <v>0.33</v>
      </c>
      <c r="V3" s="7">
        <v>0.26</v>
      </c>
    </row>
    <row r="4" spans="1:28" x14ac:dyDescent="0.25">
      <c r="A4" s="4">
        <f t="shared" si="0"/>
        <v>6</v>
      </c>
      <c r="B4" s="12">
        <f t="shared" si="1"/>
        <v>0.24</v>
      </c>
      <c r="C4" s="5">
        <v>4</v>
      </c>
      <c r="D4" s="5" t="s">
        <v>166</v>
      </c>
      <c r="E4" s="21" t="s">
        <v>167</v>
      </c>
      <c r="I4" s="5">
        <v>0.09</v>
      </c>
      <c r="K4" s="5">
        <v>0.24</v>
      </c>
      <c r="L4" s="5">
        <v>0.12</v>
      </c>
      <c r="O4" s="5">
        <v>0.14000000000000001</v>
      </c>
      <c r="Q4" s="7">
        <f>0.06*(1/0.647)</f>
        <v>9.2735703245749604E-2</v>
      </c>
      <c r="S4" s="7">
        <v>0.09</v>
      </c>
    </row>
    <row r="5" spans="1:28" x14ac:dyDescent="0.25">
      <c r="A5" s="4">
        <f t="shared" si="0"/>
        <v>6</v>
      </c>
      <c r="B5" s="12">
        <f t="shared" si="1"/>
        <v>1.28</v>
      </c>
      <c r="C5" s="5">
        <v>5</v>
      </c>
      <c r="D5" s="5" t="s">
        <v>222</v>
      </c>
      <c r="E5" s="21" t="s">
        <v>223</v>
      </c>
      <c r="I5" s="35"/>
      <c r="L5" s="5">
        <v>0.36</v>
      </c>
      <c r="O5" s="5">
        <v>0.24</v>
      </c>
      <c r="P5" s="7">
        <v>1.28</v>
      </c>
      <c r="Q5" s="7">
        <f>0.44*(1/0.647)</f>
        <v>0.68006182380216373</v>
      </c>
      <c r="S5" s="7">
        <v>0.47</v>
      </c>
      <c r="V5" s="7">
        <v>0.22</v>
      </c>
    </row>
    <row r="6" spans="1:28" x14ac:dyDescent="0.25">
      <c r="A6" s="4">
        <f t="shared" si="0"/>
        <v>5</v>
      </c>
      <c r="B6" s="12">
        <f t="shared" si="1"/>
        <v>0.37</v>
      </c>
      <c r="C6" s="5">
        <v>7</v>
      </c>
      <c r="D6" s="5" t="s">
        <v>326</v>
      </c>
      <c r="E6" s="21" t="s">
        <v>327</v>
      </c>
      <c r="I6" s="5">
        <v>0.08</v>
      </c>
      <c r="M6" s="5">
        <v>0.04</v>
      </c>
      <c r="Q6" s="7">
        <f>0.01*(1/0.647)</f>
        <v>1.5455950540958267E-2</v>
      </c>
      <c r="T6" s="7">
        <v>0.37</v>
      </c>
      <c r="U6" s="7">
        <v>0.04</v>
      </c>
    </row>
    <row r="7" spans="1:28" x14ac:dyDescent="0.25">
      <c r="A7" s="4">
        <f t="shared" si="0"/>
        <v>3</v>
      </c>
      <c r="B7" s="12">
        <f t="shared" si="1"/>
        <v>1.34</v>
      </c>
      <c r="C7" s="5">
        <v>3</v>
      </c>
      <c r="D7" s="5" t="s">
        <v>118</v>
      </c>
      <c r="E7" s="21" t="s">
        <v>119</v>
      </c>
      <c r="I7" s="35"/>
      <c r="J7" s="35"/>
      <c r="K7" s="35"/>
      <c r="L7" s="35"/>
      <c r="M7" s="35">
        <v>1.04</v>
      </c>
      <c r="N7" s="35"/>
      <c r="O7" s="35"/>
      <c r="T7" s="7">
        <v>1.34</v>
      </c>
      <c r="U7" s="7">
        <v>0.28000000000000003</v>
      </c>
    </row>
    <row r="8" spans="1:28" x14ac:dyDescent="0.25">
      <c r="A8" s="4">
        <f t="shared" si="0"/>
        <v>2</v>
      </c>
      <c r="B8" s="12">
        <f t="shared" si="1"/>
        <v>0.3</v>
      </c>
      <c r="C8" s="5">
        <v>4</v>
      </c>
      <c r="D8" s="5" t="s">
        <v>170</v>
      </c>
      <c r="E8" s="21" t="s">
        <v>171</v>
      </c>
      <c r="J8" s="5">
        <v>0.19</v>
      </c>
      <c r="L8" s="5">
        <v>0.3</v>
      </c>
    </row>
    <row r="9" spans="1:28" x14ac:dyDescent="0.25">
      <c r="A9" s="4">
        <f t="shared" si="0"/>
        <v>1</v>
      </c>
      <c r="B9" s="12">
        <f t="shared" si="1"/>
        <v>1.4347826086956521</v>
      </c>
      <c r="C9" s="5">
        <v>6</v>
      </c>
      <c r="D9" s="5" t="s">
        <v>288</v>
      </c>
      <c r="E9" s="21" t="s">
        <v>289</v>
      </c>
      <c r="F9" s="5">
        <f>0.33*(1/0.23)</f>
        <v>1.4347826086956521</v>
      </c>
    </row>
    <row r="10" spans="1:28" x14ac:dyDescent="0.25">
      <c r="A10" s="4">
        <f t="shared" si="0"/>
        <v>1</v>
      </c>
      <c r="B10" s="12">
        <f t="shared" si="1"/>
        <v>0.68</v>
      </c>
      <c r="C10" s="5">
        <v>5</v>
      </c>
      <c r="D10" s="5" t="s">
        <v>220</v>
      </c>
      <c r="E10" s="21" t="s">
        <v>221</v>
      </c>
      <c r="H10" s="5">
        <v>0.68</v>
      </c>
      <c r="M10" s="10"/>
    </row>
    <row r="11" spans="1:28" x14ac:dyDescent="0.25">
      <c r="A11" s="4">
        <f t="shared" si="0"/>
        <v>1</v>
      </c>
      <c r="B11" s="12">
        <f t="shared" si="1"/>
        <v>0.16</v>
      </c>
      <c r="C11" s="5">
        <v>3</v>
      </c>
      <c r="D11" s="5" t="s">
        <v>136</v>
      </c>
      <c r="E11" s="21" t="s">
        <v>137</v>
      </c>
      <c r="F11" s="7"/>
      <c r="G11" s="7"/>
      <c r="H11" s="7"/>
      <c r="I11" s="7"/>
      <c r="J11" s="7"/>
      <c r="K11" s="7"/>
      <c r="L11" s="7"/>
      <c r="M11" s="7"/>
      <c r="N11" s="7"/>
      <c r="O11" s="7"/>
      <c r="U11" s="7">
        <v>0.16</v>
      </c>
    </row>
    <row r="12" spans="1:28" x14ac:dyDescent="0.25">
      <c r="A12" s="4">
        <f t="shared" si="0"/>
        <v>1</v>
      </c>
      <c r="B12" s="12">
        <f t="shared" si="1"/>
        <v>0.4</v>
      </c>
      <c r="C12" s="5">
        <v>5</v>
      </c>
      <c r="D12" s="5" t="s">
        <v>264</v>
      </c>
      <c r="E12" s="21" t="s">
        <v>265</v>
      </c>
      <c r="F12" s="35"/>
      <c r="G12" s="35"/>
      <c r="H12" s="35"/>
      <c r="I12" s="7"/>
      <c r="J12" s="7"/>
      <c r="K12" s="7"/>
      <c r="L12" s="7"/>
      <c r="M12" s="7"/>
      <c r="N12" s="7"/>
      <c r="O12" s="7"/>
      <c r="R12" s="7">
        <v>0.4</v>
      </c>
    </row>
    <row r="13" spans="1:28" x14ac:dyDescent="0.25">
      <c r="A13" s="4">
        <f t="shared" si="0"/>
        <v>0</v>
      </c>
      <c r="B13" s="12">
        <f t="shared" si="1"/>
        <v>0</v>
      </c>
      <c r="C13" s="5">
        <v>3</v>
      </c>
      <c r="D13" s="5" t="s">
        <v>120</v>
      </c>
      <c r="E13" s="11" t="s">
        <v>121</v>
      </c>
      <c r="I13" s="24"/>
      <c r="J13" s="24"/>
      <c r="K13" s="24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90</v>
      </c>
      <c r="E14" s="11" t="s">
        <v>91</v>
      </c>
      <c r="F14" s="35"/>
      <c r="G14" s="35"/>
      <c r="H14" s="35"/>
      <c r="I14" s="35"/>
      <c r="J14" s="35"/>
      <c r="K14" s="35"/>
      <c r="L14" s="24"/>
      <c r="M14" s="24"/>
      <c r="N14" s="24"/>
      <c r="O14" s="24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42</v>
      </c>
      <c r="E15" s="11" t="s">
        <v>43</v>
      </c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98</v>
      </c>
      <c r="E16" s="11" t="s">
        <v>99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108</v>
      </c>
      <c r="E17" s="11" t="s">
        <v>109</v>
      </c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130</v>
      </c>
      <c r="E18" s="11" t="s">
        <v>131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3</v>
      </c>
      <c r="D19" s="5" t="s">
        <v>132</v>
      </c>
      <c r="E19" s="11" t="s">
        <v>133</v>
      </c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96</v>
      </c>
      <c r="E20" s="11" t="s">
        <v>97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Q20" s="24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88</v>
      </c>
      <c r="E21" s="11" t="s">
        <v>89</v>
      </c>
      <c r="F21" s="35"/>
      <c r="G21" s="35"/>
      <c r="H21" s="35"/>
      <c r="I21" s="24"/>
      <c r="J21" s="24"/>
      <c r="K21" s="24"/>
      <c r="L21" s="24"/>
      <c r="M21" s="24"/>
      <c r="N21" s="24"/>
      <c r="O21" s="24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106</v>
      </c>
      <c r="E22" s="11" t="s">
        <v>107</v>
      </c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68</v>
      </c>
      <c r="E23" s="11" t="s">
        <v>69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104</v>
      </c>
      <c r="E24" s="11" t="s">
        <v>105</v>
      </c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7</v>
      </c>
      <c r="D25" s="5" t="s">
        <v>342</v>
      </c>
      <c r="E25" s="11" t="s">
        <v>343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4">
        <f t="shared" si="0"/>
        <v>0</v>
      </c>
      <c r="B26" s="12">
        <f t="shared" si="1"/>
        <v>0</v>
      </c>
      <c r="C26" s="5">
        <v>6</v>
      </c>
      <c r="D26" s="5" t="s">
        <v>308</v>
      </c>
      <c r="E26" s="11" t="s">
        <v>309</v>
      </c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4</v>
      </c>
      <c r="D27" s="5" t="s">
        <v>176</v>
      </c>
      <c r="E27" s="11" t="s">
        <v>177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7" x14ac:dyDescent="0.25">
      <c r="A28" s="4">
        <f t="shared" si="0"/>
        <v>0</v>
      </c>
      <c r="B28" s="12">
        <f t="shared" si="1"/>
        <v>0</v>
      </c>
      <c r="C28" s="5">
        <v>2</v>
      </c>
      <c r="D28" s="5" t="s">
        <v>66</v>
      </c>
      <c r="E28" s="11" t="s">
        <v>67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178</v>
      </c>
      <c r="E29" s="11" t="s">
        <v>179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50</v>
      </c>
      <c r="E30" s="11" t="s">
        <v>51</v>
      </c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32</v>
      </c>
      <c r="E31" s="11" t="s">
        <v>33</v>
      </c>
      <c r="Q31" s="35"/>
    </row>
    <row r="32" spans="1:17" x14ac:dyDescent="0.25">
      <c r="A32" s="4">
        <f t="shared" si="0"/>
        <v>0</v>
      </c>
      <c r="B32" s="12">
        <f t="shared" si="1"/>
        <v>0</v>
      </c>
      <c r="C32" s="5">
        <v>1</v>
      </c>
      <c r="D32" s="5" t="s">
        <v>4</v>
      </c>
      <c r="E32" s="11" t="s">
        <v>5</v>
      </c>
      <c r="Q32" s="8"/>
    </row>
    <row r="33" spans="1:15" x14ac:dyDescent="0.25">
      <c r="A33" s="4">
        <f t="shared" si="0"/>
        <v>0</v>
      </c>
      <c r="B33" s="12">
        <f t="shared" si="1"/>
        <v>0</v>
      </c>
      <c r="C33" s="5">
        <v>3</v>
      </c>
      <c r="D33" s="5" t="s">
        <v>142</v>
      </c>
      <c r="E33" s="11" t="s">
        <v>143</v>
      </c>
      <c r="F33" s="35"/>
      <c r="G33" s="35"/>
      <c r="H33" s="35"/>
      <c r="I33" s="35"/>
      <c r="J33" s="35"/>
      <c r="K33" s="35"/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2</v>
      </c>
      <c r="D34" s="5" t="s">
        <v>56</v>
      </c>
      <c r="E34" s="11" t="s">
        <v>57</v>
      </c>
      <c r="L34" s="35"/>
      <c r="M34" s="35"/>
      <c r="N34" s="35"/>
      <c r="O34" s="35"/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290</v>
      </c>
      <c r="E35" s="11" t="s">
        <v>291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6</v>
      </c>
      <c r="D36" s="5" t="s">
        <v>292</v>
      </c>
      <c r="E36" s="11" t="s">
        <v>293</v>
      </c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372</v>
      </c>
      <c r="E37" s="11" t="s">
        <v>373</v>
      </c>
      <c r="F37" s="7"/>
      <c r="G37" s="7"/>
      <c r="H37" s="7"/>
      <c r="I37" s="24"/>
      <c r="J37" s="24"/>
      <c r="K37" s="24"/>
      <c r="L37" s="7"/>
      <c r="M37" s="7"/>
      <c r="N37" s="7"/>
      <c r="O37" s="7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360</v>
      </c>
      <c r="E38" s="11" t="s">
        <v>361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364</v>
      </c>
      <c r="E39" s="11" t="s">
        <v>365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358</v>
      </c>
      <c r="E40" s="11" t="s">
        <v>359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7</v>
      </c>
      <c r="D41" s="5" t="s">
        <v>340</v>
      </c>
      <c r="E41" s="11" t="s">
        <v>341</v>
      </c>
      <c r="F41" s="24"/>
      <c r="G41" s="24"/>
      <c r="H41" s="24"/>
      <c r="I41" s="24"/>
      <c r="J41" s="24"/>
      <c r="K41" s="24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268</v>
      </c>
      <c r="E42" s="11" t="s">
        <v>269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278</v>
      </c>
      <c r="E43" s="11" t="s">
        <v>279</v>
      </c>
    </row>
    <row r="44" spans="1:15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246</v>
      </c>
      <c r="E44" s="11" t="s">
        <v>247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8</v>
      </c>
      <c r="D45" s="5" t="s">
        <v>384</v>
      </c>
      <c r="E45" s="11" t="s">
        <v>385</v>
      </c>
      <c r="F45" s="24"/>
      <c r="G45" s="24"/>
      <c r="H45" s="24"/>
      <c r="I45" s="24"/>
      <c r="J45" s="24"/>
      <c r="K45" s="24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7</v>
      </c>
      <c r="D46" s="5" t="s">
        <v>338</v>
      </c>
      <c r="E46" s="11" t="s">
        <v>339</v>
      </c>
      <c r="F46" s="35"/>
      <c r="G46" s="35"/>
      <c r="H46" s="35"/>
      <c r="I46" s="35"/>
      <c r="J46" s="35"/>
      <c r="K46" s="35"/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2</v>
      </c>
      <c r="D47" s="5" t="s">
        <v>40</v>
      </c>
      <c r="E47" s="11" t="s">
        <v>41</v>
      </c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5</v>
      </c>
      <c r="D48" s="5" t="s">
        <v>270</v>
      </c>
      <c r="E48" s="11" t="s">
        <v>271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84</v>
      </c>
      <c r="E49" s="11" t="s">
        <v>85</v>
      </c>
      <c r="F49" s="24"/>
      <c r="G49" s="24"/>
      <c r="H49" s="24"/>
      <c r="I49" s="24"/>
      <c r="J49" s="24"/>
      <c r="K49" s="24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8</v>
      </c>
      <c r="D50" s="5" t="s">
        <v>362</v>
      </c>
      <c r="E50" s="11" t="s">
        <v>363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7</v>
      </c>
      <c r="D51" s="5" t="s">
        <v>336</v>
      </c>
      <c r="E51" s="11" t="s">
        <v>337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2</v>
      </c>
      <c r="D52" s="5" t="s">
        <v>46</v>
      </c>
      <c r="E52" s="11" t="s">
        <v>47</v>
      </c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3</v>
      </c>
      <c r="D53" s="5" t="s">
        <v>116</v>
      </c>
      <c r="E53" s="11" t="s">
        <v>117</v>
      </c>
      <c r="I53" s="7"/>
      <c r="J53" s="7"/>
      <c r="K53" s="7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7</v>
      </c>
      <c r="D54" s="5" t="s">
        <v>328</v>
      </c>
      <c r="E54" s="11" t="s">
        <v>329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16</v>
      </c>
      <c r="E55" s="11" t="s">
        <v>17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1</v>
      </c>
      <c r="D56" s="5" t="s">
        <v>10</v>
      </c>
      <c r="E56" s="11" t="s">
        <v>11</v>
      </c>
    </row>
    <row r="57" spans="1:15" x14ac:dyDescent="0.25">
      <c r="A57" s="4">
        <f t="shared" si="0"/>
        <v>0</v>
      </c>
      <c r="B57" s="12">
        <f t="shared" si="1"/>
        <v>0</v>
      </c>
      <c r="C57" s="5">
        <v>8</v>
      </c>
      <c r="D57" s="5" t="s">
        <v>380</v>
      </c>
      <c r="E57" s="11" t="s">
        <v>381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7</v>
      </c>
      <c r="D58" s="5" t="s">
        <v>332</v>
      </c>
      <c r="E58" s="11" t="s">
        <v>333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80</v>
      </c>
      <c r="E59" s="11" t="s">
        <v>81</v>
      </c>
      <c r="F59" s="35"/>
      <c r="G59" s="35"/>
      <c r="H59" s="35"/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2</v>
      </c>
      <c r="D60" s="5" t="s">
        <v>100</v>
      </c>
      <c r="E60" s="11" t="s">
        <v>101</v>
      </c>
      <c r="I60" s="35"/>
      <c r="J60" s="35"/>
      <c r="K60" s="35"/>
      <c r="L60" s="35"/>
      <c r="M60" s="35"/>
      <c r="N60" s="35"/>
      <c r="O60" s="35"/>
    </row>
    <row r="61" spans="1:15" x14ac:dyDescent="0.25">
      <c r="A61" s="4">
        <f t="shared" si="0"/>
        <v>0</v>
      </c>
      <c r="B61" s="12">
        <f t="shared" si="1"/>
        <v>0</v>
      </c>
      <c r="C61" s="5">
        <v>6</v>
      </c>
      <c r="D61" s="5" t="s">
        <v>310</v>
      </c>
      <c r="E61" s="11" t="s">
        <v>311</v>
      </c>
    </row>
    <row r="62" spans="1:15" x14ac:dyDescent="0.25">
      <c r="A62" s="4">
        <f t="shared" si="0"/>
        <v>0</v>
      </c>
      <c r="B62" s="12">
        <f t="shared" si="1"/>
        <v>0</v>
      </c>
      <c r="C62" s="5">
        <v>4</v>
      </c>
      <c r="D62" s="5" t="s">
        <v>190</v>
      </c>
      <c r="E62" s="11" t="s">
        <v>191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8</v>
      </c>
      <c r="D63" s="5" t="s">
        <v>390</v>
      </c>
      <c r="E63" s="11" t="s">
        <v>391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186</v>
      </c>
      <c r="E64" s="11" t="s">
        <v>187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314</v>
      </c>
      <c r="E65" s="11" t="s">
        <v>315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6</v>
      </c>
      <c r="D66" s="5" t="s">
        <v>316</v>
      </c>
      <c r="E66" s="11" t="s">
        <v>317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12</v>
      </c>
      <c r="E67" s="11" t="s">
        <v>416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5</v>
      </c>
      <c r="D68" s="5" t="s">
        <v>224</v>
      </c>
      <c r="E68" s="11" t="s">
        <v>225</v>
      </c>
    </row>
    <row r="69" spans="1:15" x14ac:dyDescent="0.25">
      <c r="A69" s="4">
        <f t="shared" si="2"/>
        <v>0</v>
      </c>
      <c r="B69" s="12">
        <f t="shared" si="3"/>
        <v>0</v>
      </c>
      <c r="C69" s="5">
        <v>7</v>
      </c>
      <c r="D69" s="5" t="s">
        <v>330</v>
      </c>
      <c r="E69" s="11" t="s">
        <v>331</v>
      </c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 x14ac:dyDescent="0.25">
      <c r="A70" s="4">
        <f t="shared" si="2"/>
        <v>0</v>
      </c>
      <c r="B70" s="12">
        <f t="shared" si="3"/>
        <v>0</v>
      </c>
      <c r="C70" s="5">
        <v>12</v>
      </c>
      <c r="D70" s="5" t="s">
        <v>410</v>
      </c>
      <c r="E70" s="11" t="s">
        <v>411</v>
      </c>
    </row>
    <row r="71" spans="1:15" x14ac:dyDescent="0.25">
      <c r="A71" s="4">
        <f t="shared" si="2"/>
        <v>0</v>
      </c>
      <c r="B71" s="12">
        <f t="shared" si="3"/>
        <v>0</v>
      </c>
      <c r="C71" s="5">
        <v>2</v>
      </c>
      <c r="D71" s="5" t="s">
        <v>60</v>
      </c>
      <c r="E71" s="11" t="s">
        <v>61</v>
      </c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6</v>
      </c>
      <c r="D72" s="5" t="s">
        <v>322</v>
      </c>
      <c r="E72" s="11" t="s">
        <v>323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x14ac:dyDescent="0.25">
      <c r="A73" s="4">
        <f t="shared" si="2"/>
        <v>0</v>
      </c>
      <c r="B73" s="12">
        <f t="shared" si="3"/>
        <v>0</v>
      </c>
      <c r="C73" s="5">
        <v>12</v>
      </c>
      <c r="D73" s="5" t="s">
        <v>412</v>
      </c>
      <c r="E73" s="11" t="s">
        <v>413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4</v>
      </c>
      <c r="D74" s="5" t="s">
        <v>188</v>
      </c>
      <c r="E74" s="11" t="s">
        <v>189</v>
      </c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 x14ac:dyDescent="0.25">
      <c r="A75" s="4">
        <f t="shared" si="2"/>
        <v>0</v>
      </c>
      <c r="B75" s="12">
        <f t="shared" si="3"/>
        <v>0</v>
      </c>
      <c r="C75" s="5">
        <v>1</v>
      </c>
      <c r="D75" s="5" t="s">
        <v>6</v>
      </c>
      <c r="E75" s="11" t="s">
        <v>7</v>
      </c>
    </row>
    <row r="76" spans="1:1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124</v>
      </c>
      <c r="E76" s="11" t="s">
        <v>125</v>
      </c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3</v>
      </c>
      <c r="D77" s="5" t="s">
        <v>122</v>
      </c>
      <c r="E77" s="11" t="s">
        <v>123</v>
      </c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2</v>
      </c>
      <c r="D78" s="5" t="s">
        <v>86</v>
      </c>
      <c r="E78" s="11" t="s">
        <v>87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194</v>
      </c>
      <c r="E79" s="11" t="s">
        <v>195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x14ac:dyDescent="0.25">
      <c r="A80" s="4">
        <f t="shared" si="2"/>
        <v>0</v>
      </c>
      <c r="B80" s="12">
        <f t="shared" si="3"/>
        <v>0</v>
      </c>
      <c r="C80" s="5">
        <v>4</v>
      </c>
      <c r="D80" s="5" t="s">
        <v>172</v>
      </c>
      <c r="E80" s="11" t="s">
        <v>173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9</v>
      </c>
      <c r="D81" s="5" t="s">
        <v>400</v>
      </c>
      <c r="E81" s="11" t="s">
        <v>401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8</v>
      </c>
      <c r="D82" s="5" t="s">
        <v>386</v>
      </c>
      <c r="E82" s="11" t="s">
        <v>387</v>
      </c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44</v>
      </c>
      <c r="E83" s="11" t="s">
        <v>45</v>
      </c>
      <c r="L83" s="7"/>
      <c r="M83" s="7"/>
      <c r="N83" s="7"/>
      <c r="O83" s="7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78</v>
      </c>
      <c r="E84" s="11" t="s">
        <v>79</v>
      </c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38</v>
      </c>
      <c r="E85" s="11" t="s">
        <v>39</v>
      </c>
      <c r="F85" s="35"/>
      <c r="G85" s="35"/>
      <c r="H85" s="35"/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408</v>
      </c>
      <c r="E86" s="11" t="s">
        <v>409</v>
      </c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36</v>
      </c>
      <c r="E87" s="11" t="s">
        <v>37</v>
      </c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92</v>
      </c>
      <c r="E88" s="11" t="s">
        <v>93</v>
      </c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102</v>
      </c>
      <c r="E89" s="11" t="s">
        <v>103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110</v>
      </c>
      <c r="E90" s="11" t="s">
        <v>111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1</v>
      </c>
      <c r="D91" s="5" t="s">
        <v>26</v>
      </c>
      <c r="E91" s="11" t="s">
        <v>27</v>
      </c>
    </row>
    <row r="92" spans="1:15" x14ac:dyDescent="0.25">
      <c r="A92" s="4">
        <f t="shared" si="2"/>
        <v>0</v>
      </c>
      <c r="B92" s="12">
        <f t="shared" si="3"/>
        <v>0</v>
      </c>
      <c r="C92" s="5">
        <v>3</v>
      </c>
      <c r="D92" s="5" t="s">
        <v>138</v>
      </c>
      <c r="E92" s="11" t="s">
        <v>139</v>
      </c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x14ac:dyDescent="0.25">
      <c r="A93" s="4">
        <f t="shared" si="2"/>
        <v>0</v>
      </c>
      <c r="B93" s="12">
        <f t="shared" si="3"/>
        <v>0</v>
      </c>
      <c r="C93" s="5">
        <v>8</v>
      </c>
      <c r="D93" s="5" t="s">
        <v>378</v>
      </c>
      <c r="E93" s="11" t="s">
        <v>379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2</v>
      </c>
      <c r="D94" s="5" t="s">
        <v>94</v>
      </c>
      <c r="E94" s="11" t="s">
        <v>95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284</v>
      </c>
      <c r="E95" s="11" t="s">
        <v>285</v>
      </c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234</v>
      </c>
      <c r="E96" s="11" t="s">
        <v>235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8</v>
      </c>
      <c r="D97" s="5" t="s">
        <v>368</v>
      </c>
      <c r="E97" s="11" t="s">
        <v>369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</row>
    <row r="98" spans="1:15" x14ac:dyDescent="0.25">
      <c r="A98" s="4">
        <f t="shared" si="2"/>
        <v>0</v>
      </c>
      <c r="B98" s="12">
        <f t="shared" si="3"/>
        <v>0</v>
      </c>
      <c r="C98" s="5">
        <v>5</v>
      </c>
      <c r="D98" s="5" t="s">
        <v>282</v>
      </c>
      <c r="E98" s="11" t="s">
        <v>283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8</v>
      </c>
      <c r="D99" s="5" t="s">
        <v>352</v>
      </c>
      <c r="E99" s="11" t="s">
        <v>353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12</v>
      </c>
      <c r="E100" s="11" t="s">
        <v>13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4</v>
      </c>
      <c r="D101" s="5" t="s">
        <v>210</v>
      </c>
      <c r="E101" s="11" t="s">
        <v>211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70</v>
      </c>
      <c r="E102" s="11" t="s">
        <v>71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x14ac:dyDescent="0.25">
      <c r="A103" s="4">
        <f t="shared" si="2"/>
        <v>0</v>
      </c>
      <c r="B103" s="12">
        <f t="shared" si="3"/>
        <v>0</v>
      </c>
      <c r="C103" s="5">
        <v>6</v>
      </c>
      <c r="D103" s="5" t="s">
        <v>294</v>
      </c>
      <c r="E103" s="11" t="s">
        <v>295</v>
      </c>
    </row>
    <row r="104" spans="1:15" x14ac:dyDescent="0.25">
      <c r="A104" s="4">
        <f t="shared" si="2"/>
        <v>0</v>
      </c>
      <c r="B104" s="12">
        <f t="shared" si="3"/>
        <v>0</v>
      </c>
      <c r="C104" s="5">
        <v>8</v>
      </c>
      <c r="D104" s="5" t="s">
        <v>356</v>
      </c>
      <c r="E104" s="11" t="s">
        <v>357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5</v>
      </c>
      <c r="D105" s="5" t="s">
        <v>250</v>
      </c>
      <c r="E105" s="11" t="s">
        <v>251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7</v>
      </c>
      <c r="D106" s="5" t="s">
        <v>334</v>
      </c>
      <c r="E106" s="11" t="s">
        <v>335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3</v>
      </c>
      <c r="D107" s="5" t="s">
        <v>150</v>
      </c>
      <c r="E107" s="11" t="s">
        <v>151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6</v>
      </c>
      <c r="D108" s="5" t="s">
        <v>318</v>
      </c>
      <c r="E108" s="11" t="s">
        <v>319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7"/>
      <c r="J136" s="7"/>
      <c r="K136" s="7"/>
      <c r="L136" s="7"/>
      <c r="M136" s="7"/>
      <c r="N136" s="7"/>
      <c r="O136" s="7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8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35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V209">
    <sortCondition descending="1" ref="A3:A20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F1" activePane="topRight" state="frozen"/>
      <selection pane="topRight" activeCell="E3" sqref="E3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17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0.63500000000000001</v>
      </c>
      <c r="G1" s="5">
        <v>3</v>
      </c>
      <c r="H1" s="5">
        <v>1</v>
      </c>
      <c r="I1" s="5">
        <v>4</v>
      </c>
      <c r="J1" s="5" t="s">
        <v>553</v>
      </c>
      <c r="K1" s="5">
        <v>1</v>
      </c>
      <c r="L1" s="5">
        <v>3</v>
      </c>
      <c r="M1" s="5" t="s">
        <v>553</v>
      </c>
      <c r="N1" s="5">
        <v>4</v>
      </c>
      <c r="O1" s="5">
        <v>4</v>
      </c>
      <c r="P1" s="24">
        <v>4</v>
      </c>
      <c r="Q1" s="24">
        <v>0.69</v>
      </c>
      <c r="R1" s="24">
        <v>3</v>
      </c>
      <c r="S1" s="24">
        <v>3.75</v>
      </c>
      <c r="T1" s="24">
        <v>2</v>
      </c>
      <c r="U1" s="24">
        <v>12</v>
      </c>
      <c r="V1" s="24">
        <v>10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16">
        <v>42110</v>
      </c>
      <c r="H2" s="33">
        <v>42125</v>
      </c>
      <c r="I2" s="33">
        <v>42165</v>
      </c>
      <c r="J2" s="33">
        <v>42178</v>
      </c>
      <c r="K2" s="33">
        <v>42187</v>
      </c>
      <c r="L2" s="33">
        <v>42195</v>
      </c>
      <c r="M2" s="33">
        <v>42202</v>
      </c>
      <c r="N2" s="16">
        <v>42215</v>
      </c>
      <c r="O2" s="16">
        <v>42229</v>
      </c>
      <c r="P2" s="16">
        <v>42243</v>
      </c>
      <c r="Q2" s="17">
        <v>42250</v>
      </c>
      <c r="R2" s="17">
        <v>42264</v>
      </c>
      <c r="S2" s="17">
        <v>42285</v>
      </c>
      <c r="T2" s="17">
        <v>42316</v>
      </c>
      <c r="U2" s="17">
        <v>42355</v>
      </c>
      <c r="V2" s="17">
        <v>42386</v>
      </c>
      <c r="W2" s="7"/>
      <c r="X2" s="7"/>
      <c r="Y2" s="7"/>
      <c r="Z2" s="7"/>
      <c r="AA2" s="7"/>
      <c r="AB2" s="7"/>
    </row>
    <row r="3" spans="1:28" x14ac:dyDescent="0.25">
      <c r="A3" s="4">
        <f t="shared" ref="A3:A66" si="0">COUNTIF(F3:AN3,"&gt;0")</f>
        <v>15</v>
      </c>
      <c r="B3" s="12">
        <f t="shared" ref="B3:B66" si="1">MAX(F3:AN3)</f>
        <v>7.0000000000000007E-2</v>
      </c>
      <c r="C3" s="5">
        <v>3</v>
      </c>
      <c r="D3" s="5" t="s">
        <v>118</v>
      </c>
      <c r="E3" s="21" t="s">
        <v>119</v>
      </c>
      <c r="F3" s="5">
        <f>0.03*(1/0.635)</f>
        <v>4.7244094488188969E-2</v>
      </c>
      <c r="G3" s="5">
        <v>0.06</v>
      </c>
      <c r="H3" s="5">
        <v>0.03</v>
      </c>
      <c r="I3" s="35">
        <v>0.03</v>
      </c>
      <c r="J3" s="35">
        <v>0.03</v>
      </c>
      <c r="K3" s="35">
        <v>0.02</v>
      </c>
      <c r="L3" s="35">
        <v>0.02</v>
      </c>
      <c r="M3" s="35">
        <v>0.02</v>
      </c>
      <c r="N3" s="35">
        <v>0.02</v>
      </c>
      <c r="O3" s="35">
        <v>0.02</v>
      </c>
      <c r="P3" s="7">
        <v>0.03</v>
      </c>
      <c r="R3" s="7">
        <v>0.03</v>
      </c>
      <c r="S3" s="7">
        <v>0.03</v>
      </c>
      <c r="T3" s="7">
        <v>7.0000000000000007E-2</v>
      </c>
      <c r="U3" s="7">
        <v>0.03</v>
      </c>
    </row>
    <row r="4" spans="1:28" x14ac:dyDescent="0.25">
      <c r="A4" s="4">
        <f t="shared" si="0"/>
        <v>13</v>
      </c>
      <c r="B4" s="12">
        <f t="shared" si="1"/>
        <v>1.67</v>
      </c>
      <c r="C4" s="5">
        <v>4</v>
      </c>
      <c r="D4" s="5" t="s">
        <v>164</v>
      </c>
      <c r="E4" s="21" t="s">
        <v>165</v>
      </c>
      <c r="F4" s="5">
        <f>0.48*(1/0.635)</f>
        <v>0.7559055118110235</v>
      </c>
      <c r="H4" s="5">
        <v>0.32</v>
      </c>
      <c r="I4" s="5">
        <v>1.4</v>
      </c>
      <c r="J4" s="5">
        <v>1.67</v>
      </c>
      <c r="K4" s="5">
        <v>1.1299999999999999</v>
      </c>
      <c r="L4" s="5">
        <v>0.63</v>
      </c>
      <c r="M4" s="5">
        <v>0.95</v>
      </c>
      <c r="N4" s="5">
        <v>0.47</v>
      </c>
      <c r="O4" s="5">
        <v>0.47</v>
      </c>
      <c r="P4" s="7">
        <v>0.28999999999999998</v>
      </c>
      <c r="Q4" s="7">
        <f>0.02*(1/0.69)</f>
        <v>2.8985507246376815E-2</v>
      </c>
      <c r="R4" s="7">
        <v>0.64</v>
      </c>
      <c r="S4" s="7">
        <v>0.08</v>
      </c>
    </row>
    <row r="5" spans="1:28" x14ac:dyDescent="0.25">
      <c r="A5" s="4">
        <f t="shared" si="0"/>
        <v>13</v>
      </c>
      <c r="B5" s="12">
        <f t="shared" si="1"/>
        <v>0.65</v>
      </c>
      <c r="C5" s="5">
        <v>5</v>
      </c>
      <c r="D5" s="5" t="s">
        <v>222</v>
      </c>
      <c r="E5" s="21" t="s">
        <v>223</v>
      </c>
      <c r="H5" s="5">
        <v>0.19</v>
      </c>
      <c r="I5" s="35">
        <v>0.18</v>
      </c>
      <c r="J5" s="5">
        <v>0.18</v>
      </c>
      <c r="K5" s="5">
        <v>0.49</v>
      </c>
      <c r="L5" s="5">
        <v>0.28999999999999998</v>
      </c>
      <c r="M5" s="5">
        <v>0.59</v>
      </c>
      <c r="N5" s="5">
        <v>0.21</v>
      </c>
      <c r="O5" s="5">
        <v>0.3</v>
      </c>
      <c r="P5" s="7">
        <v>0.65</v>
      </c>
      <c r="Q5" s="7">
        <f>0.23*(1/0.69)</f>
        <v>0.33333333333333343</v>
      </c>
      <c r="R5" s="7">
        <v>0.42</v>
      </c>
      <c r="S5" s="7">
        <v>0.22</v>
      </c>
      <c r="V5" s="7">
        <v>0.18</v>
      </c>
    </row>
    <row r="6" spans="1:28" x14ac:dyDescent="0.25">
      <c r="A6" s="4">
        <f t="shared" si="0"/>
        <v>11</v>
      </c>
      <c r="B6" s="12">
        <f t="shared" si="1"/>
        <v>0.47</v>
      </c>
      <c r="C6" s="5">
        <v>7</v>
      </c>
      <c r="D6" s="5" t="s">
        <v>326</v>
      </c>
      <c r="E6" s="21" t="s">
        <v>327</v>
      </c>
      <c r="F6" s="5">
        <f>0.23*(1/0.635)</f>
        <v>0.36220472440944879</v>
      </c>
      <c r="G6" s="5">
        <v>0.22</v>
      </c>
      <c r="H6" s="5">
        <v>0.2</v>
      </c>
      <c r="K6" s="5">
        <v>0.2</v>
      </c>
      <c r="M6" s="5">
        <v>0.28000000000000003</v>
      </c>
      <c r="N6" s="5">
        <v>0.2</v>
      </c>
      <c r="Q6" s="7">
        <f>0.2*(1/0.69)</f>
        <v>0.28985507246376818</v>
      </c>
      <c r="R6" s="7">
        <v>0.47</v>
      </c>
      <c r="S6" s="7">
        <v>0.19</v>
      </c>
      <c r="T6" s="7">
        <v>0.3</v>
      </c>
      <c r="U6" s="7">
        <v>0.21</v>
      </c>
    </row>
    <row r="7" spans="1:28" x14ac:dyDescent="0.25">
      <c r="A7" s="4">
        <f t="shared" si="0"/>
        <v>7</v>
      </c>
      <c r="B7" s="12">
        <f t="shared" si="1"/>
        <v>0.63</v>
      </c>
      <c r="C7" s="5">
        <v>4</v>
      </c>
      <c r="D7" s="5" t="s">
        <v>166</v>
      </c>
      <c r="E7" s="21" t="s">
        <v>167</v>
      </c>
      <c r="K7" s="5">
        <v>0.2</v>
      </c>
      <c r="L7" s="5">
        <v>0.63</v>
      </c>
      <c r="M7" s="5">
        <v>0.35</v>
      </c>
      <c r="N7" s="5">
        <v>0.19</v>
      </c>
      <c r="P7" s="7">
        <v>0.21</v>
      </c>
      <c r="R7" s="7">
        <v>0.33</v>
      </c>
      <c r="S7" s="7">
        <v>0.13</v>
      </c>
    </row>
    <row r="8" spans="1:28" x14ac:dyDescent="0.25">
      <c r="A8" s="4">
        <f t="shared" si="0"/>
        <v>6</v>
      </c>
      <c r="B8" s="12">
        <f t="shared" si="1"/>
        <v>7.09</v>
      </c>
      <c r="C8" s="5">
        <v>5</v>
      </c>
      <c r="D8" s="5" t="s">
        <v>220</v>
      </c>
      <c r="E8" s="21" t="s">
        <v>221</v>
      </c>
      <c r="H8" s="5">
        <v>7.09</v>
      </c>
      <c r="I8" s="5">
        <v>2.11</v>
      </c>
      <c r="J8" s="5">
        <v>0.7</v>
      </c>
      <c r="K8" s="5">
        <v>0.25</v>
      </c>
      <c r="M8" s="11">
        <v>0.24</v>
      </c>
      <c r="P8" s="7">
        <v>0.19</v>
      </c>
    </row>
    <row r="9" spans="1:28" x14ac:dyDescent="0.25">
      <c r="A9" s="4">
        <f t="shared" si="0"/>
        <v>5</v>
      </c>
      <c r="B9" s="12">
        <f t="shared" si="1"/>
        <v>1.34</v>
      </c>
      <c r="C9" s="5">
        <v>4</v>
      </c>
      <c r="D9" s="5" t="s">
        <v>170</v>
      </c>
      <c r="E9" s="6" t="s">
        <v>171</v>
      </c>
      <c r="I9" s="5">
        <v>0.83</v>
      </c>
      <c r="J9" s="5">
        <v>1.34</v>
      </c>
      <c r="K9" s="5">
        <v>0.71</v>
      </c>
      <c r="M9" s="5">
        <v>0.31</v>
      </c>
      <c r="N9" s="5">
        <v>0.38</v>
      </c>
    </row>
    <row r="10" spans="1:28" x14ac:dyDescent="0.25">
      <c r="A10" s="4">
        <f t="shared" si="0"/>
        <v>2</v>
      </c>
      <c r="B10" s="12">
        <f t="shared" si="1"/>
        <v>1.55</v>
      </c>
      <c r="C10" s="5">
        <v>12</v>
      </c>
      <c r="D10" s="5" t="s">
        <v>410</v>
      </c>
      <c r="E10" s="21" t="s">
        <v>411</v>
      </c>
      <c r="H10" s="5">
        <v>1.55</v>
      </c>
      <c r="I10" s="5">
        <v>0.83</v>
      </c>
    </row>
    <row r="11" spans="1:28" x14ac:dyDescent="0.25">
      <c r="A11" s="4">
        <f t="shared" si="0"/>
        <v>1</v>
      </c>
      <c r="B11" s="12">
        <f t="shared" si="1"/>
        <v>0.26</v>
      </c>
      <c r="C11" s="5">
        <v>6</v>
      </c>
      <c r="D11" s="5" t="s">
        <v>288</v>
      </c>
      <c r="E11" s="21" t="s">
        <v>289</v>
      </c>
      <c r="G11" s="5">
        <v>0.26</v>
      </c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7"/>
      <c r="J12" s="7"/>
      <c r="K12" s="7"/>
      <c r="L12" s="7"/>
      <c r="M12" s="7"/>
      <c r="N12" s="7"/>
      <c r="O12" s="7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7"/>
      <c r="J13" s="7"/>
      <c r="K13" s="7"/>
      <c r="L13" s="7"/>
      <c r="M13" s="7"/>
      <c r="N13" s="7"/>
      <c r="O13" s="7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22"/>
      <c r="M14" s="22"/>
      <c r="N14" s="22"/>
      <c r="O14" s="22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7"/>
      <c r="J15" s="7"/>
      <c r="K15" s="7"/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7"/>
      <c r="J16" s="7"/>
      <c r="K16" s="7"/>
      <c r="L16" s="7"/>
      <c r="M16" s="7"/>
      <c r="N16" s="7"/>
      <c r="O16" s="7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7"/>
      <c r="J21" s="7"/>
      <c r="K21" s="7"/>
      <c r="L21" s="7"/>
      <c r="M21" s="7"/>
      <c r="N21" s="7"/>
      <c r="O21" s="7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7"/>
      <c r="M22" s="7"/>
      <c r="N22" s="7"/>
      <c r="O22" s="7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6</v>
      </c>
      <c r="D25" s="5" t="s">
        <v>308</v>
      </c>
      <c r="E25" s="11" t="s">
        <v>309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4</v>
      </c>
      <c r="D26" s="5" t="s">
        <v>176</v>
      </c>
      <c r="E26" s="11" t="s">
        <v>177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2</v>
      </c>
      <c r="D27" s="5" t="s">
        <v>66</v>
      </c>
      <c r="E27" s="11" t="s">
        <v>67</v>
      </c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7" x14ac:dyDescent="0.25">
      <c r="A28" s="4">
        <f t="shared" si="0"/>
        <v>0</v>
      </c>
      <c r="B28" s="12">
        <f t="shared" si="1"/>
        <v>0</v>
      </c>
      <c r="C28" s="5">
        <v>4</v>
      </c>
      <c r="D28" s="5" t="s">
        <v>178</v>
      </c>
      <c r="E28" s="11" t="s">
        <v>179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2</v>
      </c>
      <c r="D29" s="5" t="s">
        <v>50</v>
      </c>
      <c r="E29" s="11" t="s">
        <v>51</v>
      </c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1</v>
      </c>
      <c r="D30" s="5" t="s">
        <v>32</v>
      </c>
      <c r="E30" s="11" t="s">
        <v>33</v>
      </c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4</v>
      </c>
      <c r="E31" s="11" t="s">
        <v>5</v>
      </c>
      <c r="Q31" s="8"/>
    </row>
    <row r="32" spans="1:17" x14ac:dyDescent="0.25">
      <c r="A32" s="4">
        <f t="shared" si="0"/>
        <v>0</v>
      </c>
      <c r="B32" s="12">
        <f t="shared" si="1"/>
        <v>0</v>
      </c>
      <c r="C32" s="5">
        <v>3</v>
      </c>
      <c r="D32" s="5" t="s">
        <v>142</v>
      </c>
      <c r="E32" s="11" t="s">
        <v>143</v>
      </c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56</v>
      </c>
      <c r="E33" s="11" t="s">
        <v>57</v>
      </c>
      <c r="L33" s="7"/>
      <c r="M33" s="7"/>
      <c r="N33" s="7"/>
      <c r="O33" s="7"/>
    </row>
    <row r="34" spans="1:15" x14ac:dyDescent="0.25">
      <c r="A34" s="4">
        <f t="shared" si="0"/>
        <v>0</v>
      </c>
      <c r="B34" s="12">
        <f t="shared" si="1"/>
        <v>0</v>
      </c>
      <c r="C34" s="5">
        <v>6</v>
      </c>
      <c r="D34" s="5" t="s">
        <v>290</v>
      </c>
      <c r="E34" s="11" t="s">
        <v>291</v>
      </c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11" t="s">
        <v>293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11" t="s">
        <v>373</v>
      </c>
      <c r="F36" s="35"/>
      <c r="G36" s="35"/>
      <c r="H36" s="35"/>
      <c r="I36" s="24"/>
      <c r="J36" s="24"/>
      <c r="K36" s="24"/>
      <c r="L36" s="24"/>
      <c r="M36" s="24"/>
      <c r="N36" s="24"/>
      <c r="O36" s="24"/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11" t="s">
        <v>361</v>
      </c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11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11" t="s">
        <v>359</v>
      </c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11" t="s">
        <v>341</v>
      </c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11" t="s">
        <v>269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11" t="s">
        <v>279</v>
      </c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11" t="s">
        <v>247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11" t="s">
        <v>385</v>
      </c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11" t="s">
        <v>339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</row>
    <row r="46" spans="1:15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11" t="s">
        <v>41</v>
      </c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11" t="s">
        <v>271</v>
      </c>
      <c r="F47" s="35"/>
      <c r="G47" s="35"/>
      <c r="H47" s="35"/>
      <c r="I47" s="35"/>
      <c r="J47" s="35"/>
      <c r="K47" s="35"/>
      <c r="L47" s="24"/>
      <c r="M47" s="24"/>
      <c r="N47" s="24"/>
      <c r="O47" s="24"/>
    </row>
    <row r="48" spans="1:15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11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11" t="s">
        <v>363</v>
      </c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11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11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11" t="s">
        <v>117</v>
      </c>
      <c r="I52" s="35"/>
      <c r="J52" s="35"/>
      <c r="K52" s="35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11" t="s">
        <v>329</v>
      </c>
      <c r="F53" s="35"/>
      <c r="G53" s="35"/>
      <c r="H53" s="35"/>
      <c r="I53" s="24"/>
      <c r="J53" s="24"/>
      <c r="K53" s="24"/>
      <c r="L53" s="24"/>
      <c r="M53" s="24"/>
      <c r="N53" s="24"/>
      <c r="O53" s="24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11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11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11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11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11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11" t="s">
        <v>101</v>
      </c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11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11" t="s">
        <v>191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11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11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11" t="s">
        <v>315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11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11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11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2</v>
      </c>
      <c r="D69" s="5" t="s">
        <v>60</v>
      </c>
      <c r="E69" s="11" t="s">
        <v>61</v>
      </c>
      <c r="L69" s="7"/>
      <c r="M69" s="7"/>
      <c r="N69" s="7"/>
      <c r="O69" s="7"/>
    </row>
    <row r="70" spans="1:15" x14ac:dyDescent="0.25">
      <c r="A70" s="4">
        <f t="shared" si="2"/>
        <v>0</v>
      </c>
      <c r="B70" s="12">
        <f t="shared" si="3"/>
        <v>0</v>
      </c>
      <c r="C70" s="5">
        <v>6</v>
      </c>
      <c r="D70" s="5" t="s">
        <v>322</v>
      </c>
      <c r="E70" s="11" t="s">
        <v>323</v>
      </c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12</v>
      </c>
      <c r="D71" s="5" t="s">
        <v>412</v>
      </c>
      <c r="E71" s="11" t="s">
        <v>413</v>
      </c>
    </row>
    <row r="72" spans="1:15" x14ac:dyDescent="0.25">
      <c r="A72" s="4">
        <f t="shared" si="2"/>
        <v>0</v>
      </c>
      <c r="B72" s="12">
        <f t="shared" si="3"/>
        <v>0</v>
      </c>
      <c r="C72" s="5">
        <v>4</v>
      </c>
      <c r="D72" s="5" t="s">
        <v>188</v>
      </c>
      <c r="E72" s="11" t="s">
        <v>189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x14ac:dyDescent="0.25">
      <c r="A73" s="4">
        <f t="shared" si="2"/>
        <v>0</v>
      </c>
      <c r="B73" s="12">
        <f t="shared" si="3"/>
        <v>0</v>
      </c>
      <c r="C73" s="5">
        <v>1</v>
      </c>
      <c r="D73" s="5" t="s">
        <v>6</v>
      </c>
      <c r="E73" s="11" t="s">
        <v>7</v>
      </c>
    </row>
    <row r="74" spans="1:15" x14ac:dyDescent="0.25">
      <c r="A74" s="4">
        <f t="shared" si="2"/>
        <v>0</v>
      </c>
      <c r="B74" s="12">
        <f t="shared" si="3"/>
        <v>0</v>
      </c>
      <c r="C74" s="5">
        <v>3</v>
      </c>
      <c r="D74" s="5" t="s">
        <v>124</v>
      </c>
      <c r="E74" s="11" t="s">
        <v>125</v>
      </c>
      <c r="I74" s="35"/>
      <c r="J74" s="35"/>
      <c r="K74" s="35"/>
      <c r="L74" s="35"/>
      <c r="M74" s="35"/>
      <c r="N74" s="35"/>
      <c r="O74" s="35"/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122</v>
      </c>
      <c r="E75" s="11" t="s">
        <v>123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2</v>
      </c>
      <c r="D76" s="5" t="s">
        <v>86</v>
      </c>
      <c r="E76" s="11" t="s">
        <v>87</v>
      </c>
      <c r="F76" s="35"/>
      <c r="G76" s="35"/>
      <c r="H76" s="35"/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4</v>
      </c>
      <c r="D77" s="5" t="s">
        <v>194</v>
      </c>
      <c r="E77" s="11" t="s">
        <v>195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172</v>
      </c>
      <c r="E78" s="11" t="s">
        <v>173</v>
      </c>
    </row>
    <row r="79" spans="1:15" x14ac:dyDescent="0.25">
      <c r="A79" s="4">
        <f t="shared" si="2"/>
        <v>0</v>
      </c>
      <c r="B79" s="12">
        <f t="shared" si="3"/>
        <v>0</v>
      </c>
      <c r="C79" s="5">
        <v>3</v>
      </c>
      <c r="D79" s="5" t="s">
        <v>136</v>
      </c>
      <c r="E79" s="11" t="s">
        <v>137</v>
      </c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x14ac:dyDescent="0.25">
      <c r="A80" s="4">
        <f t="shared" si="2"/>
        <v>0</v>
      </c>
      <c r="B80" s="12">
        <f t="shared" si="3"/>
        <v>0</v>
      </c>
      <c r="C80" s="5">
        <v>9</v>
      </c>
      <c r="D80" s="5" t="s">
        <v>400</v>
      </c>
      <c r="E80" s="11" t="s">
        <v>401</v>
      </c>
    </row>
    <row r="81" spans="1:15" x14ac:dyDescent="0.25">
      <c r="A81" s="4">
        <f t="shared" si="2"/>
        <v>0</v>
      </c>
      <c r="B81" s="12">
        <f t="shared" si="3"/>
        <v>0</v>
      </c>
      <c r="C81" s="5">
        <v>8</v>
      </c>
      <c r="D81" s="5" t="s">
        <v>386</v>
      </c>
      <c r="E81" s="11" t="s">
        <v>387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2</v>
      </c>
      <c r="D82" s="5" t="s">
        <v>44</v>
      </c>
      <c r="E82" s="11" t="s">
        <v>45</v>
      </c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78</v>
      </c>
      <c r="E83" s="11" t="s">
        <v>79</v>
      </c>
      <c r="F83" s="35"/>
      <c r="G83" s="35"/>
      <c r="H83" s="35"/>
      <c r="I83" s="35"/>
      <c r="J83" s="35"/>
      <c r="K83" s="35"/>
      <c r="L83" s="24"/>
      <c r="M83" s="24"/>
      <c r="N83" s="24"/>
      <c r="O83" s="24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38</v>
      </c>
      <c r="E84" s="11" t="s">
        <v>39</v>
      </c>
      <c r="F84" s="7"/>
      <c r="G84" s="7"/>
      <c r="H84" s="7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12</v>
      </c>
      <c r="D85" s="5" t="s">
        <v>408</v>
      </c>
      <c r="E85" s="11" t="s">
        <v>409</v>
      </c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36</v>
      </c>
      <c r="E86" s="11" t="s">
        <v>37</v>
      </c>
      <c r="L86" s="35"/>
      <c r="M86" s="35"/>
      <c r="N86" s="35"/>
      <c r="O86" s="35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92</v>
      </c>
      <c r="E87" s="11" t="s">
        <v>93</v>
      </c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102</v>
      </c>
      <c r="E88" s="11" t="s">
        <v>103</v>
      </c>
      <c r="I88" s="24"/>
      <c r="J88" s="24"/>
      <c r="K88" s="24"/>
      <c r="L88" s="24"/>
      <c r="M88" s="24"/>
      <c r="N88" s="24"/>
      <c r="O88" s="24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110</v>
      </c>
      <c r="E89" s="11" t="s">
        <v>111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1</v>
      </c>
      <c r="D90" s="5" t="s">
        <v>26</v>
      </c>
      <c r="E90" s="11" t="s">
        <v>27</v>
      </c>
    </row>
    <row r="91" spans="1:15" x14ac:dyDescent="0.25">
      <c r="A91" s="4">
        <f t="shared" si="2"/>
        <v>0</v>
      </c>
      <c r="B91" s="12">
        <f t="shared" si="3"/>
        <v>0</v>
      </c>
      <c r="C91" s="5">
        <v>3</v>
      </c>
      <c r="D91" s="5" t="s">
        <v>138</v>
      </c>
      <c r="E91" s="11" t="s">
        <v>139</v>
      </c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8</v>
      </c>
      <c r="D92" s="5" t="s">
        <v>378</v>
      </c>
      <c r="E92" s="11" t="s">
        <v>379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</row>
    <row r="93" spans="1:15" x14ac:dyDescent="0.25">
      <c r="A93" s="4">
        <f t="shared" si="2"/>
        <v>0</v>
      </c>
      <c r="B93" s="12">
        <f t="shared" si="3"/>
        <v>0</v>
      </c>
      <c r="C93" s="5">
        <v>2</v>
      </c>
      <c r="D93" s="5" t="s">
        <v>94</v>
      </c>
      <c r="E93" s="11" t="s">
        <v>95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5</v>
      </c>
      <c r="D94" s="5" t="s">
        <v>284</v>
      </c>
      <c r="E94" s="11" t="s">
        <v>285</v>
      </c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234</v>
      </c>
      <c r="E95" s="11" t="s">
        <v>235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8</v>
      </c>
      <c r="D96" s="5" t="s">
        <v>368</v>
      </c>
      <c r="E96" s="11" t="s">
        <v>369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282</v>
      </c>
      <c r="E97" s="11" t="s">
        <v>283</v>
      </c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352</v>
      </c>
      <c r="E98" s="11" t="s">
        <v>353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1</v>
      </c>
      <c r="D99" s="5" t="s">
        <v>12</v>
      </c>
      <c r="E99" s="11" t="s">
        <v>13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4</v>
      </c>
      <c r="D100" s="5" t="s">
        <v>210</v>
      </c>
      <c r="E100" s="11" t="s">
        <v>211</v>
      </c>
      <c r="F100" s="35"/>
      <c r="G100" s="35"/>
      <c r="H100" s="35"/>
      <c r="I100" s="35"/>
      <c r="J100" s="35"/>
      <c r="K100" s="35"/>
      <c r="L100" s="35"/>
      <c r="M100" s="35"/>
      <c r="N100" s="35"/>
      <c r="O100" s="35"/>
    </row>
    <row r="101" spans="1:15" x14ac:dyDescent="0.25">
      <c r="A101" s="4">
        <f t="shared" si="2"/>
        <v>0</v>
      </c>
      <c r="B101" s="12">
        <f t="shared" si="3"/>
        <v>0</v>
      </c>
      <c r="C101" s="5">
        <v>2</v>
      </c>
      <c r="D101" s="5" t="s">
        <v>70</v>
      </c>
      <c r="E101" s="11" t="s">
        <v>71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x14ac:dyDescent="0.25">
      <c r="A102" s="4">
        <f t="shared" si="2"/>
        <v>0</v>
      </c>
      <c r="B102" s="12">
        <f t="shared" si="3"/>
        <v>0</v>
      </c>
      <c r="C102" s="5">
        <v>6</v>
      </c>
      <c r="D102" s="5" t="s">
        <v>294</v>
      </c>
      <c r="E102" s="11" t="s">
        <v>295</v>
      </c>
    </row>
    <row r="103" spans="1:15" x14ac:dyDescent="0.25">
      <c r="A103" s="4">
        <f t="shared" si="2"/>
        <v>0</v>
      </c>
      <c r="B103" s="12">
        <f t="shared" si="3"/>
        <v>0</v>
      </c>
      <c r="C103" s="5">
        <v>8</v>
      </c>
      <c r="D103" s="5" t="s">
        <v>356</v>
      </c>
      <c r="E103" s="11" t="s">
        <v>357</v>
      </c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pans="1:15" x14ac:dyDescent="0.25">
      <c r="A104" s="4">
        <f t="shared" si="2"/>
        <v>0</v>
      </c>
      <c r="B104" s="12">
        <f t="shared" si="3"/>
        <v>0</v>
      </c>
      <c r="C104" s="5">
        <v>5</v>
      </c>
      <c r="D104" s="5" t="s">
        <v>250</v>
      </c>
      <c r="E104" s="11" t="s">
        <v>251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x14ac:dyDescent="0.25">
      <c r="A105" s="4">
        <f t="shared" si="2"/>
        <v>0</v>
      </c>
      <c r="B105" s="12">
        <f t="shared" si="3"/>
        <v>0</v>
      </c>
      <c r="C105" s="5">
        <v>7</v>
      </c>
      <c r="D105" s="5" t="s">
        <v>334</v>
      </c>
      <c r="E105" s="11" t="s">
        <v>335</v>
      </c>
      <c r="F105" s="24"/>
      <c r="G105" s="24"/>
      <c r="H105" s="24"/>
      <c r="I105" s="24"/>
      <c r="J105" s="24"/>
      <c r="K105" s="24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3</v>
      </c>
      <c r="D106" s="5" t="s">
        <v>150</v>
      </c>
      <c r="E106" s="11" t="s">
        <v>151</v>
      </c>
      <c r="F106" s="24"/>
      <c r="G106" s="24"/>
      <c r="H106" s="24"/>
      <c r="I106" s="24"/>
      <c r="J106" s="24"/>
      <c r="K106" s="24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6</v>
      </c>
      <c r="D107" s="5" t="s">
        <v>318</v>
      </c>
      <c r="E107" s="11" t="s">
        <v>319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5</v>
      </c>
      <c r="D108" s="5" t="s">
        <v>264</v>
      </c>
      <c r="E108" s="11" t="s">
        <v>265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35"/>
      <c r="M115" s="35"/>
      <c r="N115" s="35"/>
      <c r="O115" s="35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35"/>
      <c r="G119" s="35"/>
      <c r="H119" s="35"/>
      <c r="I119" s="35"/>
      <c r="J119" s="35"/>
      <c r="K119" s="35"/>
      <c r="L119" s="24"/>
      <c r="M119" s="24"/>
      <c r="N119" s="24"/>
      <c r="O119" s="24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24"/>
      <c r="G121" s="24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1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35"/>
      <c r="G138" s="35"/>
      <c r="H138" s="35"/>
      <c r="I138" s="24"/>
      <c r="J138" s="24"/>
      <c r="K138" s="24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1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35"/>
      <c r="G141" s="35"/>
      <c r="H141" s="35"/>
      <c r="I141" s="35"/>
      <c r="J141" s="35"/>
      <c r="K141" s="35"/>
      <c r="L141" s="35"/>
      <c r="M141" s="35"/>
      <c r="N141" s="35"/>
      <c r="O141" s="35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24"/>
      <c r="K142" s="24"/>
      <c r="L142" s="24"/>
      <c r="M142" s="24"/>
      <c r="N142" s="24"/>
      <c r="O142" s="24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8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8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35"/>
      <c r="G146" s="35"/>
      <c r="H146" s="35"/>
      <c r="I146" s="35"/>
      <c r="J146" s="35"/>
      <c r="K146" s="35"/>
      <c r="L146" s="35"/>
      <c r="M146" s="35"/>
      <c r="N146" s="35"/>
      <c r="O146" s="35"/>
    </row>
    <row r="147" spans="1:28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28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28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8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7"/>
      <c r="M150" s="7"/>
      <c r="N150" s="7"/>
      <c r="O150" s="7"/>
    </row>
    <row r="151" spans="1:28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7"/>
      <c r="M151" s="7"/>
      <c r="N151" s="7"/>
      <c r="O151" s="7"/>
    </row>
    <row r="152" spans="1:28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35"/>
      <c r="G152" s="35"/>
      <c r="H152" s="35"/>
      <c r="I152" s="35"/>
      <c r="J152" s="35"/>
      <c r="K152" s="35"/>
      <c r="L152" s="7"/>
      <c r="M152" s="7"/>
      <c r="N152" s="7"/>
      <c r="O152" s="7"/>
      <c r="W152" s="35"/>
      <c r="X152" s="35"/>
      <c r="Y152" s="35"/>
      <c r="Z152" s="35"/>
      <c r="AA152" s="35"/>
      <c r="AB152" s="35"/>
    </row>
    <row r="153" spans="1:28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  <c r="W153" s="2"/>
      <c r="X153" s="2"/>
      <c r="Y153" s="2"/>
      <c r="Z153" s="2"/>
      <c r="AA153" s="2"/>
      <c r="AB153" s="2"/>
    </row>
    <row r="154" spans="1:28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  <c r="W154" s="35"/>
      <c r="X154" s="35"/>
      <c r="Y154" s="35"/>
      <c r="Z154" s="35"/>
      <c r="AA154" s="35"/>
      <c r="AB154" s="35"/>
    </row>
    <row r="155" spans="1:28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8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8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8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8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8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35"/>
      <c r="G164" s="35"/>
      <c r="H164" s="35"/>
      <c r="I164" s="35"/>
      <c r="J164" s="35"/>
      <c r="K164" s="35"/>
      <c r="L164" s="35"/>
      <c r="M164" s="35"/>
      <c r="N164" s="35"/>
      <c r="O164" s="35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24"/>
      <c r="G168" s="24"/>
      <c r="H168" s="24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2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2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2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2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  <c r="Y180" s="35"/>
    </row>
    <row r="181" spans="1:2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  <c r="Y181" s="8"/>
    </row>
    <row r="182" spans="1:2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  <c r="Y182" s="35"/>
    </row>
    <row r="183" spans="1:2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1:2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2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2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2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2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1:2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2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Q190" s="24"/>
    </row>
    <row r="191" spans="1:2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2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24"/>
      <c r="G192" s="24"/>
      <c r="H192" s="24"/>
      <c r="I192" s="24"/>
      <c r="J192" s="24"/>
      <c r="K192" s="24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21" t="s">
        <v>127</v>
      </c>
      <c r="I195" s="35"/>
      <c r="J195" s="35"/>
      <c r="K195" s="35"/>
      <c r="L195" s="35"/>
      <c r="M195" s="35"/>
      <c r="N195" s="35"/>
      <c r="O195" s="35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7"/>
      <c r="J198" s="7"/>
      <c r="K198" s="7"/>
      <c r="L198" s="7"/>
      <c r="M198" s="7"/>
      <c r="N198" s="7"/>
      <c r="O198" s="7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7"/>
      <c r="J200" s="7"/>
      <c r="K200" s="7"/>
      <c r="L200" s="7"/>
      <c r="M200" s="7"/>
      <c r="N200" s="7"/>
      <c r="O200" s="7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7"/>
      <c r="J206" s="7"/>
      <c r="K206" s="7"/>
      <c r="L206" s="7"/>
      <c r="M206" s="7"/>
      <c r="N206" s="7"/>
      <c r="O206" s="7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7"/>
      <c r="M207" s="7"/>
      <c r="N207" s="7"/>
      <c r="O207" s="7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7"/>
      <c r="J209" s="7"/>
      <c r="K209" s="7"/>
      <c r="L209" s="7"/>
      <c r="M209" s="7"/>
      <c r="N209" s="7"/>
      <c r="O209" s="7"/>
    </row>
  </sheetData>
  <sortState ref="A3:AB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workbookViewId="0">
      <pane xSplit="5" topLeftCell="H1" activePane="topRight" state="frozen"/>
      <selection pane="topRight" activeCell="Q2" sqref="Q2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5.140625" style="11" customWidth="1"/>
    <col min="6" max="7" width="10.5703125" style="5" customWidth="1"/>
    <col min="8" max="15" width="11.42578125" style="5" customWidth="1"/>
    <col min="16" max="21" width="10.5703125" style="7" customWidth="1"/>
    <col min="22" max="22" width="11.5703125" style="7" bestFit="1" customWidth="1"/>
    <col min="23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0.44</v>
      </c>
      <c r="G1" s="5">
        <v>2</v>
      </c>
      <c r="H1" s="5">
        <v>4.5</v>
      </c>
      <c r="I1" s="5">
        <v>6</v>
      </c>
      <c r="J1" s="5">
        <v>4</v>
      </c>
      <c r="K1" s="5" t="s">
        <v>553</v>
      </c>
      <c r="L1" s="5">
        <v>4</v>
      </c>
      <c r="M1" s="5">
        <v>4</v>
      </c>
      <c r="N1" s="5" t="s">
        <v>553</v>
      </c>
      <c r="O1" s="5">
        <v>6</v>
      </c>
      <c r="P1" s="24">
        <v>6</v>
      </c>
      <c r="Q1" s="24">
        <v>4.75</v>
      </c>
      <c r="R1" s="24">
        <v>0.55000000000000004</v>
      </c>
      <c r="S1" s="24">
        <v>3</v>
      </c>
      <c r="T1" s="24">
        <v>4</v>
      </c>
      <c r="U1" s="24">
        <v>2</v>
      </c>
      <c r="V1" s="24">
        <v>12</v>
      </c>
      <c r="W1" s="24">
        <v>10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15">
        <v>42081</v>
      </c>
      <c r="G2" s="33">
        <v>42110</v>
      </c>
      <c r="H2" s="33">
        <v>42125</v>
      </c>
      <c r="I2" s="33">
        <v>42146</v>
      </c>
      <c r="J2" s="33">
        <v>42165</v>
      </c>
      <c r="K2" s="33">
        <v>42178</v>
      </c>
      <c r="L2" s="16">
        <v>42187</v>
      </c>
      <c r="M2" s="33">
        <v>42195</v>
      </c>
      <c r="N2" s="16">
        <v>42202</v>
      </c>
      <c r="O2" s="16">
        <v>42215</v>
      </c>
      <c r="P2" s="16">
        <v>42229</v>
      </c>
      <c r="Q2" s="17">
        <v>42243</v>
      </c>
      <c r="R2" s="17">
        <v>42250</v>
      </c>
      <c r="S2" s="17">
        <v>42264</v>
      </c>
      <c r="T2" s="17">
        <v>42285</v>
      </c>
      <c r="U2" s="17">
        <v>42316</v>
      </c>
      <c r="V2" s="17">
        <v>42355</v>
      </c>
      <c r="W2" s="17">
        <v>42386</v>
      </c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16</v>
      </c>
      <c r="B3" s="12">
        <f t="shared" ref="B3:B66" si="1">MAX(F3:AN3)</f>
        <v>1.8</v>
      </c>
      <c r="C3" s="5">
        <v>5</v>
      </c>
      <c r="D3" s="5" t="s">
        <v>222</v>
      </c>
      <c r="E3" s="21" t="s">
        <v>223</v>
      </c>
      <c r="H3" s="5">
        <v>0.28000000000000003</v>
      </c>
      <c r="I3" s="7">
        <v>0.22</v>
      </c>
      <c r="J3" s="5">
        <v>0.2</v>
      </c>
      <c r="K3" s="5">
        <v>0.21</v>
      </c>
      <c r="L3" s="5">
        <v>0.23</v>
      </c>
      <c r="M3" s="5">
        <v>0.19</v>
      </c>
      <c r="N3" s="5">
        <v>0.35</v>
      </c>
      <c r="O3" s="5">
        <v>0.27</v>
      </c>
      <c r="P3" s="7">
        <v>0.26</v>
      </c>
      <c r="Q3" s="7">
        <v>1.8</v>
      </c>
      <c r="R3" s="7">
        <f>0.41*(1/0.55)</f>
        <v>0.74545454545454537</v>
      </c>
      <c r="S3" s="7">
        <v>0.79</v>
      </c>
      <c r="T3" s="7">
        <v>0.34</v>
      </c>
      <c r="U3" s="7">
        <v>0.35</v>
      </c>
      <c r="V3" s="7">
        <v>0.24</v>
      </c>
      <c r="W3" s="7">
        <v>0.18</v>
      </c>
    </row>
    <row r="4" spans="1:28" x14ac:dyDescent="0.25">
      <c r="A4" s="4">
        <f t="shared" si="0"/>
        <v>15</v>
      </c>
      <c r="B4" s="12">
        <f t="shared" si="1"/>
        <v>6.8181818181818191E-2</v>
      </c>
      <c r="C4" s="5">
        <v>3</v>
      </c>
      <c r="D4" s="5" t="s">
        <v>118</v>
      </c>
      <c r="E4" s="21" t="s">
        <v>119</v>
      </c>
      <c r="F4" s="5">
        <f>0.03*(1/0.44)</f>
        <v>6.8181818181818191E-2</v>
      </c>
      <c r="G4" s="5">
        <v>0.04</v>
      </c>
      <c r="H4" s="5">
        <v>0.03</v>
      </c>
      <c r="I4" s="35">
        <v>0.03</v>
      </c>
      <c r="J4" s="35">
        <v>0.02</v>
      </c>
      <c r="K4" s="35">
        <v>0.02</v>
      </c>
      <c r="L4" s="35">
        <v>0.02</v>
      </c>
      <c r="M4" s="35"/>
      <c r="N4" s="35"/>
      <c r="O4" s="35">
        <v>0.02</v>
      </c>
      <c r="P4" s="7">
        <v>0.02</v>
      </c>
      <c r="Q4" s="7">
        <v>0.02</v>
      </c>
      <c r="R4" s="7">
        <v>0.05</v>
      </c>
      <c r="S4" s="7">
        <v>0.03</v>
      </c>
      <c r="T4" s="7">
        <v>0.02</v>
      </c>
      <c r="U4" s="7">
        <v>0.05</v>
      </c>
      <c r="V4" s="7">
        <v>0.02</v>
      </c>
    </row>
    <row r="5" spans="1:28" x14ac:dyDescent="0.25">
      <c r="A5" s="4">
        <f t="shared" si="0"/>
        <v>13</v>
      </c>
      <c r="B5" s="12">
        <f t="shared" si="1"/>
        <v>0.90909090909090917</v>
      </c>
      <c r="C5" s="5">
        <v>4</v>
      </c>
      <c r="D5" s="5" t="s">
        <v>164</v>
      </c>
      <c r="E5" s="21" t="s">
        <v>165</v>
      </c>
      <c r="F5" s="5">
        <f>0.4*(1/0.44)</f>
        <v>0.90909090909090917</v>
      </c>
      <c r="G5" s="5">
        <v>0.71</v>
      </c>
      <c r="H5" s="5">
        <v>0.27</v>
      </c>
      <c r="I5" s="5">
        <v>0.53</v>
      </c>
      <c r="J5" s="5">
        <v>0.54</v>
      </c>
      <c r="K5" s="5">
        <v>0.1</v>
      </c>
      <c r="L5" s="5">
        <v>0.03</v>
      </c>
      <c r="N5" s="5">
        <v>0.01</v>
      </c>
      <c r="O5" s="5">
        <v>0.27</v>
      </c>
      <c r="P5" s="7">
        <v>0.25</v>
      </c>
      <c r="Q5" s="7">
        <v>0.14000000000000001</v>
      </c>
      <c r="R5" s="7">
        <f>0.02*(1/0.55)</f>
        <v>3.6363636363636362E-2</v>
      </c>
      <c r="S5" s="7">
        <v>0.55000000000000004</v>
      </c>
    </row>
    <row r="6" spans="1:28" x14ac:dyDescent="0.25">
      <c r="A6" s="4">
        <f t="shared" si="0"/>
        <v>9</v>
      </c>
      <c r="B6" s="12">
        <f t="shared" si="1"/>
        <v>0.35</v>
      </c>
      <c r="C6" s="5">
        <v>4</v>
      </c>
      <c r="D6" s="5" t="s">
        <v>166</v>
      </c>
      <c r="E6" s="21" t="s">
        <v>167</v>
      </c>
      <c r="M6" s="5">
        <v>0.11</v>
      </c>
      <c r="N6" s="5">
        <v>0.24</v>
      </c>
      <c r="O6" s="5">
        <v>0.08</v>
      </c>
      <c r="P6" s="7">
        <v>0.21</v>
      </c>
      <c r="Q6" s="7">
        <v>0.19</v>
      </c>
      <c r="R6" s="7">
        <f>0.1*(1/0.55)</f>
        <v>0.18181818181818182</v>
      </c>
      <c r="S6" s="7">
        <v>0.35</v>
      </c>
      <c r="T6" s="7">
        <v>0.14000000000000001</v>
      </c>
      <c r="U6" s="7">
        <v>0.08</v>
      </c>
    </row>
    <row r="7" spans="1:28" x14ac:dyDescent="0.25">
      <c r="A7" s="4">
        <f t="shared" si="0"/>
        <v>8</v>
      </c>
      <c r="B7" s="12">
        <f t="shared" si="1"/>
        <v>0.54545454545454553</v>
      </c>
      <c r="C7" s="5">
        <v>7</v>
      </c>
      <c r="D7" s="5" t="s">
        <v>326</v>
      </c>
      <c r="E7" s="21" t="s">
        <v>327</v>
      </c>
      <c r="F7" s="5">
        <f>0.24*(1/0.44)</f>
        <v>0.54545454545454553</v>
      </c>
      <c r="H7" s="5">
        <v>0.2</v>
      </c>
      <c r="J7" s="5">
        <v>0.19</v>
      </c>
      <c r="N7" s="5">
        <v>0.19</v>
      </c>
      <c r="S7" s="7">
        <v>0.19</v>
      </c>
      <c r="T7" s="7">
        <v>0.19</v>
      </c>
      <c r="U7" s="7">
        <v>0.21</v>
      </c>
      <c r="V7" s="7">
        <v>0.06</v>
      </c>
    </row>
    <row r="8" spans="1:28" x14ac:dyDescent="0.25">
      <c r="A8" s="4">
        <f t="shared" si="0"/>
        <v>6</v>
      </c>
      <c r="B8" s="12">
        <f t="shared" si="1"/>
        <v>0.69</v>
      </c>
      <c r="C8" s="5">
        <v>4</v>
      </c>
      <c r="D8" s="5" t="s">
        <v>170</v>
      </c>
      <c r="E8" s="21" t="s">
        <v>171</v>
      </c>
      <c r="J8" s="5">
        <v>0.6</v>
      </c>
      <c r="K8" s="5">
        <v>0.69</v>
      </c>
      <c r="L8" s="5">
        <v>0.22</v>
      </c>
      <c r="M8" s="5">
        <v>0.17</v>
      </c>
      <c r="N8" s="5">
        <v>0.43</v>
      </c>
      <c r="O8" s="5">
        <v>0.25</v>
      </c>
    </row>
    <row r="9" spans="1:28" x14ac:dyDescent="0.25">
      <c r="A9" s="4">
        <f t="shared" si="0"/>
        <v>5</v>
      </c>
      <c r="B9" s="12">
        <f t="shared" si="1"/>
        <v>2.74</v>
      </c>
      <c r="C9" s="5">
        <v>5</v>
      </c>
      <c r="D9" s="5" t="s">
        <v>220</v>
      </c>
      <c r="E9" s="6" t="s">
        <v>221</v>
      </c>
      <c r="H9" s="5">
        <v>2.74</v>
      </c>
      <c r="I9" s="5">
        <v>1.17</v>
      </c>
      <c r="J9" s="5">
        <v>0.52</v>
      </c>
      <c r="K9" s="5">
        <v>0.17</v>
      </c>
      <c r="L9" s="5">
        <v>0.16</v>
      </c>
      <c r="M9" s="10"/>
    </row>
    <row r="10" spans="1:28" x14ac:dyDescent="0.25">
      <c r="A10" s="4">
        <f t="shared" si="0"/>
        <v>2</v>
      </c>
      <c r="B10" s="12">
        <f t="shared" si="1"/>
        <v>0.21</v>
      </c>
      <c r="C10" s="5">
        <v>6</v>
      </c>
      <c r="D10" s="5" t="s">
        <v>288</v>
      </c>
      <c r="E10" s="21" t="s">
        <v>289</v>
      </c>
      <c r="G10" s="5">
        <v>0.21</v>
      </c>
      <c r="M10" s="5">
        <v>0.21</v>
      </c>
    </row>
    <row r="11" spans="1:28" x14ac:dyDescent="0.25">
      <c r="A11" s="4">
        <f t="shared" si="0"/>
        <v>1</v>
      </c>
      <c r="B11" s="12">
        <f t="shared" si="1"/>
        <v>0.73</v>
      </c>
      <c r="C11" s="5">
        <v>12</v>
      </c>
      <c r="D11" s="5" t="s">
        <v>410</v>
      </c>
      <c r="E11" s="21" t="s">
        <v>411</v>
      </c>
      <c r="H11" s="5">
        <v>0.73</v>
      </c>
    </row>
    <row r="12" spans="1:28" x14ac:dyDescent="0.25">
      <c r="A12" s="4">
        <f t="shared" si="0"/>
        <v>1</v>
      </c>
      <c r="B12" s="12">
        <f t="shared" si="1"/>
        <v>7.0000000000000007E-2</v>
      </c>
      <c r="C12" s="5">
        <v>12</v>
      </c>
      <c r="D12" s="5" t="s">
        <v>408</v>
      </c>
      <c r="E12" s="21" t="s">
        <v>409</v>
      </c>
      <c r="I12" s="5">
        <v>7.0000000000000007E-2</v>
      </c>
    </row>
    <row r="13" spans="1:28" x14ac:dyDescent="0.25">
      <c r="A13" s="4">
        <f t="shared" si="0"/>
        <v>1</v>
      </c>
      <c r="B13" s="12">
        <f t="shared" si="1"/>
        <v>0.42</v>
      </c>
      <c r="C13" s="5">
        <v>7</v>
      </c>
      <c r="D13" s="5" t="s">
        <v>324</v>
      </c>
      <c r="E13" s="21" t="s">
        <v>325</v>
      </c>
      <c r="I13" s="5">
        <v>0.42</v>
      </c>
    </row>
    <row r="14" spans="1:28" x14ac:dyDescent="0.25">
      <c r="A14" s="4">
        <f t="shared" si="0"/>
        <v>1</v>
      </c>
      <c r="B14" s="12">
        <f t="shared" si="1"/>
        <v>0.04</v>
      </c>
      <c r="C14" s="5">
        <v>4</v>
      </c>
      <c r="D14" s="5" t="s">
        <v>204</v>
      </c>
      <c r="E14" s="21" t="s">
        <v>205</v>
      </c>
      <c r="F14" s="35"/>
      <c r="G14" s="35"/>
      <c r="H14" s="35"/>
      <c r="I14" s="7"/>
      <c r="J14" s="7">
        <v>0.04</v>
      </c>
      <c r="K14" s="7"/>
      <c r="L14" s="7"/>
      <c r="M14" s="7"/>
      <c r="N14" s="7"/>
      <c r="O14" s="7"/>
    </row>
    <row r="15" spans="1:28" x14ac:dyDescent="0.25">
      <c r="A15" s="4">
        <f t="shared" si="0"/>
        <v>0</v>
      </c>
      <c r="B15" s="12">
        <f t="shared" si="1"/>
        <v>0</v>
      </c>
      <c r="C15" s="5">
        <v>3</v>
      </c>
      <c r="D15" s="5" t="s">
        <v>120</v>
      </c>
      <c r="E15" s="11" t="s">
        <v>121</v>
      </c>
      <c r="I15" s="7"/>
      <c r="J15" s="7"/>
      <c r="K15" s="7"/>
      <c r="L15" s="7"/>
      <c r="M15" s="7"/>
      <c r="N15" s="7"/>
      <c r="O15" s="7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90</v>
      </c>
      <c r="E16" s="11" t="s">
        <v>91</v>
      </c>
      <c r="F16" s="35"/>
      <c r="G16" s="35"/>
      <c r="H16" s="35"/>
      <c r="I16" s="35"/>
      <c r="J16" s="35"/>
      <c r="K16" s="35"/>
      <c r="L16" s="7"/>
      <c r="M16" s="7"/>
      <c r="N16" s="7"/>
      <c r="O16" s="7"/>
    </row>
    <row r="17" spans="1:17" x14ac:dyDescent="0.25">
      <c r="A17" s="4">
        <f t="shared" si="0"/>
        <v>0</v>
      </c>
      <c r="B17" s="12">
        <f t="shared" si="1"/>
        <v>0</v>
      </c>
      <c r="C17" s="5">
        <v>2</v>
      </c>
      <c r="D17" s="5" t="s">
        <v>42</v>
      </c>
      <c r="E17" s="11" t="s">
        <v>43</v>
      </c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2</v>
      </c>
      <c r="D18" s="5" t="s">
        <v>98</v>
      </c>
      <c r="E18" s="11" t="s">
        <v>99</v>
      </c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108</v>
      </c>
      <c r="E19" s="11" t="s">
        <v>109</v>
      </c>
      <c r="I19" s="7"/>
      <c r="J19" s="7"/>
      <c r="K19" s="7"/>
      <c r="L19" s="7"/>
      <c r="M19" s="7"/>
      <c r="N19" s="7"/>
      <c r="O19" s="7"/>
    </row>
    <row r="20" spans="1:17" x14ac:dyDescent="0.25">
      <c r="A20" s="4">
        <f t="shared" si="0"/>
        <v>0</v>
      </c>
      <c r="B20" s="12">
        <f t="shared" si="1"/>
        <v>0</v>
      </c>
      <c r="C20" s="5">
        <v>3</v>
      </c>
      <c r="D20" s="5" t="s">
        <v>130</v>
      </c>
      <c r="E20" s="11" t="s">
        <v>131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7" x14ac:dyDescent="0.25">
      <c r="A21" s="4">
        <f t="shared" si="0"/>
        <v>0</v>
      </c>
      <c r="B21" s="12">
        <f t="shared" si="1"/>
        <v>0</v>
      </c>
      <c r="C21" s="5">
        <v>3</v>
      </c>
      <c r="D21" s="5" t="s">
        <v>132</v>
      </c>
      <c r="E21" s="11" t="s">
        <v>133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96</v>
      </c>
      <c r="E22" s="11" t="s">
        <v>97</v>
      </c>
      <c r="F22" s="35"/>
      <c r="G22" s="35"/>
      <c r="H22" s="35"/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88</v>
      </c>
      <c r="E23" s="11" t="s">
        <v>89</v>
      </c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2</v>
      </c>
      <c r="D24" s="5" t="s">
        <v>106</v>
      </c>
      <c r="E24" s="11" t="s">
        <v>107</v>
      </c>
      <c r="I24" s="35"/>
      <c r="J24" s="35"/>
      <c r="K24" s="35"/>
      <c r="L24" s="35"/>
      <c r="M24" s="35"/>
      <c r="N24" s="35"/>
      <c r="O24" s="35"/>
    </row>
    <row r="25" spans="1:17" x14ac:dyDescent="0.25">
      <c r="A25" s="4">
        <f t="shared" si="0"/>
        <v>0</v>
      </c>
      <c r="B25" s="12">
        <f t="shared" si="1"/>
        <v>0</v>
      </c>
      <c r="C25" s="5">
        <v>2</v>
      </c>
      <c r="D25" s="5" t="s">
        <v>68</v>
      </c>
      <c r="E25" s="11" t="s">
        <v>69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4">
        <f t="shared" si="0"/>
        <v>0</v>
      </c>
      <c r="B26" s="12">
        <f t="shared" si="1"/>
        <v>0</v>
      </c>
      <c r="C26" s="5">
        <v>2</v>
      </c>
      <c r="D26" s="5" t="s">
        <v>104</v>
      </c>
      <c r="E26" s="11" t="s">
        <v>105</v>
      </c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7</v>
      </c>
      <c r="D27" s="5" t="s">
        <v>342</v>
      </c>
      <c r="E27" s="11" t="s">
        <v>343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Q27" s="24"/>
    </row>
    <row r="28" spans="1:17" x14ac:dyDescent="0.25">
      <c r="A28" s="4">
        <f t="shared" si="0"/>
        <v>0</v>
      </c>
      <c r="B28" s="12">
        <f t="shared" si="1"/>
        <v>0</v>
      </c>
      <c r="C28" s="5">
        <v>6</v>
      </c>
      <c r="D28" s="5" t="s">
        <v>308</v>
      </c>
      <c r="E28" s="11" t="s">
        <v>309</v>
      </c>
    </row>
    <row r="29" spans="1:17" x14ac:dyDescent="0.25">
      <c r="A29" s="4">
        <f t="shared" si="0"/>
        <v>0</v>
      </c>
      <c r="B29" s="12">
        <f t="shared" si="1"/>
        <v>0</v>
      </c>
      <c r="C29" s="5">
        <v>4</v>
      </c>
      <c r="D29" s="5" t="s">
        <v>176</v>
      </c>
      <c r="E29" s="11" t="s">
        <v>177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2</v>
      </c>
      <c r="D30" s="5" t="s">
        <v>66</v>
      </c>
      <c r="E30" s="11" t="s">
        <v>67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7" x14ac:dyDescent="0.25">
      <c r="A31" s="4">
        <f t="shared" si="0"/>
        <v>0</v>
      </c>
      <c r="B31" s="12">
        <f t="shared" si="1"/>
        <v>0</v>
      </c>
      <c r="C31" s="5">
        <v>4</v>
      </c>
      <c r="D31" s="5" t="s">
        <v>178</v>
      </c>
      <c r="E31" s="11" t="s">
        <v>179</v>
      </c>
      <c r="F31" s="35"/>
      <c r="G31" s="35"/>
      <c r="H31" s="35"/>
      <c r="I31" s="35"/>
      <c r="J31" s="35"/>
      <c r="K31" s="35"/>
      <c r="L31" s="24"/>
      <c r="M31" s="24"/>
      <c r="N31" s="24"/>
      <c r="O31" s="24"/>
    </row>
    <row r="32" spans="1:17" x14ac:dyDescent="0.25">
      <c r="A32" s="4">
        <f t="shared" si="0"/>
        <v>0</v>
      </c>
      <c r="B32" s="12">
        <f t="shared" si="1"/>
        <v>0</v>
      </c>
      <c r="C32" s="5">
        <v>2</v>
      </c>
      <c r="D32" s="5" t="s">
        <v>50</v>
      </c>
      <c r="E32" s="11" t="s">
        <v>51</v>
      </c>
      <c r="L32" s="35"/>
      <c r="M32" s="35"/>
      <c r="N32" s="35"/>
      <c r="O32" s="35"/>
    </row>
    <row r="33" spans="1:17" x14ac:dyDescent="0.25">
      <c r="A33" s="4">
        <f t="shared" si="0"/>
        <v>0</v>
      </c>
      <c r="B33" s="12">
        <f t="shared" si="1"/>
        <v>0</v>
      </c>
      <c r="C33" s="5">
        <v>1</v>
      </c>
      <c r="D33" s="5" t="s">
        <v>32</v>
      </c>
      <c r="E33" s="11" t="s">
        <v>33</v>
      </c>
      <c r="Q33" s="35"/>
    </row>
    <row r="34" spans="1:17" x14ac:dyDescent="0.25">
      <c r="A34" s="4">
        <f t="shared" si="0"/>
        <v>0</v>
      </c>
      <c r="B34" s="12">
        <f t="shared" si="1"/>
        <v>0</v>
      </c>
      <c r="C34" s="5">
        <v>1</v>
      </c>
      <c r="D34" s="5" t="s">
        <v>4</v>
      </c>
      <c r="E34" s="11" t="s">
        <v>5</v>
      </c>
      <c r="Q34" s="8"/>
    </row>
    <row r="35" spans="1:17" x14ac:dyDescent="0.25">
      <c r="A35" s="4">
        <f t="shared" si="0"/>
        <v>0</v>
      </c>
      <c r="B35" s="12">
        <f t="shared" si="1"/>
        <v>0</v>
      </c>
      <c r="C35" s="5">
        <v>3</v>
      </c>
      <c r="D35" s="5" t="s">
        <v>142</v>
      </c>
      <c r="E35" s="11" t="s">
        <v>143</v>
      </c>
      <c r="F35" s="35"/>
      <c r="G35" s="35"/>
      <c r="H35" s="35"/>
      <c r="I35" s="35"/>
      <c r="J35" s="35"/>
      <c r="K35" s="35"/>
      <c r="L35" s="24"/>
      <c r="M35" s="24"/>
      <c r="N35" s="24"/>
      <c r="O35" s="24"/>
    </row>
    <row r="36" spans="1:17" x14ac:dyDescent="0.25">
      <c r="A36" s="4">
        <f t="shared" si="0"/>
        <v>0</v>
      </c>
      <c r="B36" s="12">
        <f t="shared" si="1"/>
        <v>0</v>
      </c>
      <c r="C36" s="5">
        <v>2</v>
      </c>
      <c r="D36" s="5" t="s">
        <v>56</v>
      </c>
      <c r="E36" s="11" t="s">
        <v>57</v>
      </c>
      <c r="L36" s="35"/>
      <c r="M36" s="35"/>
      <c r="N36" s="35"/>
      <c r="O36" s="35"/>
    </row>
    <row r="37" spans="1:17" x14ac:dyDescent="0.25">
      <c r="A37" s="4">
        <f t="shared" si="0"/>
        <v>0</v>
      </c>
      <c r="B37" s="12">
        <f t="shared" si="1"/>
        <v>0</v>
      </c>
      <c r="C37" s="5">
        <v>6</v>
      </c>
      <c r="D37" s="5" t="s">
        <v>290</v>
      </c>
      <c r="E37" s="11" t="s">
        <v>291</v>
      </c>
    </row>
    <row r="38" spans="1:17" x14ac:dyDescent="0.25">
      <c r="A38" s="4">
        <f t="shared" si="0"/>
        <v>0</v>
      </c>
      <c r="B38" s="12">
        <f t="shared" si="1"/>
        <v>0</v>
      </c>
      <c r="C38" s="5">
        <v>6</v>
      </c>
      <c r="D38" s="5" t="s">
        <v>292</v>
      </c>
      <c r="E38" s="11" t="s">
        <v>293</v>
      </c>
    </row>
    <row r="39" spans="1:17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372</v>
      </c>
      <c r="E39" s="11" t="s">
        <v>373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7" x14ac:dyDescent="0.25">
      <c r="A40" s="4">
        <f t="shared" si="0"/>
        <v>0</v>
      </c>
      <c r="B40" s="12">
        <f t="shared" si="1"/>
        <v>0</v>
      </c>
      <c r="C40" s="5">
        <v>8</v>
      </c>
      <c r="D40" s="5" t="s">
        <v>360</v>
      </c>
      <c r="E40" s="11" t="s">
        <v>361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</row>
    <row r="41" spans="1:17" x14ac:dyDescent="0.25">
      <c r="A41" s="4">
        <f t="shared" si="0"/>
        <v>0</v>
      </c>
      <c r="B41" s="12">
        <f t="shared" si="1"/>
        <v>0</v>
      </c>
      <c r="C41" s="5">
        <v>8</v>
      </c>
      <c r="D41" s="5" t="s">
        <v>364</v>
      </c>
      <c r="E41" s="11" t="s">
        <v>365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</row>
    <row r="42" spans="1:17" x14ac:dyDescent="0.25">
      <c r="A42" s="4">
        <f t="shared" si="0"/>
        <v>0</v>
      </c>
      <c r="B42" s="12">
        <f t="shared" si="1"/>
        <v>0</v>
      </c>
      <c r="C42" s="5">
        <v>8</v>
      </c>
      <c r="D42" s="5" t="s">
        <v>358</v>
      </c>
      <c r="E42" s="11" t="s">
        <v>359</v>
      </c>
      <c r="F42" s="35"/>
      <c r="G42" s="35"/>
      <c r="H42" s="35"/>
      <c r="I42" s="35"/>
      <c r="J42" s="35"/>
      <c r="K42" s="35"/>
      <c r="L42" s="7"/>
      <c r="M42" s="7"/>
      <c r="N42" s="7"/>
      <c r="O42" s="7"/>
    </row>
    <row r="43" spans="1:17" x14ac:dyDescent="0.25">
      <c r="A43" s="4">
        <f t="shared" si="0"/>
        <v>0</v>
      </c>
      <c r="B43" s="12">
        <f t="shared" si="1"/>
        <v>0</v>
      </c>
      <c r="C43" s="5">
        <v>7</v>
      </c>
      <c r="D43" s="5" t="s">
        <v>340</v>
      </c>
      <c r="E43" s="11" t="s">
        <v>341</v>
      </c>
      <c r="F43" s="24"/>
      <c r="G43" s="24"/>
      <c r="H43" s="24"/>
      <c r="I43" s="24"/>
      <c r="J43" s="24"/>
      <c r="K43" s="24"/>
      <c r="L43" s="7"/>
      <c r="M43" s="7"/>
      <c r="N43" s="7"/>
      <c r="O43" s="7"/>
    </row>
    <row r="44" spans="1:17" x14ac:dyDescent="0.25">
      <c r="A44" s="4">
        <f t="shared" si="0"/>
        <v>0</v>
      </c>
      <c r="B44" s="12">
        <f t="shared" si="1"/>
        <v>0</v>
      </c>
      <c r="C44" s="5">
        <v>5</v>
      </c>
      <c r="D44" s="5" t="s">
        <v>268</v>
      </c>
      <c r="E44" s="11" t="s">
        <v>269</v>
      </c>
      <c r="F44" s="7"/>
      <c r="G44" s="7"/>
      <c r="H44" s="7"/>
      <c r="I44" s="24"/>
      <c r="J44" s="24"/>
      <c r="K44" s="24"/>
      <c r="L44" s="7"/>
      <c r="M44" s="7"/>
      <c r="N44" s="7"/>
      <c r="O44" s="7"/>
    </row>
    <row r="45" spans="1:17" x14ac:dyDescent="0.25">
      <c r="A45" s="4">
        <f t="shared" si="0"/>
        <v>0</v>
      </c>
      <c r="B45" s="12">
        <f t="shared" si="1"/>
        <v>0</v>
      </c>
      <c r="C45" s="5">
        <v>5</v>
      </c>
      <c r="D45" s="5" t="s">
        <v>278</v>
      </c>
      <c r="E45" s="11" t="s">
        <v>279</v>
      </c>
    </row>
    <row r="46" spans="1:17" x14ac:dyDescent="0.25">
      <c r="A46" s="4">
        <f t="shared" si="0"/>
        <v>0</v>
      </c>
      <c r="B46" s="12">
        <f t="shared" si="1"/>
        <v>0</v>
      </c>
      <c r="C46" s="5">
        <v>5</v>
      </c>
      <c r="D46" s="5" t="s">
        <v>246</v>
      </c>
      <c r="E46" s="11" t="s">
        <v>247</v>
      </c>
      <c r="F46" s="24"/>
      <c r="G46" s="24"/>
      <c r="H46" s="24"/>
      <c r="I46" s="24"/>
      <c r="J46" s="24"/>
      <c r="K46" s="24"/>
      <c r="L46" s="7"/>
      <c r="M46" s="7"/>
      <c r="N46" s="7"/>
      <c r="O46" s="7"/>
    </row>
    <row r="47" spans="1:17" x14ac:dyDescent="0.25">
      <c r="A47" s="4">
        <f t="shared" si="0"/>
        <v>0</v>
      </c>
      <c r="B47" s="12">
        <f t="shared" si="1"/>
        <v>0</v>
      </c>
      <c r="C47" s="5">
        <v>8</v>
      </c>
      <c r="D47" s="5" t="s">
        <v>384</v>
      </c>
      <c r="E47" s="11" t="s">
        <v>385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7" x14ac:dyDescent="0.25">
      <c r="A48" s="4">
        <f t="shared" si="0"/>
        <v>0</v>
      </c>
      <c r="B48" s="12">
        <f t="shared" si="1"/>
        <v>0</v>
      </c>
      <c r="C48" s="5">
        <v>7</v>
      </c>
      <c r="D48" s="5" t="s">
        <v>338</v>
      </c>
      <c r="E48" s="11" t="s">
        <v>339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2</v>
      </c>
      <c r="D49" s="5" t="s">
        <v>40</v>
      </c>
      <c r="E49" s="11" t="s">
        <v>41</v>
      </c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5</v>
      </c>
      <c r="D50" s="5" t="s">
        <v>270</v>
      </c>
      <c r="E50" s="11" t="s">
        <v>271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84</v>
      </c>
      <c r="E51" s="11" t="s">
        <v>85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8</v>
      </c>
      <c r="D52" s="5" t="s">
        <v>362</v>
      </c>
      <c r="E52" s="11" t="s">
        <v>363</v>
      </c>
      <c r="F52" s="24"/>
      <c r="G52" s="24"/>
      <c r="H52" s="24"/>
      <c r="I52" s="24"/>
      <c r="J52" s="24"/>
      <c r="K52" s="24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336</v>
      </c>
      <c r="E53" s="11" t="s">
        <v>337</v>
      </c>
      <c r="F53" s="24"/>
      <c r="G53" s="24"/>
      <c r="H53" s="24"/>
      <c r="I53" s="24"/>
      <c r="J53" s="24"/>
      <c r="K53" s="24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2</v>
      </c>
      <c r="D54" s="5" t="s">
        <v>46</v>
      </c>
      <c r="E54" s="11" t="s">
        <v>47</v>
      </c>
      <c r="L54" s="7"/>
      <c r="M54" s="7"/>
      <c r="N54" s="7"/>
      <c r="O54" s="7"/>
    </row>
    <row r="55" spans="1:15" x14ac:dyDescent="0.25">
      <c r="A55" s="4">
        <f t="shared" si="0"/>
        <v>0</v>
      </c>
      <c r="B55" s="12">
        <f t="shared" si="1"/>
        <v>0</v>
      </c>
      <c r="C55" s="5">
        <v>3</v>
      </c>
      <c r="D55" s="5" t="s">
        <v>116</v>
      </c>
      <c r="E55" s="11" t="s">
        <v>117</v>
      </c>
      <c r="I55" s="24"/>
      <c r="J55" s="24"/>
      <c r="K55" s="24"/>
      <c r="L55" s="7"/>
      <c r="M55" s="7"/>
      <c r="N55" s="7"/>
      <c r="O55" s="7"/>
    </row>
    <row r="56" spans="1:15" x14ac:dyDescent="0.25">
      <c r="A56" s="4">
        <f t="shared" si="0"/>
        <v>0</v>
      </c>
      <c r="B56" s="12">
        <f t="shared" si="1"/>
        <v>0</v>
      </c>
      <c r="C56" s="5">
        <v>7</v>
      </c>
      <c r="D56" s="5" t="s">
        <v>328</v>
      </c>
      <c r="E56" s="11" t="s">
        <v>329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1</v>
      </c>
      <c r="D57" s="5" t="s">
        <v>16</v>
      </c>
      <c r="E57" s="11" t="s">
        <v>17</v>
      </c>
    </row>
    <row r="58" spans="1:15" x14ac:dyDescent="0.25">
      <c r="A58" s="4">
        <f t="shared" si="0"/>
        <v>0</v>
      </c>
      <c r="B58" s="12">
        <f t="shared" si="1"/>
        <v>0</v>
      </c>
      <c r="C58" s="5">
        <v>1</v>
      </c>
      <c r="D58" s="5" t="s">
        <v>10</v>
      </c>
      <c r="E58" s="11" t="s">
        <v>11</v>
      </c>
    </row>
    <row r="59" spans="1:15" x14ac:dyDescent="0.25">
      <c r="A59" s="4">
        <f t="shared" si="0"/>
        <v>0</v>
      </c>
      <c r="B59" s="12">
        <f t="shared" si="1"/>
        <v>0</v>
      </c>
      <c r="C59" s="5">
        <v>8</v>
      </c>
      <c r="D59" s="5" t="s">
        <v>380</v>
      </c>
      <c r="E59" s="11" t="s">
        <v>381</v>
      </c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7</v>
      </c>
      <c r="D60" s="5" t="s">
        <v>332</v>
      </c>
      <c r="E60" s="11" t="s">
        <v>333</v>
      </c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5">
      <c r="A61" s="4">
        <f t="shared" si="0"/>
        <v>0</v>
      </c>
      <c r="B61" s="12">
        <f t="shared" si="1"/>
        <v>0</v>
      </c>
      <c r="C61" s="5">
        <v>2</v>
      </c>
      <c r="D61" s="5" t="s">
        <v>80</v>
      </c>
      <c r="E61" s="11" t="s">
        <v>81</v>
      </c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5">
      <c r="A62" s="4">
        <f t="shared" si="0"/>
        <v>0</v>
      </c>
      <c r="B62" s="12">
        <f t="shared" si="1"/>
        <v>0</v>
      </c>
      <c r="C62" s="5">
        <v>2</v>
      </c>
      <c r="D62" s="5" t="s">
        <v>100</v>
      </c>
      <c r="E62" s="11" t="s">
        <v>101</v>
      </c>
      <c r="I62" s="35"/>
      <c r="J62" s="35"/>
      <c r="K62" s="35"/>
      <c r="L62" s="35"/>
      <c r="M62" s="35"/>
      <c r="N62" s="35"/>
      <c r="O62" s="35"/>
    </row>
    <row r="63" spans="1:15" x14ac:dyDescent="0.25">
      <c r="A63" s="4">
        <f t="shared" si="0"/>
        <v>0</v>
      </c>
      <c r="B63" s="12">
        <f t="shared" si="1"/>
        <v>0</v>
      </c>
      <c r="C63" s="5">
        <v>6</v>
      </c>
      <c r="D63" s="5" t="s">
        <v>310</v>
      </c>
      <c r="E63" s="11" t="s">
        <v>311</v>
      </c>
    </row>
    <row r="64" spans="1:15" x14ac:dyDescent="0.25">
      <c r="A64" s="4">
        <f t="shared" si="0"/>
        <v>0</v>
      </c>
      <c r="B64" s="12">
        <f t="shared" si="1"/>
        <v>0</v>
      </c>
      <c r="C64" s="5">
        <v>4</v>
      </c>
      <c r="D64" s="5" t="s">
        <v>190</v>
      </c>
      <c r="E64" s="11" t="s">
        <v>191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8</v>
      </c>
      <c r="D65" s="5" t="s">
        <v>390</v>
      </c>
      <c r="E65" s="11" t="s">
        <v>391</v>
      </c>
    </row>
    <row r="66" spans="1:15" x14ac:dyDescent="0.25">
      <c r="A66" s="4">
        <f t="shared" si="0"/>
        <v>0</v>
      </c>
      <c r="B66" s="12">
        <f t="shared" si="1"/>
        <v>0</v>
      </c>
      <c r="C66" s="5">
        <v>4</v>
      </c>
      <c r="D66" s="5" t="s">
        <v>186</v>
      </c>
      <c r="E66" s="11" t="s">
        <v>187</v>
      </c>
      <c r="F66" s="35"/>
      <c r="G66" s="35"/>
      <c r="H66" s="35"/>
      <c r="I66" s="35"/>
      <c r="J66" s="35"/>
      <c r="K66" s="35"/>
      <c r="L66" s="7"/>
      <c r="M66" s="7"/>
      <c r="N66" s="7"/>
      <c r="O66" s="7"/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6</v>
      </c>
      <c r="D67" s="5" t="s">
        <v>314</v>
      </c>
      <c r="E67" s="11" t="s">
        <v>315</v>
      </c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4">
        <f t="shared" si="2"/>
        <v>0</v>
      </c>
      <c r="B68" s="12">
        <f t="shared" si="3"/>
        <v>0</v>
      </c>
      <c r="C68" s="5">
        <v>6</v>
      </c>
      <c r="D68" s="5" t="s">
        <v>316</v>
      </c>
      <c r="E68" s="11" t="s">
        <v>317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12</v>
      </c>
      <c r="E69" s="11" t="s">
        <v>416</v>
      </c>
    </row>
    <row r="70" spans="1:15" x14ac:dyDescent="0.25">
      <c r="A70" s="4">
        <f t="shared" si="2"/>
        <v>0</v>
      </c>
      <c r="B70" s="12">
        <f t="shared" si="3"/>
        <v>0</v>
      </c>
      <c r="C70" s="5">
        <v>5</v>
      </c>
      <c r="D70" s="5" t="s">
        <v>224</v>
      </c>
      <c r="E70" s="11" t="s">
        <v>225</v>
      </c>
    </row>
    <row r="71" spans="1:15" x14ac:dyDescent="0.25">
      <c r="A71" s="4">
        <f t="shared" si="2"/>
        <v>0</v>
      </c>
      <c r="B71" s="12">
        <f t="shared" si="3"/>
        <v>0</v>
      </c>
      <c r="C71" s="5">
        <v>7</v>
      </c>
      <c r="D71" s="5" t="s">
        <v>330</v>
      </c>
      <c r="E71" s="11" t="s">
        <v>331</v>
      </c>
      <c r="F71" s="35"/>
      <c r="G71" s="35"/>
      <c r="H71" s="35"/>
      <c r="I71" s="7"/>
      <c r="J71" s="7"/>
      <c r="K71" s="7"/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2</v>
      </c>
      <c r="D72" s="5" t="s">
        <v>60</v>
      </c>
      <c r="E72" s="11" t="s">
        <v>61</v>
      </c>
      <c r="L72" s="7"/>
      <c r="M72" s="7"/>
      <c r="N72" s="7"/>
      <c r="O72" s="7"/>
    </row>
    <row r="73" spans="1:15" x14ac:dyDescent="0.25">
      <c r="A73" s="4">
        <f t="shared" si="2"/>
        <v>0</v>
      </c>
      <c r="B73" s="12">
        <f t="shared" si="3"/>
        <v>0</v>
      </c>
      <c r="C73" s="5">
        <v>6</v>
      </c>
      <c r="D73" s="5" t="s">
        <v>322</v>
      </c>
      <c r="E73" s="11" t="s">
        <v>323</v>
      </c>
      <c r="F73" s="24"/>
      <c r="G73" s="24"/>
      <c r="H73" s="24"/>
      <c r="I73" s="7"/>
      <c r="J73" s="7"/>
      <c r="K73" s="7"/>
      <c r="L73" s="7"/>
      <c r="M73" s="7"/>
      <c r="N73" s="7"/>
      <c r="O73" s="7"/>
    </row>
    <row r="74" spans="1:15" x14ac:dyDescent="0.25">
      <c r="A74" s="4">
        <f t="shared" si="2"/>
        <v>0</v>
      </c>
      <c r="B74" s="12">
        <f t="shared" si="3"/>
        <v>0</v>
      </c>
      <c r="C74" s="5">
        <v>12</v>
      </c>
      <c r="D74" s="5" t="s">
        <v>412</v>
      </c>
      <c r="E74" s="11" t="s">
        <v>413</v>
      </c>
    </row>
    <row r="75" spans="1:15" x14ac:dyDescent="0.25">
      <c r="A75" s="4">
        <f t="shared" si="2"/>
        <v>0</v>
      </c>
      <c r="B75" s="12">
        <f t="shared" si="3"/>
        <v>0</v>
      </c>
      <c r="C75" s="5">
        <v>4</v>
      </c>
      <c r="D75" s="5" t="s">
        <v>188</v>
      </c>
      <c r="E75" s="11" t="s">
        <v>189</v>
      </c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1</v>
      </c>
      <c r="D76" s="5" t="s">
        <v>6</v>
      </c>
      <c r="E76" s="11" t="s">
        <v>7</v>
      </c>
    </row>
    <row r="77" spans="1:15" x14ac:dyDescent="0.25">
      <c r="A77" s="4">
        <f t="shared" si="2"/>
        <v>0</v>
      </c>
      <c r="B77" s="12">
        <f t="shared" si="3"/>
        <v>0</v>
      </c>
      <c r="C77" s="5">
        <v>3</v>
      </c>
      <c r="D77" s="5" t="s">
        <v>124</v>
      </c>
      <c r="E77" s="11" t="s">
        <v>125</v>
      </c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3</v>
      </c>
      <c r="D78" s="5" t="s">
        <v>122</v>
      </c>
      <c r="E78" s="11" t="s">
        <v>123</v>
      </c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2</v>
      </c>
      <c r="D79" s="5" t="s">
        <v>86</v>
      </c>
      <c r="E79" s="11" t="s">
        <v>87</v>
      </c>
      <c r="F79" s="35"/>
      <c r="G79" s="35"/>
      <c r="H79" s="35"/>
      <c r="I79" s="35"/>
      <c r="J79" s="35"/>
      <c r="K79" s="35"/>
      <c r="L79" s="7"/>
      <c r="M79" s="7"/>
      <c r="N79" s="7"/>
      <c r="O79" s="7"/>
    </row>
    <row r="80" spans="1:15" x14ac:dyDescent="0.25">
      <c r="A80" s="4">
        <f t="shared" si="2"/>
        <v>0</v>
      </c>
      <c r="B80" s="12">
        <f t="shared" si="3"/>
        <v>0</v>
      </c>
      <c r="C80" s="5">
        <v>4</v>
      </c>
      <c r="D80" s="5" t="s">
        <v>194</v>
      </c>
      <c r="E80" s="11" t="s">
        <v>195</v>
      </c>
      <c r="F80" s="24"/>
      <c r="G80" s="24"/>
      <c r="H80" s="24"/>
      <c r="I80" s="7"/>
      <c r="J80" s="7"/>
      <c r="K80" s="7"/>
      <c r="L80" s="7"/>
      <c r="M80" s="7"/>
      <c r="N80" s="7"/>
      <c r="O80" s="7"/>
    </row>
    <row r="81" spans="1:15" x14ac:dyDescent="0.25">
      <c r="A81" s="4">
        <f t="shared" si="2"/>
        <v>0</v>
      </c>
      <c r="B81" s="12">
        <f t="shared" si="3"/>
        <v>0</v>
      </c>
      <c r="C81" s="5">
        <v>4</v>
      </c>
      <c r="D81" s="5" t="s">
        <v>172</v>
      </c>
      <c r="E81" s="11" t="s">
        <v>173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3</v>
      </c>
      <c r="D82" s="5" t="s">
        <v>136</v>
      </c>
      <c r="E82" s="11" t="s">
        <v>137</v>
      </c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 x14ac:dyDescent="0.25">
      <c r="A83" s="4">
        <f t="shared" si="2"/>
        <v>0</v>
      </c>
      <c r="B83" s="12">
        <f t="shared" si="3"/>
        <v>0</v>
      </c>
      <c r="C83" s="5">
        <v>9</v>
      </c>
      <c r="D83" s="5" t="s">
        <v>400</v>
      </c>
      <c r="E83" s="11" t="s">
        <v>401</v>
      </c>
    </row>
    <row r="84" spans="1:15" x14ac:dyDescent="0.25">
      <c r="A84" s="4">
        <f t="shared" si="2"/>
        <v>0</v>
      </c>
      <c r="B84" s="12">
        <f t="shared" si="3"/>
        <v>0</v>
      </c>
      <c r="C84" s="5">
        <v>8</v>
      </c>
      <c r="D84" s="5" t="s">
        <v>386</v>
      </c>
      <c r="E84" s="11" t="s">
        <v>387</v>
      </c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44</v>
      </c>
      <c r="E85" s="11" t="s">
        <v>45</v>
      </c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2</v>
      </c>
      <c r="D86" s="5" t="s">
        <v>78</v>
      </c>
      <c r="E86" s="11" t="s">
        <v>79</v>
      </c>
      <c r="F86" s="35"/>
      <c r="G86" s="35"/>
      <c r="H86" s="35"/>
      <c r="I86" s="7"/>
      <c r="J86" s="7"/>
      <c r="K86" s="7"/>
      <c r="L86" s="7"/>
      <c r="M86" s="7"/>
      <c r="N86" s="7"/>
      <c r="O86" s="7"/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38</v>
      </c>
      <c r="E87" s="11" t="s">
        <v>39</v>
      </c>
      <c r="F87" s="35"/>
      <c r="G87" s="35"/>
      <c r="H87" s="35"/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36</v>
      </c>
      <c r="E88" s="11" t="s">
        <v>37</v>
      </c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92</v>
      </c>
      <c r="E89" s="11" t="s">
        <v>93</v>
      </c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102</v>
      </c>
      <c r="E90" s="11" t="s">
        <v>103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2</v>
      </c>
      <c r="D91" s="5" t="s">
        <v>110</v>
      </c>
      <c r="E91" s="11" t="s">
        <v>111</v>
      </c>
      <c r="I91" s="35"/>
      <c r="J91" s="35"/>
      <c r="K91" s="35"/>
      <c r="L91" s="35"/>
      <c r="M91" s="35"/>
      <c r="N91" s="35"/>
      <c r="O91" s="35"/>
    </row>
    <row r="92" spans="1:15" x14ac:dyDescent="0.25">
      <c r="A92" s="4">
        <f t="shared" si="2"/>
        <v>0</v>
      </c>
      <c r="B92" s="12">
        <f t="shared" si="3"/>
        <v>0</v>
      </c>
      <c r="C92" s="5">
        <v>1</v>
      </c>
      <c r="D92" s="5" t="s">
        <v>26</v>
      </c>
      <c r="E92" s="11" t="s">
        <v>27</v>
      </c>
    </row>
    <row r="93" spans="1:15" x14ac:dyDescent="0.25">
      <c r="A93" s="4">
        <f t="shared" si="2"/>
        <v>0</v>
      </c>
      <c r="B93" s="12">
        <f t="shared" si="3"/>
        <v>0</v>
      </c>
      <c r="C93" s="5">
        <v>3</v>
      </c>
      <c r="D93" s="5" t="s">
        <v>138</v>
      </c>
      <c r="E93" s="11" t="s">
        <v>139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8</v>
      </c>
      <c r="D94" s="5" t="s">
        <v>378</v>
      </c>
      <c r="E94" s="11" t="s">
        <v>379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2</v>
      </c>
      <c r="D95" s="5" t="s">
        <v>94</v>
      </c>
      <c r="E95" s="11" t="s">
        <v>95</v>
      </c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284</v>
      </c>
      <c r="E96" s="11" t="s">
        <v>285</v>
      </c>
    </row>
    <row r="97" spans="1:15" x14ac:dyDescent="0.25">
      <c r="A97" s="4">
        <f t="shared" si="2"/>
        <v>0</v>
      </c>
      <c r="B97" s="12">
        <f t="shared" si="3"/>
        <v>0</v>
      </c>
      <c r="C97" s="5">
        <v>5</v>
      </c>
      <c r="D97" s="5" t="s">
        <v>234</v>
      </c>
      <c r="E97" s="11" t="s">
        <v>235</v>
      </c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4">
        <f t="shared" si="2"/>
        <v>0</v>
      </c>
      <c r="B98" s="12">
        <f t="shared" si="3"/>
        <v>0</v>
      </c>
      <c r="C98" s="5">
        <v>8</v>
      </c>
      <c r="D98" s="5" t="s">
        <v>368</v>
      </c>
      <c r="E98" s="11" t="s">
        <v>369</v>
      </c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x14ac:dyDescent="0.25">
      <c r="A99" s="4">
        <f t="shared" si="2"/>
        <v>0</v>
      </c>
      <c r="B99" s="12">
        <f t="shared" si="3"/>
        <v>0</v>
      </c>
      <c r="C99" s="5">
        <v>5</v>
      </c>
      <c r="D99" s="5" t="s">
        <v>282</v>
      </c>
      <c r="E99" s="11" t="s">
        <v>283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8</v>
      </c>
      <c r="D100" s="5" t="s">
        <v>352</v>
      </c>
      <c r="E100" s="11" t="s">
        <v>353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1</v>
      </c>
      <c r="D101" s="5" t="s">
        <v>12</v>
      </c>
      <c r="E101" s="11" t="s">
        <v>13</v>
      </c>
    </row>
    <row r="102" spans="1:15" x14ac:dyDescent="0.25">
      <c r="A102" s="4">
        <f t="shared" si="2"/>
        <v>0</v>
      </c>
      <c r="B102" s="12">
        <f t="shared" si="3"/>
        <v>0</v>
      </c>
      <c r="C102" s="5">
        <v>4</v>
      </c>
      <c r="D102" s="5" t="s">
        <v>210</v>
      </c>
      <c r="E102" s="11" t="s">
        <v>211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5">
      <c r="A103" s="4">
        <f t="shared" si="2"/>
        <v>0</v>
      </c>
      <c r="B103" s="12">
        <f t="shared" si="3"/>
        <v>0</v>
      </c>
      <c r="C103" s="5">
        <v>2</v>
      </c>
      <c r="D103" s="5" t="s">
        <v>70</v>
      </c>
      <c r="E103" s="11" t="s">
        <v>71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5">
      <c r="A104" s="4">
        <f t="shared" si="2"/>
        <v>0</v>
      </c>
      <c r="B104" s="12">
        <f t="shared" si="3"/>
        <v>0</v>
      </c>
      <c r="C104" s="5">
        <v>6</v>
      </c>
      <c r="D104" s="5" t="s">
        <v>294</v>
      </c>
      <c r="E104" s="11" t="s">
        <v>295</v>
      </c>
    </row>
    <row r="105" spans="1:15" x14ac:dyDescent="0.25">
      <c r="A105" s="4">
        <f t="shared" si="2"/>
        <v>0</v>
      </c>
      <c r="B105" s="12">
        <f t="shared" si="3"/>
        <v>0</v>
      </c>
      <c r="C105" s="5">
        <v>8</v>
      </c>
      <c r="D105" s="5" t="s">
        <v>356</v>
      </c>
      <c r="E105" s="11" t="s">
        <v>357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5</v>
      </c>
      <c r="D106" s="5" t="s">
        <v>250</v>
      </c>
      <c r="E106" s="11" t="s">
        <v>251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7</v>
      </c>
      <c r="D107" s="5" t="s">
        <v>334</v>
      </c>
      <c r="E107" s="11" t="s">
        <v>335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3</v>
      </c>
      <c r="D108" s="5" t="s">
        <v>150</v>
      </c>
      <c r="E108" s="11" t="s">
        <v>151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6</v>
      </c>
      <c r="D109" s="5" t="s">
        <v>318</v>
      </c>
      <c r="E109" s="11" t="s">
        <v>319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264</v>
      </c>
      <c r="E110" s="11" t="s">
        <v>265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x14ac:dyDescent="0.25">
      <c r="A111" s="4">
        <f t="shared" si="2"/>
        <v>0</v>
      </c>
      <c r="B111" s="12">
        <f t="shared" si="3"/>
        <v>0</v>
      </c>
      <c r="C111" s="5">
        <v>4</v>
      </c>
      <c r="D111" s="5" t="s">
        <v>216</v>
      </c>
      <c r="E111" s="11" t="s">
        <v>217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286</v>
      </c>
      <c r="E112" s="11" t="s">
        <v>287</v>
      </c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266</v>
      </c>
      <c r="E113" s="11" t="s">
        <v>267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5</v>
      </c>
      <c r="D114" s="5" t="s">
        <v>260</v>
      </c>
      <c r="E114" s="11" t="s">
        <v>261</v>
      </c>
      <c r="F114" s="35"/>
      <c r="G114" s="35"/>
      <c r="H114" s="35"/>
      <c r="I114" s="35"/>
      <c r="J114" s="35"/>
      <c r="K114" s="35"/>
      <c r="L114" s="7"/>
      <c r="M114" s="7"/>
      <c r="N114" s="7"/>
      <c r="O114" s="7"/>
    </row>
    <row r="115" spans="1:15" x14ac:dyDescent="0.25">
      <c r="A115" s="4">
        <f t="shared" si="2"/>
        <v>0</v>
      </c>
      <c r="B115" s="12">
        <f t="shared" si="3"/>
        <v>0</v>
      </c>
      <c r="C115" s="5">
        <v>5</v>
      </c>
      <c r="D115" s="5" t="s">
        <v>252</v>
      </c>
      <c r="E115" s="11" t="s">
        <v>253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x14ac:dyDescent="0.25">
      <c r="A116" s="4">
        <f t="shared" si="2"/>
        <v>0</v>
      </c>
      <c r="B116" s="12">
        <f t="shared" si="3"/>
        <v>0</v>
      </c>
      <c r="C116" s="5">
        <v>9</v>
      </c>
      <c r="D116" s="5" t="s">
        <v>398</v>
      </c>
      <c r="E116" s="11" t="s">
        <v>399</v>
      </c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58</v>
      </c>
      <c r="E117" s="11" t="s">
        <v>59</v>
      </c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62</v>
      </c>
      <c r="E118" s="11" t="s">
        <v>63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2</v>
      </c>
      <c r="D119" s="5" t="s">
        <v>74</v>
      </c>
      <c r="E119" s="11" t="s">
        <v>75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2</v>
      </c>
      <c r="D120" s="5" t="s">
        <v>52</v>
      </c>
      <c r="E120" s="11" t="s">
        <v>53</v>
      </c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274</v>
      </c>
      <c r="E121" s="11" t="s">
        <v>275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8</v>
      </c>
      <c r="D122" s="5" t="s">
        <v>370</v>
      </c>
      <c r="E122" s="11" t="s">
        <v>371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x14ac:dyDescent="0.25">
      <c r="A123" s="4">
        <f t="shared" si="2"/>
        <v>0</v>
      </c>
      <c r="B123" s="12">
        <f t="shared" si="3"/>
        <v>0</v>
      </c>
      <c r="C123" s="5">
        <v>5</v>
      </c>
      <c r="D123" s="5" t="s">
        <v>232</v>
      </c>
      <c r="E123" s="11" t="s">
        <v>233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1</v>
      </c>
      <c r="D124" s="5" t="s">
        <v>8</v>
      </c>
      <c r="E124" s="11" t="s">
        <v>9</v>
      </c>
    </row>
    <row r="125" spans="1:15" x14ac:dyDescent="0.25">
      <c r="A125" s="4">
        <f t="shared" si="2"/>
        <v>0</v>
      </c>
      <c r="B125" s="12">
        <f t="shared" si="3"/>
        <v>0</v>
      </c>
      <c r="C125" s="5">
        <v>2</v>
      </c>
      <c r="D125" s="5" t="s">
        <v>72</v>
      </c>
      <c r="E125" s="11" t="s">
        <v>73</v>
      </c>
      <c r="F125" s="35"/>
      <c r="G125" s="35"/>
      <c r="H125" s="35"/>
      <c r="I125" s="35"/>
      <c r="J125" s="35"/>
      <c r="K125" s="35"/>
      <c r="L125" s="35"/>
      <c r="M125" s="35"/>
      <c r="N125" s="35"/>
      <c r="O125" s="35"/>
    </row>
    <row r="126" spans="1:15" x14ac:dyDescent="0.25">
      <c r="A126" s="4">
        <f t="shared" si="2"/>
        <v>0</v>
      </c>
      <c r="B126" s="12">
        <f t="shared" si="3"/>
        <v>0</v>
      </c>
      <c r="C126" s="5">
        <v>3</v>
      </c>
      <c r="D126" s="5" t="s">
        <v>156</v>
      </c>
      <c r="E126" s="11" t="s">
        <v>157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4">
        <f t="shared" si="2"/>
        <v>0</v>
      </c>
      <c r="B127" s="12">
        <f t="shared" si="3"/>
        <v>0</v>
      </c>
      <c r="C127" s="5">
        <v>6</v>
      </c>
      <c r="D127" s="5" t="s">
        <v>306</v>
      </c>
      <c r="E127" s="11" t="s">
        <v>307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5</v>
      </c>
      <c r="D128" s="5" t="s">
        <v>272</v>
      </c>
      <c r="E128" s="11" t="s">
        <v>273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388</v>
      </c>
      <c r="E129" s="11" t="s">
        <v>389</v>
      </c>
    </row>
    <row r="130" spans="1:15" x14ac:dyDescent="0.25">
      <c r="A130" s="4">
        <f t="shared" si="2"/>
        <v>0</v>
      </c>
      <c r="B130" s="12">
        <f t="shared" si="3"/>
        <v>0</v>
      </c>
      <c r="C130" s="5">
        <v>4</v>
      </c>
      <c r="D130" s="5" t="s">
        <v>198</v>
      </c>
      <c r="E130" s="11" t="s">
        <v>199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8</v>
      </c>
      <c r="D131" s="5" t="s">
        <v>354</v>
      </c>
      <c r="E131" s="11" t="s">
        <v>355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x14ac:dyDescent="0.25">
      <c r="A132" s="4">
        <f t="shared" si="4"/>
        <v>0</v>
      </c>
      <c r="B132" s="12">
        <f t="shared" si="5"/>
        <v>0</v>
      </c>
      <c r="C132" s="5">
        <v>4</v>
      </c>
      <c r="D132" s="5" t="s">
        <v>200</v>
      </c>
      <c r="E132" s="11" t="s">
        <v>201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8</v>
      </c>
      <c r="D133" s="5" t="s">
        <v>344</v>
      </c>
      <c r="E133" s="11" t="s">
        <v>345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4</v>
      </c>
      <c r="D134" s="5" t="s">
        <v>208</v>
      </c>
      <c r="E134" s="11" t="s">
        <v>209</v>
      </c>
      <c r="F134" s="35"/>
      <c r="G134" s="35"/>
      <c r="H134" s="35"/>
      <c r="I134" s="35"/>
      <c r="J134" s="35"/>
      <c r="K134" s="35"/>
      <c r="L134" s="35"/>
      <c r="M134" s="35"/>
      <c r="N134" s="35"/>
      <c r="O134" s="35"/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392</v>
      </c>
      <c r="E135" s="11" t="s">
        <v>393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9</v>
      </c>
      <c r="D136" s="5" t="s">
        <v>394</v>
      </c>
      <c r="E136" s="11" t="s">
        <v>395</v>
      </c>
    </row>
    <row r="137" spans="1:15" x14ac:dyDescent="0.25">
      <c r="A137" s="4">
        <f t="shared" si="4"/>
        <v>0</v>
      </c>
      <c r="B137" s="12">
        <f t="shared" si="5"/>
        <v>0</v>
      </c>
      <c r="C137" s="5">
        <v>5</v>
      </c>
      <c r="D137" s="5" t="s">
        <v>242</v>
      </c>
      <c r="E137" s="11" t="s">
        <v>243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2</v>
      </c>
      <c r="D138" s="5" t="s">
        <v>114</v>
      </c>
      <c r="E138" s="11" t="s">
        <v>115</v>
      </c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5</v>
      </c>
      <c r="D139" s="5" t="s">
        <v>226</v>
      </c>
      <c r="E139" s="11" t="s">
        <v>227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4</v>
      </c>
      <c r="D140" s="5" t="s">
        <v>182</v>
      </c>
      <c r="E140" s="11" t="s">
        <v>183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x14ac:dyDescent="0.25">
      <c r="A141" s="4">
        <f t="shared" si="4"/>
        <v>0</v>
      </c>
      <c r="B141" s="12">
        <f t="shared" si="5"/>
        <v>0</v>
      </c>
      <c r="C141" s="5">
        <v>3</v>
      </c>
      <c r="D141" s="5" t="s">
        <v>162</v>
      </c>
      <c r="E141" s="11" t="s">
        <v>163</v>
      </c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206</v>
      </c>
      <c r="E142" s="11" t="s">
        <v>207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35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8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1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1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209"/>
  <sheetViews>
    <sheetView zoomScaleNormal="100" workbookViewId="0">
      <pane xSplit="5" topLeftCell="F1" activePane="topRight" state="frozen"/>
      <selection activeCell="A18" sqref="A18"/>
      <selection pane="topRight" activeCell="H19" sqref="H19"/>
    </sheetView>
  </sheetViews>
  <sheetFormatPr defaultRowHeight="15" x14ac:dyDescent="0.25"/>
  <cols>
    <col min="1" max="1" width="10.5703125" style="5" bestFit="1" customWidth="1"/>
    <col min="2" max="2" width="10.5703125" style="5" customWidth="1"/>
    <col min="3" max="3" width="5.140625" style="5" bestFit="1" customWidth="1"/>
    <col min="4" max="4" width="11.42578125" style="5" bestFit="1" customWidth="1"/>
    <col min="5" max="5" width="22" style="11" customWidth="1"/>
    <col min="6" max="7" width="10.5703125" style="5" customWidth="1"/>
    <col min="8" max="15" width="11.42578125" style="5" customWidth="1"/>
    <col min="16" max="20" width="10.5703125" style="7" customWidth="1"/>
    <col min="21" max="21" width="11.5703125" style="7" bestFit="1" customWidth="1"/>
    <col min="22" max="28" width="10.5703125" style="7" customWidth="1"/>
    <col min="29" max="29" width="10.5703125" style="7" bestFit="1" customWidth="1"/>
    <col min="30" max="30" width="12.42578125" style="7" bestFit="1" customWidth="1"/>
    <col min="31" max="16384" width="9.140625" style="7"/>
  </cols>
  <sheetData>
    <row r="1" spans="1:28" s="24" customFormat="1" x14ac:dyDescent="0.25">
      <c r="A1" s="5"/>
      <c r="B1" s="5"/>
      <c r="C1" s="5"/>
      <c r="D1" s="5"/>
      <c r="E1" s="11"/>
      <c r="F1" s="5">
        <v>0.55000000000000004</v>
      </c>
      <c r="G1" s="5">
        <v>2</v>
      </c>
      <c r="H1" s="5">
        <v>5</v>
      </c>
      <c r="I1" s="5">
        <v>5</v>
      </c>
      <c r="J1" s="5" t="s">
        <v>553</v>
      </c>
      <c r="K1" s="5">
        <v>1.5</v>
      </c>
      <c r="L1" s="5">
        <v>2</v>
      </c>
      <c r="M1" s="5" t="s">
        <v>553</v>
      </c>
      <c r="N1" s="5">
        <v>3.5</v>
      </c>
      <c r="O1" s="5">
        <v>4</v>
      </c>
      <c r="P1" s="24">
        <v>4</v>
      </c>
      <c r="Q1" s="24">
        <v>0.435</v>
      </c>
      <c r="R1" s="24">
        <v>2</v>
      </c>
      <c r="S1" s="24">
        <v>5</v>
      </c>
      <c r="T1" s="24">
        <v>1</v>
      </c>
      <c r="U1" s="24">
        <v>9</v>
      </c>
      <c r="V1" s="24">
        <v>7</v>
      </c>
    </row>
    <row r="2" spans="1:28" s="3" customFormat="1" x14ac:dyDescent="0.25">
      <c r="A2" s="1" t="s">
        <v>0</v>
      </c>
      <c r="B2" s="1" t="s">
        <v>417</v>
      </c>
      <c r="C2" s="1" t="s">
        <v>1</v>
      </c>
      <c r="D2" s="1" t="s">
        <v>2</v>
      </c>
      <c r="E2" s="18" t="s">
        <v>3</v>
      </c>
      <c r="F2" s="46">
        <v>42081</v>
      </c>
      <c r="G2" s="33">
        <v>42110</v>
      </c>
      <c r="H2" s="33">
        <v>42125</v>
      </c>
      <c r="I2" s="33">
        <v>42165</v>
      </c>
      <c r="J2" s="33">
        <v>42178</v>
      </c>
      <c r="K2" s="33">
        <v>42187</v>
      </c>
      <c r="L2" s="33">
        <v>42195</v>
      </c>
      <c r="M2" s="33">
        <v>42202</v>
      </c>
      <c r="N2" s="33">
        <v>42215</v>
      </c>
      <c r="O2" s="33">
        <v>42229</v>
      </c>
      <c r="P2" s="33">
        <v>42243</v>
      </c>
      <c r="Q2" s="47">
        <v>42250</v>
      </c>
      <c r="R2" s="47">
        <v>42264</v>
      </c>
      <c r="S2" s="47">
        <v>42285</v>
      </c>
      <c r="T2" s="47">
        <v>42316</v>
      </c>
      <c r="U2" s="47">
        <v>42355</v>
      </c>
      <c r="V2" s="47">
        <v>42386</v>
      </c>
      <c r="W2" s="2"/>
      <c r="X2" s="2"/>
      <c r="Y2" s="2"/>
      <c r="Z2" s="2"/>
      <c r="AA2" s="2"/>
      <c r="AB2" s="2"/>
    </row>
    <row r="3" spans="1:28" x14ac:dyDescent="0.25">
      <c r="A3" s="4">
        <f t="shared" ref="A3:A66" si="0">COUNTIF(F3:AN3,"&gt;0")</f>
        <v>14</v>
      </c>
      <c r="B3" s="12">
        <f t="shared" ref="B3:B66" si="1">MAX(F3:AN3)</f>
        <v>4.5977011494252873E-2</v>
      </c>
      <c r="C3" s="5">
        <v>3</v>
      </c>
      <c r="D3" s="5" t="s">
        <v>118</v>
      </c>
      <c r="E3" s="21" t="s">
        <v>119</v>
      </c>
      <c r="F3" s="5">
        <v>0.03</v>
      </c>
      <c r="G3" s="5">
        <v>0.03</v>
      </c>
      <c r="H3" s="5">
        <v>0.02</v>
      </c>
      <c r="I3" s="35"/>
      <c r="J3" s="35">
        <v>0.02</v>
      </c>
      <c r="K3" s="35">
        <v>0.03</v>
      </c>
      <c r="L3" s="35">
        <v>0.02</v>
      </c>
      <c r="M3" s="35">
        <v>0.03</v>
      </c>
      <c r="N3" s="35"/>
      <c r="O3" s="35">
        <v>0.02</v>
      </c>
      <c r="P3" s="7">
        <v>0.02</v>
      </c>
      <c r="Q3" s="7">
        <f>0.02*(1/0.435)</f>
        <v>4.5977011494252873E-2</v>
      </c>
      <c r="R3" s="7">
        <v>0.03</v>
      </c>
      <c r="S3" s="7">
        <v>0.02</v>
      </c>
      <c r="U3" s="7">
        <v>0.03</v>
      </c>
      <c r="V3" s="7">
        <v>0.02</v>
      </c>
    </row>
    <row r="4" spans="1:28" x14ac:dyDescent="0.25">
      <c r="A4" s="4">
        <f t="shared" si="0"/>
        <v>14</v>
      </c>
      <c r="B4" s="12">
        <f t="shared" si="1"/>
        <v>2.98</v>
      </c>
      <c r="C4" s="5">
        <v>4</v>
      </c>
      <c r="D4" s="5" t="s">
        <v>164</v>
      </c>
      <c r="E4" s="21" t="s">
        <v>165</v>
      </c>
      <c r="F4" s="5">
        <v>0.16</v>
      </c>
      <c r="G4" s="5">
        <v>0.34</v>
      </c>
      <c r="H4" s="5">
        <v>1.0900000000000001</v>
      </c>
      <c r="I4" s="5">
        <v>2.98</v>
      </c>
      <c r="J4" s="5">
        <v>2.78</v>
      </c>
      <c r="K4" s="5">
        <v>1.41</v>
      </c>
      <c r="L4" s="5">
        <v>0.57999999999999996</v>
      </c>
      <c r="M4" s="5">
        <v>0.98</v>
      </c>
      <c r="N4" s="5">
        <v>0.38</v>
      </c>
      <c r="O4" s="5">
        <v>0.28999999999999998</v>
      </c>
      <c r="P4" s="7">
        <v>0.36</v>
      </c>
      <c r="Q4" s="7">
        <f>0.09*(1/0.435)</f>
        <v>0.2068965517241379</v>
      </c>
      <c r="R4" s="7">
        <v>0.13</v>
      </c>
      <c r="T4" s="7">
        <v>0.12</v>
      </c>
    </row>
    <row r="5" spans="1:28" x14ac:dyDescent="0.25">
      <c r="A5" s="4">
        <f t="shared" si="0"/>
        <v>14</v>
      </c>
      <c r="B5" s="12">
        <f t="shared" si="1"/>
        <v>0.65</v>
      </c>
      <c r="C5" s="5">
        <v>5</v>
      </c>
      <c r="D5" s="5" t="s">
        <v>222</v>
      </c>
      <c r="E5" s="21" t="s">
        <v>223</v>
      </c>
      <c r="G5" s="5">
        <v>0.16</v>
      </c>
      <c r="H5" s="5">
        <v>0.21</v>
      </c>
      <c r="I5" s="35">
        <v>0.26</v>
      </c>
      <c r="J5" s="5">
        <v>0.19</v>
      </c>
      <c r="K5" s="5">
        <v>0.37</v>
      </c>
      <c r="L5" s="5">
        <v>0.24</v>
      </c>
      <c r="M5" s="5">
        <v>0.28000000000000003</v>
      </c>
      <c r="N5" s="5">
        <v>0.21</v>
      </c>
      <c r="O5" s="5">
        <v>0.32</v>
      </c>
      <c r="P5" s="7">
        <v>0.65</v>
      </c>
      <c r="Q5" s="7">
        <f>0.27*(1/0.435)</f>
        <v>0.62068965517241381</v>
      </c>
      <c r="R5" s="7">
        <v>0.26</v>
      </c>
      <c r="S5" s="7">
        <v>0.21</v>
      </c>
      <c r="T5" s="7">
        <v>0.26</v>
      </c>
    </row>
    <row r="6" spans="1:28" x14ac:dyDescent="0.25">
      <c r="A6" s="4">
        <f t="shared" si="0"/>
        <v>12</v>
      </c>
      <c r="B6" s="12">
        <f t="shared" si="1"/>
        <v>0.33</v>
      </c>
      <c r="C6" s="5">
        <v>4</v>
      </c>
      <c r="D6" s="5" t="s">
        <v>166</v>
      </c>
      <c r="E6" s="21" t="s">
        <v>167</v>
      </c>
      <c r="I6" s="5">
        <v>0.09</v>
      </c>
      <c r="K6" s="5">
        <v>0.15</v>
      </c>
      <c r="L6" s="5">
        <v>0.13</v>
      </c>
      <c r="M6" s="5">
        <v>0.3</v>
      </c>
      <c r="N6" s="5">
        <v>0.18</v>
      </c>
      <c r="O6" s="5">
        <v>0.31</v>
      </c>
      <c r="P6" s="7">
        <v>0.33</v>
      </c>
      <c r="Q6" s="7">
        <f>0.12*(1/0.435)</f>
        <v>0.27586206896551724</v>
      </c>
      <c r="R6" s="7">
        <v>0.25</v>
      </c>
      <c r="S6" s="7">
        <v>0.1</v>
      </c>
      <c r="T6" s="7">
        <v>0.17</v>
      </c>
      <c r="V6" s="7">
        <v>7.0000000000000007E-2</v>
      </c>
    </row>
    <row r="7" spans="1:28" x14ac:dyDescent="0.25">
      <c r="A7" s="4">
        <f t="shared" si="0"/>
        <v>7</v>
      </c>
      <c r="B7" s="12">
        <f t="shared" si="1"/>
        <v>3.05</v>
      </c>
      <c r="C7" s="5">
        <v>4</v>
      </c>
      <c r="D7" s="5" t="s">
        <v>170</v>
      </c>
      <c r="E7" s="21" t="s">
        <v>171</v>
      </c>
      <c r="I7" s="5">
        <v>0.71</v>
      </c>
      <c r="J7" s="5">
        <v>0.73</v>
      </c>
      <c r="K7" s="5">
        <v>3.05</v>
      </c>
      <c r="L7" s="5">
        <v>0.78</v>
      </c>
      <c r="M7" s="5">
        <v>0.75</v>
      </c>
      <c r="N7" s="5">
        <v>0.67</v>
      </c>
      <c r="O7" s="5">
        <v>0.43</v>
      </c>
    </row>
    <row r="8" spans="1:28" x14ac:dyDescent="0.25">
      <c r="A8" s="4">
        <f t="shared" si="0"/>
        <v>6</v>
      </c>
      <c r="B8" s="12">
        <f t="shared" si="1"/>
        <v>1.55</v>
      </c>
      <c r="C8" s="5">
        <v>5</v>
      </c>
      <c r="D8" s="5" t="s">
        <v>220</v>
      </c>
      <c r="E8" s="21" t="s">
        <v>221</v>
      </c>
      <c r="G8" s="5">
        <v>0.72</v>
      </c>
      <c r="H8" s="5">
        <v>1.55</v>
      </c>
      <c r="I8" s="5">
        <v>0.37</v>
      </c>
      <c r="J8" s="5">
        <v>0.3</v>
      </c>
      <c r="M8" s="11">
        <v>0.23</v>
      </c>
      <c r="P8" s="7">
        <v>0.52</v>
      </c>
    </row>
    <row r="9" spans="1:28" x14ac:dyDescent="0.25">
      <c r="A9" s="4">
        <f t="shared" si="0"/>
        <v>4</v>
      </c>
      <c r="B9" s="12">
        <f t="shared" si="1"/>
        <v>0.48275862068965514</v>
      </c>
      <c r="C9" s="5">
        <v>7</v>
      </c>
      <c r="D9" s="5" t="s">
        <v>326</v>
      </c>
      <c r="E9" s="6" t="s">
        <v>327</v>
      </c>
      <c r="F9" s="5">
        <v>0.23</v>
      </c>
      <c r="N9" s="5">
        <v>0.19</v>
      </c>
      <c r="Q9" s="7">
        <f>0.21*(1/0.435)</f>
        <v>0.48275862068965514</v>
      </c>
      <c r="R9" s="7">
        <v>0.23</v>
      </c>
    </row>
    <row r="10" spans="1:28" x14ac:dyDescent="0.25">
      <c r="A10" s="4">
        <f t="shared" si="0"/>
        <v>2</v>
      </c>
      <c r="B10" s="12">
        <f t="shared" si="1"/>
        <v>0.22</v>
      </c>
      <c r="C10" s="5">
        <v>6</v>
      </c>
      <c r="D10" s="5" t="s">
        <v>288</v>
      </c>
      <c r="E10" s="21" t="s">
        <v>289</v>
      </c>
      <c r="G10" s="5">
        <v>0.22</v>
      </c>
      <c r="M10" s="5">
        <v>0.21</v>
      </c>
    </row>
    <row r="11" spans="1:28" x14ac:dyDescent="0.25">
      <c r="A11" s="4">
        <f t="shared" si="0"/>
        <v>2</v>
      </c>
      <c r="B11" s="12">
        <f t="shared" si="1"/>
        <v>0.56000000000000005</v>
      </c>
      <c r="C11" s="5">
        <v>5</v>
      </c>
      <c r="D11" s="5" t="s">
        <v>264</v>
      </c>
      <c r="E11" s="21" t="s">
        <v>265</v>
      </c>
      <c r="F11" s="7"/>
      <c r="G11" s="7"/>
      <c r="H11" s="7"/>
      <c r="I11" s="7">
        <v>0.56000000000000005</v>
      </c>
      <c r="J11" s="7">
        <v>0.25</v>
      </c>
      <c r="K11" s="7"/>
      <c r="L11" s="7"/>
      <c r="M11" s="7"/>
      <c r="N11" s="7"/>
      <c r="O11" s="7"/>
    </row>
    <row r="12" spans="1:28" x14ac:dyDescent="0.25">
      <c r="A12" s="4">
        <f t="shared" si="0"/>
        <v>0</v>
      </c>
      <c r="B12" s="12">
        <f t="shared" si="1"/>
        <v>0</v>
      </c>
      <c r="C12" s="5">
        <v>3</v>
      </c>
      <c r="D12" s="5" t="s">
        <v>120</v>
      </c>
      <c r="E12" s="11" t="s">
        <v>121</v>
      </c>
      <c r="I12" s="7"/>
      <c r="J12" s="7"/>
      <c r="K12" s="7"/>
      <c r="L12" s="7"/>
      <c r="M12" s="7"/>
      <c r="N12" s="7"/>
      <c r="O12" s="7"/>
    </row>
    <row r="13" spans="1:28" x14ac:dyDescent="0.25">
      <c r="A13" s="4">
        <f t="shared" si="0"/>
        <v>0</v>
      </c>
      <c r="B13" s="12">
        <f t="shared" si="1"/>
        <v>0</v>
      </c>
      <c r="C13" s="5">
        <v>2</v>
      </c>
      <c r="D13" s="5" t="s">
        <v>90</v>
      </c>
      <c r="E13" s="11" t="s">
        <v>91</v>
      </c>
      <c r="F13" s="35"/>
      <c r="G13" s="35"/>
      <c r="H13" s="35"/>
      <c r="I13" s="24"/>
      <c r="J13" s="24"/>
      <c r="K13" s="24"/>
      <c r="L13" s="24"/>
      <c r="M13" s="24"/>
      <c r="N13" s="24"/>
      <c r="O13" s="24"/>
    </row>
    <row r="14" spans="1:28" x14ac:dyDescent="0.25">
      <c r="A14" s="4">
        <f t="shared" si="0"/>
        <v>0</v>
      </c>
      <c r="B14" s="12">
        <f t="shared" si="1"/>
        <v>0</v>
      </c>
      <c r="C14" s="5">
        <v>2</v>
      </c>
      <c r="D14" s="5" t="s">
        <v>42</v>
      </c>
      <c r="E14" s="11" t="s">
        <v>43</v>
      </c>
      <c r="L14" s="7"/>
      <c r="M14" s="7"/>
      <c r="N14" s="7"/>
      <c r="O14" s="7"/>
    </row>
    <row r="15" spans="1:28" x14ac:dyDescent="0.25">
      <c r="A15" s="4">
        <f t="shared" si="0"/>
        <v>0</v>
      </c>
      <c r="B15" s="12">
        <f t="shared" si="1"/>
        <v>0</v>
      </c>
      <c r="C15" s="5">
        <v>2</v>
      </c>
      <c r="D15" s="5" t="s">
        <v>98</v>
      </c>
      <c r="E15" s="11" t="s">
        <v>99</v>
      </c>
      <c r="I15" s="24"/>
      <c r="J15" s="24"/>
      <c r="K15" s="24"/>
      <c r="L15" s="24"/>
      <c r="M15" s="24"/>
      <c r="N15" s="24"/>
      <c r="O15" s="24"/>
    </row>
    <row r="16" spans="1:28" x14ac:dyDescent="0.25">
      <c r="A16" s="4">
        <f t="shared" si="0"/>
        <v>0</v>
      </c>
      <c r="B16" s="12">
        <f t="shared" si="1"/>
        <v>0</v>
      </c>
      <c r="C16" s="5">
        <v>2</v>
      </c>
      <c r="D16" s="5" t="s">
        <v>108</v>
      </c>
      <c r="E16" s="11" t="s">
        <v>109</v>
      </c>
      <c r="I16" s="24"/>
      <c r="J16" s="24"/>
      <c r="K16" s="24"/>
      <c r="L16" s="24"/>
      <c r="M16" s="24"/>
      <c r="N16" s="24"/>
      <c r="O16" s="24"/>
    </row>
    <row r="17" spans="1:17" x14ac:dyDescent="0.25">
      <c r="A17" s="4">
        <f t="shared" si="0"/>
        <v>0</v>
      </c>
      <c r="B17" s="12">
        <f t="shared" si="1"/>
        <v>0</v>
      </c>
      <c r="C17" s="5">
        <v>3</v>
      </c>
      <c r="D17" s="5" t="s">
        <v>130</v>
      </c>
      <c r="E17" s="11" t="s">
        <v>131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7" x14ac:dyDescent="0.25">
      <c r="A18" s="4">
        <f t="shared" si="0"/>
        <v>0</v>
      </c>
      <c r="B18" s="12">
        <f t="shared" si="1"/>
        <v>0</v>
      </c>
      <c r="C18" s="5">
        <v>3</v>
      </c>
      <c r="D18" s="5" t="s">
        <v>132</v>
      </c>
      <c r="E18" s="11" t="s">
        <v>133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7" x14ac:dyDescent="0.25">
      <c r="A19" s="4">
        <f t="shared" si="0"/>
        <v>0</v>
      </c>
      <c r="B19" s="12">
        <f t="shared" si="1"/>
        <v>0</v>
      </c>
      <c r="C19" s="5">
        <v>2</v>
      </c>
      <c r="D19" s="5" t="s">
        <v>96</v>
      </c>
      <c r="E19" s="11" t="s">
        <v>97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7" x14ac:dyDescent="0.25">
      <c r="A20" s="4">
        <f t="shared" si="0"/>
        <v>0</v>
      </c>
      <c r="B20" s="12">
        <f t="shared" si="1"/>
        <v>0</v>
      </c>
      <c r="C20" s="5">
        <v>2</v>
      </c>
      <c r="D20" s="5" t="s">
        <v>88</v>
      </c>
      <c r="E20" s="11" t="s">
        <v>89</v>
      </c>
      <c r="F20" s="24"/>
      <c r="G20" s="24"/>
      <c r="H20" s="24"/>
      <c r="I20" s="7"/>
      <c r="J20" s="7"/>
      <c r="K20" s="7"/>
      <c r="L20" s="7"/>
      <c r="M20" s="7"/>
      <c r="N20" s="7"/>
      <c r="O20" s="7"/>
    </row>
    <row r="21" spans="1:17" x14ac:dyDescent="0.25">
      <c r="A21" s="4">
        <f t="shared" si="0"/>
        <v>0</v>
      </c>
      <c r="B21" s="12">
        <f t="shared" si="1"/>
        <v>0</v>
      </c>
      <c r="C21" s="5">
        <v>2</v>
      </c>
      <c r="D21" s="5" t="s">
        <v>106</v>
      </c>
      <c r="E21" s="11" t="s">
        <v>107</v>
      </c>
      <c r="I21" s="24"/>
      <c r="J21" s="7"/>
      <c r="K21" s="7"/>
      <c r="L21" s="7"/>
      <c r="M21" s="7"/>
      <c r="N21" s="7"/>
      <c r="O21" s="7"/>
    </row>
    <row r="22" spans="1:17" x14ac:dyDescent="0.25">
      <c r="A22" s="4">
        <f t="shared" si="0"/>
        <v>0</v>
      </c>
      <c r="B22" s="12">
        <f t="shared" si="1"/>
        <v>0</v>
      </c>
      <c r="C22" s="5">
        <v>2</v>
      </c>
      <c r="D22" s="5" t="s">
        <v>68</v>
      </c>
      <c r="E22" s="11" t="s">
        <v>69</v>
      </c>
      <c r="F22" s="35"/>
      <c r="G22" s="35"/>
      <c r="H22" s="35"/>
      <c r="I22" s="35"/>
      <c r="J22" s="35"/>
      <c r="K22" s="35"/>
      <c r="L22" s="24"/>
      <c r="M22" s="24"/>
      <c r="N22" s="24"/>
      <c r="O22" s="24"/>
    </row>
    <row r="23" spans="1:17" x14ac:dyDescent="0.25">
      <c r="A23" s="4">
        <f t="shared" si="0"/>
        <v>0</v>
      </c>
      <c r="B23" s="12">
        <f t="shared" si="1"/>
        <v>0</v>
      </c>
      <c r="C23" s="5">
        <v>2</v>
      </c>
      <c r="D23" s="5" t="s">
        <v>104</v>
      </c>
      <c r="E23" s="11" t="s">
        <v>105</v>
      </c>
      <c r="I23" s="35"/>
      <c r="J23" s="35"/>
      <c r="K23" s="35"/>
      <c r="L23" s="35"/>
      <c r="M23" s="35"/>
      <c r="N23" s="35"/>
      <c r="O23" s="35"/>
    </row>
    <row r="24" spans="1:17" x14ac:dyDescent="0.25">
      <c r="A24" s="4">
        <f t="shared" si="0"/>
        <v>0</v>
      </c>
      <c r="B24" s="12">
        <f t="shared" si="1"/>
        <v>0</v>
      </c>
      <c r="C24" s="5">
        <v>7</v>
      </c>
      <c r="D24" s="5" t="s">
        <v>342</v>
      </c>
      <c r="E24" s="11" t="s">
        <v>343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Q24" s="24"/>
    </row>
    <row r="25" spans="1:17" x14ac:dyDescent="0.25">
      <c r="A25" s="4">
        <f t="shared" si="0"/>
        <v>0</v>
      </c>
      <c r="B25" s="12">
        <f t="shared" si="1"/>
        <v>0</v>
      </c>
      <c r="C25" s="5">
        <v>6</v>
      </c>
      <c r="D25" s="5" t="s">
        <v>308</v>
      </c>
      <c r="E25" s="11" t="s">
        <v>309</v>
      </c>
    </row>
    <row r="26" spans="1:17" x14ac:dyDescent="0.25">
      <c r="A26" s="4">
        <f t="shared" si="0"/>
        <v>0</v>
      </c>
      <c r="B26" s="12">
        <f t="shared" si="1"/>
        <v>0</v>
      </c>
      <c r="C26" s="5">
        <v>4</v>
      </c>
      <c r="D26" s="5" t="s">
        <v>176</v>
      </c>
      <c r="E26" s="11" t="s">
        <v>177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Q26" s="35"/>
    </row>
    <row r="27" spans="1:17" x14ac:dyDescent="0.25">
      <c r="A27" s="4">
        <f t="shared" si="0"/>
        <v>0</v>
      </c>
      <c r="B27" s="12">
        <f t="shared" si="1"/>
        <v>0</v>
      </c>
      <c r="C27" s="5">
        <v>2</v>
      </c>
      <c r="D27" s="5" t="s">
        <v>66</v>
      </c>
      <c r="E27" s="11" t="s">
        <v>67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7" x14ac:dyDescent="0.25">
      <c r="A28" s="4">
        <f t="shared" si="0"/>
        <v>0</v>
      </c>
      <c r="B28" s="12">
        <f t="shared" si="1"/>
        <v>0</v>
      </c>
      <c r="C28" s="5">
        <v>4</v>
      </c>
      <c r="D28" s="5" t="s">
        <v>178</v>
      </c>
      <c r="E28" s="11" t="s">
        <v>179</v>
      </c>
      <c r="F28" s="35"/>
      <c r="G28" s="35"/>
      <c r="H28" s="35"/>
      <c r="I28" s="35"/>
      <c r="J28" s="35"/>
      <c r="K28" s="35"/>
      <c r="L28" s="24"/>
      <c r="M28" s="24"/>
      <c r="N28" s="24"/>
      <c r="O28" s="24"/>
    </row>
    <row r="29" spans="1:17" x14ac:dyDescent="0.25">
      <c r="A29" s="4">
        <f t="shared" si="0"/>
        <v>0</v>
      </c>
      <c r="B29" s="12">
        <f t="shared" si="1"/>
        <v>0</v>
      </c>
      <c r="C29" s="5">
        <v>2</v>
      </c>
      <c r="D29" s="5" t="s">
        <v>50</v>
      </c>
      <c r="E29" s="11" t="s">
        <v>51</v>
      </c>
      <c r="L29" s="35"/>
      <c r="M29" s="35"/>
      <c r="N29" s="35"/>
      <c r="O29" s="35"/>
    </row>
    <row r="30" spans="1:17" x14ac:dyDescent="0.25">
      <c r="A30" s="4">
        <f t="shared" si="0"/>
        <v>0</v>
      </c>
      <c r="B30" s="12">
        <f t="shared" si="1"/>
        <v>0</v>
      </c>
      <c r="C30" s="5">
        <v>1</v>
      </c>
      <c r="D30" s="5" t="s">
        <v>32</v>
      </c>
      <c r="E30" s="11" t="s">
        <v>33</v>
      </c>
    </row>
    <row r="31" spans="1:17" x14ac:dyDescent="0.25">
      <c r="A31" s="4">
        <f t="shared" si="0"/>
        <v>0</v>
      </c>
      <c r="B31" s="12">
        <f t="shared" si="1"/>
        <v>0</v>
      </c>
      <c r="C31" s="5">
        <v>1</v>
      </c>
      <c r="D31" s="5" t="s">
        <v>4</v>
      </c>
      <c r="E31" s="11" t="s">
        <v>5</v>
      </c>
      <c r="Q31" s="8"/>
    </row>
    <row r="32" spans="1:17" x14ac:dyDescent="0.25">
      <c r="A32" s="4">
        <f t="shared" si="0"/>
        <v>0</v>
      </c>
      <c r="B32" s="12">
        <f t="shared" si="1"/>
        <v>0</v>
      </c>
      <c r="C32" s="5">
        <v>3</v>
      </c>
      <c r="D32" s="5" t="s">
        <v>142</v>
      </c>
      <c r="E32" s="11" t="s">
        <v>143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4">
        <f t="shared" si="0"/>
        <v>0</v>
      </c>
      <c r="B33" s="12">
        <f t="shared" si="1"/>
        <v>0</v>
      </c>
      <c r="C33" s="5">
        <v>2</v>
      </c>
      <c r="D33" s="5" t="s">
        <v>56</v>
      </c>
      <c r="E33" s="11" t="s">
        <v>57</v>
      </c>
      <c r="L33" s="24"/>
      <c r="M33" s="24"/>
      <c r="N33" s="24"/>
      <c r="O33" s="24"/>
    </row>
    <row r="34" spans="1:15" x14ac:dyDescent="0.25">
      <c r="A34" s="4">
        <f t="shared" si="0"/>
        <v>0</v>
      </c>
      <c r="B34" s="12">
        <f t="shared" si="1"/>
        <v>0</v>
      </c>
      <c r="C34" s="5">
        <v>6</v>
      </c>
      <c r="D34" s="5" t="s">
        <v>290</v>
      </c>
      <c r="E34" s="11" t="s">
        <v>291</v>
      </c>
    </row>
    <row r="35" spans="1:15" x14ac:dyDescent="0.25">
      <c r="A35" s="4">
        <f t="shared" si="0"/>
        <v>0</v>
      </c>
      <c r="B35" s="12">
        <f t="shared" si="1"/>
        <v>0</v>
      </c>
      <c r="C35" s="5">
        <v>6</v>
      </c>
      <c r="D35" s="5" t="s">
        <v>292</v>
      </c>
      <c r="E35" s="21" t="s">
        <v>293</v>
      </c>
    </row>
    <row r="36" spans="1:15" x14ac:dyDescent="0.25">
      <c r="A36" s="4">
        <f t="shared" si="0"/>
        <v>0</v>
      </c>
      <c r="B36" s="12">
        <f t="shared" si="1"/>
        <v>0</v>
      </c>
      <c r="C36" s="5">
        <v>8</v>
      </c>
      <c r="D36" s="5" t="s">
        <v>372</v>
      </c>
      <c r="E36" s="11" t="s">
        <v>373</v>
      </c>
      <c r="F36" s="35"/>
      <c r="G36" s="35"/>
      <c r="H36" s="35"/>
      <c r="I36" s="24"/>
      <c r="J36" s="24"/>
      <c r="K36" s="24"/>
      <c r="L36" s="24"/>
      <c r="M36" s="24"/>
      <c r="N36" s="24"/>
      <c r="O36" s="24"/>
    </row>
    <row r="37" spans="1:15" x14ac:dyDescent="0.25">
      <c r="A37" s="4">
        <f t="shared" si="0"/>
        <v>0</v>
      </c>
      <c r="B37" s="12">
        <f t="shared" si="1"/>
        <v>0</v>
      </c>
      <c r="C37" s="5">
        <v>8</v>
      </c>
      <c r="D37" s="5" t="s">
        <v>360</v>
      </c>
      <c r="E37" s="11" t="s">
        <v>361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x14ac:dyDescent="0.25">
      <c r="A38" s="4">
        <f t="shared" si="0"/>
        <v>0</v>
      </c>
      <c r="B38" s="12">
        <f t="shared" si="1"/>
        <v>0</v>
      </c>
      <c r="C38" s="5">
        <v>8</v>
      </c>
      <c r="D38" s="5" t="s">
        <v>364</v>
      </c>
      <c r="E38" s="11" t="s">
        <v>365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4">
        <f t="shared" si="0"/>
        <v>0</v>
      </c>
      <c r="B39" s="12">
        <f t="shared" si="1"/>
        <v>0</v>
      </c>
      <c r="C39" s="5">
        <v>8</v>
      </c>
      <c r="D39" s="5" t="s">
        <v>358</v>
      </c>
      <c r="E39" s="11" t="s">
        <v>359</v>
      </c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15" x14ac:dyDescent="0.25">
      <c r="A40" s="4">
        <f t="shared" si="0"/>
        <v>0</v>
      </c>
      <c r="B40" s="12">
        <f t="shared" si="1"/>
        <v>0</v>
      </c>
      <c r="C40" s="5">
        <v>7</v>
      </c>
      <c r="D40" s="5" t="s">
        <v>340</v>
      </c>
      <c r="E40" s="11" t="s">
        <v>341</v>
      </c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15" x14ac:dyDescent="0.25">
      <c r="A41" s="4">
        <f t="shared" si="0"/>
        <v>0</v>
      </c>
      <c r="B41" s="12">
        <f t="shared" si="1"/>
        <v>0</v>
      </c>
      <c r="C41" s="5">
        <v>5</v>
      </c>
      <c r="D41" s="5" t="s">
        <v>268</v>
      </c>
      <c r="E41" s="11" t="s">
        <v>269</v>
      </c>
      <c r="F41" s="7"/>
      <c r="G41" s="7"/>
      <c r="H41" s="7"/>
      <c r="I41" s="24"/>
      <c r="J41" s="24"/>
      <c r="K41" s="24"/>
      <c r="L41" s="7"/>
      <c r="M41" s="7"/>
      <c r="N41" s="7"/>
      <c r="O41" s="7"/>
    </row>
    <row r="42" spans="1:15" x14ac:dyDescent="0.25">
      <c r="A42" s="4">
        <f t="shared" si="0"/>
        <v>0</v>
      </c>
      <c r="B42" s="12">
        <f t="shared" si="1"/>
        <v>0</v>
      </c>
      <c r="C42" s="5">
        <v>5</v>
      </c>
      <c r="D42" s="5" t="s">
        <v>278</v>
      </c>
      <c r="E42" s="11" t="s">
        <v>279</v>
      </c>
    </row>
    <row r="43" spans="1:15" x14ac:dyDescent="0.25">
      <c r="A43" s="4">
        <f t="shared" si="0"/>
        <v>0</v>
      </c>
      <c r="B43" s="12">
        <f t="shared" si="1"/>
        <v>0</v>
      </c>
      <c r="C43" s="5">
        <v>5</v>
      </c>
      <c r="D43" s="5" t="s">
        <v>246</v>
      </c>
      <c r="E43" s="11" t="s">
        <v>247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1:15" x14ac:dyDescent="0.25">
      <c r="A44" s="4">
        <f t="shared" si="0"/>
        <v>0</v>
      </c>
      <c r="B44" s="12">
        <f t="shared" si="1"/>
        <v>0</v>
      </c>
      <c r="C44" s="5">
        <v>8</v>
      </c>
      <c r="D44" s="5" t="s">
        <v>384</v>
      </c>
      <c r="E44" s="11" t="s">
        <v>385</v>
      </c>
      <c r="F44" s="24"/>
      <c r="G44" s="24"/>
      <c r="H44" s="24"/>
      <c r="I44" s="24"/>
      <c r="J44" s="24"/>
      <c r="K44" s="24"/>
      <c r="L44" s="7"/>
      <c r="M44" s="7"/>
      <c r="N44" s="7"/>
      <c r="O44" s="7"/>
    </row>
    <row r="45" spans="1:15" x14ac:dyDescent="0.25">
      <c r="A45" s="4">
        <f t="shared" si="0"/>
        <v>0</v>
      </c>
      <c r="B45" s="12">
        <f t="shared" si="1"/>
        <v>0</v>
      </c>
      <c r="C45" s="5">
        <v>7</v>
      </c>
      <c r="D45" s="5" t="s">
        <v>338</v>
      </c>
      <c r="E45" s="11" t="s">
        <v>339</v>
      </c>
      <c r="F45" s="24"/>
      <c r="G45" s="24"/>
      <c r="H45" s="24"/>
      <c r="I45" s="24"/>
      <c r="J45" s="24"/>
      <c r="K45" s="24"/>
      <c r="L45" s="7"/>
      <c r="M45" s="7"/>
      <c r="N45" s="7"/>
      <c r="O45" s="7"/>
    </row>
    <row r="46" spans="1:15" x14ac:dyDescent="0.25">
      <c r="A46" s="4">
        <f t="shared" si="0"/>
        <v>0</v>
      </c>
      <c r="B46" s="12">
        <f t="shared" si="1"/>
        <v>0</v>
      </c>
      <c r="C46" s="5">
        <v>2</v>
      </c>
      <c r="D46" s="5" t="s">
        <v>40</v>
      </c>
      <c r="E46" s="11" t="s">
        <v>41</v>
      </c>
      <c r="L46" s="7"/>
      <c r="M46" s="7"/>
      <c r="N46" s="7"/>
      <c r="O46" s="7"/>
    </row>
    <row r="47" spans="1:15" x14ac:dyDescent="0.25">
      <c r="A47" s="4">
        <f t="shared" si="0"/>
        <v>0</v>
      </c>
      <c r="B47" s="12">
        <f t="shared" si="1"/>
        <v>0</v>
      </c>
      <c r="C47" s="5">
        <v>5</v>
      </c>
      <c r="D47" s="5" t="s">
        <v>270</v>
      </c>
      <c r="E47" s="11" t="s">
        <v>271</v>
      </c>
      <c r="F47" s="35"/>
      <c r="G47" s="35"/>
      <c r="H47" s="35"/>
      <c r="I47" s="35"/>
      <c r="J47" s="35"/>
      <c r="K47" s="35"/>
      <c r="L47" s="7"/>
      <c r="M47" s="7"/>
      <c r="N47" s="7"/>
      <c r="O47" s="7"/>
    </row>
    <row r="48" spans="1:15" x14ac:dyDescent="0.25">
      <c r="A48" s="4">
        <f t="shared" si="0"/>
        <v>0</v>
      </c>
      <c r="B48" s="12">
        <f t="shared" si="1"/>
        <v>0</v>
      </c>
      <c r="C48" s="5">
        <v>2</v>
      </c>
      <c r="D48" s="5" t="s">
        <v>84</v>
      </c>
      <c r="E48" s="11" t="s">
        <v>85</v>
      </c>
      <c r="F48" s="35"/>
      <c r="G48" s="35"/>
      <c r="H48" s="35"/>
      <c r="I48" s="24"/>
      <c r="J48" s="24"/>
      <c r="K48" s="24"/>
      <c r="L48" s="7"/>
      <c r="M48" s="7"/>
      <c r="N48" s="7"/>
      <c r="O48" s="7"/>
    </row>
    <row r="49" spans="1:15" x14ac:dyDescent="0.25">
      <c r="A49" s="4">
        <f t="shared" si="0"/>
        <v>0</v>
      </c>
      <c r="B49" s="12">
        <f t="shared" si="1"/>
        <v>0</v>
      </c>
      <c r="C49" s="5">
        <v>8</v>
      </c>
      <c r="D49" s="5" t="s">
        <v>362</v>
      </c>
      <c r="E49" s="11" t="s">
        <v>363</v>
      </c>
      <c r="F49" s="24"/>
      <c r="G49" s="24"/>
      <c r="H49" s="24"/>
      <c r="I49" s="24"/>
      <c r="J49" s="24"/>
      <c r="K49" s="24"/>
      <c r="L49" s="7"/>
      <c r="M49" s="7"/>
      <c r="N49" s="7"/>
      <c r="O49" s="7"/>
    </row>
    <row r="50" spans="1:15" x14ac:dyDescent="0.25">
      <c r="A50" s="4">
        <f t="shared" si="0"/>
        <v>0</v>
      </c>
      <c r="B50" s="12">
        <f t="shared" si="1"/>
        <v>0</v>
      </c>
      <c r="C50" s="5">
        <v>7</v>
      </c>
      <c r="D50" s="5" t="s">
        <v>336</v>
      </c>
      <c r="E50" s="11" t="s">
        <v>337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4">
        <f t="shared" si="0"/>
        <v>0</v>
      </c>
      <c r="B51" s="12">
        <f t="shared" si="1"/>
        <v>0</v>
      </c>
      <c r="C51" s="5">
        <v>2</v>
      </c>
      <c r="D51" s="5" t="s">
        <v>46</v>
      </c>
      <c r="E51" s="11" t="s">
        <v>47</v>
      </c>
      <c r="L51" s="35"/>
      <c r="M51" s="35"/>
      <c r="N51" s="35"/>
      <c r="O51" s="35"/>
    </row>
    <row r="52" spans="1:15" x14ac:dyDescent="0.25">
      <c r="A52" s="4">
        <f t="shared" si="0"/>
        <v>0</v>
      </c>
      <c r="B52" s="12">
        <f t="shared" si="1"/>
        <v>0</v>
      </c>
      <c r="C52" s="5">
        <v>3</v>
      </c>
      <c r="D52" s="5" t="s">
        <v>116</v>
      </c>
      <c r="E52" s="11" t="s">
        <v>117</v>
      </c>
      <c r="I52" s="35"/>
      <c r="J52" s="35"/>
      <c r="K52" s="35"/>
      <c r="L52" s="7"/>
      <c r="M52" s="7"/>
      <c r="N52" s="7"/>
      <c r="O52" s="7"/>
    </row>
    <row r="53" spans="1:15" x14ac:dyDescent="0.25">
      <c r="A53" s="4">
        <f t="shared" si="0"/>
        <v>0</v>
      </c>
      <c r="B53" s="12">
        <f t="shared" si="1"/>
        <v>0</v>
      </c>
      <c r="C53" s="5">
        <v>7</v>
      </c>
      <c r="D53" s="5" t="s">
        <v>328</v>
      </c>
      <c r="E53" s="11" t="s">
        <v>329</v>
      </c>
      <c r="F53" s="35"/>
      <c r="G53" s="35"/>
      <c r="H53" s="35"/>
      <c r="I53" s="24"/>
      <c r="J53" s="24"/>
      <c r="K53" s="24"/>
      <c r="L53" s="7"/>
      <c r="M53" s="7"/>
      <c r="N53" s="7"/>
      <c r="O53" s="7"/>
    </row>
    <row r="54" spans="1:15" x14ac:dyDescent="0.25">
      <c r="A54" s="4">
        <f t="shared" si="0"/>
        <v>0</v>
      </c>
      <c r="B54" s="12">
        <f t="shared" si="1"/>
        <v>0</v>
      </c>
      <c r="C54" s="5">
        <v>1</v>
      </c>
      <c r="D54" s="5" t="s">
        <v>16</v>
      </c>
      <c r="E54" s="11" t="s">
        <v>17</v>
      </c>
    </row>
    <row r="55" spans="1:15" x14ac:dyDescent="0.25">
      <c r="A55" s="4">
        <f t="shared" si="0"/>
        <v>0</v>
      </c>
      <c r="B55" s="12">
        <f t="shared" si="1"/>
        <v>0</v>
      </c>
      <c r="C55" s="5">
        <v>1</v>
      </c>
      <c r="D55" s="5" t="s">
        <v>10</v>
      </c>
      <c r="E55" s="11" t="s">
        <v>11</v>
      </c>
    </row>
    <row r="56" spans="1:15" x14ac:dyDescent="0.25">
      <c r="A56" s="4">
        <f t="shared" si="0"/>
        <v>0</v>
      </c>
      <c r="B56" s="12">
        <f t="shared" si="1"/>
        <v>0</v>
      </c>
      <c r="C56" s="5">
        <v>8</v>
      </c>
      <c r="D56" s="5" t="s">
        <v>380</v>
      </c>
      <c r="E56" s="11" t="s">
        <v>381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4">
        <f t="shared" si="0"/>
        <v>0</v>
      </c>
      <c r="B57" s="12">
        <f t="shared" si="1"/>
        <v>0</v>
      </c>
      <c r="C57" s="5">
        <v>7</v>
      </c>
      <c r="D57" s="5" t="s">
        <v>332</v>
      </c>
      <c r="E57" s="11" t="s">
        <v>333</v>
      </c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4">
        <f t="shared" si="0"/>
        <v>0</v>
      </c>
      <c r="B58" s="12">
        <f t="shared" si="1"/>
        <v>0</v>
      </c>
      <c r="C58" s="5">
        <v>2</v>
      </c>
      <c r="D58" s="5" t="s">
        <v>80</v>
      </c>
      <c r="E58" s="11" t="s">
        <v>81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4">
        <f t="shared" si="0"/>
        <v>0</v>
      </c>
      <c r="B59" s="12">
        <f t="shared" si="1"/>
        <v>0</v>
      </c>
      <c r="C59" s="5">
        <v>2</v>
      </c>
      <c r="D59" s="5" t="s">
        <v>100</v>
      </c>
      <c r="E59" s="11" t="s">
        <v>101</v>
      </c>
      <c r="I59" s="7"/>
      <c r="J59" s="7"/>
      <c r="K59" s="7"/>
      <c r="L59" s="7"/>
      <c r="M59" s="7"/>
      <c r="N59" s="7"/>
      <c r="O59" s="7"/>
    </row>
    <row r="60" spans="1:15" x14ac:dyDescent="0.25">
      <c r="A60" s="4">
        <f t="shared" si="0"/>
        <v>0</v>
      </c>
      <c r="B60" s="12">
        <f t="shared" si="1"/>
        <v>0</v>
      </c>
      <c r="C60" s="5">
        <v>6</v>
      </c>
      <c r="D60" s="5" t="s">
        <v>310</v>
      </c>
      <c r="E60" s="11" t="s">
        <v>311</v>
      </c>
    </row>
    <row r="61" spans="1:15" x14ac:dyDescent="0.25">
      <c r="A61" s="4">
        <f t="shared" si="0"/>
        <v>0</v>
      </c>
      <c r="B61" s="12">
        <f t="shared" si="1"/>
        <v>0</v>
      </c>
      <c r="C61" s="5">
        <v>4</v>
      </c>
      <c r="D61" s="5" t="s">
        <v>190</v>
      </c>
      <c r="E61" s="11" t="s">
        <v>191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x14ac:dyDescent="0.25">
      <c r="A62" s="4">
        <f t="shared" si="0"/>
        <v>0</v>
      </c>
      <c r="B62" s="12">
        <f t="shared" si="1"/>
        <v>0</v>
      </c>
      <c r="C62" s="5">
        <v>8</v>
      </c>
      <c r="D62" s="5" t="s">
        <v>390</v>
      </c>
      <c r="E62" s="11" t="s">
        <v>391</v>
      </c>
    </row>
    <row r="63" spans="1:15" x14ac:dyDescent="0.25">
      <c r="A63" s="4">
        <f t="shared" si="0"/>
        <v>0</v>
      </c>
      <c r="B63" s="12">
        <f t="shared" si="1"/>
        <v>0</v>
      </c>
      <c r="C63" s="5">
        <v>4</v>
      </c>
      <c r="D63" s="5" t="s">
        <v>186</v>
      </c>
      <c r="E63" s="11" t="s">
        <v>187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x14ac:dyDescent="0.25">
      <c r="A64" s="4">
        <f t="shared" si="0"/>
        <v>0</v>
      </c>
      <c r="B64" s="12">
        <f t="shared" si="1"/>
        <v>0</v>
      </c>
      <c r="C64" s="5">
        <v>6</v>
      </c>
      <c r="D64" s="5" t="s">
        <v>314</v>
      </c>
      <c r="E64" s="11" t="s">
        <v>315</v>
      </c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5">
      <c r="A65" s="4">
        <f t="shared" si="0"/>
        <v>0</v>
      </c>
      <c r="B65" s="12">
        <f t="shared" si="1"/>
        <v>0</v>
      </c>
      <c r="C65" s="5">
        <v>6</v>
      </c>
      <c r="D65" s="5" t="s">
        <v>316</v>
      </c>
      <c r="E65" s="11" t="s">
        <v>317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x14ac:dyDescent="0.25">
      <c r="A66" s="4">
        <f t="shared" si="0"/>
        <v>0</v>
      </c>
      <c r="B66" s="12">
        <f t="shared" si="1"/>
        <v>0</v>
      </c>
      <c r="C66" s="5">
        <v>12</v>
      </c>
      <c r="E66" s="11" t="s">
        <v>416</v>
      </c>
    </row>
    <row r="67" spans="1:15" x14ac:dyDescent="0.25">
      <c r="A67" s="4">
        <f t="shared" ref="A67:A130" si="2">COUNTIF(F67:AN67,"&gt;0")</f>
        <v>0</v>
      </c>
      <c r="B67" s="12">
        <f t="shared" ref="B67:B130" si="3">MAX(F67:AN67)</f>
        <v>0</v>
      </c>
      <c r="C67" s="5">
        <v>5</v>
      </c>
      <c r="D67" s="5" t="s">
        <v>224</v>
      </c>
      <c r="E67" s="11" t="s">
        <v>225</v>
      </c>
    </row>
    <row r="68" spans="1:15" x14ac:dyDescent="0.25">
      <c r="A68" s="4">
        <f t="shared" si="2"/>
        <v>0</v>
      </c>
      <c r="B68" s="12">
        <f t="shared" si="3"/>
        <v>0</v>
      </c>
      <c r="C68" s="5">
        <v>7</v>
      </c>
      <c r="D68" s="5" t="s">
        <v>330</v>
      </c>
      <c r="E68" s="11" t="s">
        <v>331</v>
      </c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x14ac:dyDescent="0.25">
      <c r="A69" s="4">
        <f t="shared" si="2"/>
        <v>0</v>
      </c>
      <c r="B69" s="12">
        <f t="shared" si="3"/>
        <v>0</v>
      </c>
      <c r="C69" s="5">
        <v>12</v>
      </c>
      <c r="D69" s="5" t="s">
        <v>410</v>
      </c>
      <c r="E69" s="11" t="s">
        <v>411</v>
      </c>
    </row>
    <row r="70" spans="1:15" x14ac:dyDescent="0.25">
      <c r="A70" s="4">
        <f t="shared" si="2"/>
        <v>0</v>
      </c>
      <c r="B70" s="12">
        <f t="shared" si="3"/>
        <v>0</v>
      </c>
      <c r="C70" s="5">
        <v>2</v>
      </c>
      <c r="D70" s="5" t="s">
        <v>60</v>
      </c>
      <c r="E70" s="11" t="s">
        <v>61</v>
      </c>
      <c r="L70" s="35"/>
      <c r="M70" s="35"/>
      <c r="N70" s="35"/>
      <c r="O70" s="35"/>
    </row>
    <row r="71" spans="1:15" x14ac:dyDescent="0.25">
      <c r="A71" s="4">
        <f t="shared" si="2"/>
        <v>0</v>
      </c>
      <c r="B71" s="12">
        <f t="shared" si="3"/>
        <v>0</v>
      </c>
      <c r="C71" s="5">
        <v>6</v>
      </c>
      <c r="D71" s="5" t="s">
        <v>322</v>
      </c>
      <c r="E71" s="11" t="s">
        <v>323</v>
      </c>
      <c r="F71" s="35"/>
      <c r="G71" s="35"/>
      <c r="H71" s="35"/>
      <c r="I71" s="35"/>
      <c r="J71" s="35"/>
      <c r="K71" s="35"/>
      <c r="L71" s="7"/>
      <c r="M71" s="7"/>
      <c r="N71" s="7"/>
      <c r="O71" s="7"/>
    </row>
    <row r="72" spans="1:15" x14ac:dyDescent="0.25">
      <c r="A72" s="4">
        <f t="shared" si="2"/>
        <v>0</v>
      </c>
      <c r="B72" s="12">
        <f t="shared" si="3"/>
        <v>0</v>
      </c>
      <c r="C72" s="5">
        <v>12</v>
      </c>
      <c r="D72" s="5" t="s">
        <v>412</v>
      </c>
      <c r="E72" s="11" t="s">
        <v>413</v>
      </c>
    </row>
    <row r="73" spans="1:15" x14ac:dyDescent="0.25">
      <c r="A73" s="4">
        <f t="shared" si="2"/>
        <v>0</v>
      </c>
      <c r="B73" s="12">
        <f t="shared" si="3"/>
        <v>0</v>
      </c>
      <c r="C73" s="5">
        <v>4</v>
      </c>
      <c r="D73" s="5" t="s">
        <v>188</v>
      </c>
      <c r="E73" s="11" t="s">
        <v>189</v>
      </c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x14ac:dyDescent="0.25">
      <c r="A74" s="4">
        <f t="shared" si="2"/>
        <v>0</v>
      </c>
      <c r="B74" s="12">
        <f t="shared" si="3"/>
        <v>0</v>
      </c>
      <c r="C74" s="5">
        <v>1</v>
      </c>
      <c r="D74" s="5" t="s">
        <v>6</v>
      </c>
      <c r="E74" s="11" t="s">
        <v>7</v>
      </c>
    </row>
    <row r="75" spans="1:15" x14ac:dyDescent="0.25">
      <c r="A75" s="4">
        <f t="shared" si="2"/>
        <v>0</v>
      </c>
      <c r="B75" s="12">
        <f t="shared" si="3"/>
        <v>0</v>
      </c>
      <c r="C75" s="5">
        <v>3</v>
      </c>
      <c r="D75" s="5" t="s">
        <v>124</v>
      </c>
      <c r="E75" s="11" t="s">
        <v>125</v>
      </c>
      <c r="I75" s="35"/>
      <c r="J75" s="35"/>
      <c r="K75" s="35"/>
      <c r="L75" s="35"/>
      <c r="M75" s="35"/>
      <c r="N75" s="35"/>
      <c r="O75" s="35"/>
    </row>
    <row r="76" spans="1:15" x14ac:dyDescent="0.25">
      <c r="A76" s="4">
        <f t="shared" si="2"/>
        <v>0</v>
      </c>
      <c r="B76" s="12">
        <f t="shared" si="3"/>
        <v>0</v>
      </c>
      <c r="C76" s="5">
        <v>3</v>
      </c>
      <c r="D76" s="5" t="s">
        <v>122</v>
      </c>
      <c r="E76" s="11" t="s">
        <v>123</v>
      </c>
      <c r="I76" s="7"/>
      <c r="J76" s="7"/>
      <c r="K76" s="7"/>
      <c r="L76" s="7"/>
      <c r="M76" s="7"/>
      <c r="N76" s="7"/>
      <c r="O76" s="7"/>
    </row>
    <row r="77" spans="1:15" x14ac:dyDescent="0.25">
      <c r="A77" s="4">
        <f t="shared" si="2"/>
        <v>0</v>
      </c>
      <c r="B77" s="12">
        <f t="shared" si="3"/>
        <v>0</v>
      </c>
      <c r="C77" s="5">
        <v>2</v>
      </c>
      <c r="D77" s="5" t="s">
        <v>86</v>
      </c>
      <c r="E77" s="11" t="s">
        <v>87</v>
      </c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x14ac:dyDescent="0.25">
      <c r="A78" s="4">
        <f t="shared" si="2"/>
        <v>0</v>
      </c>
      <c r="B78" s="12">
        <f t="shared" si="3"/>
        <v>0</v>
      </c>
      <c r="C78" s="5">
        <v>4</v>
      </c>
      <c r="D78" s="5" t="s">
        <v>194</v>
      </c>
      <c r="E78" s="11" t="s">
        <v>195</v>
      </c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x14ac:dyDescent="0.25">
      <c r="A79" s="4">
        <f t="shared" si="2"/>
        <v>0</v>
      </c>
      <c r="B79" s="12">
        <f t="shared" si="3"/>
        <v>0</v>
      </c>
      <c r="C79" s="5">
        <v>4</v>
      </c>
      <c r="D79" s="5" t="s">
        <v>172</v>
      </c>
      <c r="E79" s="11" t="s">
        <v>173</v>
      </c>
    </row>
    <row r="80" spans="1:15" x14ac:dyDescent="0.25">
      <c r="A80" s="4">
        <f t="shared" si="2"/>
        <v>0</v>
      </c>
      <c r="B80" s="12">
        <f t="shared" si="3"/>
        <v>0</v>
      </c>
      <c r="C80" s="5">
        <v>3</v>
      </c>
      <c r="D80" s="5" t="s">
        <v>136</v>
      </c>
      <c r="E80" s="11" t="s">
        <v>137</v>
      </c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 x14ac:dyDescent="0.25">
      <c r="A81" s="4">
        <f t="shared" si="2"/>
        <v>0</v>
      </c>
      <c r="B81" s="12">
        <f t="shared" si="3"/>
        <v>0</v>
      </c>
      <c r="C81" s="5">
        <v>9</v>
      </c>
      <c r="D81" s="5" t="s">
        <v>400</v>
      </c>
      <c r="E81" s="11" t="s">
        <v>401</v>
      </c>
    </row>
    <row r="82" spans="1:15" x14ac:dyDescent="0.25">
      <c r="A82" s="4">
        <f t="shared" si="2"/>
        <v>0</v>
      </c>
      <c r="B82" s="12">
        <f t="shared" si="3"/>
        <v>0</v>
      </c>
      <c r="C82" s="5">
        <v>8</v>
      </c>
      <c r="D82" s="5" t="s">
        <v>386</v>
      </c>
      <c r="E82" s="11" t="s">
        <v>387</v>
      </c>
    </row>
    <row r="83" spans="1:15" x14ac:dyDescent="0.25">
      <c r="A83" s="4">
        <f t="shared" si="2"/>
        <v>0</v>
      </c>
      <c r="B83" s="12">
        <f t="shared" si="3"/>
        <v>0</v>
      </c>
      <c r="C83" s="5">
        <v>2</v>
      </c>
      <c r="D83" s="5" t="s">
        <v>44</v>
      </c>
      <c r="E83" s="11" t="s">
        <v>45</v>
      </c>
      <c r="L83" s="35"/>
      <c r="M83" s="35"/>
      <c r="N83" s="35"/>
      <c r="O83" s="35"/>
    </row>
    <row r="84" spans="1:15" x14ac:dyDescent="0.25">
      <c r="A84" s="4">
        <f t="shared" si="2"/>
        <v>0</v>
      </c>
      <c r="B84" s="12">
        <f t="shared" si="3"/>
        <v>0</v>
      </c>
      <c r="C84" s="5">
        <v>2</v>
      </c>
      <c r="D84" s="5" t="s">
        <v>78</v>
      </c>
      <c r="E84" s="11" t="s">
        <v>79</v>
      </c>
      <c r="F84" s="35"/>
      <c r="G84" s="35"/>
      <c r="H84" s="35"/>
      <c r="I84" s="35"/>
      <c r="J84" s="35"/>
      <c r="K84" s="35"/>
      <c r="L84" s="7"/>
      <c r="M84" s="7"/>
      <c r="N84" s="7"/>
      <c r="O84" s="7"/>
    </row>
    <row r="85" spans="1:15" x14ac:dyDescent="0.25">
      <c r="A85" s="4">
        <f t="shared" si="2"/>
        <v>0</v>
      </c>
      <c r="B85" s="12">
        <f t="shared" si="3"/>
        <v>0</v>
      </c>
      <c r="C85" s="5">
        <v>2</v>
      </c>
      <c r="D85" s="5" t="s">
        <v>38</v>
      </c>
      <c r="E85" s="11" t="s">
        <v>39</v>
      </c>
      <c r="F85" s="35"/>
      <c r="G85" s="35"/>
      <c r="H85" s="35"/>
      <c r="L85" s="7"/>
      <c r="M85" s="7"/>
      <c r="N85" s="7"/>
      <c r="O85" s="7"/>
    </row>
    <row r="86" spans="1:15" x14ac:dyDescent="0.25">
      <c r="A86" s="4">
        <f t="shared" si="2"/>
        <v>0</v>
      </c>
      <c r="B86" s="12">
        <f t="shared" si="3"/>
        <v>0</v>
      </c>
      <c r="C86" s="5">
        <v>12</v>
      </c>
      <c r="D86" s="5" t="s">
        <v>408</v>
      </c>
      <c r="E86" s="11" t="s">
        <v>409</v>
      </c>
    </row>
    <row r="87" spans="1:15" x14ac:dyDescent="0.25">
      <c r="A87" s="4">
        <f t="shared" si="2"/>
        <v>0</v>
      </c>
      <c r="B87" s="12">
        <f t="shared" si="3"/>
        <v>0</v>
      </c>
      <c r="C87" s="5">
        <v>2</v>
      </c>
      <c r="D87" s="5" t="s">
        <v>36</v>
      </c>
      <c r="E87" s="11" t="s">
        <v>37</v>
      </c>
      <c r="L87" s="35"/>
      <c r="M87" s="35"/>
      <c r="N87" s="35"/>
      <c r="O87" s="35"/>
    </row>
    <row r="88" spans="1:15" x14ac:dyDescent="0.25">
      <c r="A88" s="4">
        <f t="shared" si="2"/>
        <v>0</v>
      </c>
      <c r="B88" s="12">
        <f t="shared" si="3"/>
        <v>0</v>
      </c>
      <c r="C88" s="5">
        <v>2</v>
      </c>
      <c r="D88" s="5" t="s">
        <v>92</v>
      </c>
      <c r="E88" s="11" t="s">
        <v>93</v>
      </c>
      <c r="F88" s="35"/>
      <c r="G88" s="35"/>
      <c r="H88" s="35"/>
      <c r="I88" s="35"/>
      <c r="J88" s="35"/>
      <c r="K88" s="35"/>
      <c r="L88" s="7"/>
      <c r="M88" s="7"/>
      <c r="N88" s="7"/>
      <c r="O88" s="7"/>
    </row>
    <row r="89" spans="1:15" x14ac:dyDescent="0.25">
      <c r="A89" s="4">
        <f t="shared" si="2"/>
        <v>0</v>
      </c>
      <c r="B89" s="12">
        <f t="shared" si="3"/>
        <v>0</v>
      </c>
      <c r="C89" s="5">
        <v>2</v>
      </c>
      <c r="D89" s="5" t="s">
        <v>102</v>
      </c>
      <c r="E89" s="11" t="s">
        <v>103</v>
      </c>
      <c r="I89" s="7"/>
      <c r="J89" s="7"/>
      <c r="K89" s="7"/>
      <c r="L89" s="7"/>
      <c r="M89" s="7"/>
      <c r="N89" s="7"/>
      <c r="O89" s="7"/>
    </row>
    <row r="90" spans="1:15" x14ac:dyDescent="0.25">
      <c r="A90" s="4">
        <f t="shared" si="2"/>
        <v>0</v>
      </c>
      <c r="B90" s="12">
        <f t="shared" si="3"/>
        <v>0</v>
      </c>
      <c r="C90" s="5">
        <v>2</v>
      </c>
      <c r="D90" s="5" t="s">
        <v>110</v>
      </c>
      <c r="E90" s="11" t="s">
        <v>111</v>
      </c>
      <c r="I90" s="7"/>
      <c r="J90" s="7"/>
      <c r="K90" s="7"/>
      <c r="L90" s="7"/>
      <c r="M90" s="7"/>
      <c r="N90" s="7"/>
      <c r="O90" s="7"/>
    </row>
    <row r="91" spans="1:15" x14ac:dyDescent="0.25">
      <c r="A91" s="4">
        <f t="shared" si="2"/>
        <v>0</v>
      </c>
      <c r="B91" s="12">
        <f t="shared" si="3"/>
        <v>0</v>
      </c>
      <c r="C91" s="5">
        <v>1</v>
      </c>
      <c r="D91" s="5" t="s">
        <v>26</v>
      </c>
      <c r="E91" s="11" t="s">
        <v>27</v>
      </c>
    </row>
    <row r="92" spans="1:15" x14ac:dyDescent="0.25">
      <c r="A92" s="4">
        <f t="shared" si="2"/>
        <v>0</v>
      </c>
      <c r="B92" s="12">
        <f t="shared" si="3"/>
        <v>0</v>
      </c>
      <c r="C92" s="5">
        <v>3</v>
      </c>
      <c r="D92" s="5" t="s">
        <v>138</v>
      </c>
      <c r="E92" s="11" t="s">
        <v>139</v>
      </c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 x14ac:dyDescent="0.25">
      <c r="A93" s="4">
        <f t="shared" si="2"/>
        <v>0</v>
      </c>
      <c r="B93" s="12">
        <f t="shared" si="3"/>
        <v>0</v>
      </c>
      <c r="C93" s="5">
        <v>8</v>
      </c>
      <c r="D93" s="5" t="s">
        <v>378</v>
      </c>
      <c r="E93" s="11" t="s">
        <v>379</v>
      </c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x14ac:dyDescent="0.25">
      <c r="A94" s="4">
        <f t="shared" si="2"/>
        <v>0</v>
      </c>
      <c r="B94" s="12">
        <f t="shared" si="3"/>
        <v>0</v>
      </c>
      <c r="C94" s="5">
        <v>2</v>
      </c>
      <c r="D94" s="5" t="s">
        <v>94</v>
      </c>
      <c r="E94" s="11" t="s">
        <v>95</v>
      </c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x14ac:dyDescent="0.25">
      <c r="A95" s="4">
        <f t="shared" si="2"/>
        <v>0</v>
      </c>
      <c r="B95" s="12">
        <f t="shared" si="3"/>
        <v>0</v>
      </c>
      <c r="C95" s="5">
        <v>5</v>
      </c>
      <c r="D95" s="5" t="s">
        <v>284</v>
      </c>
      <c r="E95" s="11" t="s">
        <v>285</v>
      </c>
    </row>
    <row r="96" spans="1:15" x14ac:dyDescent="0.25">
      <c r="A96" s="4">
        <f t="shared" si="2"/>
        <v>0</v>
      </c>
      <c r="B96" s="12">
        <f t="shared" si="3"/>
        <v>0</v>
      </c>
      <c r="C96" s="5">
        <v>5</v>
      </c>
      <c r="D96" s="5" t="s">
        <v>234</v>
      </c>
      <c r="E96" s="11" t="s">
        <v>235</v>
      </c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x14ac:dyDescent="0.25">
      <c r="A97" s="4">
        <f t="shared" si="2"/>
        <v>0</v>
      </c>
      <c r="B97" s="12">
        <f t="shared" si="3"/>
        <v>0</v>
      </c>
      <c r="C97" s="5">
        <v>8</v>
      </c>
      <c r="D97" s="5" t="s">
        <v>368</v>
      </c>
      <c r="E97" s="11" t="s">
        <v>369</v>
      </c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x14ac:dyDescent="0.25">
      <c r="A98" s="4">
        <f t="shared" si="2"/>
        <v>0</v>
      </c>
      <c r="B98" s="12">
        <f t="shared" si="3"/>
        <v>0</v>
      </c>
      <c r="C98" s="5">
        <v>5</v>
      </c>
      <c r="D98" s="5" t="s">
        <v>282</v>
      </c>
      <c r="E98" s="11" t="s">
        <v>283</v>
      </c>
    </row>
    <row r="99" spans="1:15" x14ac:dyDescent="0.25">
      <c r="A99" s="4">
        <f t="shared" si="2"/>
        <v>0</v>
      </c>
      <c r="B99" s="12">
        <f t="shared" si="3"/>
        <v>0</v>
      </c>
      <c r="C99" s="5">
        <v>8</v>
      </c>
      <c r="D99" s="5" t="s">
        <v>352</v>
      </c>
      <c r="E99" s="11" t="s">
        <v>353</v>
      </c>
    </row>
    <row r="100" spans="1:15" x14ac:dyDescent="0.25">
      <c r="A100" s="4">
        <f t="shared" si="2"/>
        <v>0</v>
      </c>
      <c r="B100" s="12">
        <f t="shared" si="3"/>
        <v>0</v>
      </c>
      <c r="C100" s="5">
        <v>1</v>
      </c>
      <c r="D100" s="5" t="s">
        <v>12</v>
      </c>
      <c r="E100" s="11" t="s">
        <v>13</v>
      </c>
    </row>
    <row r="101" spans="1:15" x14ac:dyDescent="0.25">
      <c r="A101" s="4">
        <f t="shared" si="2"/>
        <v>0</v>
      </c>
      <c r="B101" s="12">
        <f t="shared" si="3"/>
        <v>0</v>
      </c>
      <c r="C101" s="5">
        <v>4</v>
      </c>
      <c r="D101" s="5" t="s">
        <v>210</v>
      </c>
      <c r="E101" s="11" t="s">
        <v>211</v>
      </c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x14ac:dyDescent="0.25">
      <c r="A102" s="4">
        <f t="shared" si="2"/>
        <v>0</v>
      </c>
      <c r="B102" s="12">
        <f t="shared" si="3"/>
        <v>0</v>
      </c>
      <c r="C102" s="5">
        <v>2</v>
      </c>
      <c r="D102" s="5" t="s">
        <v>70</v>
      </c>
      <c r="E102" s="11" t="s">
        <v>71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5">
      <c r="A103" s="4">
        <f t="shared" si="2"/>
        <v>0</v>
      </c>
      <c r="B103" s="12">
        <f t="shared" si="3"/>
        <v>0</v>
      </c>
      <c r="C103" s="5">
        <v>6</v>
      </c>
      <c r="D103" s="5" t="s">
        <v>294</v>
      </c>
      <c r="E103" s="11" t="s">
        <v>295</v>
      </c>
    </row>
    <row r="104" spans="1:15" x14ac:dyDescent="0.25">
      <c r="A104" s="4">
        <f t="shared" si="2"/>
        <v>0</v>
      </c>
      <c r="B104" s="12">
        <f t="shared" si="3"/>
        <v>0</v>
      </c>
      <c r="C104" s="5">
        <v>8</v>
      </c>
      <c r="D104" s="5" t="s">
        <v>356</v>
      </c>
      <c r="E104" s="11" t="s">
        <v>357</v>
      </c>
      <c r="F104" s="35"/>
      <c r="G104" s="35"/>
      <c r="H104" s="35"/>
      <c r="I104" s="35"/>
      <c r="J104" s="35"/>
      <c r="K104" s="35"/>
      <c r="L104" s="35"/>
      <c r="M104" s="35"/>
      <c r="N104" s="35"/>
      <c r="O104" s="35"/>
    </row>
    <row r="105" spans="1:15" x14ac:dyDescent="0.25">
      <c r="A105" s="4">
        <f t="shared" si="2"/>
        <v>0</v>
      </c>
      <c r="B105" s="12">
        <f t="shared" si="3"/>
        <v>0</v>
      </c>
      <c r="C105" s="5">
        <v>5</v>
      </c>
      <c r="D105" s="5" t="s">
        <v>250</v>
      </c>
      <c r="E105" s="11" t="s">
        <v>251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x14ac:dyDescent="0.25">
      <c r="A106" s="4">
        <f t="shared" si="2"/>
        <v>0</v>
      </c>
      <c r="B106" s="12">
        <f t="shared" si="3"/>
        <v>0</v>
      </c>
      <c r="C106" s="5">
        <v>7</v>
      </c>
      <c r="D106" s="5" t="s">
        <v>334</v>
      </c>
      <c r="E106" s="11" t="s">
        <v>335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x14ac:dyDescent="0.25">
      <c r="A107" s="4">
        <f t="shared" si="2"/>
        <v>0</v>
      </c>
      <c r="B107" s="12">
        <f t="shared" si="3"/>
        <v>0</v>
      </c>
      <c r="C107" s="5">
        <v>3</v>
      </c>
      <c r="D107" s="5" t="s">
        <v>150</v>
      </c>
      <c r="E107" s="11" t="s">
        <v>151</v>
      </c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x14ac:dyDescent="0.25">
      <c r="A108" s="4">
        <f t="shared" si="2"/>
        <v>0</v>
      </c>
      <c r="B108" s="12">
        <f t="shared" si="3"/>
        <v>0</v>
      </c>
      <c r="C108" s="5">
        <v>6</v>
      </c>
      <c r="D108" s="5" t="s">
        <v>318</v>
      </c>
      <c r="E108" s="11" t="s">
        <v>319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x14ac:dyDescent="0.25">
      <c r="A109" s="4">
        <f t="shared" si="2"/>
        <v>0</v>
      </c>
      <c r="B109" s="12">
        <f t="shared" si="3"/>
        <v>0</v>
      </c>
      <c r="C109" s="5">
        <v>4</v>
      </c>
      <c r="D109" s="5" t="s">
        <v>216</v>
      </c>
      <c r="E109" s="11" t="s">
        <v>217</v>
      </c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x14ac:dyDescent="0.25">
      <c r="A110" s="4">
        <f t="shared" si="2"/>
        <v>0</v>
      </c>
      <c r="B110" s="12">
        <f t="shared" si="3"/>
        <v>0</v>
      </c>
      <c r="C110" s="5">
        <v>5</v>
      </c>
      <c r="D110" s="5" t="s">
        <v>286</v>
      </c>
      <c r="E110" s="11" t="s">
        <v>287</v>
      </c>
    </row>
    <row r="111" spans="1:15" x14ac:dyDescent="0.25">
      <c r="A111" s="4">
        <f t="shared" si="2"/>
        <v>0</v>
      </c>
      <c r="B111" s="12">
        <f t="shared" si="3"/>
        <v>0</v>
      </c>
      <c r="C111" s="5">
        <v>5</v>
      </c>
      <c r="D111" s="5" t="s">
        <v>266</v>
      </c>
      <c r="E111" s="11" t="s">
        <v>267</v>
      </c>
      <c r="F111" s="35"/>
      <c r="G111" s="35"/>
      <c r="H111" s="35"/>
      <c r="I111" s="35"/>
      <c r="J111" s="35"/>
      <c r="K111" s="35"/>
      <c r="L111" s="35"/>
      <c r="M111" s="35"/>
      <c r="N111" s="35"/>
      <c r="O111" s="35"/>
    </row>
    <row r="112" spans="1:15" x14ac:dyDescent="0.25">
      <c r="A112" s="4">
        <f t="shared" si="2"/>
        <v>0</v>
      </c>
      <c r="B112" s="12">
        <f t="shared" si="3"/>
        <v>0</v>
      </c>
      <c r="C112" s="5">
        <v>5</v>
      </c>
      <c r="D112" s="5" t="s">
        <v>260</v>
      </c>
      <c r="E112" s="11" t="s">
        <v>261</v>
      </c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x14ac:dyDescent="0.25">
      <c r="A113" s="4">
        <f t="shared" si="2"/>
        <v>0</v>
      </c>
      <c r="B113" s="12">
        <f t="shared" si="3"/>
        <v>0</v>
      </c>
      <c r="C113" s="5">
        <v>5</v>
      </c>
      <c r="D113" s="5" t="s">
        <v>252</v>
      </c>
      <c r="E113" s="11" t="s">
        <v>253</v>
      </c>
      <c r="F113" s="35"/>
      <c r="G113" s="35"/>
      <c r="H113" s="35"/>
      <c r="I113" s="35"/>
      <c r="J113" s="35"/>
      <c r="K113" s="35"/>
      <c r="L113" s="7"/>
      <c r="M113" s="7"/>
      <c r="N113" s="7"/>
      <c r="O113" s="7"/>
    </row>
    <row r="114" spans="1:15" x14ac:dyDescent="0.25">
      <c r="A114" s="4">
        <f t="shared" si="2"/>
        <v>0</v>
      </c>
      <c r="B114" s="12">
        <f t="shared" si="3"/>
        <v>0</v>
      </c>
      <c r="C114" s="5">
        <v>9</v>
      </c>
      <c r="D114" s="5" t="s">
        <v>398</v>
      </c>
      <c r="E114" s="11" t="s">
        <v>399</v>
      </c>
    </row>
    <row r="115" spans="1:15" x14ac:dyDescent="0.25">
      <c r="A115" s="4">
        <f t="shared" si="2"/>
        <v>0</v>
      </c>
      <c r="B115" s="12">
        <f t="shared" si="3"/>
        <v>0</v>
      </c>
      <c r="C115" s="5">
        <v>2</v>
      </c>
      <c r="D115" s="5" t="s">
        <v>58</v>
      </c>
      <c r="E115" s="11" t="s">
        <v>59</v>
      </c>
      <c r="L115" s="35"/>
      <c r="M115" s="35"/>
      <c r="N115" s="35"/>
      <c r="O115" s="35"/>
    </row>
    <row r="116" spans="1:15" x14ac:dyDescent="0.25">
      <c r="A116" s="4">
        <f t="shared" si="2"/>
        <v>0</v>
      </c>
      <c r="B116" s="12">
        <f t="shared" si="3"/>
        <v>0</v>
      </c>
      <c r="C116" s="5">
        <v>2</v>
      </c>
      <c r="D116" s="5" t="s">
        <v>62</v>
      </c>
      <c r="E116" s="11" t="s">
        <v>63</v>
      </c>
      <c r="L116" s="7"/>
      <c r="M116" s="7"/>
      <c r="N116" s="7"/>
      <c r="O116" s="7"/>
    </row>
    <row r="117" spans="1:15" x14ac:dyDescent="0.25">
      <c r="A117" s="4">
        <f t="shared" si="2"/>
        <v>0</v>
      </c>
      <c r="B117" s="12">
        <f t="shared" si="3"/>
        <v>0</v>
      </c>
      <c r="C117" s="5">
        <v>2</v>
      </c>
      <c r="D117" s="5" t="s">
        <v>74</v>
      </c>
      <c r="E117" s="11" t="s">
        <v>75</v>
      </c>
      <c r="F117" s="35"/>
      <c r="G117" s="35"/>
      <c r="H117" s="35"/>
      <c r="I117" s="35"/>
      <c r="J117" s="35"/>
      <c r="K117" s="35"/>
      <c r="L117" s="7"/>
      <c r="M117" s="7"/>
      <c r="N117" s="7"/>
      <c r="O117" s="7"/>
    </row>
    <row r="118" spans="1:15" x14ac:dyDescent="0.25">
      <c r="A118" s="4">
        <f t="shared" si="2"/>
        <v>0</v>
      </c>
      <c r="B118" s="12">
        <f t="shared" si="3"/>
        <v>0</v>
      </c>
      <c r="C118" s="5">
        <v>2</v>
      </c>
      <c r="D118" s="5" t="s">
        <v>52</v>
      </c>
      <c r="E118" s="11" t="s">
        <v>53</v>
      </c>
      <c r="L118" s="7"/>
      <c r="M118" s="7"/>
      <c r="N118" s="7"/>
      <c r="O118" s="7"/>
    </row>
    <row r="119" spans="1:15" x14ac:dyDescent="0.25">
      <c r="A119" s="4">
        <f t="shared" si="2"/>
        <v>0</v>
      </c>
      <c r="B119" s="12">
        <f t="shared" si="3"/>
        <v>0</v>
      </c>
      <c r="C119" s="5">
        <v>5</v>
      </c>
      <c r="D119" s="5" t="s">
        <v>274</v>
      </c>
      <c r="E119" s="11" t="s">
        <v>275</v>
      </c>
      <c r="F119" s="35"/>
      <c r="G119" s="35"/>
      <c r="H119" s="35"/>
      <c r="I119" s="35"/>
      <c r="J119" s="35"/>
      <c r="K119" s="35"/>
      <c r="L119" s="7"/>
      <c r="M119" s="7"/>
      <c r="N119" s="7"/>
      <c r="O119" s="7"/>
    </row>
    <row r="120" spans="1:15" x14ac:dyDescent="0.25">
      <c r="A120" s="4">
        <f t="shared" si="2"/>
        <v>0</v>
      </c>
      <c r="B120" s="12">
        <f t="shared" si="3"/>
        <v>0</v>
      </c>
      <c r="C120" s="5">
        <v>8</v>
      </c>
      <c r="D120" s="5" t="s">
        <v>370</v>
      </c>
      <c r="E120" s="11" t="s">
        <v>371</v>
      </c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x14ac:dyDescent="0.25">
      <c r="A121" s="4">
        <f t="shared" si="2"/>
        <v>0</v>
      </c>
      <c r="B121" s="12">
        <f t="shared" si="3"/>
        <v>0</v>
      </c>
      <c r="C121" s="5">
        <v>5</v>
      </c>
      <c r="D121" s="5" t="s">
        <v>232</v>
      </c>
      <c r="E121" s="11" t="s">
        <v>233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x14ac:dyDescent="0.25">
      <c r="A122" s="4">
        <f t="shared" si="2"/>
        <v>0</v>
      </c>
      <c r="B122" s="12">
        <f t="shared" si="3"/>
        <v>0</v>
      </c>
      <c r="C122" s="5">
        <v>1</v>
      </c>
      <c r="D122" s="5" t="s">
        <v>8</v>
      </c>
      <c r="E122" s="11" t="s">
        <v>9</v>
      </c>
    </row>
    <row r="123" spans="1:15" x14ac:dyDescent="0.25">
      <c r="A123" s="4">
        <f t="shared" si="2"/>
        <v>0</v>
      </c>
      <c r="B123" s="12">
        <f t="shared" si="3"/>
        <v>0</v>
      </c>
      <c r="C123" s="5">
        <v>2</v>
      </c>
      <c r="D123" s="5" t="s">
        <v>72</v>
      </c>
      <c r="E123" s="11" t="s">
        <v>73</v>
      </c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x14ac:dyDescent="0.25">
      <c r="A124" s="4">
        <f t="shared" si="2"/>
        <v>0</v>
      </c>
      <c r="B124" s="12">
        <f t="shared" si="3"/>
        <v>0</v>
      </c>
      <c r="C124" s="5">
        <v>3</v>
      </c>
      <c r="D124" s="5" t="s">
        <v>156</v>
      </c>
      <c r="E124" s="21" t="s">
        <v>157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x14ac:dyDescent="0.25">
      <c r="A125" s="4">
        <f t="shared" si="2"/>
        <v>0</v>
      </c>
      <c r="B125" s="12">
        <f t="shared" si="3"/>
        <v>0</v>
      </c>
      <c r="C125" s="5">
        <v>6</v>
      </c>
      <c r="D125" s="5" t="s">
        <v>306</v>
      </c>
      <c r="E125" s="11" t="s">
        <v>307</v>
      </c>
    </row>
    <row r="126" spans="1:15" x14ac:dyDescent="0.25">
      <c r="A126" s="4">
        <f t="shared" si="2"/>
        <v>0</v>
      </c>
      <c r="B126" s="12">
        <f t="shared" si="3"/>
        <v>0</v>
      </c>
      <c r="C126" s="5">
        <v>5</v>
      </c>
      <c r="D126" s="5" t="s">
        <v>272</v>
      </c>
      <c r="E126" s="11" t="s">
        <v>273</v>
      </c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x14ac:dyDescent="0.25">
      <c r="A127" s="4">
        <f t="shared" si="2"/>
        <v>0</v>
      </c>
      <c r="B127" s="12">
        <f t="shared" si="3"/>
        <v>0</v>
      </c>
      <c r="C127" s="5">
        <v>8</v>
      </c>
      <c r="D127" s="5" t="s">
        <v>388</v>
      </c>
      <c r="E127" s="11" t="s">
        <v>389</v>
      </c>
    </row>
    <row r="128" spans="1:15" x14ac:dyDescent="0.25">
      <c r="A128" s="4">
        <f t="shared" si="2"/>
        <v>0</v>
      </c>
      <c r="B128" s="12">
        <f t="shared" si="3"/>
        <v>0</v>
      </c>
      <c r="C128" s="5">
        <v>4</v>
      </c>
      <c r="D128" s="5" t="s">
        <v>198</v>
      </c>
      <c r="E128" s="11" t="s">
        <v>199</v>
      </c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x14ac:dyDescent="0.25">
      <c r="A129" s="4">
        <f t="shared" si="2"/>
        <v>0</v>
      </c>
      <c r="B129" s="12">
        <f t="shared" si="3"/>
        <v>0</v>
      </c>
      <c r="C129" s="5">
        <v>8</v>
      </c>
      <c r="D129" s="5" t="s">
        <v>354</v>
      </c>
      <c r="E129" s="11" t="s">
        <v>355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x14ac:dyDescent="0.25">
      <c r="A130" s="4">
        <f t="shared" si="2"/>
        <v>0</v>
      </c>
      <c r="B130" s="12">
        <f t="shared" si="3"/>
        <v>0</v>
      </c>
      <c r="C130" s="5">
        <v>7</v>
      </c>
      <c r="D130" s="5" t="s">
        <v>324</v>
      </c>
      <c r="E130" s="11" t="s">
        <v>325</v>
      </c>
    </row>
    <row r="131" spans="1:15" x14ac:dyDescent="0.25">
      <c r="A131" s="4">
        <f t="shared" ref="A131:A194" si="4">COUNTIF(F131:AN131,"&gt;0")</f>
        <v>0</v>
      </c>
      <c r="B131" s="12">
        <f t="shared" ref="B131:B194" si="5">MAX(F131:AN131)</f>
        <v>0</v>
      </c>
      <c r="C131" s="5">
        <v>4</v>
      </c>
      <c r="D131" s="5" t="s">
        <v>200</v>
      </c>
      <c r="E131" s="11" t="s">
        <v>201</v>
      </c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1:15" x14ac:dyDescent="0.25">
      <c r="A132" s="4">
        <f t="shared" si="4"/>
        <v>0</v>
      </c>
      <c r="B132" s="12">
        <f t="shared" si="5"/>
        <v>0</v>
      </c>
      <c r="C132" s="5">
        <v>8</v>
      </c>
      <c r="D132" s="5" t="s">
        <v>344</v>
      </c>
      <c r="E132" s="11" t="s">
        <v>345</v>
      </c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x14ac:dyDescent="0.25">
      <c r="A133" s="4">
        <f t="shared" si="4"/>
        <v>0</v>
      </c>
      <c r="B133" s="12">
        <f t="shared" si="5"/>
        <v>0</v>
      </c>
      <c r="C133" s="5">
        <v>4</v>
      </c>
      <c r="D133" s="5" t="s">
        <v>208</v>
      </c>
      <c r="E133" s="11" t="s">
        <v>209</v>
      </c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x14ac:dyDescent="0.25">
      <c r="A134" s="4">
        <f t="shared" si="4"/>
        <v>0</v>
      </c>
      <c r="B134" s="12">
        <f t="shared" si="5"/>
        <v>0</v>
      </c>
      <c r="C134" s="5">
        <v>9</v>
      </c>
      <c r="D134" s="5" t="s">
        <v>392</v>
      </c>
      <c r="E134" s="11" t="s">
        <v>393</v>
      </c>
    </row>
    <row r="135" spans="1:15" x14ac:dyDescent="0.25">
      <c r="A135" s="4">
        <f t="shared" si="4"/>
        <v>0</v>
      </c>
      <c r="B135" s="12">
        <f t="shared" si="5"/>
        <v>0</v>
      </c>
      <c r="C135" s="5">
        <v>9</v>
      </c>
      <c r="D135" s="5" t="s">
        <v>394</v>
      </c>
      <c r="E135" s="11" t="s">
        <v>395</v>
      </c>
    </row>
    <row r="136" spans="1:15" x14ac:dyDescent="0.25">
      <c r="A136" s="4">
        <f t="shared" si="4"/>
        <v>0</v>
      </c>
      <c r="B136" s="12">
        <f t="shared" si="5"/>
        <v>0</v>
      </c>
      <c r="C136" s="5">
        <v>5</v>
      </c>
      <c r="D136" s="5" t="s">
        <v>242</v>
      </c>
      <c r="E136" s="11" t="s">
        <v>243</v>
      </c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 x14ac:dyDescent="0.25">
      <c r="A137" s="4">
        <f t="shared" si="4"/>
        <v>0</v>
      </c>
      <c r="B137" s="12">
        <f t="shared" si="5"/>
        <v>0</v>
      </c>
      <c r="C137" s="5">
        <v>2</v>
      </c>
      <c r="D137" s="5" t="s">
        <v>114</v>
      </c>
      <c r="E137" s="11" t="s">
        <v>115</v>
      </c>
      <c r="I137" s="7"/>
      <c r="J137" s="7"/>
      <c r="K137" s="7"/>
      <c r="L137" s="7"/>
      <c r="M137" s="7"/>
      <c r="N137" s="7"/>
      <c r="O137" s="7"/>
    </row>
    <row r="138" spans="1:15" x14ac:dyDescent="0.25">
      <c r="A138" s="4">
        <f t="shared" si="4"/>
        <v>0</v>
      </c>
      <c r="B138" s="12">
        <f t="shared" si="5"/>
        <v>0</v>
      </c>
      <c r="C138" s="5">
        <v>5</v>
      </c>
      <c r="D138" s="5" t="s">
        <v>226</v>
      </c>
      <c r="E138" s="11" t="s">
        <v>227</v>
      </c>
      <c r="F138" s="35"/>
      <c r="G138" s="35"/>
      <c r="H138" s="35"/>
      <c r="I138" s="7"/>
      <c r="J138" s="7"/>
      <c r="K138" s="7"/>
      <c r="L138" s="7"/>
      <c r="M138" s="7"/>
      <c r="N138" s="7"/>
      <c r="O138" s="7"/>
    </row>
    <row r="139" spans="1:15" x14ac:dyDescent="0.25">
      <c r="A139" s="4">
        <f t="shared" si="4"/>
        <v>0</v>
      </c>
      <c r="B139" s="12">
        <f t="shared" si="5"/>
        <v>0</v>
      </c>
      <c r="C139" s="5">
        <v>4</v>
      </c>
      <c r="D139" s="5" t="s">
        <v>182</v>
      </c>
      <c r="E139" s="21" t="s">
        <v>183</v>
      </c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x14ac:dyDescent="0.25">
      <c r="A140" s="4">
        <f t="shared" si="4"/>
        <v>0</v>
      </c>
      <c r="B140" s="12">
        <f t="shared" si="5"/>
        <v>0</v>
      </c>
      <c r="C140" s="5">
        <v>3</v>
      </c>
      <c r="D140" s="5" t="s">
        <v>162</v>
      </c>
      <c r="E140" s="11" t="s">
        <v>163</v>
      </c>
    </row>
    <row r="141" spans="1:15" x14ac:dyDescent="0.25">
      <c r="A141" s="4">
        <f t="shared" si="4"/>
        <v>0</v>
      </c>
      <c r="B141" s="12">
        <f t="shared" si="5"/>
        <v>0</v>
      </c>
      <c r="C141" s="5">
        <v>4</v>
      </c>
      <c r="D141" s="5" t="s">
        <v>206</v>
      </c>
      <c r="E141" s="11" t="s">
        <v>207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x14ac:dyDescent="0.25">
      <c r="A142" s="4">
        <f t="shared" si="4"/>
        <v>0</v>
      </c>
      <c r="B142" s="12">
        <f t="shared" si="5"/>
        <v>0</v>
      </c>
      <c r="C142" s="5">
        <v>4</v>
      </c>
      <c r="D142" s="5" t="s">
        <v>204</v>
      </c>
      <c r="E142" s="11" t="s">
        <v>205</v>
      </c>
      <c r="F142" s="35"/>
      <c r="G142" s="35"/>
      <c r="H142" s="35"/>
      <c r="I142" s="35"/>
      <c r="J142" s="7"/>
      <c r="K142" s="7"/>
      <c r="L142" s="7"/>
      <c r="M142" s="7"/>
      <c r="N142" s="7"/>
      <c r="O142" s="7"/>
    </row>
    <row r="143" spans="1:15" x14ac:dyDescent="0.25">
      <c r="A143" s="4">
        <f t="shared" si="4"/>
        <v>0</v>
      </c>
      <c r="B143" s="12">
        <f t="shared" si="5"/>
        <v>0</v>
      </c>
      <c r="C143" s="5">
        <v>3</v>
      </c>
      <c r="D143" s="5" t="s">
        <v>128</v>
      </c>
      <c r="E143" s="11" t="s">
        <v>129</v>
      </c>
      <c r="J143" s="7"/>
      <c r="K143" s="7"/>
      <c r="L143" s="7"/>
      <c r="M143" s="7"/>
      <c r="N143" s="7"/>
      <c r="O143" s="7"/>
    </row>
    <row r="144" spans="1:15" x14ac:dyDescent="0.25">
      <c r="A144" s="4">
        <f t="shared" si="4"/>
        <v>0</v>
      </c>
      <c r="B144" s="12">
        <f t="shared" si="5"/>
        <v>0</v>
      </c>
      <c r="C144" s="5">
        <v>5</v>
      </c>
      <c r="D144" s="5" t="s">
        <v>258</v>
      </c>
      <c r="E144" s="11" t="s">
        <v>259</v>
      </c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25" x14ac:dyDescent="0.25">
      <c r="A145" s="4">
        <f t="shared" si="4"/>
        <v>0</v>
      </c>
      <c r="B145" s="12">
        <f t="shared" si="5"/>
        <v>0</v>
      </c>
      <c r="C145" s="5">
        <v>9</v>
      </c>
      <c r="D145" s="5" t="s">
        <v>402</v>
      </c>
      <c r="E145" s="11" t="s">
        <v>403</v>
      </c>
    </row>
    <row r="146" spans="1:25" x14ac:dyDescent="0.25">
      <c r="A146" s="4">
        <f t="shared" si="4"/>
        <v>0</v>
      </c>
      <c r="B146" s="12">
        <f t="shared" si="5"/>
        <v>0</v>
      </c>
      <c r="C146" s="5">
        <v>4</v>
      </c>
      <c r="D146" s="5" t="s">
        <v>180</v>
      </c>
      <c r="E146" s="11" t="s">
        <v>181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25" x14ac:dyDescent="0.25">
      <c r="A147" s="4">
        <f t="shared" si="4"/>
        <v>0</v>
      </c>
      <c r="B147" s="12">
        <f t="shared" si="5"/>
        <v>0</v>
      </c>
      <c r="C147" s="5">
        <v>5</v>
      </c>
      <c r="D147" s="5" t="s">
        <v>244</v>
      </c>
      <c r="E147" s="11" t="s">
        <v>245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25" x14ac:dyDescent="0.25">
      <c r="A148" s="4">
        <f t="shared" si="4"/>
        <v>0</v>
      </c>
      <c r="B148" s="12">
        <f t="shared" si="5"/>
        <v>0</v>
      </c>
      <c r="C148" s="5">
        <v>3</v>
      </c>
      <c r="D148" s="5" t="s">
        <v>158</v>
      </c>
      <c r="E148" s="11" t="s">
        <v>159</v>
      </c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25" x14ac:dyDescent="0.25">
      <c r="A149" s="4">
        <f t="shared" si="4"/>
        <v>0</v>
      </c>
      <c r="B149" s="12">
        <f t="shared" si="5"/>
        <v>0</v>
      </c>
      <c r="C149" s="5">
        <v>3</v>
      </c>
      <c r="D149" s="5" t="s">
        <v>152</v>
      </c>
      <c r="E149" s="11" t="s">
        <v>153</v>
      </c>
      <c r="F149" s="35"/>
      <c r="G149" s="35"/>
      <c r="H149" s="35"/>
      <c r="I149" s="35"/>
      <c r="J149" s="35"/>
      <c r="K149" s="35"/>
      <c r="L149" s="24"/>
      <c r="M149" s="24"/>
      <c r="N149" s="24"/>
      <c r="O149" s="24"/>
    </row>
    <row r="150" spans="1:25" x14ac:dyDescent="0.25">
      <c r="A150" s="4">
        <f t="shared" si="4"/>
        <v>0</v>
      </c>
      <c r="B150" s="12">
        <f t="shared" si="5"/>
        <v>0</v>
      </c>
      <c r="C150" s="5">
        <v>2</v>
      </c>
      <c r="D150" s="5" t="s">
        <v>54</v>
      </c>
      <c r="E150" s="11" t="s">
        <v>55</v>
      </c>
      <c r="L150" s="24"/>
      <c r="M150" s="24"/>
      <c r="N150" s="24"/>
      <c r="O150" s="24"/>
      <c r="Y150" s="35"/>
    </row>
    <row r="151" spans="1:25" x14ac:dyDescent="0.25">
      <c r="A151" s="4">
        <f t="shared" si="4"/>
        <v>0</v>
      </c>
      <c r="B151" s="12">
        <f t="shared" si="5"/>
        <v>0</v>
      </c>
      <c r="C151" s="5">
        <v>2</v>
      </c>
      <c r="D151" s="5" t="s">
        <v>48</v>
      </c>
      <c r="E151" s="11" t="s">
        <v>49</v>
      </c>
      <c r="L151" s="24"/>
      <c r="M151" s="24"/>
      <c r="N151" s="24"/>
      <c r="O151" s="24"/>
      <c r="Y151" s="8"/>
    </row>
    <row r="152" spans="1:25" x14ac:dyDescent="0.25">
      <c r="A152" s="4">
        <f t="shared" si="4"/>
        <v>0</v>
      </c>
      <c r="B152" s="12">
        <f t="shared" si="5"/>
        <v>0</v>
      </c>
      <c r="C152" s="5">
        <v>3</v>
      </c>
      <c r="D152" s="5" t="s">
        <v>146</v>
      </c>
      <c r="E152" s="11" t="s">
        <v>147</v>
      </c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25" x14ac:dyDescent="0.25">
      <c r="A153" s="4">
        <f t="shared" si="4"/>
        <v>0</v>
      </c>
      <c r="B153" s="12">
        <f t="shared" si="5"/>
        <v>0</v>
      </c>
      <c r="C153" s="5">
        <v>3</v>
      </c>
      <c r="D153" s="5" t="s">
        <v>144</v>
      </c>
      <c r="E153" s="11" t="s">
        <v>145</v>
      </c>
      <c r="F153" s="35"/>
      <c r="G153" s="35"/>
      <c r="H153" s="35"/>
      <c r="I153" s="35"/>
      <c r="J153" s="35"/>
      <c r="K153" s="35"/>
      <c r="L153" s="24"/>
      <c r="M153" s="24"/>
      <c r="N153" s="24"/>
      <c r="O153" s="24"/>
    </row>
    <row r="154" spans="1:25" x14ac:dyDescent="0.25">
      <c r="A154" s="4">
        <f t="shared" si="4"/>
        <v>0</v>
      </c>
      <c r="B154" s="12">
        <f t="shared" si="5"/>
        <v>0</v>
      </c>
      <c r="C154" s="5">
        <v>2</v>
      </c>
      <c r="D154" s="5" t="s">
        <v>64</v>
      </c>
      <c r="E154" s="11" t="s">
        <v>65</v>
      </c>
      <c r="L154" s="35"/>
      <c r="M154" s="35"/>
      <c r="N154" s="35"/>
      <c r="O154" s="35"/>
    </row>
    <row r="155" spans="1:25" x14ac:dyDescent="0.25">
      <c r="A155" s="4">
        <f t="shared" si="4"/>
        <v>0</v>
      </c>
      <c r="B155" s="12">
        <f t="shared" si="5"/>
        <v>0</v>
      </c>
      <c r="C155" s="5">
        <v>6</v>
      </c>
      <c r="D155" s="5" t="s">
        <v>304</v>
      </c>
      <c r="E155" s="11" t="s">
        <v>305</v>
      </c>
    </row>
    <row r="156" spans="1:25" x14ac:dyDescent="0.25">
      <c r="A156" s="4">
        <f t="shared" si="4"/>
        <v>0</v>
      </c>
      <c r="B156" s="12">
        <f t="shared" si="5"/>
        <v>0</v>
      </c>
      <c r="C156" s="5">
        <v>9</v>
      </c>
      <c r="D156" s="5" t="s">
        <v>396</v>
      </c>
      <c r="E156" s="11" t="s">
        <v>397</v>
      </c>
    </row>
    <row r="157" spans="1:25" x14ac:dyDescent="0.25">
      <c r="A157" s="4">
        <f t="shared" si="4"/>
        <v>0</v>
      </c>
      <c r="B157" s="12">
        <f t="shared" si="5"/>
        <v>0</v>
      </c>
      <c r="C157" s="5">
        <v>1</v>
      </c>
      <c r="D157" s="5" t="s">
        <v>28</v>
      </c>
      <c r="E157" s="11" t="s">
        <v>29</v>
      </c>
    </row>
    <row r="158" spans="1:25" x14ac:dyDescent="0.25">
      <c r="A158" s="4">
        <f t="shared" si="4"/>
        <v>0</v>
      </c>
      <c r="B158" s="12">
        <f t="shared" si="5"/>
        <v>0</v>
      </c>
      <c r="C158" s="5">
        <v>1</v>
      </c>
      <c r="D158" s="5" t="s">
        <v>24</v>
      </c>
      <c r="E158" s="11" t="s">
        <v>25</v>
      </c>
    </row>
    <row r="159" spans="1:25" x14ac:dyDescent="0.25">
      <c r="A159" s="4">
        <f t="shared" si="4"/>
        <v>0</v>
      </c>
      <c r="B159" s="12">
        <f t="shared" si="5"/>
        <v>0</v>
      </c>
      <c r="C159" s="5">
        <v>12</v>
      </c>
      <c r="D159" s="5" t="s">
        <v>414</v>
      </c>
      <c r="E159" s="11" t="s">
        <v>415</v>
      </c>
    </row>
    <row r="160" spans="1:25" x14ac:dyDescent="0.25">
      <c r="A160" s="4">
        <f t="shared" si="4"/>
        <v>0</v>
      </c>
      <c r="B160" s="12">
        <f t="shared" si="5"/>
        <v>0</v>
      </c>
      <c r="C160" s="5">
        <v>9</v>
      </c>
      <c r="D160" s="5" t="s">
        <v>406</v>
      </c>
      <c r="E160" s="21" t="s">
        <v>407</v>
      </c>
    </row>
    <row r="161" spans="1:15" x14ac:dyDescent="0.25">
      <c r="A161" s="4">
        <f t="shared" si="4"/>
        <v>0</v>
      </c>
      <c r="B161" s="12">
        <f t="shared" si="5"/>
        <v>0</v>
      </c>
      <c r="C161" s="5">
        <v>1</v>
      </c>
      <c r="D161" s="5" t="s">
        <v>14</v>
      </c>
      <c r="E161" s="11" t="s">
        <v>15</v>
      </c>
    </row>
    <row r="162" spans="1:15" x14ac:dyDescent="0.25">
      <c r="A162" s="4">
        <f t="shared" si="4"/>
        <v>0</v>
      </c>
      <c r="B162" s="12">
        <f t="shared" si="5"/>
        <v>0</v>
      </c>
      <c r="C162" s="5">
        <v>4</v>
      </c>
      <c r="D162" s="5" t="s">
        <v>202</v>
      </c>
      <c r="E162" s="21" t="s">
        <v>203</v>
      </c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x14ac:dyDescent="0.25">
      <c r="A163" s="4">
        <f t="shared" si="4"/>
        <v>0</v>
      </c>
      <c r="B163" s="12">
        <f t="shared" si="5"/>
        <v>0</v>
      </c>
      <c r="C163" s="5">
        <v>1</v>
      </c>
      <c r="D163" s="5" t="s">
        <v>18</v>
      </c>
      <c r="E163" s="11" t="s">
        <v>19</v>
      </c>
    </row>
    <row r="164" spans="1:15" x14ac:dyDescent="0.25">
      <c r="A164" s="4">
        <f t="shared" si="4"/>
        <v>0</v>
      </c>
      <c r="B164" s="12">
        <f t="shared" si="5"/>
        <v>0</v>
      </c>
      <c r="C164" s="5">
        <v>4</v>
      </c>
      <c r="D164" s="5" t="s">
        <v>218</v>
      </c>
      <c r="E164" s="11" t="s">
        <v>219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x14ac:dyDescent="0.25">
      <c r="A165" s="4">
        <f t="shared" si="4"/>
        <v>0</v>
      </c>
      <c r="B165" s="12">
        <f t="shared" si="5"/>
        <v>0</v>
      </c>
      <c r="C165" s="5">
        <v>5</v>
      </c>
      <c r="D165" s="5" t="s">
        <v>254</v>
      </c>
      <c r="E165" s="11" t="s">
        <v>255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x14ac:dyDescent="0.25">
      <c r="A166" s="4">
        <f t="shared" si="4"/>
        <v>0</v>
      </c>
      <c r="B166" s="12">
        <f t="shared" si="5"/>
        <v>0</v>
      </c>
      <c r="C166" s="5">
        <v>3</v>
      </c>
      <c r="D166" s="5" t="s">
        <v>154</v>
      </c>
      <c r="E166" s="11" t="s">
        <v>155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x14ac:dyDescent="0.25">
      <c r="A167" s="4">
        <f t="shared" si="4"/>
        <v>0</v>
      </c>
      <c r="B167" s="12">
        <f t="shared" si="5"/>
        <v>0</v>
      </c>
      <c r="C167" s="5">
        <v>8</v>
      </c>
      <c r="D167" s="5" t="s">
        <v>376</v>
      </c>
      <c r="E167" s="11" t="s">
        <v>377</v>
      </c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x14ac:dyDescent="0.25">
      <c r="A168" s="4">
        <f t="shared" si="4"/>
        <v>0</v>
      </c>
      <c r="B168" s="12">
        <f t="shared" si="5"/>
        <v>0</v>
      </c>
      <c r="C168" s="5">
        <v>3</v>
      </c>
      <c r="D168" s="5" t="s">
        <v>148</v>
      </c>
      <c r="E168" s="11" t="s">
        <v>149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x14ac:dyDescent="0.25">
      <c r="A169" s="4">
        <f t="shared" si="4"/>
        <v>0</v>
      </c>
      <c r="B169" s="12">
        <f t="shared" si="5"/>
        <v>0</v>
      </c>
      <c r="C169" s="5">
        <v>4</v>
      </c>
      <c r="D169" s="5" t="s">
        <v>184</v>
      </c>
      <c r="E169" s="11" t="s">
        <v>185</v>
      </c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x14ac:dyDescent="0.25">
      <c r="A170" s="4">
        <f t="shared" si="4"/>
        <v>0</v>
      </c>
      <c r="B170" s="12">
        <f t="shared" si="5"/>
        <v>0</v>
      </c>
      <c r="C170" s="5">
        <v>4</v>
      </c>
      <c r="D170" s="5" t="s">
        <v>174</v>
      </c>
      <c r="E170" s="11" t="s">
        <v>175</v>
      </c>
    </row>
    <row r="171" spans="1:15" x14ac:dyDescent="0.25">
      <c r="A171" s="4">
        <f t="shared" si="4"/>
        <v>0</v>
      </c>
      <c r="B171" s="12">
        <f t="shared" si="5"/>
        <v>0</v>
      </c>
      <c r="C171" s="5">
        <v>5</v>
      </c>
      <c r="D171" s="5" t="s">
        <v>276</v>
      </c>
      <c r="E171" s="11" t="s">
        <v>277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x14ac:dyDescent="0.25">
      <c r="A172" s="4">
        <f t="shared" si="4"/>
        <v>0</v>
      </c>
      <c r="B172" s="12">
        <f t="shared" si="5"/>
        <v>0</v>
      </c>
      <c r="C172" s="5">
        <v>4</v>
      </c>
      <c r="D172" s="5" t="s">
        <v>196</v>
      </c>
      <c r="E172" s="11" t="s">
        <v>197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x14ac:dyDescent="0.25">
      <c r="A173" s="4">
        <f t="shared" si="4"/>
        <v>0</v>
      </c>
      <c r="B173" s="12">
        <f t="shared" si="5"/>
        <v>0</v>
      </c>
      <c r="C173" s="5">
        <v>4</v>
      </c>
      <c r="D173" s="5" t="s">
        <v>168</v>
      </c>
      <c r="E173" s="11" t="s">
        <v>169</v>
      </c>
    </row>
    <row r="174" spans="1:15" x14ac:dyDescent="0.25">
      <c r="A174" s="4">
        <f t="shared" si="4"/>
        <v>0</v>
      </c>
      <c r="B174" s="12">
        <f t="shared" si="5"/>
        <v>0</v>
      </c>
      <c r="C174" s="5">
        <v>8</v>
      </c>
      <c r="D174" s="5" t="s">
        <v>374</v>
      </c>
      <c r="E174" s="11" t="s">
        <v>375</v>
      </c>
      <c r="F174" s="35"/>
      <c r="G174" s="35"/>
      <c r="H174" s="35"/>
      <c r="I174" s="35"/>
      <c r="J174" s="35"/>
      <c r="K174" s="35"/>
      <c r="L174" s="7"/>
      <c r="M174" s="7"/>
      <c r="N174" s="7"/>
      <c r="O174" s="7"/>
    </row>
    <row r="175" spans="1:15" x14ac:dyDescent="0.25">
      <c r="A175" s="4">
        <f t="shared" si="4"/>
        <v>0</v>
      </c>
      <c r="B175" s="12">
        <f t="shared" si="5"/>
        <v>0</v>
      </c>
      <c r="C175" s="5">
        <v>1</v>
      </c>
      <c r="D175" s="5" t="s">
        <v>34</v>
      </c>
      <c r="E175" s="11" t="s">
        <v>35</v>
      </c>
      <c r="L175" s="35"/>
      <c r="M175" s="35"/>
      <c r="N175" s="35"/>
      <c r="O175" s="35"/>
    </row>
    <row r="176" spans="1:15" x14ac:dyDescent="0.25">
      <c r="A176" s="4">
        <f t="shared" si="4"/>
        <v>0</v>
      </c>
      <c r="B176" s="12">
        <f t="shared" si="5"/>
        <v>0</v>
      </c>
      <c r="C176" s="5">
        <v>1</v>
      </c>
      <c r="D176" s="5" t="s">
        <v>30</v>
      </c>
      <c r="E176" s="11" t="s">
        <v>31</v>
      </c>
    </row>
    <row r="177" spans="1:15" x14ac:dyDescent="0.25">
      <c r="A177" s="4">
        <f t="shared" si="4"/>
        <v>0</v>
      </c>
      <c r="B177" s="12">
        <f t="shared" si="5"/>
        <v>0</v>
      </c>
      <c r="C177" s="5">
        <v>4</v>
      </c>
      <c r="D177" s="5" t="s">
        <v>214</v>
      </c>
      <c r="E177" s="11" t="s">
        <v>215</v>
      </c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x14ac:dyDescent="0.25">
      <c r="A178" s="4">
        <f t="shared" si="4"/>
        <v>0</v>
      </c>
      <c r="B178" s="12">
        <f t="shared" si="5"/>
        <v>0</v>
      </c>
      <c r="C178" s="5">
        <v>1</v>
      </c>
      <c r="D178" s="5" t="s">
        <v>22</v>
      </c>
      <c r="E178" s="11" t="s">
        <v>23</v>
      </c>
    </row>
    <row r="179" spans="1:15" x14ac:dyDescent="0.25">
      <c r="A179" s="4">
        <f t="shared" si="4"/>
        <v>0</v>
      </c>
      <c r="B179" s="12">
        <f t="shared" si="5"/>
        <v>0</v>
      </c>
      <c r="C179" s="5">
        <v>5</v>
      </c>
      <c r="D179" s="5" t="s">
        <v>228</v>
      </c>
      <c r="E179" s="11" t="s">
        <v>229</v>
      </c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x14ac:dyDescent="0.25">
      <c r="A180" s="4">
        <f t="shared" si="4"/>
        <v>0</v>
      </c>
      <c r="B180" s="12">
        <f t="shared" si="5"/>
        <v>0</v>
      </c>
      <c r="C180" s="5">
        <v>5</v>
      </c>
      <c r="D180" s="5" t="s">
        <v>280</v>
      </c>
      <c r="E180" s="11" t="s">
        <v>281</v>
      </c>
    </row>
    <row r="181" spans="1:15" x14ac:dyDescent="0.25">
      <c r="A181" s="4">
        <f t="shared" si="4"/>
        <v>0</v>
      </c>
      <c r="B181" s="12">
        <f t="shared" si="5"/>
        <v>0</v>
      </c>
      <c r="C181" s="5">
        <v>1</v>
      </c>
      <c r="D181" s="5" t="s">
        <v>20</v>
      </c>
      <c r="E181" s="11" t="s">
        <v>21</v>
      </c>
    </row>
    <row r="182" spans="1:15" x14ac:dyDescent="0.25">
      <c r="A182" s="4">
        <f t="shared" si="4"/>
        <v>0</v>
      </c>
      <c r="B182" s="12">
        <f t="shared" si="5"/>
        <v>0</v>
      </c>
      <c r="C182" s="5">
        <v>6</v>
      </c>
      <c r="D182" s="5" t="s">
        <v>300</v>
      </c>
      <c r="E182" s="11" t="s">
        <v>301</v>
      </c>
    </row>
    <row r="183" spans="1:15" x14ac:dyDescent="0.25">
      <c r="A183" s="4">
        <f t="shared" si="4"/>
        <v>0</v>
      </c>
      <c r="B183" s="12">
        <f t="shared" si="5"/>
        <v>0</v>
      </c>
      <c r="C183" s="5">
        <v>8</v>
      </c>
      <c r="D183" s="5" t="s">
        <v>346</v>
      </c>
      <c r="E183" s="11" t="s">
        <v>347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x14ac:dyDescent="0.25">
      <c r="A184" s="4">
        <f t="shared" si="4"/>
        <v>0</v>
      </c>
      <c r="B184" s="12">
        <f t="shared" si="5"/>
        <v>0</v>
      </c>
      <c r="C184" s="5">
        <v>8</v>
      </c>
      <c r="D184" s="5" t="s">
        <v>382</v>
      </c>
      <c r="E184" s="11" t="s">
        <v>383</v>
      </c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x14ac:dyDescent="0.25">
      <c r="A185" s="4">
        <f t="shared" si="4"/>
        <v>0</v>
      </c>
      <c r="B185" s="12">
        <f t="shared" si="5"/>
        <v>0</v>
      </c>
      <c r="C185" s="5">
        <v>6</v>
      </c>
      <c r="D185" s="5" t="s">
        <v>320</v>
      </c>
      <c r="E185" s="11" t="s">
        <v>321</v>
      </c>
      <c r="F185" s="35"/>
      <c r="G185" s="35"/>
      <c r="H185" s="35"/>
      <c r="I185" s="7"/>
      <c r="J185" s="35"/>
      <c r="K185" s="35"/>
      <c r="L185" s="35"/>
      <c r="M185" s="35"/>
      <c r="N185" s="35"/>
      <c r="O185" s="35"/>
    </row>
    <row r="186" spans="1:15" x14ac:dyDescent="0.25">
      <c r="A186" s="4">
        <f t="shared" si="4"/>
        <v>0</v>
      </c>
      <c r="B186" s="12">
        <f t="shared" si="5"/>
        <v>0</v>
      </c>
      <c r="C186" s="5">
        <v>4</v>
      </c>
      <c r="D186" s="5" t="s">
        <v>212</v>
      </c>
      <c r="E186" s="11" t="s">
        <v>213</v>
      </c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x14ac:dyDescent="0.25">
      <c r="A187" s="4">
        <f t="shared" si="4"/>
        <v>0</v>
      </c>
      <c r="B187" s="12">
        <f t="shared" si="5"/>
        <v>0</v>
      </c>
      <c r="C187" s="5">
        <v>6</v>
      </c>
      <c r="D187" s="5" t="s">
        <v>296</v>
      </c>
      <c r="E187" s="11" t="s">
        <v>297</v>
      </c>
    </row>
    <row r="188" spans="1:15" x14ac:dyDescent="0.25">
      <c r="A188" s="4">
        <f t="shared" si="4"/>
        <v>0</v>
      </c>
      <c r="B188" s="12">
        <f t="shared" si="5"/>
        <v>0</v>
      </c>
      <c r="C188" s="5">
        <v>5</v>
      </c>
      <c r="D188" s="5" t="s">
        <v>238</v>
      </c>
      <c r="E188" s="11" t="s">
        <v>239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x14ac:dyDescent="0.25">
      <c r="A189" s="4">
        <f t="shared" si="4"/>
        <v>0</v>
      </c>
      <c r="B189" s="12">
        <f t="shared" si="5"/>
        <v>0</v>
      </c>
      <c r="C189" s="5">
        <v>8</v>
      </c>
      <c r="D189" s="5" t="s">
        <v>348</v>
      </c>
      <c r="E189" s="11" t="s">
        <v>349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x14ac:dyDescent="0.25">
      <c r="A190" s="4">
        <f t="shared" si="4"/>
        <v>0</v>
      </c>
      <c r="B190" s="12">
        <f t="shared" si="5"/>
        <v>0</v>
      </c>
      <c r="C190" s="5">
        <v>5</v>
      </c>
      <c r="D190" s="5" t="s">
        <v>236</v>
      </c>
      <c r="E190" s="11" t="s">
        <v>237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x14ac:dyDescent="0.25">
      <c r="A191" s="4">
        <f t="shared" si="4"/>
        <v>0</v>
      </c>
      <c r="B191" s="12">
        <f t="shared" si="5"/>
        <v>0</v>
      </c>
      <c r="C191" s="5">
        <v>3</v>
      </c>
      <c r="D191" s="5" t="s">
        <v>134</v>
      </c>
      <c r="E191" s="11" t="s">
        <v>135</v>
      </c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x14ac:dyDescent="0.25">
      <c r="A192" s="4">
        <f t="shared" si="4"/>
        <v>0</v>
      </c>
      <c r="B192" s="12">
        <f t="shared" si="5"/>
        <v>0</v>
      </c>
      <c r="C192" s="5">
        <v>8</v>
      </c>
      <c r="D192" s="5" t="s">
        <v>366</v>
      </c>
      <c r="E192" s="11" t="s">
        <v>367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x14ac:dyDescent="0.25">
      <c r="A193" s="4">
        <f t="shared" si="4"/>
        <v>0</v>
      </c>
      <c r="B193" s="12">
        <f t="shared" si="5"/>
        <v>0</v>
      </c>
      <c r="C193" s="5">
        <v>2</v>
      </c>
      <c r="D193" s="5" t="s">
        <v>112</v>
      </c>
      <c r="E193" s="11" t="s">
        <v>113</v>
      </c>
      <c r="I193" s="7"/>
      <c r="J193" s="7"/>
      <c r="K193" s="7"/>
      <c r="L193" s="7"/>
      <c r="M193" s="7"/>
      <c r="N193" s="7"/>
      <c r="O193" s="7"/>
    </row>
    <row r="194" spans="1:15" x14ac:dyDescent="0.25">
      <c r="A194" s="4">
        <f t="shared" si="4"/>
        <v>0</v>
      </c>
      <c r="B194" s="12">
        <f t="shared" si="5"/>
        <v>0</v>
      </c>
      <c r="C194" s="5">
        <v>6</v>
      </c>
      <c r="D194" s="5" t="s">
        <v>302</v>
      </c>
      <c r="E194" s="11" t="s">
        <v>303</v>
      </c>
    </row>
    <row r="195" spans="1:15" x14ac:dyDescent="0.25">
      <c r="A195" s="4">
        <f t="shared" ref="A195:A209" si="6">COUNTIF(F195:AN195,"&gt;0")</f>
        <v>0</v>
      </c>
      <c r="B195" s="12">
        <f t="shared" ref="B195:B209" si="7">MAX(F195:AN195)</f>
        <v>0</v>
      </c>
      <c r="C195" s="5">
        <v>3</v>
      </c>
      <c r="D195" s="5" t="s">
        <v>126</v>
      </c>
      <c r="E195" s="11" t="s">
        <v>127</v>
      </c>
      <c r="I195" s="7"/>
      <c r="J195" s="7"/>
      <c r="K195" s="7"/>
      <c r="L195" s="7"/>
      <c r="M195" s="7"/>
      <c r="N195" s="7"/>
      <c r="O195" s="7"/>
    </row>
    <row r="196" spans="1:15" x14ac:dyDescent="0.25">
      <c r="A196" s="4">
        <f t="shared" si="6"/>
        <v>0</v>
      </c>
      <c r="B196" s="12">
        <f t="shared" si="7"/>
        <v>0</v>
      </c>
      <c r="C196" s="5">
        <v>8</v>
      </c>
      <c r="D196" s="5" t="s">
        <v>350</v>
      </c>
      <c r="E196" s="11" t="s">
        <v>351</v>
      </c>
    </row>
    <row r="197" spans="1:15" x14ac:dyDescent="0.25">
      <c r="A197" s="4">
        <f t="shared" si="6"/>
        <v>0</v>
      </c>
      <c r="B197" s="12">
        <f t="shared" si="7"/>
        <v>0</v>
      </c>
      <c r="C197" s="5">
        <v>3</v>
      </c>
      <c r="D197" s="5" t="s">
        <v>160</v>
      </c>
      <c r="E197" s="11" t="s">
        <v>161</v>
      </c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4">
        <f t="shared" si="6"/>
        <v>0</v>
      </c>
      <c r="B198" s="12">
        <f t="shared" si="7"/>
        <v>0</v>
      </c>
      <c r="C198" s="5">
        <v>2</v>
      </c>
      <c r="D198" s="5" t="s">
        <v>76</v>
      </c>
      <c r="E198" s="11" t="s">
        <v>77</v>
      </c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4">
        <f t="shared" si="6"/>
        <v>0</v>
      </c>
      <c r="B199" s="12">
        <f t="shared" si="7"/>
        <v>0</v>
      </c>
      <c r="C199" s="5">
        <v>6</v>
      </c>
      <c r="D199" s="5" t="s">
        <v>298</v>
      </c>
      <c r="E199" s="11" t="s">
        <v>299</v>
      </c>
    </row>
    <row r="200" spans="1:15" x14ac:dyDescent="0.25">
      <c r="A200" s="4">
        <f t="shared" si="6"/>
        <v>0</v>
      </c>
      <c r="B200" s="12">
        <f t="shared" si="7"/>
        <v>0</v>
      </c>
      <c r="C200" s="5">
        <v>2</v>
      </c>
      <c r="D200" s="5" t="s">
        <v>82</v>
      </c>
      <c r="E200" s="11" t="s">
        <v>83</v>
      </c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4">
        <f t="shared" si="6"/>
        <v>0</v>
      </c>
      <c r="B201" s="12">
        <f t="shared" si="7"/>
        <v>0</v>
      </c>
      <c r="C201" s="5">
        <v>6</v>
      </c>
      <c r="D201" s="5" t="s">
        <v>312</v>
      </c>
      <c r="E201" s="11" t="s">
        <v>313</v>
      </c>
    </row>
    <row r="202" spans="1:15" x14ac:dyDescent="0.25">
      <c r="A202" s="4">
        <f t="shared" si="6"/>
        <v>0</v>
      </c>
      <c r="B202" s="12">
        <f t="shared" si="7"/>
        <v>0</v>
      </c>
      <c r="C202" s="5">
        <v>5</v>
      </c>
      <c r="D202" s="5" t="s">
        <v>230</v>
      </c>
      <c r="E202" s="11" t="s">
        <v>231</v>
      </c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4">
        <f t="shared" si="6"/>
        <v>0</v>
      </c>
      <c r="B203" s="12">
        <f t="shared" si="7"/>
        <v>0</v>
      </c>
      <c r="C203" s="5">
        <v>5</v>
      </c>
      <c r="D203" s="5" t="s">
        <v>248</v>
      </c>
      <c r="E203" s="11" t="s">
        <v>249</v>
      </c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4">
        <f t="shared" si="6"/>
        <v>0</v>
      </c>
      <c r="B204" s="12">
        <f t="shared" si="7"/>
        <v>0</v>
      </c>
      <c r="C204" s="5">
        <v>4</v>
      </c>
      <c r="D204" s="5" t="s">
        <v>192</v>
      </c>
      <c r="E204" s="11" t="s">
        <v>193</v>
      </c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4">
        <f t="shared" si="6"/>
        <v>0</v>
      </c>
      <c r="B205" s="12">
        <f t="shared" si="7"/>
        <v>0</v>
      </c>
      <c r="C205" s="5">
        <v>9</v>
      </c>
      <c r="D205" s="5" t="s">
        <v>404</v>
      </c>
      <c r="E205" s="11" t="s">
        <v>405</v>
      </c>
    </row>
    <row r="206" spans="1:15" x14ac:dyDescent="0.25">
      <c r="A206" s="4">
        <f t="shared" si="6"/>
        <v>0</v>
      </c>
      <c r="B206" s="12">
        <f t="shared" si="7"/>
        <v>0</v>
      </c>
      <c r="C206" s="5">
        <v>5</v>
      </c>
      <c r="D206" s="5" t="s">
        <v>262</v>
      </c>
      <c r="E206" s="11" t="s">
        <v>263</v>
      </c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4">
        <f t="shared" si="6"/>
        <v>0</v>
      </c>
      <c r="B207" s="12">
        <f t="shared" si="7"/>
        <v>0</v>
      </c>
      <c r="C207" s="5">
        <v>5</v>
      </c>
      <c r="D207" s="5" t="s">
        <v>256</v>
      </c>
      <c r="E207" s="11" t="s">
        <v>257</v>
      </c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4">
        <f t="shared" si="6"/>
        <v>0</v>
      </c>
      <c r="B208" s="12">
        <f t="shared" si="7"/>
        <v>0</v>
      </c>
      <c r="C208" s="5">
        <v>3</v>
      </c>
      <c r="D208" s="5" t="s">
        <v>140</v>
      </c>
      <c r="E208" s="11" t="s">
        <v>141</v>
      </c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4">
        <f t="shared" si="6"/>
        <v>0</v>
      </c>
      <c r="B209" s="12">
        <f t="shared" si="7"/>
        <v>0</v>
      </c>
      <c r="C209" s="5">
        <v>5</v>
      </c>
      <c r="D209" s="5" t="s">
        <v>240</v>
      </c>
      <c r="E209" s="11" t="s">
        <v>241</v>
      </c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</sheetData>
  <sortState ref="A3:AB209">
    <sortCondition descending="1" ref="A3:A20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opLeftCell="D1" workbookViewId="0">
      <selection activeCell="U5" sqref="U5"/>
    </sheetView>
  </sheetViews>
  <sheetFormatPr defaultRowHeight="15" x14ac:dyDescent="0.25"/>
  <cols>
    <col min="2" max="2" width="10.28515625" bestFit="1" customWidth="1"/>
    <col min="3" max="3" width="32.7109375" style="19" bestFit="1" customWidth="1"/>
    <col min="4" max="4" width="9.140625" style="20"/>
    <col min="5" max="5" width="32.7109375" style="24" bestFit="1" customWidth="1"/>
    <col min="6" max="6" width="5.28515625" style="24" bestFit="1" customWidth="1"/>
    <col min="7" max="7" width="14.140625" style="24" bestFit="1" customWidth="1"/>
    <col min="8" max="8" width="2.7109375" style="24" customWidth="1"/>
    <col min="9" max="9" width="9.5703125" style="24" bestFit="1" customWidth="1"/>
    <col min="10" max="10" width="2.7109375" style="24" customWidth="1"/>
    <col min="11" max="11" width="11.140625" style="24" bestFit="1" customWidth="1"/>
    <col min="12" max="12" width="3.7109375" style="24" customWidth="1"/>
    <col min="13" max="13" width="13.7109375" style="24" bestFit="1" customWidth="1"/>
    <col min="14" max="14" width="2.7109375" style="24" customWidth="1"/>
    <col min="15" max="15" width="9.5703125" style="24" bestFit="1" customWidth="1"/>
    <col min="16" max="16" width="2.7109375" style="24" customWidth="1"/>
    <col min="17" max="17" width="11.140625" style="24" bestFit="1" customWidth="1"/>
    <col min="21" max="21" width="9.5703125" bestFit="1" customWidth="1"/>
  </cols>
  <sheetData>
    <row r="1" spans="2:21" s="20" customFormat="1" x14ac:dyDescent="0.25">
      <c r="C1" s="19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2:21" x14ac:dyDescent="0.25">
      <c r="B2" s="20"/>
      <c r="E2" s="28" t="s">
        <v>3</v>
      </c>
      <c r="F2" s="28" t="s">
        <v>538</v>
      </c>
      <c r="G2" s="66" t="s">
        <v>555</v>
      </c>
      <c r="H2" s="66"/>
      <c r="I2" s="66"/>
      <c r="J2" s="66"/>
      <c r="K2" s="66"/>
      <c r="L2" s="28"/>
      <c r="M2" s="66" t="s">
        <v>556</v>
      </c>
      <c r="N2" s="66"/>
      <c r="O2" s="66"/>
      <c r="P2" s="66"/>
      <c r="Q2" s="66"/>
    </row>
    <row r="3" spans="2:21" x14ac:dyDescent="0.25">
      <c r="B3" s="20"/>
      <c r="C3" s="11"/>
      <c r="E3" s="29"/>
      <c r="F3" s="29"/>
      <c r="G3" s="31" t="s">
        <v>542</v>
      </c>
      <c r="H3" s="29"/>
      <c r="I3" s="31" t="s">
        <v>540</v>
      </c>
      <c r="J3" s="29"/>
      <c r="K3" s="31" t="s">
        <v>541</v>
      </c>
      <c r="L3" s="29"/>
      <c r="M3" s="31" t="s">
        <v>539</v>
      </c>
      <c r="N3" s="29"/>
      <c r="O3" s="31" t="s">
        <v>540</v>
      </c>
      <c r="P3" s="29"/>
      <c r="Q3" s="31" t="s">
        <v>541</v>
      </c>
    </row>
    <row r="4" spans="2:21" x14ac:dyDescent="0.25">
      <c r="B4" s="20"/>
      <c r="C4" s="11"/>
      <c r="E4" s="30"/>
      <c r="F4" s="30"/>
      <c r="G4" s="31" t="s">
        <v>557</v>
      </c>
      <c r="H4" s="31"/>
      <c r="I4" s="31" t="s">
        <v>558</v>
      </c>
      <c r="J4" s="31"/>
      <c r="K4" s="31" t="s">
        <v>559</v>
      </c>
      <c r="L4" s="31"/>
      <c r="M4" s="31" t="s">
        <v>560</v>
      </c>
      <c r="N4" s="31"/>
      <c r="O4" s="31" t="s">
        <v>560</v>
      </c>
      <c r="P4" s="31"/>
      <c r="Q4" s="31" t="s">
        <v>560</v>
      </c>
      <c r="U4">
        <f>114+50+52</f>
        <v>216</v>
      </c>
    </row>
    <row r="5" spans="2:21" x14ac:dyDescent="0.25">
      <c r="B5" s="20"/>
      <c r="C5" s="11"/>
      <c r="E5" s="24" t="s">
        <v>327</v>
      </c>
      <c r="G5" s="26">
        <v>19.298245614035086</v>
      </c>
      <c r="H5" s="26"/>
      <c r="I5" s="27">
        <v>8</v>
      </c>
      <c r="J5" s="27"/>
      <c r="K5" s="26">
        <v>44.230769230769226</v>
      </c>
      <c r="L5" s="26"/>
      <c r="M5" s="24">
        <v>0.37</v>
      </c>
      <c r="O5" s="24">
        <v>1.76</v>
      </c>
      <c r="Q5" s="24">
        <v>0.41</v>
      </c>
      <c r="S5" s="25"/>
      <c r="U5" s="25"/>
    </row>
    <row r="6" spans="2:21" x14ac:dyDescent="0.25">
      <c r="B6" s="20"/>
      <c r="C6" s="11"/>
      <c r="E6" s="24" t="s">
        <v>171</v>
      </c>
      <c r="G6" s="26">
        <v>2.6315789473684208</v>
      </c>
      <c r="H6" s="26"/>
      <c r="I6" s="27">
        <v>8</v>
      </c>
      <c r="J6" s="27"/>
      <c r="K6" s="26">
        <v>34.615384615384613</v>
      </c>
      <c r="L6" s="26"/>
      <c r="M6" s="24">
        <v>0.94</v>
      </c>
      <c r="O6" s="24">
        <v>1.72</v>
      </c>
      <c r="Q6" s="24">
        <v>2.15</v>
      </c>
      <c r="S6" s="25"/>
      <c r="T6" s="20"/>
      <c r="U6" s="25"/>
    </row>
    <row r="7" spans="2:21" x14ac:dyDescent="0.25">
      <c r="B7" s="20"/>
      <c r="C7" s="11"/>
      <c r="E7" s="24" t="s">
        <v>289</v>
      </c>
      <c r="G7" s="26">
        <v>14.912280701754385</v>
      </c>
      <c r="H7" s="26"/>
      <c r="I7" s="27">
        <v>10</v>
      </c>
      <c r="J7" s="27"/>
      <c r="K7" s="26">
        <v>9.6153846153846168</v>
      </c>
      <c r="L7" s="26"/>
      <c r="M7" s="24">
        <v>0.16</v>
      </c>
      <c r="O7" s="24">
        <v>1.97</v>
      </c>
      <c r="Q7" s="24">
        <v>0.19</v>
      </c>
      <c r="S7" s="25"/>
      <c r="T7" s="20"/>
      <c r="U7" s="25"/>
    </row>
    <row r="8" spans="2:21" x14ac:dyDescent="0.25">
      <c r="B8" s="20"/>
      <c r="C8" s="11"/>
      <c r="E8" s="24" t="s">
        <v>221</v>
      </c>
      <c r="F8" s="24" t="s">
        <v>543</v>
      </c>
      <c r="G8" s="26">
        <v>8.7719298245614024</v>
      </c>
      <c r="H8" s="26"/>
      <c r="I8" s="27">
        <v>18</v>
      </c>
      <c r="J8" s="27"/>
      <c r="K8" s="26">
        <v>26.923076923076923</v>
      </c>
      <c r="L8" s="26"/>
      <c r="M8" s="24">
        <v>1.82</v>
      </c>
      <c r="O8" s="24">
        <v>3.62</v>
      </c>
      <c r="Q8" s="24">
        <v>20.88</v>
      </c>
      <c r="S8" s="25"/>
      <c r="T8" s="20"/>
      <c r="U8" s="25"/>
    </row>
    <row r="9" spans="2:21" x14ac:dyDescent="0.25">
      <c r="B9" s="20"/>
      <c r="C9" s="11"/>
      <c r="E9" s="24" t="s">
        <v>291</v>
      </c>
      <c r="F9" s="24" t="s">
        <v>544</v>
      </c>
      <c r="G9" s="26">
        <v>0.8771929824561403</v>
      </c>
      <c r="H9" s="26"/>
      <c r="I9" s="27" t="s">
        <v>550</v>
      </c>
      <c r="J9" s="27"/>
      <c r="K9" s="27" t="s">
        <v>550</v>
      </c>
      <c r="L9" s="27"/>
      <c r="M9" s="24">
        <v>7.0000000000000007E-2</v>
      </c>
      <c r="O9" s="24" t="s">
        <v>550</v>
      </c>
      <c r="Q9" s="24" t="s">
        <v>550</v>
      </c>
      <c r="S9" s="25"/>
      <c r="T9" s="20"/>
      <c r="U9" s="20"/>
    </row>
    <row r="10" spans="2:21" x14ac:dyDescent="0.25">
      <c r="B10" s="20"/>
      <c r="C10" s="11"/>
      <c r="E10" s="24" t="s">
        <v>119</v>
      </c>
      <c r="G10" s="26">
        <v>15.789473684210526</v>
      </c>
      <c r="H10" s="26"/>
      <c r="I10" s="27">
        <v>78</v>
      </c>
      <c r="J10" s="27"/>
      <c r="K10" s="27" t="s">
        <v>550</v>
      </c>
      <c r="L10" s="27"/>
      <c r="M10" s="24">
        <v>2.21</v>
      </c>
      <c r="O10" s="24">
        <v>2.72</v>
      </c>
      <c r="Q10" s="24" t="s">
        <v>550</v>
      </c>
      <c r="S10" s="25"/>
      <c r="T10" s="20"/>
      <c r="U10" s="20"/>
    </row>
    <row r="11" spans="2:21" x14ac:dyDescent="0.25">
      <c r="B11" s="20"/>
      <c r="C11" s="11"/>
      <c r="E11" s="24" t="s">
        <v>117</v>
      </c>
      <c r="G11" s="26">
        <v>3.5087719298245612</v>
      </c>
      <c r="H11" s="26"/>
      <c r="I11" s="27" t="s">
        <v>550</v>
      </c>
      <c r="J11" s="27"/>
      <c r="K11" s="27" t="s">
        <v>550</v>
      </c>
      <c r="L11" s="27"/>
      <c r="M11" s="24">
        <v>0.32</v>
      </c>
      <c r="O11" s="24" t="s">
        <v>550</v>
      </c>
      <c r="Q11" s="24" t="s">
        <v>550</v>
      </c>
      <c r="S11" s="25"/>
      <c r="T11" s="20"/>
      <c r="U11" s="20"/>
    </row>
    <row r="12" spans="2:21" x14ac:dyDescent="0.25">
      <c r="B12" s="20"/>
      <c r="C12" s="11"/>
      <c r="E12" s="24" t="s">
        <v>225</v>
      </c>
      <c r="G12" s="26">
        <v>10.526315789473683</v>
      </c>
      <c r="H12" s="26"/>
      <c r="I12" s="27" t="s">
        <v>550</v>
      </c>
      <c r="J12" s="27"/>
      <c r="K12" s="27" t="s">
        <v>550</v>
      </c>
      <c r="L12" s="27"/>
      <c r="M12" s="24">
        <v>0.28999999999999998</v>
      </c>
      <c r="O12" s="24" t="s">
        <v>550</v>
      </c>
      <c r="Q12" s="24" t="s">
        <v>550</v>
      </c>
      <c r="S12" s="25"/>
      <c r="T12" s="20"/>
      <c r="U12" s="20"/>
    </row>
    <row r="13" spans="2:21" x14ac:dyDescent="0.25">
      <c r="B13" s="20"/>
      <c r="C13" s="11"/>
      <c r="E13" s="24" t="s">
        <v>411</v>
      </c>
      <c r="F13" s="24" t="s">
        <v>545</v>
      </c>
      <c r="G13" s="26">
        <v>1.7543859649122806</v>
      </c>
      <c r="H13" s="26"/>
      <c r="I13" s="27">
        <v>20</v>
      </c>
      <c r="J13" s="27"/>
      <c r="K13" s="26">
        <v>7.6923076923076925</v>
      </c>
      <c r="L13" s="26"/>
      <c r="M13" s="24">
        <v>1.1599999999999999</v>
      </c>
      <c r="O13" s="24">
        <v>7.26</v>
      </c>
      <c r="Q13" s="24">
        <v>1.61</v>
      </c>
      <c r="S13" s="25"/>
      <c r="T13" s="20"/>
      <c r="U13" s="25"/>
    </row>
    <row r="14" spans="2:21" x14ac:dyDescent="0.25">
      <c r="B14" s="20"/>
      <c r="C14" s="11"/>
      <c r="E14" s="24" t="s">
        <v>7</v>
      </c>
      <c r="G14" s="26">
        <v>0.8771929824561403</v>
      </c>
      <c r="H14" s="26"/>
      <c r="I14" s="27" t="s">
        <v>550</v>
      </c>
      <c r="J14" s="27"/>
      <c r="K14" s="27" t="s">
        <v>550</v>
      </c>
      <c r="L14" s="27"/>
      <c r="M14" s="24">
        <v>0.08</v>
      </c>
      <c r="O14" s="24" t="s">
        <v>550</v>
      </c>
      <c r="Q14" s="24" t="s">
        <v>550</v>
      </c>
      <c r="S14" s="25"/>
      <c r="T14" s="20"/>
      <c r="U14" s="20"/>
    </row>
    <row r="15" spans="2:21" x14ac:dyDescent="0.25">
      <c r="B15" s="20"/>
      <c r="C15" s="11"/>
      <c r="E15" s="24" t="s">
        <v>137</v>
      </c>
      <c r="G15" s="27" t="s">
        <v>550</v>
      </c>
      <c r="H15" s="27"/>
      <c r="I15" s="27">
        <v>4</v>
      </c>
      <c r="J15" s="27"/>
      <c r="K15" s="27" t="s">
        <v>550</v>
      </c>
      <c r="L15" s="27"/>
      <c r="M15" s="24" t="s">
        <v>550</v>
      </c>
      <c r="O15" s="24">
        <v>0.15</v>
      </c>
      <c r="Q15" s="24" t="s">
        <v>550</v>
      </c>
      <c r="S15" s="20"/>
      <c r="T15" s="20"/>
      <c r="U15" s="20"/>
    </row>
    <row r="16" spans="2:21" x14ac:dyDescent="0.25">
      <c r="B16" s="20"/>
      <c r="C16" s="11"/>
      <c r="E16" s="24" t="s">
        <v>546</v>
      </c>
      <c r="G16" s="26">
        <v>4.3859649122807012</v>
      </c>
      <c r="H16" s="26"/>
      <c r="I16" s="27" t="s">
        <v>550</v>
      </c>
      <c r="J16" s="27"/>
      <c r="K16" s="27" t="s">
        <v>550</v>
      </c>
      <c r="L16" s="27"/>
      <c r="M16" s="24">
        <v>0.12</v>
      </c>
      <c r="O16" s="24" t="s">
        <v>550</v>
      </c>
      <c r="Q16" s="24" t="s">
        <v>550</v>
      </c>
      <c r="S16" s="25"/>
      <c r="T16" s="20"/>
      <c r="U16" s="20"/>
    </row>
    <row r="17" spans="2:21" x14ac:dyDescent="0.25">
      <c r="B17" s="20"/>
      <c r="C17" s="11"/>
      <c r="E17" s="24" t="s">
        <v>409</v>
      </c>
      <c r="G17" s="26">
        <v>21.052631578947366</v>
      </c>
      <c r="H17" s="26"/>
      <c r="I17" s="27" t="s">
        <v>550</v>
      </c>
      <c r="J17" s="27"/>
      <c r="K17" s="26">
        <v>1.9230769230769231</v>
      </c>
      <c r="L17" s="26"/>
      <c r="M17" s="24">
        <v>0.84</v>
      </c>
      <c r="O17" s="24" t="s">
        <v>550</v>
      </c>
      <c r="Q17" s="24">
        <v>0.09</v>
      </c>
      <c r="S17" s="25"/>
      <c r="T17" s="20"/>
      <c r="U17" s="25"/>
    </row>
    <row r="18" spans="2:21" x14ac:dyDescent="0.25">
      <c r="B18" s="20"/>
      <c r="C18" s="11"/>
      <c r="E18" s="24" t="s">
        <v>547</v>
      </c>
      <c r="G18" s="26">
        <v>0.8771929824561403</v>
      </c>
      <c r="H18" s="26"/>
      <c r="I18" s="27" t="s">
        <v>550</v>
      </c>
      <c r="J18" s="27"/>
      <c r="K18" s="27" t="s">
        <v>550</v>
      </c>
      <c r="L18" s="27"/>
      <c r="M18" s="24">
        <v>0.03</v>
      </c>
      <c r="O18" s="24" t="s">
        <v>550</v>
      </c>
      <c r="Q18" s="24" t="s">
        <v>550</v>
      </c>
      <c r="S18" s="25"/>
      <c r="T18" s="20"/>
      <c r="U18" s="20"/>
    </row>
    <row r="19" spans="2:21" x14ac:dyDescent="0.25">
      <c r="B19" s="20"/>
      <c r="C19" s="11"/>
      <c r="E19" s="24" t="s">
        <v>139</v>
      </c>
      <c r="G19" s="26">
        <v>1.7543859649122806</v>
      </c>
      <c r="H19" s="26"/>
      <c r="I19" s="27" t="s">
        <v>550</v>
      </c>
      <c r="J19" s="27"/>
      <c r="K19" s="27" t="s">
        <v>550</v>
      </c>
      <c r="L19" s="27"/>
      <c r="M19" s="24">
        <v>0.62</v>
      </c>
      <c r="O19" s="24" t="s">
        <v>550</v>
      </c>
      <c r="Q19" s="24" t="s">
        <v>550</v>
      </c>
      <c r="S19" s="25"/>
      <c r="T19" s="20"/>
      <c r="U19" s="20"/>
    </row>
    <row r="20" spans="2:21" x14ac:dyDescent="0.25">
      <c r="B20" s="20"/>
      <c r="C20" s="11"/>
      <c r="E20" s="24" t="s">
        <v>251</v>
      </c>
      <c r="F20" s="24" t="s">
        <v>544</v>
      </c>
      <c r="G20" s="26">
        <v>1.7543859649122806</v>
      </c>
      <c r="H20" s="26"/>
      <c r="I20" s="27" t="s">
        <v>550</v>
      </c>
      <c r="J20" s="27"/>
      <c r="K20" s="27" t="s">
        <v>550</v>
      </c>
      <c r="L20" s="27"/>
      <c r="M20" s="24">
        <v>0.14000000000000001</v>
      </c>
      <c r="O20" s="24" t="s">
        <v>550</v>
      </c>
      <c r="Q20" s="24" t="s">
        <v>550</v>
      </c>
      <c r="S20" s="25"/>
      <c r="T20" s="20"/>
      <c r="U20" s="20"/>
    </row>
    <row r="21" spans="2:21" x14ac:dyDescent="0.25">
      <c r="B21" s="20"/>
      <c r="C21" s="11"/>
      <c r="E21" s="24" t="s">
        <v>265</v>
      </c>
      <c r="G21" s="26" t="s">
        <v>550</v>
      </c>
      <c r="H21" s="26"/>
      <c r="I21" s="27">
        <v>2</v>
      </c>
      <c r="J21" s="27"/>
      <c r="K21" s="26">
        <v>3.8461538461538463</v>
      </c>
      <c r="L21" s="26"/>
      <c r="M21" s="24" t="s">
        <v>550</v>
      </c>
      <c r="O21" s="24">
        <v>0.34</v>
      </c>
      <c r="Q21" s="24">
        <v>0.52</v>
      </c>
      <c r="S21" s="25"/>
      <c r="T21" s="20"/>
      <c r="U21" s="25"/>
    </row>
    <row r="22" spans="2:21" x14ac:dyDescent="0.25">
      <c r="B22" s="20"/>
      <c r="C22" s="11"/>
      <c r="E22" s="24" t="s">
        <v>167</v>
      </c>
      <c r="F22" s="24" t="s">
        <v>548</v>
      </c>
      <c r="G22" s="26">
        <v>19.298245614035086</v>
      </c>
      <c r="H22" s="26"/>
      <c r="I22" s="27">
        <v>32</v>
      </c>
      <c r="J22" s="27"/>
      <c r="K22" s="26">
        <v>51.923076923076927</v>
      </c>
      <c r="L22" s="26"/>
      <c r="M22" s="24">
        <v>0.31</v>
      </c>
      <c r="O22" s="24">
        <v>0.38</v>
      </c>
      <c r="Q22" s="24">
        <v>0.63</v>
      </c>
      <c r="S22" s="25"/>
      <c r="T22" s="20"/>
      <c r="U22" s="25"/>
    </row>
    <row r="23" spans="2:21" x14ac:dyDescent="0.25">
      <c r="B23" s="20"/>
      <c r="C23" s="11"/>
      <c r="E23" s="24" t="s">
        <v>355</v>
      </c>
      <c r="G23" s="26">
        <v>0.8771929824561403</v>
      </c>
      <c r="H23" s="26"/>
      <c r="I23" s="27">
        <v>0</v>
      </c>
      <c r="J23" s="27"/>
      <c r="K23" s="27" t="s">
        <v>550</v>
      </c>
      <c r="L23" s="27"/>
      <c r="M23" s="24">
        <v>0.11</v>
      </c>
      <c r="O23" s="24" t="s">
        <v>550</v>
      </c>
      <c r="Q23" s="24" t="s">
        <v>550</v>
      </c>
      <c r="S23" s="25"/>
      <c r="T23" s="20"/>
      <c r="U23" s="20"/>
    </row>
    <row r="24" spans="2:21" x14ac:dyDescent="0.25">
      <c r="B24" s="20"/>
      <c r="C24" s="11"/>
      <c r="E24" s="24" t="s">
        <v>325</v>
      </c>
      <c r="G24" s="26">
        <v>31.578947368421051</v>
      </c>
      <c r="H24" s="26"/>
      <c r="I24" s="27" t="s">
        <v>550</v>
      </c>
      <c r="J24" s="27"/>
      <c r="K24" s="26">
        <v>1.9230769230769231</v>
      </c>
      <c r="L24" s="26"/>
      <c r="M24" s="24">
        <v>6.35</v>
      </c>
      <c r="O24" s="24" t="s">
        <v>550</v>
      </c>
      <c r="Q24" s="24">
        <v>0.46</v>
      </c>
      <c r="S24" s="25"/>
      <c r="T24" s="20"/>
      <c r="U24" s="25"/>
    </row>
    <row r="25" spans="2:21" x14ac:dyDescent="0.25">
      <c r="B25" s="20"/>
      <c r="C25" s="11"/>
      <c r="E25" s="24" t="s">
        <v>165</v>
      </c>
      <c r="G25" s="26">
        <v>80.701754385964904</v>
      </c>
      <c r="H25" s="26"/>
      <c r="I25" s="27">
        <v>82</v>
      </c>
      <c r="J25" s="27"/>
      <c r="K25" s="26">
        <v>76.923076923076934</v>
      </c>
      <c r="L25" s="26"/>
      <c r="M25" s="24">
        <v>5.81</v>
      </c>
      <c r="O25" s="24">
        <v>2.63</v>
      </c>
      <c r="Q25" s="24">
        <v>2.96</v>
      </c>
      <c r="S25" s="25"/>
      <c r="T25" s="20"/>
      <c r="U25" s="25"/>
    </row>
    <row r="26" spans="2:21" x14ac:dyDescent="0.25">
      <c r="B26" s="20"/>
      <c r="C26" s="11"/>
      <c r="E26" s="24" t="s">
        <v>227</v>
      </c>
      <c r="G26" s="26">
        <v>3.5087719298245612</v>
      </c>
      <c r="H26" s="26"/>
      <c r="I26" s="27" t="s">
        <v>550</v>
      </c>
      <c r="J26" s="27"/>
      <c r="K26" s="27" t="s">
        <v>550</v>
      </c>
      <c r="L26" s="27"/>
      <c r="M26" s="24">
        <v>0.17</v>
      </c>
      <c r="O26" s="24" t="s">
        <v>550</v>
      </c>
      <c r="Q26" s="24" t="s">
        <v>550</v>
      </c>
      <c r="S26" s="25"/>
      <c r="T26" s="20"/>
      <c r="U26" s="20"/>
    </row>
    <row r="27" spans="2:21" x14ac:dyDescent="0.25">
      <c r="B27" s="20"/>
      <c r="C27" s="11"/>
      <c r="E27" s="24" t="s">
        <v>183</v>
      </c>
      <c r="G27" s="27" t="s">
        <v>550</v>
      </c>
      <c r="H27" s="27"/>
      <c r="I27" s="27" t="s">
        <v>550</v>
      </c>
      <c r="J27" s="27"/>
      <c r="K27" s="26">
        <v>1.9230769230769231</v>
      </c>
      <c r="L27" s="26"/>
      <c r="M27" s="24" t="s">
        <v>550</v>
      </c>
      <c r="O27" s="24" t="s">
        <v>550</v>
      </c>
      <c r="Q27" s="24">
        <v>0.41</v>
      </c>
      <c r="S27" s="20"/>
      <c r="T27" s="20"/>
      <c r="U27" s="25"/>
    </row>
    <row r="28" spans="2:21" x14ac:dyDescent="0.25">
      <c r="B28" s="20"/>
      <c r="C28" s="11"/>
      <c r="E28" s="24" t="s">
        <v>205</v>
      </c>
      <c r="G28" s="27" t="s">
        <v>550</v>
      </c>
      <c r="H28" s="27"/>
      <c r="I28" s="27" t="s">
        <v>550</v>
      </c>
      <c r="J28" s="27"/>
      <c r="K28" s="26">
        <v>1.9230769230769231</v>
      </c>
      <c r="L28" s="26"/>
      <c r="M28" s="24" t="s">
        <v>550</v>
      </c>
      <c r="O28" s="24" t="s">
        <v>550</v>
      </c>
      <c r="Q28" s="24">
        <v>0.06</v>
      </c>
      <c r="S28" s="20"/>
      <c r="T28" s="20"/>
      <c r="U28" s="25"/>
    </row>
    <row r="29" spans="2:21" x14ac:dyDescent="0.25">
      <c r="B29" s="20"/>
      <c r="C29" s="11"/>
      <c r="E29" s="24" t="s">
        <v>129</v>
      </c>
      <c r="G29" s="26">
        <v>3.5087719298245612</v>
      </c>
      <c r="H29" s="26"/>
      <c r="I29" s="27" t="s">
        <v>550</v>
      </c>
      <c r="J29" s="27"/>
      <c r="K29" s="27" t="s">
        <v>550</v>
      </c>
      <c r="L29" s="27"/>
      <c r="M29" s="24">
        <v>0.52</v>
      </c>
      <c r="O29" s="24" t="s">
        <v>550</v>
      </c>
      <c r="Q29" s="24" t="s">
        <v>550</v>
      </c>
      <c r="S29" s="25"/>
      <c r="T29" s="20"/>
      <c r="U29" s="20"/>
    </row>
    <row r="30" spans="2:21" x14ac:dyDescent="0.25">
      <c r="B30" s="20"/>
      <c r="C30" s="11"/>
      <c r="E30" s="24" t="s">
        <v>159</v>
      </c>
      <c r="G30" s="26">
        <v>0.8771929824561403</v>
      </c>
      <c r="H30" s="26"/>
      <c r="I30" s="27" t="s">
        <v>550</v>
      </c>
      <c r="J30" s="27"/>
      <c r="K30" s="27" t="s">
        <v>550</v>
      </c>
      <c r="L30" s="27"/>
      <c r="M30" s="24">
        <v>0.13</v>
      </c>
      <c r="O30" s="24" t="s">
        <v>550</v>
      </c>
      <c r="Q30" s="24" t="s">
        <v>550</v>
      </c>
      <c r="S30" s="25"/>
      <c r="T30" s="20"/>
      <c r="U30" s="20"/>
    </row>
    <row r="31" spans="2:21" x14ac:dyDescent="0.25">
      <c r="B31" s="20"/>
      <c r="C31" s="11"/>
      <c r="E31" s="24" t="s">
        <v>551</v>
      </c>
      <c r="G31" s="26">
        <v>0.8771929824561403</v>
      </c>
      <c r="H31" s="26"/>
      <c r="I31" s="27" t="s">
        <v>550</v>
      </c>
      <c r="J31" s="27"/>
      <c r="K31" s="27" t="s">
        <v>550</v>
      </c>
      <c r="L31" s="27"/>
      <c r="M31" s="24">
        <v>0.1</v>
      </c>
      <c r="O31" s="24" t="s">
        <v>550</v>
      </c>
      <c r="Q31" s="24" t="s">
        <v>550</v>
      </c>
      <c r="S31" s="25"/>
      <c r="T31" s="20"/>
      <c r="U31" s="20"/>
    </row>
    <row r="32" spans="2:21" x14ac:dyDescent="0.25">
      <c r="B32" s="20"/>
      <c r="C32" s="11"/>
      <c r="E32" s="24" t="s">
        <v>223</v>
      </c>
      <c r="G32" s="26">
        <v>61.403508771929829</v>
      </c>
      <c r="H32" s="26"/>
      <c r="I32" s="27">
        <v>20</v>
      </c>
      <c r="J32" s="27"/>
      <c r="K32" s="26">
        <v>82.692307692307693</v>
      </c>
      <c r="L32" s="26"/>
      <c r="M32" s="24">
        <v>0.42</v>
      </c>
      <c r="O32" s="24">
        <v>1.31</v>
      </c>
      <c r="Q32" s="24">
        <v>1.88</v>
      </c>
      <c r="S32" s="25"/>
      <c r="T32" s="20"/>
      <c r="U32" s="25"/>
    </row>
    <row r="33" spans="2:21" x14ac:dyDescent="0.25">
      <c r="B33" s="20"/>
      <c r="C33" s="11"/>
      <c r="E33" s="24" t="s">
        <v>549</v>
      </c>
      <c r="G33" s="26">
        <v>0.8771929824561403</v>
      </c>
      <c r="H33" s="26"/>
      <c r="I33" s="27" t="s">
        <v>550</v>
      </c>
      <c r="J33" s="27"/>
      <c r="K33" s="26">
        <v>1.9230769230769231</v>
      </c>
      <c r="L33" s="26"/>
      <c r="M33" s="24">
        <v>0.08</v>
      </c>
      <c r="O33" s="24" t="s">
        <v>550</v>
      </c>
      <c r="Q33" s="24">
        <v>0.126</v>
      </c>
      <c r="S33" s="25"/>
      <c r="T33" s="20"/>
      <c r="U33" s="25"/>
    </row>
    <row r="34" spans="2:21" x14ac:dyDescent="0.25">
      <c r="B34" s="20"/>
      <c r="C34" s="11"/>
      <c r="E34" s="24" t="s">
        <v>231</v>
      </c>
      <c r="G34" s="26">
        <v>2.6315789473684208</v>
      </c>
      <c r="H34" s="26"/>
      <c r="I34" s="27" t="s">
        <v>550</v>
      </c>
      <c r="J34" s="27"/>
      <c r="K34" s="27" t="s">
        <v>550</v>
      </c>
      <c r="L34" s="27"/>
      <c r="M34" s="24">
        <v>0.12</v>
      </c>
      <c r="O34" s="24" t="s">
        <v>550</v>
      </c>
      <c r="Q34" s="24" t="s">
        <v>550</v>
      </c>
      <c r="S34" s="25"/>
      <c r="T34" s="20"/>
      <c r="U34" s="20"/>
    </row>
    <row r="35" spans="2:21" x14ac:dyDescent="0.25">
      <c r="B35" s="20"/>
      <c r="C35" s="11"/>
    </row>
    <row r="36" spans="2:21" x14ac:dyDescent="0.25">
      <c r="B36" s="20"/>
      <c r="C36" s="11"/>
    </row>
    <row r="37" spans="2:21" x14ac:dyDescent="0.25">
      <c r="B37" s="20"/>
      <c r="C37" s="11"/>
    </row>
    <row r="38" spans="2:21" x14ac:dyDescent="0.25">
      <c r="B38" s="20"/>
      <c r="C38" s="11"/>
    </row>
    <row r="39" spans="2:21" x14ac:dyDescent="0.25">
      <c r="B39" s="20"/>
      <c r="C39" s="11"/>
    </row>
    <row r="40" spans="2:21" x14ac:dyDescent="0.25">
      <c r="B40" s="20"/>
      <c r="C40" s="11"/>
    </row>
    <row r="41" spans="2:21" x14ac:dyDescent="0.25">
      <c r="B41" s="20"/>
      <c r="C41" s="11"/>
    </row>
    <row r="42" spans="2:21" x14ac:dyDescent="0.25">
      <c r="B42" s="20"/>
      <c r="C42" s="11"/>
    </row>
  </sheetData>
  <mergeCells count="2">
    <mergeCell ref="G2:K2"/>
    <mergeCell ref="M2:Q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W209"/>
  <sheetViews>
    <sheetView workbookViewId="0">
      <pane xSplit="7" topLeftCell="GP1" activePane="topRight" state="frozen"/>
      <selection pane="topRight" activeCell="GT4" sqref="GT4"/>
    </sheetView>
  </sheetViews>
  <sheetFormatPr defaultRowHeight="15" x14ac:dyDescent="0.25"/>
  <cols>
    <col min="1" max="1" width="10.7109375" style="20" bestFit="1" customWidth="1"/>
    <col min="2" max="2" width="10.5703125" style="5" customWidth="1"/>
    <col min="3" max="3" width="5.5703125" style="5" customWidth="1"/>
    <col min="4" max="5" width="5.140625" style="5" customWidth="1"/>
    <col min="6" max="6" width="11.42578125" style="5" customWidth="1"/>
    <col min="7" max="7" width="19" style="38" customWidth="1"/>
    <col min="8" max="9" width="10.5703125" style="5" customWidth="1"/>
    <col min="10" max="17" width="11.42578125" style="5" customWidth="1"/>
    <col min="18" max="19" width="10.5703125" style="35" customWidth="1"/>
    <col min="20" max="21" width="10.5703125" style="5" customWidth="1"/>
    <col min="22" max="29" width="11.42578125" style="5" customWidth="1"/>
    <col min="30" max="31" width="10.5703125" style="35" customWidth="1"/>
    <col min="32" max="33" width="10.5703125" style="5" customWidth="1"/>
    <col min="34" max="41" width="11.42578125" style="5" customWidth="1"/>
    <col min="42" max="43" width="10.5703125" style="35" customWidth="1"/>
    <col min="44" max="45" width="10.5703125" style="5" customWidth="1"/>
    <col min="46" max="53" width="11.42578125" style="5" customWidth="1"/>
    <col min="54" max="55" width="10.5703125" style="35" customWidth="1"/>
    <col min="56" max="57" width="10.5703125" style="5" customWidth="1"/>
    <col min="58" max="65" width="11.42578125" style="5" customWidth="1"/>
    <col min="66" max="67" width="10.5703125" style="35" customWidth="1"/>
    <col min="68" max="70" width="6.85546875" style="5" customWidth="1"/>
    <col min="71" max="72" width="7.28515625" style="5" customWidth="1"/>
    <col min="73" max="76" width="6.85546875" style="5" customWidth="1"/>
    <col min="77" max="77" width="7.85546875" style="5" customWidth="1"/>
    <col min="78" max="78" width="8.28515625" style="35" customWidth="1"/>
    <col min="79" max="79" width="7.85546875" style="35" customWidth="1"/>
    <col min="80" max="82" width="6.85546875" style="5" customWidth="1"/>
    <col min="83" max="84" width="7.28515625" style="5" customWidth="1"/>
    <col min="85" max="88" width="6.85546875" style="5" customWidth="1"/>
    <col min="89" max="89" width="7.85546875" style="5" customWidth="1"/>
    <col min="90" max="90" width="8.28515625" style="35" customWidth="1"/>
    <col min="91" max="91" width="7.85546875" style="35" customWidth="1"/>
    <col min="92" max="93" width="10.5703125" style="5" customWidth="1"/>
    <col min="94" max="101" width="11.42578125" style="5" customWidth="1"/>
    <col min="102" max="103" width="10.5703125" style="35" customWidth="1"/>
    <col min="104" max="105" width="10.5703125" style="5" customWidth="1"/>
    <col min="106" max="113" width="11.42578125" style="5" customWidth="1"/>
    <col min="114" max="115" width="10.5703125" style="35" customWidth="1"/>
    <col min="116" max="117" width="10.5703125" style="5" customWidth="1"/>
    <col min="118" max="121" width="11.42578125" style="5" customWidth="1"/>
    <col min="122" max="122" width="10" style="5" customWidth="1"/>
    <col min="123" max="123" width="7.85546875" style="5" customWidth="1"/>
    <col min="124" max="125" width="11.42578125" style="5" customWidth="1"/>
    <col min="126" max="127" width="10.5703125" style="35" customWidth="1"/>
    <col min="128" max="129" width="10.5703125" style="5" customWidth="1"/>
    <col min="130" max="137" width="11.42578125" style="5" customWidth="1"/>
    <col min="138" max="142" width="10.5703125" style="35" customWidth="1"/>
    <col min="143" max="143" width="11.5703125" style="35" bestFit="1" customWidth="1"/>
    <col min="144" max="144" width="10.5703125" style="35" customWidth="1"/>
    <col min="145" max="146" width="10.5703125" style="5" customWidth="1"/>
    <col min="147" max="154" width="11.42578125" style="5" customWidth="1"/>
    <col min="155" max="159" width="10.5703125" style="35" customWidth="1"/>
    <col min="160" max="160" width="11.5703125" style="35" bestFit="1" customWidth="1"/>
    <col min="161" max="161" width="10.5703125" style="35" customWidth="1"/>
    <col min="162" max="163" width="10.5703125" style="5" customWidth="1"/>
    <col min="164" max="171" width="11.42578125" style="5" customWidth="1"/>
    <col min="172" max="177" width="10.5703125" style="35" customWidth="1"/>
    <col min="178" max="178" width="11.5703125" style="35" bestFit="1" customWidth="1"/>
    <col min="179" max="179" width="10.5703125" style="35" customWidth="1"/>
    <col min="180" max="181" width="10.5703125" style="5" customWidth="1"/>
    <col min="182" max="189" width="11.42578125" style="5" customWidth="1"/>
    <col min="190" max="195" width="10.5703125" style="35" customWidth="1"/>
    <col min="196" max="196" width="11.5703125" style="35" bestFit="1" customWidth="1"/>
    <col min="197" max="197" width="10.5703125" style="35" customWidth="1"/>
    <col min="198" max="199" width="10.5703125" style="5" customWidth="1"/>
    <col min="200" max="207" width="11.42578125" style="5" customWidth="1"/>
    <col min="208" max="212" width="10.5703125" style="35" customWidth="1"/>
    <col min="213" max="213" width="11.5703125" style="35" customWidth="1"/>
    <col min="214" max="214" width="10.5703125" style="35" customWidth="1"/>
    <col min="215" max="216" width="10.5703125" style="5" customWidth="1"/>
    <col min="217" max="224" width="11.42578125" style="5" customWidth="1"/>
    <col min="225" max="229" width="10.5703125" style="35" customWidth="1"/>
    <col min="230" max="230" width="11.5703125" style="35" bestFit="1" customWidth="1"/>
    <col min="231" max="231" width="10.5703125" style="35" customWidth="1"/>
    <col min="232" max="16384" width="9.140625" style="20"/>
  </cols>
  <sheetData>
    <row r="1" spans="1:231" x14ac:dyDescent="0.25">
      <c r="I1" s="63"/>
      <c r="DX1" s="48">
        <v>0.13200000000000001</v>
      </c>
      <c r="DY1" s="48">
        <v>0.67</v>
      </c>
      <c r="DZ1" s="48">
        <v>16</v>
      </c>
      <c r="EA1" s="48">
        <v>15</v>
      </c>
      <c r="EB1" s="48" t="s">
        <v>553</v>
      </c>
      <c r="EC1" s="48" t="s">
        <v>554</v>
      </c>
      <c r="ED1" s="48">
        <v>8.5</v>
      </c>
      <c r="EE1" s="48" t="s">
        <v>553</v>
      </c>
      <c r="EF1" s="48">
        <v>20</v>
      </c>
      <c r="EG1" s="48">
        <v>13</v>
      </c>
      <c r="EH1" s="49">
        <v>17</v>
      </c>
      <c r="EI1" s="49">
        <v>0.22</v>
      </c>
      <c r="EJ1" s="49">
        <v>2.5</v>
      </c>
      <c r="EK1" s="49">
        <v>20</v>
      </c>
      <c r="EL1" s="49" t="s">
        <v>554</v>
      </c>
      <c r="EM1" s="49">
        <v>25</v>
      </c>
      <c r="EN1" s="49">
        <v>25</v>
      </c>
      <c r="EO1" s="50">
        <v>0.63500000000000001</v>
      </c>
      <c r="EP1" s="50">
        <v>3</v>
      </c>
      <c r="EQ1" s="50">
        <v>1</v>
      </c>
      <c r="ER1" s="50">
        <v>4</v>
      </c>
      <c r="ES1" s="50" t="s">
        <v>553</v>
      </c>
      <c r="ET1" s="50">
        <v>1</v>
      </c>
      <c r="EU1" s="50">
        <v>3</v>
      </c>
      <c r="EV1" s="50" t="s">
        <v>553</v>
      </c>
      <c r="EW1" s="50">
        <v>4</v>
      </c>
      <c r="EX1" s="50">
        <v>4</v>
      </c>
      <c r="EY1" s="51">
        <v>4</v>
      </c>
      <c r="EZ1" s="51">
        <v>0.69</v>
      </c>
      <c r="FA1" s="51">
        <v>3</v>
      </c>
      <c r="FB1" s="51">
        <v>3.75</v>
      </c>
      <c r="FC1" s="51">
        <v>2</v>
      </c>
      <c r="FD1" s="51">
        <v>12</v>
      </c>
      <c r="FE1" s="51">
        <v>10</v>
      </c>
      <c r="FF1" s="52">
        <v>1</v>
      </c>
      <c r="FG1" s="52">
        <v>13</v>
      </c>
      <c r="FH1" s="52">
        <v>5</v>
      </c>
      <c r="FI1" s="52">
        <v>25</v>
      </c>
      <c r="FJ1" s="52">
        <v>25</v>
      </c>
      <c r="FK1" s="52" t="s">
        <v>553</v>
      </c>
      <c r="FL1" s="52">
        <v>0.67500000000000004</v>
      </c>
      <c r="FM1" s="52">
        <v>25</v>
      </c>
      <c r="FN1" s="52" t="s">
        <v>553</v>
      </c>
      <c r="FO1" s="52">
        <v>25</v>
      </c>
      <c r="FP1" s="53">
        <v>20</v>
      </c>
      <c r="FQ1" s="53">
        <v>25</v>
      </c>
      <c r="FR1" s="53">
        <v>0.54</v>
      </c>
      <c r="FS1" s="53">
        <v>25</v>
      </c>
      <c r="FT1" s="53">
        <v>25</v>
      </c>
      <c r="FU1" s="53">
        <v>15</v>
      </c>
      <c r="FV1" s="53">
        <v>25</v>
      </c>
      <c r="FW1" s="53">
        <v>25</v>
      </c>
      <c r="FX1" s="54">
        <v>0.44</v>
      </c>
      <c r="FY1" s="54">
        <v>2</v>
      </c>
      <c r="FZ1" s="54">
        <v>4.5</v>
      </c>
      <c r="GA1" s="54">
        <v>6</v>
      </c>
      <c r="GB1" s="54">
        <v>4</v>
      </c>
      <c r="GC1" s="54" t="s">
        <v>553</v>
      </c>
      <c r="GD1" s="54">
        <v>4</v>
      </c>
      <c r="GE1" s="54">
        <v>4</v>
      </c>
      <c r="GF1" s="54" t="s">
        <v>553</v>
      </c>
      <c r="GG1" s="54">
        <v>6</v>
      </c>
      <c r="GH1" s="55">
        <v>6</v>
      </c>
      <c r="GI1" s="55">
        <v>4.75</v>
      </c>
      <c r="GJ1" s="55">
        <v>0.55000000000000004</v>
      </c>
      <c r="GK1" s="55">
        <v>3</v>
      </c>
      <c r="GL1" s="55">
        <v>4</v>
      </c>
      <c r="GM1" s="55">
        <v>2</v>
      </c>
      <c r="GN1" s="55">
        <v>12</v>
      </c>
      <c r="GO1" s="55">
        <v>10</v>
      </c>
      <c r="GP1" s="56">
        <v>0.23</v>
      </c>
      <c r="GQ1" s="56">
        <v>12.5</v>
      </c>
      <c r="GR1" s="56">
        <v>20</v>
      </c>
      <c r="GS1" s="56">
        <v>20</v>
      </c>
      <c r="GT1" s="56" t="s">
        <v>553</v>
      </c>
      <c r="GU1" s="56">
        <v>3</v>
      </c>
      <c r="GV1" s="56">
        <v>7</v>
      </c>
      <c r="GW1" s="56" t="s">
        <v>553</v>
      </c>
      <c r="GX1" s="56">
        <v>20</v>
      </c>
      <c r="GY1" s="56">
        <v>15</v>
      </c>
      <c r="GZ1" s="57">
        <v>25</v>
      </c>
      <c r="HA1" s="57">
        <v>0.64700000000000002</v>
      </c>
      <c r="HB1" s="57">
        <v>14</v>
      </c>
      <c r="HC1" s="57">
        <v>17</v>
      </c>
      <c r="HD1" s="57">
        <v>5</v>
      </c>
      <c r="HE1" s="57">
        <v>25</v>
      </c>
      <c r="HF1" s="57">
        <v>25</v>
      </c>
      <c r="HG1" s="58">
        <v>0.55000000000000004</v>
      </c>
      <c r="HH1" s="58">
        <v>2</v>
      </c>
      <c r="HI1" s="58">
        <v>5</v>
      </c>
      <c r="HJ1" s="58">
        <v>5</v>
      </c>
      <c r="HK1" s="58" t="s">
        <v>553</v>
      </c>
      <c r="HL1" s="58">
        <v>1.5</v>
      </c>
      <c r="HM1" s="58">
        <v>2</v>
      </c>
      <c r="HN1" s="58" t="s">
        <v>553</v>
      </c>
      <c r="HO1" s="58">
        <v>3.5</v>
      </c>
      <c r="HP1" s="58">
        <v>4</v>
      </c>
      <c r="HQ1" s="59">
        <v>4</v>
      </c>
      <c r="HR1" s="59">
        <v>0.435</v>
      </c>
      <c r="HS1" s="59">
        <v>2</v>
      </c>
      <c r="HT1" s="59">
        <v>5</v>
      </c>
      <c r="HU1" s="59">
        <v>1</v>
      </c>
      <c r="HV1" s="59">
        <v>9</v>
      </c>
      <c r="HW1" s="59">
        <v>7</v>
      </c>
    </row>
    <row r="2" spans="1:231" x14ac:dyDescent="0.25">
      <c r="B2" s="1" t="s">
        <v>0</v>
      </c>
      <c r="C2" s="1" t="s">
        <v>417</v>
      </c>
      <c r="D2" s="1" t="s">
        <v>1</v>
      </c>
      <c r="E2" s="1" t="s">
        <v>538</v>
      </c>
      <c r="F2" s="1" t="s">
        <v>2</v>
      </c>
      <c r="G2" s="36" t="s">
        <v>3</v>
      </c>
      <c r="H2" s="1" t="s">
        <v>418</v>
      </c>
      <c r="I2" s="13" t="s">
        <v>419</v>
      </c>
      <c r="J2" s="14" t="s">
        <v>420</v>
      </c>
      <c r="K2" s="14" t="s">
        <v>421</v>
      </c>
      <c r="L2" s="14" t="s">
        <v>422</v>
      </c>
      <c r="M2" s="14" t="s">
        <v>423</v>
      </c>
      <c r="N2" s="14" t="s">
        <v>424</v>
      </c>
      <c r="O2" s="14" t="s">
        <v>425</v>
      </c>
      <c r="P2" s="14" t="s">
        <v>426</v>
      </c>
      <c r="Q2" s="14" t="s">
        <v>427</v>
      </c>
      <c r="R2" s="14" t="s">
        <v>428</v>
      </c>
      <c r="S2" s="14" t="s">
        <v>429</v>
      </c>
      <c r="T2" s="1" t="s">
        <v>430</v>
      </c>
      <c r="U2" s="13" t="s">
        <v>431</v>
      </c>
      <c r="V2" s="14" t="s">
        <v>432</v>
      </c>
      <c r="W2" s="39" t="s">
        <v>433</v>
      </c>
      <c r="X2" s="14" t="s">
        <v>434</v>
      </c>
      <c r="Y2" s="39" t="s">
        <v>435</v>
      </c>
      <c r="Z2" s="39" t="s">
        <v>436</v>
      </c>
      <c r="AA2" s="14" t="s">
        <v>437</v>
      </c>
      <c r="AB2" s="39" t="s">
        <v>438</v>
      </c>
      <c r="AC2" s="39" t="s">
        <v>439</v>
      </c>
      <c r="AD2" s="14" t="s">
        <v>440</v>
      </c>
      <c r="AE2" s="14" t="s">
        <v>441</v>
      </c>
      <c r="AF2" s="1" t="s">
        <v>442</v>
      </c>
      <c r="AG2" s="13" t="s">
        <v>443</v>
      </c>
      <c r="AH2" s="14" t="s">
        <v>444</v>
      </c>
      <c r="AI2" s="14" t="s">
        <v>445</v>
      </c>
      <c r="AJ2" s="14" t="s">
        <v>446</v>
      </c>
      <c r="AK2" s="14" t="s">
        <v>447</v>
      </c>
      <c r="AL2" s="14" t="s">
        <v>448</v>
      </c>
      <c r="AM2" s="14" t="s">
        <v>449</v>
      </c>
      <c r="AN2" s="14" t="s">
        <v>450</v>
      </c>
      <c r="AO2" s="14" t="s">
        <v>451</v>
      </c>
      <c r="AP2" s="14" t="s">
        <v>452</v>
      </c>
      <c r="AQ2" s="14" t="s">
        <v>453</v>
      </c>
      <c r="AR2" s="1" t="s">
        <v>454</v>
      </c>
      <c r="AS2" s="13" t="s">
        <v>455</v>
      </c>
      <c r="AT2" s="14" t="s">
        <v>456</v>
      </c>
      <c r="AU2" s="14" t="s">
        <v>457</v>
      </c>
      <c r="AV2" s="14" t="s">
        <v>458</v>
      </c>
      <c r="AW2" s="14" t="s">
        <v>459</v>
      </c>
      <c r="AX2" s="14" t="s">
        <v>460</v>
      </c>
      <c r="AY2" s="14" t="s">
        <v>461</v>
      </c>
      <c r="AZ2" s="14" t="s">
        <v>462</v>
      </c>
      <c r="BA2" s="14" t="s">
        <v>463</v>
      </c>
      <c r="BB2" s="14" t="s">
        <v>464</v>
      </c>
      <c r="BC2" s="14" t="s">
        <v>465</v>
      </c>
      <c r="BD2" s="1" t="s">
        <v>466</v>
      </c>
      <c r="BE2" s="13" t="s">
        <v>467</v>
      </c>
      <c r="BF2" s="14" t="s">
        <v>468</v>
      </c>
      <c r="BG2" s="14" t="s">
        <v>469</v>
      </c>
      <c r="BH2" s="14" t="s">
        <v>470</v>
      </c>
      <c r="BI2" s="14" t="s">
        <v>471</v>
      </c>
      <c r="BJ2" s="14" t="s">
        <v>472</v>
      </c>
      <c r="BK2" s="14" t="s">
        <v>473</v>
      </c>
      <c r="BL2" s="14" t="s">
        <v>474</v>
      </c>
      <c r="BM2" s="14" t="s">
        <v>475</v>
      </c>
      <c r="BN2" s="14" t="s">
        <v>476</v>
      </c>
      <c r="BO2" s="14" t="s">
        <v>477</v>
      </c>
      <c r="BP2" s="1" t="s">
        <v>478</v>
      </c>
      <c r="BQ2" s="13" t="s">
        <v>479</v>
      </c>
      <c r="BR2" s="14" t="s">
        <v>480</v>
      </c>
      <c r="BS2" s="14" t="s">
        <v>481</v>
      </c>
      <c r="BT2" s="14" t="s">
        <v>482</v>
      </c>
      <c r="BU2" s="14" t="s">
        <v>483</v>
      </c>
      <c r="BV2" s="14" t="s">
        <v>484</v>
      </c>
      <c r="BW2" s="14" t="s">
        <v>485</v>
      </c>
      <c r="BX2" s="14" t="s">
        <v>486</v>
      </c>
      <c r="BY2" s="14" t="s">
        <v>487</v>
      </c>
      <c r="BZ2" s="14" t="s">
        <v>488</v>
      </c>
      <c r="CA2" s="14" t="s">
        <v>489</v>
      </c>
      <c r="CB2" s="1" t="s">
        <v>490</v>
      </c>
      <c r="CC2" s="13" t="s">
        <v>491</v>
      </c>
      <c r="CD2" s="14" t="s">
        <v>492</v>
      </c>
      <c r="CE2" s="39" t="s">
        <v>493</v>
      </c>
      <c r="CF2" s="14" t="s">
        <v>494</v>
      </c>
      <c r="CG2" s="14" t="s">
        <v>495</v>
      </c>
      <c r="CH2" s="14" t="s">
        <v>496</v>
      </c>
      <c r="CI2" s="14" t="s">
        <v>497</v>
      </c>
      <c r="CJ2" s="14" t="s">
        <v>498</v>
      </c>
      <c r="CK2" s="14" t="s">
        <v>499</v>
      </c>
      <c r="CL2" s="14" t="s">
        <v>500</v>
      </c>
      <c r="CM2" s="14" t="s">
        <v>501</v>
      </c>
      <c r="CN2" s="1" t="s">
        <v>502</v>
      </c>
      <c r="CO2" s="13" t="s">
        <v>503</v>
      </c>
      <c r="CP2" s="14" t="s">
        <v>504</v>
      </c>
      <c r="CQ2" s="14" t="s">
        <v>505</v>
      </c>
      <c r="CR2" s="14" t="s">
        <v>506</v>
      </c>
      <c r="CS2" s="14" t="s">
        <v>507</v>
      </c>
      <c r="CT2" s="14" t="s">
        <v>508</v>
      </c>
      <c r="CU2" s="14" t="s">
        <v>509</v>
      </c>
      <c r="CV2" s="14" t="s">
        <v>510</v>
      </c>
      <c r="CW2" s="14" t="s">
        <v>511</v>
      </c>
      <c r="CX2" s="14" t="s">
        <v>512</v>
      </c>
      <c r="CY2" s="14" t="s">
        <v>513</v>
      </c>
      <c r="CZ2" s="1" t="s">
        <v>514</v>
      </c>
      <c r="DA2" s="13" t="s">
        <v>515</v>
      </c>
      <c r="DB2" s="14" t="s">
        <v>516</v>
      </c>
      <c r="DC2" s="14" t="s">
        <v>517</v>
      </c>
      <c r="DD2" s="14" t="s">
        <v>518</v>
      </c>
      <c r="DE2" s="14" t="s">
        <v>519</v>
      </c>
      <c r="DF2" s="14" t="s">
        <v>520</v>
      </c>
      <c r="DG2" s="14" t="s">
        <v>521</v>
      </c>
      <c r="DH2" s="14" t="s">
        <v>522</v>
      </c>
      <c r="DI2" s="14" t="s">
        <v>523</v>
      </c>
      <c r="DJ2" s="14" t="s">
        <v>524</v>
      </c>
      <c r="DK2" s="14" t="s">
        <v>525</v>
      </c>
      <c r="DL2" s="1" t="s">
        <v>526</v>
      </c>
      <c r="DM2" s="13" t="s">
        <v>527</v>
      </c>
      <c r="DN2" s="14" t="s">
        <v>528</v>
      </c>
      <c r="DO2" s="14" t="s">
        <v>529</v>
      </c>
      <c r="DP2" s="14" t="s">
        <v>530</v>
      </c>
      <c r="DQ2" s="14" t="s">
        <v>531</v>
      </c>
      <c r="DR2" s="14" t="s">
        <v>532</v>
      </c>
      <c r="DS2" s="14" t="s">
        <v>533</v>
      </c>
      <c r="DT2" s="14" t="s">
        <v>534</v>
      </c>
      <c r="DU2" s="14" t="s">
        <v>535</v>
      </c>
      <c r="DV2" s="14" t="s">
        <v>536</v>
      </c>
      <c r="DW2" s="14" t="s">
        <v>537</v>
      </c>
      <c r="DX2" s="15">
        <v>42081</v>
      </c>
      <c r="DY2" s="16">
        <v>42110</v>
      </c>
      <c r="DZ2" s="16">
        <v>42125</v>
      </c>
      <c r="EA2" s="16">
        <v>42165</v>
      </c>
      <c r="EB2" s="33">
        <v>42178</v>
      </c>
      <c r="EC2" s="44">
        <v>42187</v>
      </c>
      <c r="ED2" s="16">
        <v>42195</v>
      </c>
      <c r="EE2" s="16">
        <v>42202</v>
      </c>
      <c r="EF2" s="16">
        <v>42215</v>
      </c>
      <c r="EG2" s="16">
        <v>42229</v>
      </c>
      <c r="EH2" s="16">
        <v>42243</v>
      </c>
      <c r="EI2" s="17">
        <v>42250</v>
      </c>
      <c r="EJ2" s="17">
        <v>42264</v>
      </c>
      <c r="EK2" s="17">
        <v>42285</v>
      </c>
      <c r="EL2" s="17">
        <v>42316</v>
      </c>
      <c r="EM2" s="17">
        <v>42355</v>
      </c>
      <c r="EN2" s="17">
        <v>42386</v>
      </c>
      <c r="EO2" s="15">
        <v>42081</v>
      </c>
      <c r="EP2" s="16">
        <v>42110</v>
      </c>
      <c r="EQ2" s="33">
        <v>42125</v>
      </c>
      <c r="ER2" s="33">
        <v>42165</v>
      </c>
      <c r="ES2" s="33">
        <v>42178</v>
      </c>
      <c r="ET2" s="33">
        <v>42187</v>
      </c>
      <c r="EU2" s="33">
        <v>42195</v>
      </c>
      <c r="EV2" s="33">
        <v>42202</v>
      </c>
      <c r="EW2" s="16">
        <v>42215</v>
      </c>
      <c r="EX2" s="16">
        <v>42229</v>
      </c>
      <c r="EY2" s="16">
        <v>42243</v>
      </c>
      <c r="EZ2" s="17">
        <v>42250</v>
      </c>
      <c r="FA2" s="17">
        <v>42264</v>
      </c>
      <c r="FB2" s="17">
        <v>42285</v>
      </c>
      <c r="FC2" s="17">
        <v>42316</v>
      </c>
      <c r="FD2" s="17">
        <v>42355</v>
      </c>
      <c r="FE2" s="17">
        <v>42386</v>
      </c>
      <c r="FF2" s="46">
        <v>42081</v>
      </c>
      <c r="FG2" s="33">
        <v>42110</v>
      </c>
      <c r="FH2" s="33">
        <v>42125</v>
      </c>
      <c r="FI2" s="33">
        <v>42146</v>
      </c>
      <c r="FJ2" s="33">
        <v>42165</v>
      </c>
      <c r="FK2" s="33">
        <v>42178</v>
      </c>
      <c r="FL2" s="33">
        <v>42187</v>
      </c>
      <c r="FM2" s="33">
        <v>42195</v>
      </c>
      <c r="FN2" s="33">
        <v>42202</v>
      </c>
      <c r="FO2" s="33">
        <v>42215</v>
      </c>
      <c r="FP2" s="33">
        <v>42229</v>
      </c>
      <c r="FQ2" s="47">
        <v>42243</v>
      </c>
      <c r="FR2" s="47">
        <v>42250</v>
      </c>
      <c r="FS2" s="47">
        <v>42264</v>
      </c>
      <c r="FT2" s="47">
        <v>42285</v>
      </c>
      <c r="FU2" s="47">
        <v>42316</v>
      </c>
      <c r="FV2" s="47">
        <v>42355</v>
      </c>
      <c r="FW2" s="17">
        <v>42386</v>
      </c>
      <c r="FX2" s="15">
        <v>42081</v>
      </c>
      <c r="FY2" s="33">
        <v>42110</v>
      </c>
      <c r="FZ2" s="33">
        <v>42125</v>
      </c>
      <c r="GA2" s="33">
        <v>42146</v>
      </c>
      <c r="GB2" s="33">
        <v>42165</v>
      </c>
      <c r="GC2" s="33">
        <v>42178</v>
      </c>
      <c r="GD2" s="16">
        <v>42187</v>
      </c>
      <c r="GE2" s="33">
        <v>42195</v>
      </c>
      <c r="GF2" s="16">
        <v>42202</v>
      </c>
      <c r="GG2" s="16">
        <v>42215</v>
      </c>
      <c r="GH2" s="16">
        <v>42229</v>
      </c>
      <c r="GI2" s="17">
        <v>42243</v>
      </c>
      <c r="GJ2" s="17">
        <v>42250</v>
      </c>
      <c r="GK2" s="17">
        <v>42264</v>
      </c>
      <c r="GL2" s="17">
        <v>42285</v>
      </c>
      <c r="GM2" s="17">
        <v>42316</v>
      </c>
      <c r="GN2" s="17">
        <v>42355</v>
      </c>
      <c r="GO2" s="17">
        <v>42386</v>
      </c>
      <c r="GP2" s="15">
        <v>42081</v>
      </c>
      <c r="GQ2" s="16">
        <v>42110</v>
      </c>
      <c r="GR2" s="16">
        <v>42125</v>
      </c>
      <c r="GS2" s="16">
        <v>42165</v>
      </c>
      <c r="GT2" s="16">
        <v>42178</v>
      </c>
      <c r="GU2" s="16">
        <v>42187</v>
      </c>
      <c r="GV2" s="16">
        <v>42195</v>
      </c>
      <c r="GW2" s="16">
        <v>42202</v>
      </c>
      <c r="GX2" s="16">
        <v>42215</v>
      </c>
      <c r="GY2" s="16">
        <v>42229</v>
      </c>
      <c r="GZ2" s="16">
        <v>42243</v>
      </c>
      <c r="HA2" s="17">
        <v>42250</v>
      </c>
      <c r="HB2" s="17">
        <v>42264</v>
      </c>
      <c r="HC2" s="17">
        <v>42285</v>
      </c>
      <c r="HD2" s="17">
        <v>42316</v>
      </c>
      <c r="HE2" s="17">
        <v>42355</v>
      </c>
      <c r="HF2" s="17">
        <v>42386</v>
      </c>
      <c r="HG2" s="46">
        <v>42081</v>
      </c>
      <c r="HH2" s="33">
        <v>42110</v>
      </c>
      <c r="HI2" s="33">
        <v>42125</v>
      </c>
      <c r="HJ2" s="33">
        <v>42165</v>
      </c>
      <c r="HK2" s="33">
        <v>42178</v>
      </c>
      <c r="HL2" s="33">
        <v>42187</v>
      </c>
      <c r="HM2" s="33">
        <v>42195</v>
      </c>
      <c r="HN2" s="33">
        <v>42202</v>
      </c>
      <c r="HO2" s="33">
        <v>42215</v>
      </c>
      <c r="HP2" s="33">
        <v>42229</v>
      </c>
      <c r="HQ2" s="33">
        <v>42243</v>
      </c>
      <c r="HR2" s="47">
        <v>42250</v>
      </c>
      <c r="HS2" s="47">
        <v>42264</v>
      </c>
      <c r="HT2" s="47">
        <v>42285</v>
      </c>
      <c r="HU2" s="47">
        <v>42316</v>
      </c>
      <c r="HV2" s="47">
        <v>42355</v>
      </c>
      <c r="HW2" s="47">
        <v>42386</v>
      </c>
    </row>
    <row r="3" spans="1:231" x14ac:dyDescent="0.25">
      <c r="A3" s="64">
        <v>42036</v>
      </c>
      <c r="B3" s="4">
        <f t="shared" ref="B3:B66" si="0">COUNTIF(H3:HW3,"&gt;0")</f>
        <v>182</v>
      </c>
      <c r="C3" s="12">
        <f t="shared" ref="C3:C66" si="1">MAX(H3:HW3)</f>
        <v>5.48</v>
      </c>
      <c r="D3" s="5">
        <v>4</v>
      </c>
      <c r="E3" s="5" t="s">
        <v>543</v>
      </c>
      <c r="F3" s="5" t="s">
        <v>164</v>
      </c>
      <c r="G3" s="37" t="s">
        <v>165</v>
      </c>
      <c r="H3" s="5">
        <v>0.09</v>
      </c>
      <c r="I3" s="5">
        <v>0.09</v>
      </c>
      <c r="J3" s="5">
        <v>0.2</v>
      </c>
      <c r="K3" s="5">
        <v>0.09</v>
      </c>
      <c r="L3" s="5">
        <v>0.14000000000000001</v>
      </c>
      <c r="M3" s="5">
        <v>0.11</v>
      </c>
      <c r="N3" s="5">
        <v>0.11</v>
      </c>
      <c r="U3" s="5">
        <v>0.09</v>
      </c>
      <c r="V3" s="5">
        <v>0.32</v>
      </c>
      <c r="X3" s="5">
        <v>0.1</v>
      </c>
      <c r="AF3" s="5">
        <v>0.43</v>
      </c>
      <c r="AG3" s="5">
        <v>0.44</v>
      </c>
      <c r="AI3" s="5">
        <v>0.57999999999999996</v>
      </c>
      <c r="AJ3" s="5">
        <v>0.94</v>
      </c>
      <c r="AK3" s="5">
        <v>0.99</v>
      </c>
      <c r="AL3" s="5">
        <v>0.22</v>
      </c>
      <c r="AM3" s="5">
        <v>1.39</v>
      </c>
      <c r="AN3" s="5">
        <v>0.15</v>
      </c>
      <c r="AO3" s="5">
        <v>0.52</v>
      </c>
      <c r="AP3" s="35">
        <v>0.44</v>
      </c>
      <c r="AQ3" s="35">
        <v>0.17</v>
      </c>
      <c r="AR3" s="5">
        <v>0.12</v>
      </c>
      <c r="AS3" s="5">
        <v>0.18</v>
      </c>
      <c r="AT3" s="5">
        <v>0.36</v>
      </c>
      <c r="AU3" s="5">
        <v>0.3</v>
      </c>
      <c r="AV3" s="5">
        <v>0.69</v>
      </c>
      <c r="AW3" s="5">
        <v>0.47</v>
      </c>
      <c r="AX3" s="5">
        <v>5.48</v>
      </c>
      <c r="AY3" s="5">
        <v>2.2000000000000002</v>
      </c>
      <c r="AZ3" s="5">
        <v>1.54</v>
      </c>
      <c r="BA3" s="5">
        <v>0.4</v>
      </c>
      <c r="BB3" s="35">
        <v>0.22</v>
      </c>
      <c r="BC3" s="35">
        <v>0.18</v>
      </c>
      <c r="BD3" s="5">
        <v>0.17</v>
      </c>
      <c r="BE3" s="5">
        <v>0.16</v>
      </c>
      <c r="BF3" s="5">
        <v>0.22</v>
      </c>
      <c r="BG3" s="5">
        <v>0.24</v>
      </c>
      <c r="BH3" s="5">
        <v>0.6</v>
      </c>
      <c r="BI3" s="5">
        <v>0.46</v>
      </c>
      <c r="BJ3" s="5">
        <v>5.14</v>
      </c>
      <c r="BK3" s="5">
        <v>0.34</v>
      </c>
      <c r="BL3" s="5">
        <v>0.94</v>
      </c>
      <c r="BM3" s="5">
        <v>0.32</v>
      </c>
      <c r="BN3" s="35">
        <v>0.21</v>
      </c>
      <c r="BO3" s="35">
        <v>0.18</v>
      </c>
      <c r="BP3" s="5">
        <v>0.12</v>
      </c>
      <c r="BQ3" s="5">
        <v>0.1</v>
      </c>
      <c r="BR3" s="5">
        <v>0.33</v>
      </c>
      <c r="BS3" s="5">
        <v>0.26</v>
      </c>
      <c r="BT3" s="5">
        <v>0.67</v>
      </c>
      <c r="BU3" s="5">
        <v>0.41</v>
      </c>
      <c r="BV3" s="5">
        <v>0.31</v>
      </c>
      <c r="BW3" s="5">
        <v>1.1200000000000001</v>
      </c>
      <c r="BX3" s="5">
        <v>0.73</v>
      </c>
      <c r="BY3" s="5">
        <v>0.32</v>
      </c>
      <c r="BZ3" s="35">
        <v>0.22</v>
      </c>
      <c r="CA3" s="35">
        <v>0.17</v>
      </c>
      <c r="CB3" s="5">
        <v>0.1</v>
      </c>
      <c r="CF3" s="5">
        <v>0.13</v>
      </c>
      <c r="CG3" s="5">
        <v>0.14000000000000001</v>
      </c>
      <c r="CH3" s="5">
        <v>0.11</v>
      </c>
      <c r="CI3" s="5">
        <v>0.11</v>
      </c>
      <c r="CN3" s="5">
        <v>0.19</v>
      </c>
      <c r="CO3" s="5">
        <v>0.14000000000000001</v>
      </c>
      <c r="CP3" s="5">
        <v>0.12</v>
      </c>
      <c r="CQ3" s="5">
        <v>0.69</v>
      </c>
      <c r="CR3" s="5">
        <v>0.32</v>
      </c>
      <c r="CS3" s="5">
        <v>0.45</v>
      </c>
      <c r="CT3" s="5">
        <v>2.2000000000000002</v>
      </c>
      <c r="CU3" s="5">
        <v>0.66</v>
      </c>
      <c r="CV3" s="5">
        <v>0.78</v>
      </c>
      <c r="CX3" s="35">
        <v>0.18</v>
      </c>
      <c r="CY3" s="35">
        <v>0.14000000000000001</v>
      </c>
      <c r="CZ3" s="5">
        <v>0.18</v>
      </c>
      <c r="DA3" s="5">
        <v>0.18</v>
      </c>
      <c r="DB3" s="5">
        <v>0.56999999999999995</v>
      </c>
      <c r="DC3" s="5">
        <v>0.46</v>
      </c>
      <c r="DD3" s="5">
        <v>0.48</v>
      </c>
      <c r="DE3" s="5">
        <v>1</v>
      </c>
      <c r="DF3" s="5">
        <v>4.09</v>
      </c>
      <c r="DG3" s="5">
        <v>1.51</v>
      </c>
      <c r="DH3" s="5">
        <v>1.28</v>
      </c>
      <c r="DI3" s="5">
        <v>0.27</v>
      </c>
      <c r="DJ3" s="35">
        <v>0.15</v>
      </c>
      <c r="DK3" s="35">
        <v>0.22</v>
      </c>
      <c r="DL3" s="5">
        <v>0.21</v>
      </c>
      <c r="DM3" s="5">
        <v>0.19</v>
      </c>
      <c r="DN3" s="41">
        <v>1.3</v>
      </c>
      <c r="DO3" s="5">
        <v>0.5</v>
      </c>
      <c r="DP3" s="5">
        <v>0.5</v>
      </c>
      <c r="DQ3" s="5">
        <v>1</v>
      </c>
      <c r="DR3" s="5">
        <v>4.25</v>
      </c>
      <c r="DS3" s="5">
        <v>3.66</v>
      </c>
      <c r="DT3" s="5">
        <v>1.32</v>
      </c>
      <c r="DU3" s="5">
        <v>0.33</v>
      </c>
      <c r="DV3" s="35">
        <v>0.18</v>
      </c>
      <c r="DW3" s="35">
        <v>0.16</v>
      </c>
      <c r="DX3" s="5">
        <f>0.03*(1/0.132)</f>
        <v>0.22727272727272724</v>
      </c>
      <c r="EA3" s="5">
        <v>0.63</v>
      </c>
      <c r="EB3" s="5">
        <v>0.69</v>
      </c>
      <c r="ED3" s="5">
        <v>0.74</v>
      </c>
      <c r="EE3" s="5">
        <v>0.14000000000000001</v>
      </c>
      <c r="EF3" s="5">
        <v>0.46</v>
      </c>
      <c r="EG3" s="5">
        <v>0.34</v>
      </c>
      <c r="EH3" s="35">
        <v>0.28000000000000003</v>
      </c>
      <c r="EI3" s="35">
        <f>0.16*(1/0.22)</f>
        <v>0.7272727272727274</v>
      </c>
      <c r="EK3" s="35">
        <v>0.25</v>
      </c>
      <c r="EN3" s="35">
        <v>0.27</v>
      </c>
      <c r="EO3" s="5">
        <f>0.48*(1/0.635)</f>
        <v>0.7559055118110235</v>
      </c>
      <c r="EQ3" s="5">
        <v>0.32</v>
      </c>
      <c r="ER3" s="5">
        <v>1.4</v>
      </c>
      <c r="ES3" s="5">
        <v>1.67</v>
      </c>
      <c r="ET3" s="5">
        <v>1.1299999999999999</v>
      </c>
      <c r="EU3" s="5">
        <v>0.63</v>
      </c>
      <c r="EV3" s="5">
        <v>0.95</v>
      </c>
      <c r="EW3" s="5">
        <v>0.47</v>
      </c>
      <c r="EX3" s="5">
        <v>0.47</v>
      </c>
      <c r="EY3" s="35">
        <v>0.28999999999999998</v>
      </c>
      <c r="EZ3" s="35">
        <f>0.02*(1/0.69)</f>
        <v>2.8985507246376815E-2</v>
      </c>
      <c r="FA3" s="35">
        <v>0.64</v>
      </c>
      <c r="FB3" s="35">
        <v>0.08</v>
      </c>
      <c r="FF3" s="5">
        <v>0.41</v>
      </c>
      <c r="FG3" s="5">
        <v>0.36</v>
      </c>
      <c r="FH3" s="5">
        <v>0.8</v>
      </c>
      <c r="FI3" s="5">
        <v>1.32</v>
      </c>
      <c r="FJ3" s="5">
        <v>0.95</v>
      </c>
      <c r="FK3" s="5">
        <v>1.75</v>
      </c>
      <c r="FL3" s="5">
        <f>0.37*(1/0.675)</f>
        <v>0.54814814814814816</v>
      </c>
      <c r="FM3" s="5">
        <v>0.43</v>
      </c>
      <c r="FN3" s="5">
        <v>0.66</v>
      </c>
      <c r="FO3" s="5">
        <v>0.56999999999999995</v>
      </c>
      <c r="FP3" s="35">
        <v>0.42</v>
      </c>
      <c r="FQ3" s="35">
        <v>0.28999999999999998</v>
      </c>
      <c r="FR3" s="35">
        <f>0.2*(1/0.54)</f>
        <v>0.37037037037037035</v>
      </c>
      <c r="FS3" s="35">
        <v>0.64</v>
      </c>
      <c r="FT3" s="35">
        <v>0.37</v>
      </c>
      <c r="FU3" s="35">
        <v>0.24</v>
      </c>
      <c r="FV3" s="35">
        <v>0.35</v>
      </c>
      <c r="FW3" s="35">
        <v>0.16</v>
      </c>
      <c r="FX3" s="5">
        <f>0.4*(1/0.44)</f>
        <v>0.90909090909090917</v>
      </c>
      <c r="FY3" s="5">
        <v>0.71</v>
      </c>
      <c r="FZ3" s="5">
        <v>0.27</v>
      </c>
      <c r="GA3" s="5">
        <v>0.53</v>
      </c>
      <c r="GB3" s="5">
        <v>0.54</v>
      </c>
      <c r="GC3" s="5">
        <v>0.1</v>
      </c>
      <c r="GD3" s="5">
        <v>0.03</v>
      </c>
      <c r="GF3" s="5">
        <v>0.01</v>
      </c>
      <c r="GG3" s="5">
        <v>0.27</v>
      </c>
      <c r="GH3" s="35">
        <v>0.25</v>
      </c>
      <c r="GI3" s="35">
        <v>0.14000000000000001</v>
      </c>
      <c r="GJ3" s="35">
        <f>0.02*(1/0.55)</f>
        <v>3.6363636363636362E-2</v>
      </c>
      <c r="GK3" s="35">
        <v>0.55000000000000004</v>
      </c>
      <c r="GQ3" s="5">
        <v>0.45</v>
      </c>
      <c r="GR3" s="5">
        <v>1.1599999999999999</v>
      </c>
      <c r="GS3" s="5">
        <v>0.36</v>
      </c>
      <c r="GT3" s="5">
        <v>2.2000000000000002</v>
      </c>
      <c r="GU3" s="5">
        <v>1.52</v>
      </c>
      <c r="GV3" s="5">
        <v>0.08</v>
      </c>
      <c r="GW3" s="5">
        <v>0.53</v>
      </c>
      <c r="GX3" s="5">
        <v>0.93</v>
      </c>
      <c r="GY3" s="5">
        <v>0.8</v>
      </c>
      <c r="GZ3" s="35">
        <v>0.85</v>
      </c>
      <c r="HA3" s="35">
        <f>0.26*(1/0.647)</f>
        <v>0.40185471406491496</v>
      </c>
      <c r="HB3" s="35">
        <v>2.63</v>
      </c>
      <c r="HC3" s="35">
        <v>0.41</v>
      </c>
      <c r="HD3" s="35">
        <v>0.41</v>
      </c>
      <c r="HE3" s="35">
        <v>0.33</v>
      </c>
      <c r="HF3" s="35">
        <v>0.26</v>
      </c>
      <c r="HG3" s="5">
        <v>0.16</v>
      </c>
      <c r="HH3" s="5">
        <v>0.34</v>
      </c>
      <c r="HI3" s="5">
        <v>1.0900000000000001</v>
      </c>
      <c r="HJ3" s="5">
        <v>2.98</v>
      </c>
      <c r="HK3" s="5">
        <v>2.78</v>
      </c>
      <c r="HL3" s="5">
        <v>1.41</v>
      </c>
      <c r="HM3" s="5">
        <v>0.57999999999999996</v>
      </c>
      <c r="HN3" s="5">
        <v>0.98</v>
      </c>
      <c r="HO3" s="5">
        <v>0.38</v>
      </c>
      <c r="HP3" s="5">
        <v>0.28999999999999998</v>
      </c>
      <c r="HQ3" s="35">
        <v>0.36</v>
      </c>
      <c r="HR3" s="35">
        <f>0.09*(1/0.435)</f>
        <v>0.2068965517241379</v>
      </c>
      <c r="HS3" s="35">
        <v>0.13</v>
      </c>
      <c r="HU3" s="35">
        <v>0.12</v>
      </c>
    </row>
    <row r="4" spans="1:231" x14ac:dyDescent="0.25">
      <c r="A4" s="64">
        <v>42078</v>
      </c>
      <c r="B4" s="4">
        <f t="shared" si="0"/>
        <v>129</v>
      </c>
      <c r="C4" s="12">
        <f t="shared" si="1"/>
        <v>1.8</v>
      </c>
      <c r="D4" s="5">
        <v>5</v>
      </c>
      <c r="E4" s="5" t="s">
        <v>548</v>
      </c>
      <c r="F4" s="5" t="s">
        <v>222</v>
      </c>
      <c r="G4" s="37" t="s">
        <v>223</v>
      </c>
      <c r="K4" s="35"/>
      <c r="W4" s="35"/>
      <c r="AF4" s="5">
        <v>0.3</v>
      </c>
      <c r="AG4" s="5">
        <v>0.26</v>
      </c>
      <c r="AH4" s="5">
        <v>0.36</v>
      </c>
      <c r="AI4" s="35">
        <v>0.25</v>
      </c>
      <c r="AJ4" s="5">
        <v>0.31</v>
      </c>
      <c r="AK4" s="5">
        <v>0.25</v>
      </c>
      <c r="AL4" s="5">
        <v>0.32</v>
      </c>
      <c r="AM4" s="5">
        <v>0.28000000000000003</v>
      </c>
      <c r="AN4" s="5">
        <v>0.25</v>
      </c>
      <c r="AO4" s="5">
        <v>0.26</v>
      </c>
      <c r="AR4" s="5">
        <v>0.23</v>
      </c>
      <c r="AS4" s="5">
        <v>0.26</v>
      </c>
      <c r="AT4" s="5">
        <v>0.31</v>
      </c>
      <c r="AU4" s="35">
        <v>0.24</v>
      </c>
      <c r="AV4" s="5">
        <v>0.25</v>
      </c>
      <c r="AW4" s="5">
        <v>0.27</v>
      </c>
      <c r="AX4" s="5">
        <v>0.26</v>
      </c>
      <c r="AY4" s="5">
        <v>0.25</v>
      </c>
      <c r="AZ4" s="5">
        <v>0.41</v>
      </c>
      <c r="BA4" s="5">
        <v>0.25</v>
      </c>
      <c r="BB4" s="35">
        <v>0.24</v>
      </c>
      <c r="BD4" s="5">
        <v>0.25</v>
      </c>
      <c r="BE4" s="5">
        <v>0.25</v>
      </c>
      <c r="BF4" s="5">
        <v>0.28999999999999998</v>
      </c>
      <c r="BG4" s="35">
        <v>0.25</v>
      </c>
      <c r="BH4" s="5">
        <v>0.28000000000000003</v>
      </c>
      <c r="BI4" s="5">
        <v>0.26</v>
      </c>
      <c r="BJ4" s="5">
        <v>0.4</v>
      </c>
      <c r="BK4" s="5">
        <v>0.36</v>
      </c>
      <c r="BL4" s="5">
        <v>0.27</v>
      </c>
      <c r="BM4" s="5">
        <v>0.3</v>
      </c>
      <c r="BP4" s="5">
        <v>0.23</v>
      </c>
      <c r="BS4" s="35">
        <v>0.23</v>
      </c>
      <c r="BU4" s="5">
        <v>0.25</v>
      </c>
      <c r="BV4" s="5">
        <v>0.27</v>
      </c>
      <c r="BW4" s="5">
        <v>0.34</v>
      </c>
      <c r="BX4" s="5">
        <v>0.25</v>
      </c>
      <c r="BY4" s="5">
        <v>0.32</v>
      </c>
      <c r="BZ4" s="35">
        <v>0.28999999999999998</v>
      </c>
      <c r="CE4" s="35"/>
      <c r="CH4" s="5">
        <v>0.24</v>
      </c>
      <c r="CL4" s="35">
        <v>0.27</v>
      </c>
      <c r="CN4" s="5">
        <v>0.33</v>
      </c>
      <c r="CO4" s="5">
        <v>0.24</v>
      </c>
      <c r="CP4" s="5">
        <v>0.28000000000000003</v>
      </c>
      <c r="CQ4" s="35">
        <v>0.27</v>
      </c>
      <c r="CR4" s="5">
        <v>0.26</v>
      </c>
      <c r="CS4" s="5">
        <v>0.3</v>
      </c>
      <c r="CT4" s="5">
        <v>0.4</v>
      </c>
      <c r="CU4" s="5">
        <v>0.32</v>
      </c>
      <c r="CV4" s="5">
        <v>0.34</v>
      </c>
      <c r="CZ4" s="5">
        <v>0.28999999999999998</v>
      </c>
      <c r="DA4" s="5">
        <v>0.24</v>
      </c>
      <c r="DB4" s="5">
        <v>0.48</v>
      </c>
      <c r="DC4" s="35">
        <v>0.33</v>
      </c>
      <c r="DD4" s="5">
        <v>0.28000000000000003</v>
      </c>
      <c r="DE4" s="5">
        <v>0.35</v>
      </c>
      <c r="DF4" s="5">
        <v>0.38</v>
      </c>
      <c r="DG4" s="5">
        <v>0.41</v>
      </c>
      <c r="DH4" s="5">
        <v>0.24</v>
      </c>
      <c r="DI4" s="5">
        <v>0.35</v>
      </c>
      <c r="DK4" s="35">
        <v>0.24</v>
      </c>
      <c r="DL4" s="5">
        <v>0.27</v>
      </c>
      <c r="DM4" s="5">
        <v>0.23</v>
      </c>
      <c r="DN4" s="5">
        <v>0.35</v>
      </c>
      <c r="DO4" s="35">
        <v>0.27</v>
      </c>
      <c r="DP4" s="5">
        <v>0.3</v>
      </c>
      <c r="DQ4" s="5">
        <v>0.34</v>
      </c>
      <c r="DR4" s="5">
        <v>0.33</v>
      </c>
      <c r="DS4" s="5">
        <v>0.31</v>
      </c>
      <c r="DT4" s="5">
        <v>0.37</v>
      </c>
      <c r="DU4" s="5">
        <v>0.37</v>
      </c>
      <c r="EA4" s="35"/>
      <c r="EH4" s="35">
        <v>1.64</v>
      </c>
      <c r="EQ4" s="5">
        <v>0.19</v>
      </c>
      <c r="ER4" s="35">
        <v>0.18</v>
      </c>
      <c r="ES4" s="5">
        <v>0.18</v>
      </c>
      <c r="ET4" s="5">
        <v>0.49</v>
      </c>
      <c r="EU4" s="5">
        <v>0.28999999999999998</v>
      </c>
      <c r="EV4" s="5">
        <v>0.59</v>
      </c>
      <c r="EW4" s="5">
        <v>0.21</v>
      </c>
      <c r="EX4" s="5">
        <v>0.3</v>
      </c>
      <c r="EY4" s="35">
        <v>0.65</v>
      </c>
      <c r="EZ4" s="35">
        <f>0.23*(1/0.69)</f>
        <v>0.33333333333333343</v>
      </c>
      <c r="FA4" s="35">
        <v>0.42</v>
      </c>
      <c r="FB4" s="35">
        <v>0.22</v>
      </c>
      <c r="FE4" s="35">
        <v>0.18</v>
      </c>
      <c r="FI4" s="35">
        <v>0.27</v>
      </c>
      <c r="FK4" s="5">
        <v>0.24</v>
      </c>
      <c r="FO4" s="5">
        <v>0.25</v>
      </c>
      <c r="FQ4" s="35">
        <v>0.65</v>
      </c>
      <c r="FR4" s="35">
        <f>0.29*(1/0.54)</f>
        <v>0.53703703703703698</v>
      </c>
      <c r="FS4" s="35">
        <v>0.33</v>
      </c>
      <c r="FT4" s="35">
        <v>0.33</v>
      </c>
      <c r="FV4" s="35">
        <v>0.28999999999999998</v>
      </c>
      <c r="FZ4" s="5">
        <v>0.28000000000000003</v>
      </c>
      <c r="GA4" s="35">
        <v>0.22</v>
      </c>
      <c r="GB4" s="5">
        <v>0.2</v>
      </c>
      <c r="GC4" s="5">
        <v>0.21</v>
      </c>
      <c r="GD4" s="5">
        <v>0.23</v>
      </c>
      <c r="GE4" s="5">
        <v>0.19</v>
      </c>
      <c r="GF4" s="5">
        <v>0.35</v>
      </c>
      <c r="GG4" s="5">
        <v>0.27</v>
      </c>
      <c r="GH4" s="35">
        <v>0.26</v>
      </c>
      <c r="GI4" s="35">
        <v>1.8</v>
      </c>
      <c r="GJ4" s="35">
        <f>0.41*(1/0.55)</f>
        <v>0.74545454545454537</v>
      </c>
      <c r="GK4" s="35">
        <v>0.79</v>
      </c>
      <c r="GL4" s="35">
        <v>0.34</v>
      </c>
      <c r="GM4" s="35">
        <v>0.35</v>
      </c>
      <c r="GN4" s="35">
        <v>0.24</v>
      </c>
      <c r="GO4" s="35">
        <v>0.18</v>
      </c>
      <c r="GS4" s="35"/>
      <c r="GV4" s="5">
        <v>0.36</v>
      </c>
      <c r="GY4" s="5">
        <v>0.24</v>
      </c>
      <c r="GZ4" s="35">
        <v>1.28</v>
      </c>
      <c r="HA4" s="35">
        <f>0.44*(1/0.647)</f>
        <v>0.68006182380216373</v>
      </c>
      <c r="HC4" s="35">
        <v>0.47</v>
      </c>
      <c r="HF4" s="35">
        <v>0.22</v>
      </c>
      <c r="HH4" s="5">
        <v>0.16</v>
      </c>
      <c r="HI4" s="5">
        <v>0.21</v>
      </c>
      <c r="HJ4" s="35">
        <v>0.26</v>
      </c>
      <c r="HK4" s="5">
        <v>0.19</v>
      </c>
      <c r="HL4" s="5">
        <v>0.37</v>
      </c>
      <c r="HM4" s="5">
        <v>0.24</v>
      </c>
      <c r="HN4" s="5">
        <v>0.28000000000000003</v>
      </c>
      <c r="HO4" s="5">
        <v>0.21</v>
      </c>
      <c r="HP4" s="5">
        <v>0.32</v>
      </c>
      <c r="HQ4" s="35">
        <v>0.65</v>
      </c>
      <c r="HR4" s="35">
        <f>0.27*(1/0.435)</f>
        <v>0.62068965517241381</v>
      </c>
      <c r="HS4" s="35">
        <v>0.26</v>
      </c>
      <c r="HT4" s="35">
        <v>0.21</v>
      </c>
      <c r="HU4" s="35">
        <v>0.26</v>
      </c>
    </row>
    <row r="5" spans="1:231" x14ac:dyDescent="0.25">
      <c r="A5" s="64">
        <v>42106</v>
      </c>
      <c r="B5" s="4">
        <f t="shared" si="0"/>
        <v>70</v>
      </c>
      <c r="C5" s="12">
        <f t="shared" si="1"/>
        <v>0.68</v>
      </c>
      <c r="D5" s="5">
        <v>7</v>
      </c>
      <c r="E5" s="5" t="s">
        <v>548</v>
      </c>
      <c r="F5" s="5" t="s">
        <v>326</v>
      </c>
      <c r="G5" s="37" t="s">
        <v>327</v>
      </c>
      <c r="I5" s="5">
        <v>0.16</v>
      </c>
      <c r="J5" s="5">
        <v>0.16</v>
      </c>
      <c r="O5" s="5">
        <v>0.17</v>
      </c>
      <c r="P5" s="5">
        <v>0.21</v>
      </c>
      <c r="Q5" s="5">
        <v>0.16</v>
      </c>
      <c r="R5" s="35">
        <v>0.28000000000000003</v>
      </c>
      <c r="S5" s="35">
        <v>0.28000000000000003</v>
      </c>
      <c r="V5" s="5">
        <v>0.2</v>
      </c>
      <c r="AE5" s="35">
        <v>0.16</v>
      </c>
      <c r="AN5" s="5">
        <v>0.17</v>
      </c>
      <c r="AP5" s="35">
        <v>0.17</v>
      </c>
      <c r="AQ5" s="35">
        <v>0.16</v>
      </c>
      <c r="BM5" s="5">
        <v>0.17</v>
      </c>
      <c r="BN5" s="35">
        <v>0.2</v>
      </c>
      <c r="BU5" s="5">
        <v>0.23</v>
      </c>
      <c r="BV5" s="5">
        <v>0.17</v>
      </c>
      <c r="BW5" s="5">
        <v>0.17</v>
      </c>
      <c r="BX5" s="5">
        <v>0.19</v>
      </c>
      <c r="BY5" s="5">
        <v>0.17</v>
      </c>
      <c r="BZ5" s="35">
        <v>0.2</v>
      </c>
      <c r="CA5" s="35">
        <v>0.18</v>
      </c>
      <c r="CB5" s="5">
        <v>0.16</v>
      </c>
      <c r="CC5" s="5">
        <v>0.16</v>
      </c>
      <c r="CG5" s="5">
        <v>0.17</v>
      </c>
      <c r="CH5" s="5">
        <v>0.17</v>
      </c>
      <c r="CJ5" s="5">
        <v>0.2</v>
      </c>
      <c r="CK5" s="5">
        <v>0.17</v>
      </c>
      <c r="DH5" s="5">
        <v>0.22</v>
      </c>
      <c r="DI5" s="5">
        <v>0.16</v>
      </c>
      <c r="DP5" s="5">
        <v>0.17</v>
      </c>
      <c r="DS5" s="5">
        <v>0.19</v>
      </c>
      <c r="DV5" s="35">
        <v>0.2</v>
      </c>
      <c r="DY5" s="5">
        <f>0.08*(1/0.67)</f>
        <v>0.11940298507462686</v>
      </c>
      <c r="ED5" s="5">
        <v>0.04</v>
      </c>
      <c r="EF5" s="5">
        <v>0.37</v>
      </c>
      <c r="EH5" s="35">
        <v>0.05</v>
      </c>
      <c r="EI5" s="35">
        <f>0.04*(1/0.22)</f>
        <v>0.18181818181818185</v>
      </c>
      <c r="EJ5" s="35">
        <v>0.68</v>
      </c>
      <c r="EM5" s="35">
        <v>0.17</v>
      </c>
      <c r="EO5" s="5">
        <f>0.23*(1/0.635)</f>
        <v>0.36220472440944879</v>
      </c>
      <c r="EP5" s="5">
        <v>0.22</v>
      </c>
      <c r="EQ5" s="5">
        <v>0.2</v>
      </c>
      <c r="ET5" s="5">
        <v>0.2</v>
      </c>
      <c r="EV5" s="5">
        <v>0.28000000000000003</v>
      </c>
      <c r="EW5" s="5">
        <v>0.2</v>
      </c>
      <c r="EZ5" s="35">
        <f>0.2*(1/0.69)</f>
        <v>0.28985507246376818</v>
      </c>
      <c r="FA5" s="35">
        <v>0.47</v>
      </c>
      <c r="FB5" s="35">
        <v>0.19</v>
      </c>
      <c r="FC5" s="35">
        <v>0.3</v>
      </c>
      <c r="FD5" s="35">
        <v>0.21</v>
      </c>
      <c r="FL5" s="5">
        <f>0.05*(1/0.675)</f>
        <v>7.407407407407407E-2</v>
      </c>
      <c r="FR5" s="35">
        <f>0.02*(1/0.54)</f>
        <v>3.7037037037037035E-2</v>
      </c>
      <c r="FS5" s="35">
        <v>0.01</v>
      </c>
      <c r="FX5" s="5">
        <f>0.24*(1/0.44)</f>
        <v>0.54545454545454553</v>
      </c>
      <c r="FZ5" s="5">
        <v>0.2</v>
      </c>
      <c r="GB5" s="5">
        <v>0.19</v>
      </c>
      <c r="GF5" s="5">
        <v>0.19</v>
      </c>
      <c r="GK5" s="35">
        <v>0.19</v>
      </c>
      <c r="GL5" s="35">
        <v>0.19</v>
      </c>
      <c r="GM5" s="35">
        <v>0.21</v>
      </c>
      <c r="GN5" s="35">
        <v>0.06</v>
      </c>
      <c r="GS5" s="5">
        <v>0.08</v>
      </c>
      <c r="GW5" s="5">
        <v>0.04</v>
      </c>
      <c r="HA5" s="35">
        <f>0.01*(1/0.647)</f>
        <v>1.5455950540958267E-2</v>
      </c>
      <c r="HD5" s="35">
        <v>0.37</v>
      </c>
      <c r="HE5" s="35">
        <v>0.04</v>
      </c>
      <c r="HG5" s="5">
        <v>0.23</v>
      </c>
      <c r="HO5" s="5">
        <v>0.19</v>
      </c>
      <c r="HR5" s="35">
        <f>0.21*(1/0.435)</f>
        <v>0.48275862068965514</v>
      </c>
      <c r="HS5" s="35">
        <v>0.23</v>
      </c>
    </row>
    <row r="6" spans="1:231" x14ac:dyDescent="0.25">
      <c r="A6" s="64">
        <v>42146</v>
      </c>
      <c r="B6" s="4">
        <f t="shared" si="0"/>
        <v>66</v>
      </c>
      <c r="C6" s="12">
        <f t="shared" si="1"/>
        <v>0.63</v>
      </c>
      <c r="D6" s="5">
        <v>4</v>
      </c>
      <c r="E6" s="5" t="s">
        <v>548</v>
      </c>
      <c r="F6" s="5" t="s">
        <v>166</v>
      </c>
      <c r="G6" s="37" t="s">
        <v>167</v>
      </c>
      <c r="M6" s="5">
        <v>0.28999999999999998</v>
      </c>
      <c r="AK6" s="5">
        <v>0.19</v>
      </c>
      <c r="AW6" s="5">
        <v>0.2</v>
      </c>
      <c r="BI6" s="5">
        <v>0.25</v>
      </c>
      <c r="BK6" s="5">
        <v>0.18</v>
      </c>
      <c r="BU6" s="5">
        <v>0.21</v>
      </c>
      <c r="BW6" s="5">
        <v>0.2</v>
      </c>
      <c r="CF6" s="5">
        <v>0.24</v>
      </c>
      <c r="CG6" s="5">
        <v>0.26</v>
      </c>
      <c r="CH6" s="5">
        <v>0.34</v>
      </c>
      <c r="CI6" s="5">
        <v>0.31</v>
      </c>
      <c r="CJ6" s="5">
        <v>0.17</v>
      </c>
      <c r="CK6" s="5">
        <v>0.27</v>
      </c>
      <c r="CT6" s="5">
        <v>0.35</v>
      </c>
      <c r="CU6" s="5">
        <v>0.21</v>
      </c>
      <c r="CV6" s="5">
        <v>0.19</v>
      </c>
      <c r="DE6" s="5">
        <v>0.22</v>
      </c>
      <c r="DF6" s="5">
        <v>0.24</v>
      </c>
      <c r="DG6" s="5">
        <v>0.18</v>
      </c>
      <c r="DQ6" s="5">
        <v>0.21</v>
      </c>
      <c r="DR6" s="5">
        <v>0.26</v>
      </c>
      <c r="DS6" s="5">
        <v>0.2</v>
      </c>
      <c r="DU6" s="5">
        <v>0.18</v>
      </c>
      <c r="ED6" s="5">
        <v>0.15</v>
      </c>
      <c r="EE6" s="5">
        <v>0.21</v>
      </c>
      <c r="EH6" s="35">
        <v>0.38</v>
      </c>
      <c r="ET6" s="5">
        <v>0.2</v>
      </c>
      <c r="EU6" s="5">
        <v>0.63</v>
      </c>
      <c r="EV6" s="5">
        <v>0.35</v>
      </c>
      <c r="EW6" s="5">
        <v>0.19</v>
      </c>
      <c r="EY6" s="35">
        <v>0.21</v>
      </c>
      <c r="FA6" s="35">
        <v>0.33</v>
      </c>
      <c r="FB6" s="35">
        <v>0.13</v>
      </c>
      <c r="FN6" s="5">
        <v>0.23</v>
      </c>
      <c r="FO6" s="5">
        <v>0.21</v>
      </c>
      <c r="FQ6" s="35">
        <v>0.13</v>
      </c>
      <c r="FS6" s="35">
        <v>0.3</v>
      </c>
      <c r="FT6" s="35">
        <v>0.18</v>
      </c>
      <c r="FV6" s="35">
        <v>0.22</v>
      </c>
      <c r="GE6" s="5">
        <v>0.11</v>
      </c>
      <c r="GF6" s="5">
        <v>0.24</v>
      </c>
      <c r="GG6" s="5">
        <v>0.08</v>
      </c>
      <c r="GH6" s="35">
        <v>0.21</v>
      </c>
      <c r="GI6" s="35">
        <v>0.19</v>
      </c>
      <c r="GJ6" s="35">
        <f>0.1*(1/0.55)</f>
        <v>0.18181818181818182</v>
      </c>
      <c r="GK6" s="35">
        <v>0.35</v>
      </c>
      <c r="GL6" s="35">
        <v>0.14000000000000001</v>
      </c>
      <c r="GM6" s="35">
        <v>0.08</v>
      </c>
      <c r="GS6" s="5">
        <v>0.09</v>
      </c>
      <c r="GU6" s="5">
        <v>0.24</v>
      </c>
      <c r="GV6" s="5">
        <v>0.12</v>
      </c>
      <c r="GY6" s="5">
        <v>0.14000000000000001</v>
      </c>
      <c r="HA6" s="35">
        <f>0.06*(1/0.647)</f>
        <v>9.2735703245749604E-2</v>
      </c>
      <c r="HC6" s="35">
        <v>0.09</v>
      </c>
      <c r="HJ6" s="5">
        <v>0.09</v>
      </c>
      <c r="HL6" s="5">
        <v>0.15</v>
      </c>
      <c r="HM6" s="5">
        <v>0.13</v>
      </c>
      <c r="HN6" s="5">
        <v>0.3</v>
      </c>
      <c r="HO6" s="5">
        <v>0.18</v>
      </c>
      <c r="HP6" s="5">
        <v>0.31</v>
      </c>
      <c r="HQ6" s="35">
        <v>0.33</v>
      </c>
      <c r="HR6" s="35">
        <f>0.12*(1/0.435)</f>
        <v>0.27586206896551724</v>
      </c>
      <c r="HS6" s="35">
        <v>0.25</v>
      </c>
      <c r="HT6" s="35">
        <v>0.1</v>
      </c>
      <c r="HU6" s="35">
        <v>0.17</v>
      </c>
      <c r="HW6" s="35">
        <v>7.0000000000000007E-2</v>
      </c>
    </row>
    <row r="7" spans="1:231" x14ac:dyDescent="0.25">
      <c r="A7" s="64">
        <v>42178</v>
      </c>
      <c r="B7" s="4">
        <f t="shared" si="0"/>
        <v>57</v>
      </c>
      <c r="C7" s="12">
        <f t="shared" si="1"/>
        <v>1.34</v>
      </c>
      <c r="D7" s="5">
        <v>3</v>
      </c>
      <c r="E7" s="5" t="s">
        <v>548</v>
      </c>
      <c r="F7" s="5" t="s">
        <v>118</v>
      </c>
      <c r="G7" s="37" t="s">
        <v>119</v>
      </c>
      <c r="K7" s="35"/>
      <c r="L7" s="35"/>
      <c r="M7" s="35"/>
      <c r="N7" s="35"/>
      <c r="O7" s="35"/>
      <c r="P7" s="35"/>
      <c r="Q7" s="35"/>
      <c r="W7" s="35"/>
      <c r="X7" s="35"/>
      <c r="Y7" s="35"/>
      <c r="Z7" s="35"/>
      <c r="AA7" s="35"/>
      <c r="AB7" s="35"/>
      <c r="AC7" s="35"/>
      <c r="AI7" s="35"/>
      <c r="AJ7" s="35"/>
      <c r="AK7" s="35"/>
      <c r="AL7" s="35"/>
      <c r="AM7" s="35"/>
      <c r="AN7" s="35"/>
      <c r="AO7" s="35"/>
      <c r="AU7" s="35"/>
      <c r="AV7" s="35"/>
      <c r="AW7" s="35"/>
      <c r="AX7" s="35"/>
      <c r="AY7" s="35"/>
      <c r="AZ7" s="35"/>
      <c r="BA7" s="35"/>
      <c r="BG7" s="35"/>
      <c r="BH7" s="35"/>
      <c r="BI7" s="35"/>
      <c r="BJ7" s="35"/>
      <c r="BK7" s="35"/>
      <c r="BL7" s="35"/>
      <c r="BM7" s="35"/>
      <c r="BS7" s="35"/>
      <c r="BT7" s="35"/>
      <c r="BU7" s="35"/>
      <c r="BV7" s="35"/>
      <c r="BW7" s="35"/>
      <c r="BX7" s="35"/>
      <c r="BY7" s="35"/>
      <c r="CE7" s="35"/>
      <c r="CF7" s="35"/>
      <c r="CG7" s="35"/>
      <c r="CH7" s="35"/>
      <c r="CI7" s="35"/>
      <c r="CJ7" s="35"/>
      <c r="CK7" s="35"/>
      <c r="CQ7" s="35"/>
      <c r="CR7" s="35"/>
      <c r="CS7" s="35"/>
      <c r="CT7" s="35"/>
      <c r="CU7" s="35"/>
      <c r="CV7" s="35"/>
      <c r="CW7" s="35"/>
      <c r="DC7" s="35"/>
      <c r="DD7" s="35"/>
      <c r="DE7" s="35"/>
      <c r="DF7" s="35"/>
      <c r="DG7" s="35"/>
      <c r="DH7" s="35"/>
      <c r="DI7" s="35"/>
      <c r="DO7" s="35"/>
      <c r="DP7" s="35"/>
      <c r="DQ7" s="35"/>
      <c r="DR7" s="35"/>
      <c r="DS7" s="35"/>
      <c r="DT7" s="35"/>
      <c r="DU7" s="35"/>
      <c r="EA7" s="35">
        <v>0.1</v>
      </c>
      <c r="EB7" s="35"/>
      <c r="EC7" s="35"/>
      <c r="ED7" s="35">
        <v>0.01</v>
      </c>
      <c r="EE7" s="35"/>
      <c r="EF7" s="35">
        <v>0.68</v>
      </c>
      <c r="EG7" s="35">
        <v>0.01</v>
      </c>
      <c r="EJ7" s="35">
        <v>0.49</v>
      </c>
      <c r="EM7" s="35">
        <v>1.1599999999999999</v>
      </c>
      <c r="EO7" s="5">
        <f>0.03*(1/0.635)</f>
        <v>4.7244094488188969E-2</v>
      </c>
      <c r="EP7" s="5">
        <v>0.06</v>
      </c>
      <c r="EQ7" s="5">
        <v>0.03</v>
      </c>
      <c r="ER7" s="35">
        <v>0.03</v>
      </c>
      <c r="ES7" s="35">
        <v>0.03</v>
      </c>
      <c r="ET7" s="35">
        <v>0.02</v>
      </c>
      <c r="EU7" s="35">
        <v>0.02</v>
      </c>
      <c r="EV7" s="35">
        <v>0.02</v>
      </c>
      <c r="EW7" s="35">
        <v>0.02</v>
      </c>
      <c r="EX7" s="35">
        <v>0.02</v>
      </c>
      <c r="EY7" s="35">
        <v>0.03</v>
      </c>
      <c r="FA7" s="35">
        <v>0.03</v>
      </c>
      <c r="FB7" s="35">
        <v>0.03</v>
      </c>
      <c r="FC7" s="35">
        <v>7.0000000000000007E-2</v>
      </c>
      <c r="FD7" s="35">
        <v>0.03</v>
      </c>
      <c r="FG7" s="5">
        <v>0.25</v>
      </c>
      <c r="FI7" s="35"/>
      <c r="FJ7" s="35"/>
      <c r="FK7" s="35"/>
      <c r="FL7" s="35"/>
      <c r="FM7" s="35"/>
      <c r="FN7" s="35"/>
      <c r="FO7" s="35"/>
      <c r="FQ7" s="35">
        <v>0.02</v>
      </c>
      <c r="FS7" s="35">
        <v>0.02</v>
      </c>
      <c r="FU7" s="35">
        <v>1.1200000000000001</v>
      </c>
      <c r="FX7" s="5">
        <f>0.03*(1/0.44)</f>
        <v>6.8181818181818191E-2</v>
      </c>
      <c r="FY7" s="5">
        <v>0.04</v>
      </c>
      <c r="FZ7" s="5">
        <v>0.03</v>
      </c>
      <c r="GA7" s="35">
        <v>0.03</v>
      </c>
      <c r="GB7" s="35">
        <v>0.02</v>
      </c>
      <c r="GC7" s="35">
        <v>0.02</v>
      </c>
      <c r="GD7" s="35">
        <v>0.02</v>
      </c>
      <c r="GE7" s="35"/>
      <c r="GF7" s="35"/>
      <c r="GG7" s="35">
        <v>0.02</v>
      </c>
      <c r="GH7" s="35">
        <v>0.02</v>
      </c>
      <c r="GI7" s="35">
        <v>0.02</v>
      </c>
      <c r="GJ7" s="35">
        <v>0.05</v>
      </c>
      <c r="GK7" s="35">
        <v>0.03</v>
      </c>
      <c r="GL7" s="35">
        <v>0.02</v>
      </c>
      <c r="GM7" s="35">
        <v>0.05</v>
      </c>
      <c r="GN7" s="35">
        <v>0.02</v>
      </c>
      <c r="GS7" s="35"/>
      <c r="GT7" s="35"/>
      <c r="GU7" s="35"/>
      <c r="GV7" s="35"/>
      <c r="GW7" s="35">
        <v>1.04</v>
      </c>
      <c r="GX7" s="35"/>
      <c r="GY7" s="35"/>
      <c r="HD7" s="35">
        <v>1.34</v>
      </c>
      <c r="HE7" s="35">
        <v>0.28000000000000003</v>
      </c>
      <c r="HG7" s="5">
        <v>0.03</v>
      </c>
      <c r="HH7" s="5">
        <v>0.03</v>
      </c>
      <c r="HI7" s="5">
        <v>0.02</v>
      </c>
      <c r="HJ7" s="35"/>
      <c r="HK7" s="35">
        <v>0.02</v>
      </c>
      <c r="HL7" s="35">
        <v>0.03</v>
      </c>
      <c r="HM7" s="35">
        <v>0.02</v>
      </c>
      <c r="HN7" s="35">
        <v>0.03</v>
      </c>
      <c r="HO7" s="35"/>
      <c r="HP7" s="35">
        <v>0.02</v>
      </c>
      <c r="HQ7" s="35">
        <v>0.02</v>
      </c>
      <c r="HR7" s="35">
        <f>0.02*(1/0.435)</f>
        <v>4.5977011494252873E-2</v>
      </c>
      <c r="HS7" s="35">
        <v>0.03</v>
      </c>
      <c r="HT7" s="35">
        <v>0.02</v>
      </c>
      <c r="HV7" s="35">
        <v>0.03</v>
      </c>
      <c r="HW7" s="35">
        <v>0.02</v>
      </c>
    </row>
    <row r="8" spans="1:231" x14ac:dyDescent="0.25">
      <c r="A8" s="64">
        <v>42202</v>
      </c>
      <c r="B8" s="4">
        <f t="shared" si="0"/>
        <v>39</v>
      </c>
      <c r="C8" s="12">
        <f t="shared" si="1"/>
        <v>7.09</v>
      </c>
      <c r="D8" s="5">
        <v>5</v>
      </c>
      <c r="E8" s="5" t="s">
        <v>543</v>
      </c>
      <c r="F8" s="5" t="s">
        <v>220</v>
      </c>
      <c r="G8" s="37" t="s">
        <v>221</v>
      </c>
      <c r="O8" s="10"/>
      <c r="AA8" s="10"/>
      <c r="AI8" s="5">
        <v>1.65</v>
      </c>
      <c r="AM8" s="10"/>
      <c r="AU8" s="5">
        <v>0.2</v>
      </c>
      <c r="AY8" s="10"/>
      <c r="BG8" s="5">
        <v>0.21</v>
      </c>
      <c r="BK8" s="10"/>
      <c r="BR8" s="5">
        <v>0.15</v>
      </c>
      <c r="BS8" s="5">
        <v>0.17</v>
      </c>
      <c r="BT8" s="5">
        <v>0.16</v>
      </c>
      <c r="BW8" s="10"/>
      <c r="CI8" s="10"/>
      <c r="CM8" s="35">
        <v>0.25</v>
      </c>
      <c r="CQ8" s="5">
        <v>0.17</v>
      </c>
      <c r="CR8" s="5">
        <v>0.39</v>
      </c>
      <c r="CS8" s="5">
        <v>0.28999999999999998</v>
      </c>
      <c r="CU8" s="10"/>
      <c r="DC8" s="5">
        <v>0.21</v>
      </c>
      <c r="DG8" s="10"/>
      <c r="DO8" s="5">
        <v>0.28000000000000003</v>
      </c>
      <c r="DS8" s="10"/>
      <c r="DZ8" s="5">
        <v>2.7</v>
      </c>
      <c r="EA8" s="5">
        <v>2.69</v>
      </c>
      <c r="EB8" s="5">
        <v>1.01</v>
      </c>
      <c r="ED8" s="5">
        <v>0.87</v>
      </c>
      <c r="EE8" s="11">
        <v>0.7</v>
      </c>
      <c r="EG8" s="5">
        <v>0.42</v>
      </c>
      <c r="EQ8" s="5">
        <v>7.09</v>
      </c>
      <c r="ER8" s="5">
        <v>2.11</v>
      </c>
      <c r="ES8" s="5">
        <v>0.7</v>
      </c>
      <c r="ET8" s="5">
        <v>0.25</v>
      </c>
      <c r="EV8" s="11">
        <v>0.24</v>
      </c>
      <c r="EY8" s="35">
        <v>0.19</v>
      </c>
      <c r="FH8" s="5">
        <v>2.44</v>
      </c>
      <c r="FI8" s="5">
        <v>3.65</v>
      </c>
      <c r="FJ8" s="5">
        <v>0.66</v>
      </c>
      <c r="FM8" s="10"/>
      <c r="FZ8" s="5">
        <v>2.74</v>
      </c>
      <c r="GA8" s="5">
        <v>1.17</v>
      </c>
      <c r="GB8" s="5">
        <v>0.52</v>
      </c>
      <c r="GC8" s="5">
        <v>0.17</v>
      </c>
      <c r="GD8" s="5">
        <v>0.16</v>
      </c>
      <c r="GE8" s="10"/>
      <c r="GR8" s="5">
        <v>0.68</v>
      </c>
      <c r="GW8" s="10"/>
      <c r="HH8" s="5">
        <v>0.72</v>
      </c>
      <c r="HI8" s="5">
        <v>1.55</v>
      </c>
      <c r="HJ8" s="5">
        <v>0.37</v>
      </c>
      <c r="HK8" s="5">
        <v>0.3</v>
      </c>
      <c r="HN8" s="11">
        <v>0.23</v>
      </c>
      <c r="HQ8" s="35">
        <v>0.52</v>
      </c>
    </row>
    <row r="9" spans="1:231" x14ac:dyDescent="0.25">
      <c r="A9" s="64">
        <v>42229</v>
      </c>
      <c r="B9" s="4">
        <f t="shared" si="0"/>
        <v>39</v>
      </c>
      <c r="C9" s="12">
        <f t="shared" si="1"/>
        <v>5.76</v>
      </c>
      <c r="D9" s="5">
        <v>7</v>
      </c>
      <c r="E9" s="5" t="s">
        <v>548</v>
      </c>
      <c r="F9" s="5" t="s">
        <v>324</v>
      </c>
      <c r="G9" s="37" t="s">
        <v>325</v>
      </c>
      <c r="AG9" s="5">
        <v>0.19</v>
      </c>
      <c r="AH9" s="5">
        <v>1.04</v>
      </c>
      <c r="AJ9" s="5">
        <v>0.25</v>
      </c>
      <c r="AK9" s="5">
        <v>0.21</v>
      </c>
      <c r="AM9" s="5">
        <v>0.23</v>
      </c>
      <c r="AN9" s="5">
        <v>0.22</v>
      </c>
      <c r="AQ9" s="35">
        <v>0.19</v>
      </c>
      <c r="AU9" s="5">
        <v>0.21</v>
      </c>
      <c r="AY9" s="5">
        <v>0.56000000000000005</v>
      </c>
      <c r="AZ9" s="5">
        <v>0.52</v>
      </c>
      <c r="BA9" s="5">
        <v>0.3</v>
      </c>
      <c r="BF9" s="5">
        <v>0.26</v>
      </c>
      <c r="BG9" s="5">
        <v>0.22</v>
      </c>
      <c r="BK9" s="5">
        <v>0.54</v>
      </c>
      <c r="BL9" s="5">
        <v>0.38</v>
      </c>
      <c r="BM9" s="5">
        <v>0.31</v>
      </c>
      <c r="BO9" s="35">
        <v>0.34</v>
      </c>
      <c r="BR9" s="5">
        <v>0.24</v>
      </c>
      <c r="BS9" s="5">
        <v>0.23</v>
      </c>
      <c r="BW9" s="5">
        <v>0.49</v>
      </c>
      <c r="BX9" s="5">
        <v>0.28000000000000003</v>
      </c>
      <c r="BY9" s="5">
        <v>0.28999999999999998</v>
      </c>
      <c r="CA9" s="35">
        <v>0.23</v>
      </c>
      <c r="CQ9" s="5">
        <v>0.45</v>
      </c>
      <c r="CR9" s="5">
        <v>0.31</v>
      </c>
      <c r="CS9" s="5">
        <v>0.34</v>
      </c>
      <c r="CV9" s="5">
        <v>0.41</v>
      </c>
      <c r="CY9" s="35">
        <v>0.39</v>
      </c>
      <c r="DC9" s="5">
        <v>0.35</v>
      </c>
      <c r="DD9" s="5">
        <v>0.27</v>
      </c>
      <c r="DE9" s="5">
        <v>0.2</v>
      </c>
      <c r="DH9" s="5">
        <v>0.36</v>
      </c>
      <c r="DI9" s="5">
        <v>0.26</v>
      </c>
      <c r="DK9" s="35">
        <v>0.41</v>
      </c>
      <c r="DN9" s="5">
        <v>1.05</v>
      </c>
      <c r="DO9" s="5">
        <v>0.32</v>
      </c>
      <c r="DS9" s="5">
        <v>5.76</v>
      </c>
      <c r="DW9" s="35">
        <v>0.74</v>
      </c>
      <c r="GA9" s="5">
        <v>0.42</v>
      </c>
    </row>
    <row r="10" spans="1:231" x14ac:dyDescent="0.25">
      <c r="A10" s="64">
        <v>42264</v>
      </c>
      <c r="B10" s="4">
        <f t="shared" si="0"/>
        <v>30</v>
      </c>
      <c r="C10" s="12">
        <f t="shared" si="1"/>
        <v>3.05</v>
      </c>
      <c r="D10" s="5">
        <v>4</v>
      </c>
      <c r="E10" s="5" t="s">
        <v>543</v>
      </c>
      <c r="F10" s="5" t="s">
        <v>170</v>
      </c>
      <c r="G10" s="37" t="s">
        <v>171</v>
      </c>
      <c r="AV10" s="5">
        <v>0.1</v>
      </c>
      <c r="BT10" s="5">
        <v>0.46</v>
      </c>
      <c r="CF10" s="5">
        <v>0.1</v>
      </c>
      <c r="CG10" s="5">
        <v>0.08</v>
      </c>
      <c r="CR10" s="5">
        <v>0.15</v>
      </c>
      <c r="DD10" s="5">
        <v>0.33</v>
      </c>
      <c r="DP10" s="5">
        <v>0.38</v>
      </c>
      <c r="ER10" s="5">
        <v>0.83</v>
      </c>
      <c r="ES10" s="5">
        <v>1.34</v>
      </c>
      <c r="ET10" s="5">
        <v>0.71</v>
      </c>
      <c r="EV10" s="5">
        <v>0.31</v>
      </c>
      <c r="EW10" s="5">
        <v>0.38</v>
      </c>
      <c r="FJ10" s="5">
        <v>0.33</v>
      </c>
      <c r="FK10" s="5">
        <v>0.74</v>
      </c>
      <c r="FN10" s="5">
        <v>0.95</v>
      </c>
      <c r="GB10" s="5">
        <v>0.6</v>
      </c>
      <c r="GC10" s="5">
        <v>0.69</v>
      </c>
      <c r="GD10" s="5">
        <v>0.22</v>
      </c>
      <c r="GE10" s="5">
        <v>0.17</v>
      </c>
      <c r="GF10" s="5">
        <v>0.43</v>
      </c>
      <c r="GG10" s="5">
        <v>0.25</v>
      </c>
      <c r="GT10" s="5">
        <v>0.19</v>
      </c>
      <c r="GV10" s="5">
        <v>0.3</v>
      </c>
      <c r="HJ10" s="5">
        <v>0.71</v>
      </c>
      <c r="HK10" s="5">
        <v>0.73</v>
      </c>
      <c r="HL10" s="5">
        <v>3.05</v>
      </c>
      <c r="HM10" s="5">
        <v>0.78</v>
      </c>
      <c r="HN10" s="5">
        <v>0.75</v>
      </c>
      <c r="HO10" s="5">
        <v>0.67</v>
      </c>
      <c r="HP10" s="5">
        <v>0.43</v>
      </c>
    </row>
    <row r="11" spans="1:231" s="62" customFormat="1" x14ac:dyDescent="0.25">
      <c r="A11" s="65">
        <v>42285</v>
      </c>
      <c r="B11" s="4">
        <f t="shared" ref="B11" si="2">COUNTIF(H11:HW11,"&gt;0")</f>
        <v>29</v>
      </c>
      <c r="C11" s="12">
        <f t="shared" ref="C11" si="3">MAX(H11:HW11)</f>
        <v>1.4</v>
      </c>
      <c r="D11" s="61">
        <v>4</v>
      </c>
      <c r="E11" s="61" t="s">
        <v>543</v>
      </c>
      <c r="F11" s="61" t="s">
        <v>176</v>
      </c>
      <c r="G11" s="37" t="s">
        <v>177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>
        <v>0.42</v>
      </c>
      <c r="AI11" s="60"/>
      <c r="AJ11" s="60">
        <v>0.08</v>
      </c>
      <c r="AK11" s="60">
        <v>0.12</v>
      </c>
      <c r="AL11" s="60">
        <v>1.4</v>
      </c>
      <c r="AM11" s="60">
        <v>0.08</v>
      </c>
      <c r="AN11" s="60">
        <v>0.03</v>
      </c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>
        <v>0.52</v>
      </c>
      <c r="AZ11" s="60"/>
      <c r="BA11" s="60">
        <v>0.16</v>
      </c>
      <c r="BB11" s="60"/>
      <c r="BC11" s="60"/>
      <c r="BD11" s="60"/>
      <c r="BE11" s="60"/>
      <c r="BF11" s="60"/>
      <c r="BG11" s="60"/>
      <c r="BH11" s="60"/>
      <c r="BI11" s="60">
        <v>0.11</v>
      </c>
      <c r="BJ11" s="60">
        <v>0.38</v>
      </c>
      <c r="BK11" s="60">
        <v>0.47</v>
      </c>
      <c r="BL11" s="60">
        <v>0.1</v>
      </c>
      <c r="BM11" s="60">
        <v>0.24</v>
      </c>
      <c r="BN11" s="60"/>
      <c r="BO11" s="60"/>
      <c r="BP11" s="60"/>
      <c r="BQ11" s="60"/>
      <c r="BR11" s="60"/>
      <c r="BS11" s="60"/>
      <c r="BT11" s="60"/>
      <c r="BU11" s="60">
        <v>0.09</v>
      </c>
      <c r="BV11" s="60">
        <v>0.28999999999999998</v>
      </c>
      <c r="BW11" s="60">
        <v>0.4</v>
      </c>
      <c r="BX11" s="60">
        <v>0.27</v>
      </c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>
        <v>0.08</v>
      </c>
      <c r="CR11" s="60"/>
      <c r="CS11" s="60"/>
      <c r="CT11" s="60">
        <v>0.13</v>
      </c>
      <c r="CU11" s="60">
        <v>0.22</v>
      </c>
      <c r="CV11" s="60">
        <v>0.26</v>
      </c>
      <c r="CW11" s="60"/>
      <c r="CX11" s="60"/>
      <c r="CY11" s="60"/>
      <c r="CZ11" s="60"/>
      <c r="DA11" s="60"/>
      <c r="DB11" s="60"/>
      <c r="DC11" s="60">
        <v>0.11</v>
      </c>
      <c r="DD11" s="60"/>
      <c r="DE11" s="60"/>
      <c r="DF11" s="60">
        <v>0.32</v>
      </c>
      <c r="DG11" s="60">
        <v>0.6</v>
      </c>
      <c r="DH11" s="60">
        <v>0.1</v>
      </c>
      <c r="DI11" s="60"/>
      <c r="DJ11" s="60"/>
      <c r="DK11" s="60"/>
      <c r="DL11" s="60"/>
      <c r="DM11" s="60"/>
      <c r="DN11" s="60"/>
      <c r="DO11" s="60"/>
      <c r="DP11" s="60"/>
      <c r="DQ11" s="60"/>
      <c r="DR11" s="60">
        <v>0.34</v>
      </c>
      <c r="DS11" s="60">
        <v>0.95</v>
      </c>
      <c r="DT11" s="60">
        <v>0.16</v>
      </c>
      <c r="DU11" s="60">
        <v>0.31</v>
      </c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</row>
    <row r="12" spans="1:231" x14ac:dyDescent="0.25">
      <c r="A12" s="64">
        <v>42316</v>
      </c>
      <c r="B12" s="4">
        <f t="shared" si="0"/>
        <v>26</v>
      </c>
      <c r="C12" s="12">
        <f t="shared" si="1"/>
        <v>2.8787878787878785</v>
      </c>
      <c r="D12" s="5">
        <v>6</v>
      </c>
      <c r="E12" s="5" t="s">
        <v>562</v>
      </c>
      <c r="F12" s="5" t="s">
        <v>288</v>
      </c>
      <c r="G12" s="37" t="s">
        <v>561</v>
      </c>
      <c r="J12" s="5">
        <v>0.27</v>
      </c>
      <c r="V12" s="5">
        <v>0.28999999999999998</v>
      </c>
      <c r="AJ12" s="5">
        <v>0.26</v>
      </c>
      <c r="AV12" s="5">
        <v>0.26</v>
      </c>
      <c r="BD12" s="5">
        <v>0.27</v>
      </c>
      <c r="BE12" s="5">
        <v>0.27</v>
      </c>
      <c r="BQ12" s="5">
        <v>0.26</v>
      </c>
      <c r="BT12" s="5">
        <v>0.26</v>
      </c>
      <c r="CD12" s="5">
        <v>0.27</v>
      </c>
      <c r="CF12" s="5">
        <v>0.26</v>
      </c>
      <c r="CO12" s="41">
        <v>0.27</v>
      </c>
      <c r="DB12" s="5">
        <v>0.28000000000000003</v>
      </c>
      <c r="DD12" s="5">
        <v>0.26</v>
      </c>
      <c r="DE12" s="5">
        <v>0.26</v>
      </c>
      <c r="DN12" s="41">
        <v>0.26</v>
      </c>
      <c r="DP12" s="5">
        <v>0.26</v>
      </c>
      <c r="DQ12" s="5">
        <v>0.28000000000000003</v>
      </c>
      <c r="DX12" s="5">
        <f>0.38*(1/0.132)</f>
        <v>2.8787878787878785</v>
      </c>
      <c r="EP12" s="5">
        <v>0.26</v>
      </c>
      <c r="FF12" s="5">
        <v>0.42</v>
      </c>
      <c r="FG12" s="5">
        <v>0.49</v>
      </c>
      <c r="FY12" s="5">
        <v>0.21</v>
      </c>
      <c r="GE12" s="5">
        <v>0.21</v>
      </c>
      <c r="GP12" s="5">
        <f>0.33*(1/0.23)</f>
        <v>1.4347826086956521</v>
      </c>
      <c r="HH12" s="5">
        <v>0.22</v>
      </c>
      <c r="HN12" s="5">
        <v>0.21</v>
      </c>
    </row>
    <row r="13" spans="1:231" x14ac:dyDescent="0.25">
      <c r="A13" s="64">
        <v>42355</v>
      </c>
      <c r="B13" s="4">
        <f t="shared" si="0"/>
        <v>25</v>
      </c>
      <c r="C13" s="12">
        <f t="shared" si="1"/>
        <v>0.83</v>
      </c>
      <c r="D13" s="5">
        <v>12</v>
      </c>
      <c r="E13" s="5" t="s">
        <v>545</v>
      </c>
      <c r="F13" s="5" t="s">
        <v>408</v>
      </c>
      <c r="G13" s="37" t="s">
        <v>409</v>
      </c>
      <c r="AG13" s="5">
        <v>0.3</v>
      </c>
      <c r="AH13" s="5">
        <v>0.83</v>
      </c>
      <c r="AJ13" s="5">
        <v>0.31</v>
      </c>
      <c r="AK13" s="5">
        <v>0.28000000000000003</v>
      </c>
      <c r="AL13" s="5">
        <v>0.26</v>
      </c>
      <c r="AM13" s="5">
        <v>0.28999999999999998</v>
      </c>
      <c r="AN13" s="5">
        <v>0.24</v>
      </c>
      <c r="AO13" s="5">
        <v>0.28999999999999998</v>
      </c>
      <c r="AS13" s="5">
        <v>0.25</v>
      </c>
      <c r="AT13" s="5">
        <v>0.3</v>
      </c>
      <c r="AU13" s="5">
        <v>0.21</v>
      </c>
      <c r="AV13" s="5">
        <v>0.27</v>
      </c>
      <c r="BA13" s="5">
        <v>0.28000000000000003</v>
      </c>
      <c r="BE13" s="5">
        <v>0.26</v>
      </c>
      <c r="BL13" s="5">
        <v>0.34</v>
      </c>
      <c r="BP13" s="5">
        <v>0.21</v>
      </c>
      <c r="CR13" s="5">
        <v>0.34</v>
      </c>
      <c r="DA13" s="5">
        <v>0.24</v>
      </c>
      <c r="DB13" s="5">
        <v>0.79</v>
      </c>
      <c r="DE13" s="5">
        <v>0.26</v>
      </c>
      <c r="DH13" s="5">
        <v>0.27</v>
      </c>
      <c r="DL13" s="5">
        <v>0.27</v>
      </c>
      <c r="DM13" s="5">
        <v>0.25</v>
      </c>
      <c r="DN13" s="5">
        <v>0.33</v>
      </c>
      <c r="GA13" s="5">
        <v>7.0000000000000007E-2</v>
      </c>
    </row>
    <row r="14" spans="1:231" x14ac:dyDescent="0.25">
      <c r="A14" s="64">
        <v>42386</v>
      </c>
      <c r="B14" s="4">
        <f t="shared" si="0"/>
        <v>18</v>
      </c>
      <c r="C14" s="12">
        <f t="shared" si="1"/>
        <v>9.5399999999999991</v>
      </c>
      <c r="D14" s="5">
        <v>12</v>
      </c>
      <c r="E14" s="5" t="s">
        <v>545</v>
      </c>
      <c r="F14" s="5" t="s">
        <v>410</v>
      </c>
      <c r="G14" s="37" t="s">
        <v>411</v>
      </c>
      <c r="AI14" s="5">
        <v>1.25</v>
      </c>
      <c r="AV14" s="5">
        <v>0.08</v>
      </c>
      <c r="CQ14" s="5">
        <v>0.11</v>
      </c>
      <c r="CR14" s="5">
        <v>0.1</v>
      </c>
      <c r="DZ14" s="5">
        <v>0.4</v>
      </c>
      <c r="EA14" s="5">
        <v>0.5</v>
      </c>
      <c r="EB14" s="5">
        <v>0.71</v>
      </c>
      <c r="ED14" s="5">
        <v>0.47</v>
      </c>
      <c r="EE14" s="5">
        <v>0.33</v>
      </c>
      <c r="EF14" s="5">
        <v>0.08</v>
      </c>
      <c r="EG14" s="5">
        <v>0.08</v>
      </c>
      <c r="EH14" s="35">
        <v>0.02</v>
      </c>
      <c r="EQ14" s="5">
        <v>1.55</v>
      </c>
      <c r="ER14" s="5">
        <v>0.83</v>
      </c>
      <c r="FH14" s="5">
        <v>9.5399999999999991</v>
      </c>
      <c r="FI14" s="5">
        <v>0.72</v>
      </c>
      <c r="FJ14" s="5">
        <v>0.11</v>
      </c>
      <c r="FZ14" s="5">
        <v>0.73</v>
      </c>
    </row>
    <row r="15" spans="1:231" x14ac:dyDescent="0.25">
      <c r="B15" s="4">
        <f t="shared" si="0"/>
        <v>17</v>
      </c>
      <c r="C15" s="12">
        <f t="shared" si="1"/>
        <v>0.14000000000000001</v>
      </c>
      <c r="D15" s="5">
        <v>2</v>
      </c>
      <c r="E15" s="5" t="s">
        <v>545</v>
      </c>
      <c r="F15" s="5" t="s">
        <v>44</v>
      </c>
      <c r="G15" s="37" t="s">
        <v>45</v>
      </c>
      <c r="N15" s="35"/>
      <c r="O15" s="35"/>
      <c r="P15" s="35"/>
      <c r="Q15" s="35"/>
      <c r="Z15" s="35"/>
      <c r="AA15" s="35"/>
      <c r="AB15" s="35"/>
      <c r="AC15" s="35"/>
      <c r="AF15" s="5">
        <v>0.02</v>
      </c>
      <c r="AG15" s="5">
        <v>0.02</v>
      </c>
      <c r="AH15" s="5">
        <v>0.14000000000000001</v>
      </c>
      <c r="AJ15" s="5">
        <v>0.02</v>
      </c>
      <c r="AK15" s="5">
        <v>0.02</v>
      </c>
      <c r="AL15" s="35">
        <v>0.03</v>
      </c>
      <c r="AM15" s="35">
        <v>0.02</v>
      </c>
      <c r="AN15" s="35">
        <v>0.02</v>
      </c>
      <c r="AO15" s="35"/>
      <c r="AV15" s="5">
        <v>0.01</v>
      </c>
      <c r="AW15" s="5">
        <v>0.01</v>
      </c>
      <c r="AX15" s="35"/>
      <c r="AY15" s="35"/>
      <c r="AZ15" s="35"/>
      <c r="BA15" s="35"/>
      <c r="BI15" s="5">
        <v>0.01</v>
      </c>
      <c r="BJ15" s="35"/>
      <c r="BK15" s="35"/>
      <c r="BL15" s="35"/>
      <c r="BM15" s="35"/>
      <c r="BU15" s="5">
        <v>0.02</v>
      </c>
      <c r="BV15" s="35"/>
      <c r="BW15" s="35"/>
      <c r="BX15" s="35"/>
      <c r="BY15" s="35"/>
      <c r="CH15" s="35"/>
      <c r="CI15" s="35"/>
      <c r="CJ15" s="35"/>
      <c r="CK15" s="35"/>
      <c r="CT15" s="35"/>
      <c r="CU15" s="35"/>
      <c r="CV15" s="35"/>
      <c r="CW15" s="35"/>
      <c r="DB15" s="5">
        <v>0.12</v>
      </c>
      <c r="DE15" s="5">
        <v>0.03</v>
      </c>
      <c r="DF15" s="35"/>
      <c r="DG15" s="35"/>
      <c r="DH15" s="35"/>
      <c r="DI15" s="35"/>
      <c r="DL15" s="5">
        <v>0.01</v>
      </c>
      <c r="DM15" s="5">
        <v>0.01</v>
      </c>
      <c r="DN15" s="5">
        <v>0.04</v>
      </c>
      <c r="DR15" s="35"/>
      <c r="DS15" s="35"/>
      <c r="DT15" s="35"/>
      <c r="DU15" s="35"/>
      <c r="ED15" s="35"/>
      <c r="EE15" s="35"/>
      <c r="EF15" s="35"/>
      <c r="EG15" s="35"/>
      <c r="EU15" s="35"/>
      <c r="EV15" s="35"/>
      <c r="EW15" s="35"/>
      <c r="EX15" s="35"/>
      <c r="FL15" s="35"/>
      <c r="FM15" s="35"/>
      <c r="FN15" s="35"/>
      <c r="FO15" s="35"/>
      <c r="GD15" s="35"/>
      <c r="GE15" s="35"/>
      <c r="GF15" s="35"/>
      <c r="GG15" s="35"/>
      <c r="GV15" s="35"/>
      <c r="GW15" s="35"/>
      <c r="GX15" s="35"/>
      <c r="GY15" s="35"/>
      <c r="HM15" s="35"/>
      <c r="HN15" s="35"/>
      <c r="HO15" s="35"/>
      <c r="HP15" s="35"/>
    </row>
    <row r="16" spans="1:231" x14ac:dyDescent="0.25">
      <c r="B16" s="4">
        <f t="shared" si="0"/>
        <v>12</v>
      </c>
      <c r="C16" s="12">
        <f t="shared" si="1"/>
        <v>0.38</v>
      </c>
      <c r="D16" s="5">
        <v>5</v>
      </c>
      <c r="E16" s="5" t="s">
        <v>548</v>
      </c>
      <c r="F16" s="5" t="s">
        <v>224</v>
      </c>
      <c r="G16" s="37" t="s">
        <v>225</v>
      </c>
      <c r="AJ16" s="5">
        <v>0.32</v>
      </c>
      <c r="AO16" s="5">
        <v>0.25</v>
      </c>
      <c r="AV16" s="5">
        <v>0.38</v>
      </c>
      <c r="AW16" s="5">
        <v>0.23</v>
      </c>
      <c r="BH16" s="5">
        <v>0.35</v>
      </c>
      <c r="BI16" s="5">
        <v>0.24</v>
      </c>
      <c r="BU16" s="5">
        <v>0.34</v>
      </c>
      <c r="BZ16" s="35">
        <v>0.24</v>
      </c>
      <c r="DD16" s="5">
        <v>0.26</v>
      </c>
      <c r="DE16" s="5">
        <v>0.25</v>
      </c>
      <c r="DP16" s="5">
        <v>0.26</v>
      </c>
      <c r="DQ16" s="5">
        <v>0.25</v>
      </c>
    </row>
    <row r="17" spans="2:224" x14ac:dyDescent="0.25">
      <c r="B17" s="4">
        <f t="shared" si="0"/>
        <v>9</v>
      </c>
      <c r="C17" s="12">
        <f t="shared" si="1"/>
        <v>0.2</v>
      </c>
      <c r="D17" s="5">
        <v>5</v>
      </c>
      <c r="E17" s="5" t="s">
        <v>548</v>
      </c>
      <c r="F17" s="5" t="s">
        <v>230</v>
      </c>
      <c r="G17" s="37" t="s">
        <v>231</v>
      </c>
      <c r="H17" s="35">
        <v>0.14000000000000001</v>
      </c>
      <c r="I17" s="35"/>
      <c r="J17" s="35"/>
      <c r="K17" s="35"/>
      <c r="L17" s="35"/>
      <c r="M17" s="35"/>
      <c r="N17" s="35"/>
      <c r="O17" s="35"/>
      <c r="P17" s="35"/>
      <c r="Q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F17" s="35">
        <v>0.2</v>
      </c>
      <c r="AG17" s="35"/>
      <c r="AH17" s="35"/>
      <c r="AI17" s="35"/>
      <c r="AJ17" s="35"/>
      <c r="AK17" s="35"/>
      <c r="AL17" s="35"/>
      <c r="AM17" s="35"/>
      <c r="AN17" s="35"/>
      <c r="AO17" s="35"/>
      <c r="AR17" s="35">
        <v>0.16</v>
      </c>
      <c r="AS17" s="35"/>
      <c r="AT17" s="35"/>
      <c r="AU17" s="35"/>
      <c r="AV17" s="35"/>
      <c r="AW17" s="35"/>
      <c r="AX17" s="35"/>
      <c r="AY17" s="35"/>
      <c r="AZ17" s="35"/>
      <c r="BA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P17" s="35"/>
      <c r="BQ17" s="35"/>
      <c r="BR17" s="35"/>
      <c r="BS17" s="35">
        <v>0.15</v>
      </c>
      <c r="BT17" s="35"/>
      <c r="BU17" s="35"/>
      <c r="BV17" s="35"/>
      <c r="BW17" s="35"/>
      <c r="BX17" s="35"/>
      <c r="BY17" s="35"/>
      <c r="CB17" s="35"/>
      <c r="CC17" s="40">
        <v>0.16</v>
      </c>
      <c r="CD17" s="35"/>
      <c r="CE17" s="35"/>
      <c r="CF17" s="35"/>
      <c r="CG17" s="35"/>
      <c r="CH17" s="35"/>
      <c r="CI17" s="35"/>
      <c r="CJ17" s="35"/>
      <c r="CK17" s="35"/>
      <c r="CN17" s="35"/>
      <c r="CO17" s="35">
        <v>0.16</v>
      </c>
      <c r="CP17" s="35"/>
      <c r="CQ17" s="35"/>
      <c r="CR17" s="35"/>
      <c r="CS17" s="35"/>
      <c r="CT17" s="35"/>
      <c r="CU17" s="35"/>
      <c r="CV17" s="35"/>
      <c r="CW17" s="35"/>
      <c r="CZ17" s="35">
        <v>0.17</v>
      </c>
      <c r="DA17" s="40">
        <v>0.16</v>
      </c>
      <c r="DB17" s="35"/>
      <c r="DC17" s="35"/>
      <c r="DD17" s="35"/>
      <c r="DE17" s="35"/>
      <c r="DF17" s="35"/>
      <c r="DG17" s="35"/>
      <c r="DH17" s="35"/>
      <c r="DI17" s="35"/>
      <c r="DL17" s="35"/>
      <c r="DM17" s="35">
        <v>0.14000000000000001</v>
      </c>
      <c r="DN17" s="35"/>
      <c r="DO17" s="35"/>
      <c r="DP17" s="35"/>
      <c r="DQ17" s="35"/>
      <c r="DR17" s="35"/>
      <c r="DS17" s="35"/>
      <c r="DT17" s="35"/>
      <c r="DU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</row>
    <row r="18" spans="2:224" x14ac:dyDescent="0.25">
      <c r="B18" s="4">
        <f t="shared" si="0"/>
        <v>5</v>
      </c>
      <c r="C18" s="12">
        <f t="shared" si="1"/>
        <v>0.33</v>
      </c>
      <c r="D18" s="5">
        <v>3</v>
      </c>
      <c r="E18" s="5" t="s">
        <v>548</v>
      </c>
      <c r="F18" s="5" t="s">
        <v>116</v>
      </c>
      <c r="G18" s="37" t="s">
        <v>117</v>
      </c>
      <c r="H18" s="5">
        <v>0.28000000000000003</v>
      </c>
      <c r="K18" s="35"/>
      <c r="L18" s="35"/>
      <c r="M18" s="35"/>
      <c r="N18" s="35"/>
      <c r="O18" s="35"/>
      <c r="P18" s="35"/>
      <c r="Q18" s="35"/>
      <c r="W18" s="35"/>
      <c r="X18" s="35"/>
      <c r="Y18" s="35"/>
      <c r="Z18" s="35"/>
      <c r="AA18" s="35"/>
      <c r="AB18" s="35"/>
      <c r="AC18" s="35"/>
      <c r="AF18" s="5">
        <v>0.31</v>
      </c>
      <c r="AI18" s="35"/>
      <c r="AJ18" s="35"/>
      <c r="AK18" s="35"/>
      <c r="AL18" s="35"/>
      <c r="AM18" s="35"/>
      <c r="AN18" s="35"/>
      <c r="AO18" s="35"/>
      <c r="AU18" s="35"/>
      <c r="AV18" s="35"/>
      <c r="AW18" s="35"/>
      <c r="AX18" s="35"/>
      <c r="AY18" s="35"/>
      <c r="AZ18" s="35"/>
      <c r="BA18" s="35"/>
      <c r="BE18" s="5">
        <v>0.33</v>
      </c>
      <c r="BG18" s="35"/>
      <c r="BH18" s="35"/>
      <c r="BI18" s="35"/>
      <c r="BJ18" s="35"/>
      <c r="BK18" s="35"/>
      <c r="BL18" s="35"/>
      <c r="BM18" s="35"/>
      <c r="BS18" s="35"/>
      <c r="BT18" s="35"/>
      <c r="BU18" s="35"/>
      <c r="BV18" s="35"/>
      <c r="BW18" s="35"/>
      <c r="BX18" s="35"/>
      <c r="BY18" s="35"/>
      <c r="CE18" s="35"/>
      <c r="CF18" s="35"/>
      <c r="CG18" s="35"/>
      <c r="CH18" s="35"/>
      <c r="CI18" s="35"/>
      <c r="CJ18" s="35"/>
      <c r="CK18" s="35"/>
      <c r="CO18" s="5">
        <v>0.28000000000000003</v>
      </c>
      <c r="CQ18" s="35"/>
      <c r="CR18" s="35"/>
      <c r="CS18" s="35"/>
      <c r="CT18" s="35"/>
      <c r="CU18" s="35"/>
      <c r="CV18" s="35"/>
      <c r="CW18" s="35"/>
      <c r="DC18" s="35"/>
      <c r="DD18" s="35"/>
      <c r="DE18" s="35"/>
      <c r="DF18" s="35"/>
      <c r="DG18" s="35"/>
      <c r="DH18" s="35"/>
      <c r="DI18" s="35"/>
      <c r="DL18" s="41">
        <v>0.28000000000000003</v>
      </c>
      <c r="DO18" s="35"/>
      <c r="DP18" s="35"/>
      <c r="DQ18" s="35"/>
      <c r="DR18" s="35"/>
      <c r="DS18" s="35"/>
      <c r="DT18" s="35"/>
      <c r="DU18" s="35"/>
      <c r="EA18" s="35"/>
      <c r="EB18" s="35"/>
      <c r="EC18" s="35"/>
      <c r="ED18" s="35"/>
      <c r="EE18" s="35"/>
      <c r="EF18" s="35"/>
      <c r="EG18" s="35"/>
      <c r="ER18" s="35"/>
      <c r="ES18" s="35"/>
      <c r="ET18" s="35"/>
      <c r="EU18" s="35"/>
      <c r="EV18" s="35"/>
      <c r="EW18" s="35"/>
      <c r="EX18" s="35"/>
      <c r="FI18" s="35"/>
      <c r="FJ18" s="35"/>
      <c r="FK18" s="35"/>
      <c r="FL18" s="35"/>
      <c r="FM18" s="35"/>
      <c r="FN18" s="35"/>
      <c r="FO18" s="35"/>
      <c r="GA18" s="35"/>
      <c r="GB18" s="35"/>
      <c r="GC18" s="35"/>
      <c r="GD18" s="35"/>
      <c r="GE18" s="35"/>
      <c r="GF18" s="35"/>
      <c r="GG18" s="35"/>
      <c r="GS18" s="35"/>
      <c r="GT18" s="35"/>
      <c r="GU18" s="35"/>
      <c r="GV18" s="35"/>
      <c r="GW18" s="35"/>
      <c r="GX18" s="35"/>
      <c r="GY18" s="35"/>
      <c r="HJ18" s="35"/>
      <c r="HK18" s="35"/>
      <c r="HL18" s="35"/>
      <c r="HM18" s="35"/>
      <c r="HN18" s="35"/>
      <c r="HO18" s="35"/>
      <c r="HP18" s="35"/>
    </row>
    <row r="19" spans="2:224" x14ac:dyDescent="0.25">
      <c r="B19" s="4">
        <f t="shared" si="0"/>
        <v>5</v>
      </c>
      <c r="C19" s="12">
        <f t="shared" si="1"/>
        <v>0.21</v>
      </c>
      <c r="D19" s="5">
        <v>3</v>
      </c>
      <c r="E19" s="5" t="s">
        <v>548</v>
      </c>
      <c r="F19" s="5" t="s">
        <v>136</v>
      </c>
      <c r="G19" s="37" t="s">
        <v>137</v>
      </c>
      <c r="H19" s="35"/>
      <c r="I19" s="35"/>
      <c r="J19" s="35"/>
      <c r="K19" s="35"/>
      <c r="L19" s="35"/>
      <c r="M19" s="35"/>
      <c r="N19" s="35"/>
      <c r="O19" s="35"/>
      <c r="P19" s="35"/>
      <c r="Q19" s="35"/>
      <c r="T19" s="35"/>
      <c r="U19" s="35"/>
      <c r="V19" s="35">
        <v>0.16</v>
      </c>
      <c r="W19" s="35"/>
      <c r="X19" s="35"/>
      <c r="Y19" s="35"/>
      <c r="Z19" s="35"/>
      <c r="AA19" s="35"/>
      <c r="AB19" s="35"/>
      <c r="AC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R19" s="35"/>
      <c r="AS19" s="35"/>
      <c r="AT19" s="35"/>
      <c r="AU19" s="35"/>
      <c r="AV19" s="35">
        <v>0.16</v>
      </c>
      <c r="AW19" s="35"/>
      <c r="AX19" s="35"/>
      <c r="AY19" s="35"/>
      <c r="AZ19" s="35"/>
      <c r="BA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X19" s="35"/>
      <c r="DY19" s="35"/>
      <c r="DZ19" s="35"/>
      <c r="EA19" s="35"/>
      <c r="EB19" s="35"/>
      <c r="EC19" s="35"/>
      <c r="ED19" s="35"/>
      <c r="EE19" s="35"/>
      <c r="EF19" s="35">
        <v>0.21</v>
      </c>
      <c r="EG19" s="35"/>
      <c r="EM19" s="35">
        <v>0.17</v>
      </c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HE19" s="35">
        <v>0.16</v>
      </c>
      <c r="HG19" s="35"/>
      <c r="HH19" s="35"/>
      <c r="HI19" s="35"/>
      <c r="HJ19" s="35"/>
      <c r="HK19" s="35"/>
      <c r="HL19" s="35"/>
      <c r="HM19" s="35"/>
      <c r="HN19" s="35"/>
      <c r="HO19" s="35"/>
      <c r="HP19" s="35"/>
    </row>
    <row r="20" spans="2:224" x14ac:dyDescent="0.25">
      <c r="B20" s="4">
        <f t="shared" si="0"/>
        <v>5</v>
      </c>
      <c r="C20" s="12">
        <f t="shared" si="1"/>
        <v>0.19</v>
      </c>
      <c r="D20" s="5">
        <v>5</v>
      </c>
      <c r="E20" s="5" t="s">
        <v>544</v>
      </c>
      <c r="F20" s="5" t="s">
        <v>250</v>
      </c>
      <c r="G20" s="37" t="s">
        <v>251</v>
      </c>
      <c r="H20" s="35">
        <v>0.17</v>
      </c>
      <c r="I20" s="35"/>
      <c r="J20" s="35">
        <v>0.18</v>
      </c>
      <c r="K20" s="35"/>
      <c r="L20" s="35"/>
      <c r="M20" s="35"/>
      <c r="N20" s="35"/>
      <c r="O20" s="35"/>
      <c r="P20" s="35"/>
      <c r="Q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P20" s="35"/>
      <c r="BQ20" s="35"/>
      <c r="BR20" s="35">
        <v>0.18</v>
      </c>
      <c r="BS20" s="35"/>
      <c r="BT20" s="35"/>
      <c r="BU20" s="35"/>
      <c r="BV20" s="35"/>
      <c r="BW20" s="35"/>
      <c r="BX20" s="35"/>
      <c r="BY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Z20" s="35"/>
      <c r="DA20" s="35"/>
      <c r="DB20" s="35">
        <v>0.19</v>
      </c>
      <c r="DC20" s="35">
        <v>0.18</v>
      </c>
      <c r="DD20" s="35"/>
      <c r="DE20" s="35"/>
      <c r="DF20" s="35"/>
      <c r="DG20" s="35"/>
      <c r="DH20" s="35"/>
      <c r="DI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</row>
    <row r="21" spans="2:224" x14ac:dyDescent="0.25">
      <c r="B21" s="4">
        <f t="shared" si="0"/>
        <v>5</v>
      </c>
      <c r="C21" s="12">
        <f t="shared" si="1"/>
        <v>0.23</v>
      </c>
      <c r="D21" s="5">
        <v>5</v>
      </c>
      <c r="E21" s="5" t="s">
        <v>548</v>
      </c>
      <c r="F21" s="5" t="s">
        <v>226</v>
      </c>
      <c r="G21" s="37" t="s">
        <v>227</v>
      </c>
      <c r="H21" s="35"/>
      <c r="I21" s="35"/>
      <c r="J21" s="35"/>
      <c r="K21" s="35"/>
      <c r="L21" s="35"/>
      <c r="M21" s="35"/>
      <c r="N21" s="35"/>
      <c r="O21" s="35"/>
      <c r="P21" s="35"/>
      <c r="Q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F21" s="35"/>
      <c r="AG21" s="35">
        <v>0.2</v>
      </c>
      <c r="AH21" s="35"/>
      <c r="AI21" s="35"/>
      <c r="AJ21" s="35">
        <v>0.23</v>
      </c>
      <c r="AK21" s="35"/>
      <c r="AL21" s="35">
        <v>0.2</v>
      </c>
      <c r="AM21" s="35">
        <v>0.2</v>
      </c>
      <c r="AN21" s="35"/>
      <c r="AO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D21" s="35"/>
      <c r="BE21" s="35"/>
      <c r="BF21" s="35"/>
      <c r="BG21" s="35"/>
      <c r="BH21" s="35"/>
      <c r="BI21" s="35"/>
      <c r="BJ21" s="35"/>
      <c r="BK21" s="35">
        <v>0.21</v>
      </c>
      <c r="BL21" s="35"/>
      <c r="BM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</row>
    <row r="22" spans="2:224" x14ac:dyDescent="0.25">
      <c r="B22" s="4">
        <f t="shared" si="0"/>
        <v>5</v>
      </c>
      <c r="C22" s="12">
        <f t="shared" si="1"/>
        <v>0.35</v>
      </c>
      <c r="D22" s="5">
        <v>3</v>
      </c>
      <c r="E22" s="5" t="s">
        <v>543</v>
      </c>
      <c r="F22" s="5" t="s">
        <v>128</v>
      </c>
      <c r="G22" s="37" t="s">
        <v>129</v>
      </c>
      <c r="L22" s="35"/>
      <c r="M22" s="35"/>
      <c r="N22" s="35"/>
      <c r="O22" s="35"/>
      <c r="P22" s="35"/>
      <c r="Q22" s="35"/>
      <c r="X22" s="35"/>
      <c r="Y22" s="35"/>
      <c r="Z22" s="35"/>
      <c r="AA22" s="35"/>
      <c r="AB22" s="35"/>
      <c r="AC22" s="35"/>
      <c r="AF22" s="5">
        <v>0.24</v>
      </c>
      <c r="AJ22" s="35"/>
      <c r="AK22" s="35"/>
      <c r="AL22" s="35"/>
      <c r="AM22" s="35"/>
      <c r="AN22" s="35"/>
      <c r="AO22" s="35"/>
      <c r="AP22" s="35">
        <v>0.35</v>
      </c>
      <c r="AV22" s="35"/>
      <c r="AW22" s="35"/>
      <c r="AX22" s="35"/>
      <c r="AY22" s="35"/>
      <c r="AZ22" s="35"/>
      <c r="BA22" s="35"/>
      <c r="BH22" s="35"/>
      <c r="BI22" s="35"/>
      <c r="BJ22" s="35"/>
      <c r="BK22" s="35"/>
      <c r="BL22" s="35"/>
      <c r="BM22" s="35"/>
      <c r="BT22" s="35"/>
      <c r="BU22" s="35"/>
      <c r="BV22" s="35"/>
      <c r="BW22" s="35"/>
      <c r="BX22" s="35"/>
      <c r="BY22" s="35"/>
      <c r="BZ22" s="35">
        <v>0.23</v>
      </c>
      <c r="CF22" s="35"/>
      <c r="CG22" s="35"/>
      <c r="CH22" s="35"/>
      <c r="CI22" s="35"/>
      <c r="CJ22" s="35"/>
      <c r="CK22" s="35"/>
      <c r="CR22" s="35"/>
      <c r="CS22" s="35"/>
      <c r="CT22" s="35"/>
      <c r="CU22" s="35"/>
      <c r="CV22" s="35"/>
      <c r="CW22" s="35"/>
      <c r="DD22" s="35"/>
      <c r="DE22" s="35"/>
      <c r="DF22" s="35"/>
      <c r="DG22" s="35"/>
      <c r="DH22" s="35"/>
      <c r="DI22" s="35"/>
      <c r="DP22" s="35"/>
      <c r="DQ22" s="35"/>
      <c r="DR22" s="35"/>
      <c r="DS22" s="35"/>
      <c r="DT22" s="35"/>
      <c r="DU22" s="35"/>
      <c r="DV22" s="35">
        <v>0.21</v>
      </c>
      <c r="DW22" s="35">
        <v>0.2</v>
      </c>
      <c r="EB22" s="35"/>
      <c r="EC22" s="35"/>
      <c r="ED22" s="35"/>
      <c r="EE22" s="35"/>
      <c r="EF22" s="35"/>
      <c r="EG22" s="35"/>
      <c r="ES22" s="35"/>
      <c r="ET22" s="35"/>
      <c r="EU22" s="35"/>
      <c r="EV22" s="35"/>
      <c r="EW22" s="35"/>
      <c r="EX22" s="35"/>
      <c r="FJ22" s="35"/>
      <c r="FK22" s="35"/>
      <c r="FL22" s="35"/>
      <c r="FM22" s="35"/>
      <c r="FN22" s="35"/>
      <c r="FO22" s="35"/>
      <c r="GB22" s="35"/>
      <c r="GC22" s="35"/>
      <c r="GD22" s="35"/>
      <c r="GE22" s="35"/>
      <c r="GF22" s="35"/>
      <c r="GG22" s="35"/>
      <c r="GT22" s="35"/>
      <c r="GU22" s="35"/>
      <c r="GV22" s="35"/>
      <c r="GW22" s="35"/>
      <c r="GX22" s="35"/>
      <c r="GY22" s="35"/>
      <c r="HK22" s="35"/>
      <c r="HL22" s="35"/>
      <c r="HM22" s="35"/>
      <c r="HN22" s="35"/>
      <c r="HO22" s="35"/>
      <c r="HP22" s="35"/>
    </row>
    <row r="23" spans="2:224" x14ac:dyDescent="0.25">
      <c r="B23" s="4">
        <f t="shared" si="0"/>
        <v>3</v>
      </c>
      <c r="C23" s="12">
        <f t="shared" si="1"/>
        <v>0.14000000000000001</v>
      </c>
      <c r="D23" s="5">
        <v>6</v>
      </c>
      <c r="E23" s="5" t="s">
        <v>544</v>
      </c>
      <c r="F23" s="5" t="s">
        <v>290</v>
      </c>
      <c r="G23" s="37" t="s">
        <v>291</v>
      </c>
      <c r="AP23" s="35">
        <v>0.14000000000000001</v>
      </c>
      <c r="DP23" s="5">
        <v>0.13</v>
      </c>
      <c r="FS23" s="40">
        <v>0.08</v>
      </c>
    </row>
    <row r="24" spans="2:224" x14ac:dyDescent="0.25">
      <c r="B24" s="4">
        <f t="shared" si="0"/>
        <v>3</v>
      </c>
      <c r="C24" s="12">
        <f t="shared" si="1"/>
        <v>0.56000000000000005</v>
      </c>
      <c r="D24" s="5">
        <v>5</v>
      </c>
      <c r="E24" s="5" t="s">
        <v>548</v>
      </c>
      <c r="F24" s="5" t="s">
        <v>264</v>
      </c>
      <c r="G24" s="37" t="s">
        <v>265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HB24" s="35">
        <v>0.4</v>
      </c>
      <c r="HG24" s="35"/>
      <c r="HH24" s="35"/>
      <c r="HI24" s="35"/>
      <c r="HJ24" s="35">
        <v>0.56000000000000005</v>
      </c>
      <c r="HK24" s="35">
        <v>0.25</v>
      </c>
      <c r="HL24" s="35"/>
      <c r="HM24" s="35"/>
      <c r="HN24" s="35"/>
      <c r="HO24" s="35"/>
      <c r="HP24" s="35"/>
    </row>
    <row r="25" spans="2:224" x14ac:dyDescent="0.25">
      <c r="B25" s="4">
        <f t="shared" si="0"/>
        <v>2</v>
      </c>
      <c r="C25" s="12">
        <f t="shared" si="1"/>
        <v>0.19</v>
      </c>
      <c r="D25" s="5">
        <v>2</v>
      </c>
      <c r="E25" s="5" t="s">
        <v>545</v>
      </c>
      <c r="F25" s="5" t="s">
        <v>36</v>
      </c>
      <c r="G25" s="37" t="s">
        <v>37</v>
      </c>
      <c r="N25" s="35"/>
      <c r="O25" s="35"/>
      <c r="P25" s="35"/>
      <c r="Q25" s="35"/>
      <c r="Z25" s="35"/>
      <c r="AA25" s="35"/>
      <c r="AB25" s="35"/>
      <c r="AC25" s="35"/>
      <c r="AF25" s="5">
        <v>0.19</v>
      </c>
      <c r="AG25" s="5">
        <v>0.14000000000000001</v>
      </c>
      <c r="AL25" s="35"/>
      <c r="AM25" s="35"/>
      <c r="AN25" s="35"/>
      <c r="AO25" s="35"/>
      <c r="AX25" s="35"/>
      <c r="AY25" s="35"/>
      <c r="AZ25" s="35"/>
      <c r="BA25" s="35"/>
      <c r="BJ25" s="35"/>
      <c r="BK25" s="35"/>
      <c r="BL25" s="35"/>
      <c r="BM25" s="35"/>
      <c r="BV25" s="35"/>
      <c r="BW25" s="35"/>
      <c r="BX25" s="35"/>
      <c r="BY25" s="35"/>
      <c r="CH25" s="35"/>
      <c r="CI25" s="35"/>
      <c r="CJ25" s="35"/>
      <c r="CK25" s="35"/>
      <c r="CT25" s="35"/>
      <c r="CU25" s="35"/>
      <c r="CV25" s="35"/>
      <c r="CW25" s="35"/>
      <c r="DF25" s="35"/>
      <c r="DG25" s="35"/>
      <c r="DH25" s="35"/>
      <c r="DI25" s="35"/>
      <c r="DR25" s="35"/>
      <c r="DS25" s="35"/>
      <c r="DT25" s="35"/>
      <c r="DU25" s="35"/>
      <c r="ED25" s="35"/>
      <c r="EE25" s="35"/>
      <c r="EF25" s="35"/>
      <c r="EG25" s="35"/>
      <c r="EU25" s="35"/>
      <c r="EV25" s="35"/>
      <c r="EW25" s="35"/>
      <c r="EX25" s="35"/>
      <c r="FL25" s="35"/>
      <c r="FM25" s="35"/>
      <c r="FN25" s="35"/>
      <c r="FO25" s="35"/>
      <c r="GD25" s="35"/>
      <c r="GE25" s="35"/>
      <c r="GF25" s="35"/>
      <c r="GG25" s="35"/>
      <c r="GV25" s="35"/>
      <c r="GW25" s="35"/>
      <c r="GX25" s="35"/>
      <c r="GY25" s="35"/>
      <c r="HM25" s="35"/>
      <c r="HN25" s="35"/>
      <c r="HO25" s="35"/>
      <c r="HP25" s="35"/>
    </row>
    <row r="26" spans="2:224" x14ac:dyDescent="0.25">
      <c r="B26" s="4">
        <f t="shared" si="0"/>
        <v>2</v>
      </c>
      <c r="C26" s="12">
        <f t="shared" si="1"/>
        <v>0.74</v>
      </c>
      <c r="D26" s="5">
        <v>3</v>
      </c>
      <c r="E26" s="5" t="s">
        <v>543</v>
      </c>
      <c r="F26" s="5" t="s">
        <v>138</v>
      </c>
      <c r="G26" s="37" t="s">
        <v>139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>
        <v>0.74</v>
      </c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>
        <v>0.59</v>
      </c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</row>
    <row r="27" spans="2:224" x14ac:dyDescent="0.25">
      <c r="B27" s="4">
        <f t="shared" si="0"/>
        <v>2</v>
      </c>
      <c r="C27" s="12">
        <f t="shared" si="1"/>
        <v>0.2</v>
      </c>
      <c r="D27" s="5">
        <v>3</v>
      </c>
      <c r="E27" s="5" t="s">
        <v>543</v>
      </c>
      <c r="F27" s="5" t="s">
        <v>158</v>
      </c>
      <c r="G27" s="37" t="s">
        <v>159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Z27" s="35"/>
      <c r="DA27" s="35"/>
      <c r="DB27" s="35"/>
      <c r="DC27" s="35"/>
      <c r="DD27" s="35">
        <v>0.16</v>
      </c>
      <c r="DE27" s="35"/>
      <c r="DF27" s="35"/>
      <c r="DG27" s="35"/>
      <c r="DH27" s="35"/>
      <c r="DI27" s="35"/>
      <c r="DL27" s="35"/>
      <c r="DM27" s="35"/>
      <c r="DN27" s="35"/>
      <c r="DO27" s="35"/>
      <c r="DP27" s="35">
        <v>0.2</v>
      </c>
      <c r="DQ27" s="35"/>
      <c r="DR27" s="35"/>
      <c r="DS27" s="35"/>
      <c r="DT27" s="35"/>
      <c r="DU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</row>
    <row r="28" spans="2:224" x14ac:dyDescent="0.25">
      <c r="B28" s="4">
        <f t="shared" si="0"/>
        <v>1</v>
      </c>
      <c r="C28" s="12">
        <f t="shared" si="1"/>
        <v>0.11</v>
      </c>
      <c r="D28" s="5">
        <v>3</v>
      </c>
      <c r="E28" s="5" t="s">
        <v>543</v>
      </c>
      <c r="F28" s="5" t="s">
        <v>142</v>
      </c>
      <c r="G28" s="37" t="s">
        <v>143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>
        <v>0.11</v>
      </c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</row>
    <row r="29" spans="2:224" x14ac:dyDescent="0.25">
      <c r="B29" s="4">
        <f t="shared" si="0"/>
        <v>1</v>
      </c>
      <c r="C29" s="12">
        <f t="shared" si="1"/>
        <v>0.18</v>
      </c>
      <c r="D29" s="5">
        <v>1</v>
      </c>
      <c r="E29" s="5" t="s">
        <v>544</v>
      </c>
      <c r="F29" s="5" t="s">
        <v>6</v>
      </c>
      <c r="G29" s="37" t="s">
        <v>7</v>
      </c>
      <c r="DW29" s="35">
        <v>0.18</v>
      </c>
    </row>
    <row r="30" spans="2:224" x14ac:dyDescent="0.25">
      <c r="B30" s="4">
        <f t="shared" si="0"/>
        <v>1</v>
      </c>
      <c r="C30" s="12">
        <f t="shared" si="1"/>
        <v>0.11</v>
      </c>
      <c r="D30" s="5">
        <v>8</v>
      </c>
      <c r="E30" s="5" t="s">
        <v>544</v>
      </c>
      <c r="F30" s="5" t="s">
        <v>354</v>
      </c>
      <c r="G30" s="37" t="s">
        <v>355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M30" s="35">
        <v>0.11</v>
      </c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</row>
    <row r="31" spans="2:224" x14ac:dyDescent="0.25">
      <c r="B31" s="4">
        <f t="shared" si="0"/>
        <v>1</v>
      </c>
      <c r="C31" s="12">
        <f t="shared" si="1"/>
        <v>0.04</v>
      </c>
      <c r="D31" s="5">
        <v>4</v>
      </c>
      <c r="E31" s="5" t="s">
        <v>543</v>
      </c>
      <c r="F31" s="5" t="s">
        <v>204</v>
      </c>
      <c r="G31" s="37" t="s">
        <v>205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X31" s="35"/>
      <c r="FY31" s="35"/>
      <c r="FZ31" s="35"/>
      <c r="GA31" s="35"/>
      <c r="GB31" s="35">
        <v>0.04</v>
      </c>
      <c r="GC31" s="35"/>
      <c r="GD31" s="35"/>
      <c r="GE31" s="35"/>
      <c r="GF31" s="35"/>
      <c r="GG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</row>
    <row r="32" spans="2:224" x14ac:dyDescent="0.25">
      <c r="B32" s="4">
        <f t="shared" si="0"/>
        <v>1</v>
      </c>
      <c r="C32" s="12">
        <f t="shared" si="1"/>
        <v>0.23</v>
      </c>
      <c r="D32" s="5">
        <v>9</v>
      </c>
      <c r="E32" s="5" t="s">
        <v>563</v>
      </c>
      <c r="F32" s="5" t="s">
        <v>406</v>
      </c>
      <c r="G32" s="37" t="s">
        <v>407</v>
      </c>
      <c r="DE32" s="5">
        <v>0.23</v>
      </c>
    </row>
    <row r="33" spans="2:224" x14ac:dyDescent="0.25">
      <c r="B33" s="4">
        <f t="shared" si="0"/>
        <v>1</v>
      </c>
      <c r="C33" s="12">
        <f t="shared" si="1"/>
        <v>0.15</v>
      </c>
      <c r="D33" s="5">
        <v>4</v>
      </c>
      <c r="E33" s="5" t="s">
        <v>543</v>
      </c>
      <c r="F33" s="5" t="s">
        <v>168</v>
      </c>
      <c r="G33" s="37" t="s">
        <v>169</v>
      </c>
      <c r="H33" s="5">
        <v>0.15</v>
      </c>
    </row>
    <row r="34" spans="2:224" x14ac:dyDescent="0.25">
      <c r="B34" s="4">
        <f t="shared" si="0"/>
        <v>1</v>
      </c>
      <c r="C34" s="12">
        <f t="shared" si="1"/>
        <v>0.16</v>
      </c>
      <c r="D34" s="5">
        <v>3</v>
      </c>
      <c r="E34" s="5" t="s">
        <v>545</v>
      </c>
      <c r="F34" s="5" t="s">
        <v>126</v>
      </c>
      <c r="G34" s="37" t="s">
        <v>127</v>
      </c>
      <c r="K34" s="35"/>
      <c r="L34" s="35"/>
      <c r="M34" s="35"/>
      <c r="N34" s="35"/>
      <c r="O34" s="35"/>
      <c r="P34" s="35"/>
      <c r="Q34" s="35"/>
      <c r="V34" s="5">
        <v>0.16</v>
      </c>
      <c r="W34" s="35"/>
      <c r="X34" s="35"/>
      <c r="Y34" s="35"/>
      <c r="Z34" s="35"/>
      <c r="AA34" s="35"/>
      <c r="AB34" s="35"/>
      <c r="AC34" s="35"/>
      <c r="AI34" s="35"/>
      <c r="AJ34" s="35"/>
      <c r="AK34" s="35"/>
      <c r="AL34" s="35"/>
      <c r="AM34" s="35"/>
      <c r="AN34" s="35"/>
      <c r="AO34" s="35"/>
      <c r="AU34" s="35"/>
      <c r="AV34" s="35"/>
      <c r="AW34" s="35"/>
      <c r="AX34" s="35"/>
      <c r="AY34" s="35"/>
      <c r="AZ34" s="35"/>
      <c r="BA34" s="35"/>
      <c r="BG34" s="35"/>
      <c r="BH34" s="35"/>
      <c r="BI34" s="35"/>
      <c r="BJ34" s="35"/>
      <c r="BK34" s="35"/>
      <c r="BL34" s="35"/>
      <c r="BM34" s="35"/>
      <c r="BS34" s="35"/>
      <c r="BT34" s="35"/>
      <c r="BU34" s="35"/>
      <c r="BV34" s="35"/>
      <c r="BW34" s="35"/>
      <c r="BX34" s="35"/>
      <c r="BY34" s="35"/>
      <c r="CE34" s="35"/>
      <c r="CF34" s="35"/>
      <c r="CG34" s="35"/>
      <c r="CH34" s="35"/>
      <c r="CI34" s="35"/>
      <c r="CJ34" s="35"/>
      <c r="CK34" s="35"/>
      <c r="CQ34" s="35"/>
      <c r="CR34" s="35"/>
      <c r="CS34" s="35"/>
      <c r="CT34" s="35"/>
      <c r="CU34" s="35"/>
      <c r="CV34" s="35"/>
      <c r="CW34" s="35"/>
      <c r="DC34" s="35"/>
      <c r="DD34" s="35"/>
      <c r="DE34" s="35"/>
      <c r="DF34" s="35"/>
      <c r="DG34" s="35"/>
      <c r="DH34" s="35"/>
      <c r="DI34" s="35"/>
      <c r="DO34" s="35"/>
      <c r="DP34" s="35"/>
      <c r="DQ34" s="35"/>
      <c r="DR34" s="35"/>
      <c r="DS34" s="35"/>
      <c r="DT34" s="35"/>
      <c r="DU34" s="35"/>
      <c r="EA34" s="35"/>
      <c r="EB34" s="35"/>
      <c r="EC34" s="35"/>
      <c r="ED34" s="35"/>
      <c r="EE34" s="35"/>
      <c r="EF34" s="35"/>
      <c r="EG34" s="35"/>
      <c r="ER34" s="35"/>
      <c r="ES34" s="35"/>
      <c r="ET34" s="35"/>
      <c r="EU34" s="35"/>
      <c r="EV34" s="35"/>
      <c r="EW34" s="35"/>
      <c r="EX34" s="35"/>
      <c r="FI34" s="35"/>
      <c r="FJ34" s="35"/>
      <c r="FK34" s="35"/>
      <c r="FL34" s="35"/>
      <c r="FM34" s="35"/>
      <c r="FN34" s="35"/>
      <c r="FO34" s="35"/>
      <c r="GA34" s="35"/>
      <c r="GB34" s="35"/>
      <c r="GC34" s="35"/>
      <c r="GD34" s="35"/>
      <c r="GE34" s="35"/>
      <c r="GF34" s="35"/>
      <c r="GG34" s="35"/>
      <c r="GS34" s="35"/>
      <c r="GT34" s="35"/>
      <c r="GU34" s="35"/>
      <c r="GV34" s="35"/>
      <c r="GW34" s="35"/>
      <c r="GX34" s="35"/>
      <c r="GY34" s="35"/>
      <c r="HJ34" s="35"/>
      <c r="HK34" s="35"/>
      <c r="HL34" s="35"/>
      <c r="HM34" s="35"/>
      <c r="HN34" s="35"/>
      <c r="HO34" s="35"/>
      <c r="HP34" s="35"/>
    </row>
    <row r="35" spans="2:224" x14ac:dyDescent="0.25">
      <c r="B35" s="4">
        <f t="shared" si="0"/>
        <v>0</v>
      </c>
      <c r="C35" s="12">
        <f t="shared" si="1"/>
        <v>0</v>
      </c>
      <c r="D35" s="5">
        <v>3</v>
      </c>
      <c r="F35" s="5" t="s">
        <v>120</v>
      </c>
      <c r="G35" s="38" t="s">
        <v>121</v>
      </c>
      <c r="K35" s="35"/>
      <c r="L35" s="35"/>
      <c r="M35" s="35"/>
      <c r="N35" s="35"/>
      <c r="O35" s="35"/>
      <c r="P35" s="35"/>
      <c r="Q35" s="35"/>
      <c r="W35" s="35"/>
      <c r="X35" s="35"/>
      <c r="Y35" s="35"/>
      <c r="Z35" s="35"/>
      <c r="AA35" s="35"/>
      <c r="AB35" s="35"/>
      <c r="AC35" s="35"/>
      <c r="AI35" s="35"/>
      <c r="AJ35" s="35"/>
      <c r="AK35" s="35"/>
      <c r="AL35" s="35"/>
      <c r="AM35" s="35"/>
      <c r="AN35" s="35"/>
      <c r="AO35" s="35"/>
      <c r="AU35" s="35"/>
      <c r="AV35" s="35"/>
      <c r="AW35" s="35"/>
      <c r="AX35" s="35"/>
      <c r="AY35" s="35"/>
      <c r="AZ35" s="35"/>
      <c r="BA35" s="35"/>
      <c r="BG35" s="35"/>
      <c r="BH35" s="35"/>
      <c r="BI35" s="35"/>
      <c r="BJ35" s="35"/>
      <c r="BK35" s="35"/>
      <c r="BL35" s="35"/>
      <c r="BM35" s="35"/>
      <c r="BS35" s="35"/>
      <c r="BT35" s="35"/>
      <c r="BU35" s="35"/>
      <c r="BV35" s="35"/>
      <c r="BW35" s="35"/>
      <c r="BX35" s="35"/>
      <c r="BY35" s="35"/>
      <c r="CE35" s="35"/>
      <c r="CF35" s="35"/>
      <c r="CG35" s="35"/>
      <c r="CH35" s="35"/>
      <c r="CI35" s="35"/>
      <c r="CJ35" s="35"/>
      <c r="CK35" s="35"/>
      <c r="CQ35" s="35"/>
      <c r="CR35" s="35"/>
      <c r="CS35" s="35"/>
      <c r="CT35" s="35"/>
      <c r="CU35" s="35"/>
      <c r="CV35" s="35"/>
      <c r="CW35" s="35"/>
      <c r="DC35" s="35"/>
      <c r="DD35" s="35"/>
      <c r="DE35" s="35"/>
      <c r="DF35" s="35"/>
      <c r="DG35" s="35"/>
      <c r="DH35" s="35"/>
      <c r="DI35" s="35"/>
      <c r="DO35" s="35"/>
      <c r="DP35" s="35"/>
      <c r="DQ35" s="35"/>
      <c r="DR35" s="35"/>
      <c r="DS35" s="35"/>
      <c r="DT35" s="35"/>
      <c r="DU35" s="35"/>
      <c r="EA35" s="35"/>
      <c r="EB35" s="35"/>
      <c r="EC35" s="35"/>
      <c r="ED35" s="35"/>
      <c r="EE35" s="35"/>
      <c r="EF35" s="35"/>
      <c r="EG35" s="35"/>
      <c r="ER35" s="35"/>
      <c r="ES35" s="35"/>
      <c r="ET35" s="35"/>
      <c r="EU35" s="35"/>
      <c r="EV35" s="35"/>
      <c r="EW35" s="35"/>
      <c r="EX35" s="35"/>
      <c r="FI35" s="35"/>
      <c r="FJ35" s="35"/>
      <c r="FK35" s="35"/>
      <c r="FL35" s="35"/>
      <c r="FM35" s="35"/>
      <c r="FN35" s="35"/>
      <c r="FO35" s="35"/>
      <c r="GA35" s="35"/>
      <c r="GB35" s="35"/>
      <c r="GC35" s="35"/>
      <c r="GD35" s="35"/>
      <c r="GE35" s="35"/>
      <c r="GF35" s="35"/>
      <c r="GG35" s="35"/>
      <c r="GS35" s="35"/>
      <c r="GT35" s="35"/>
      <c r="GU35" s="35"/>
      <c r="GV35" s="35"/>
      <c r="GW35" s="35"/>
      <c r="GX35" s="35"/>
      <c r="GY35" s="35"/>
      <c r="HJ35" s="35"/>
      <c r="HK35" s="35"/>
      <c r="HL35" s="35"/>
      <c r="HM35" s="35"/>
      <c r="HN35" s="35"/>
      <c r="HO35" s="35"/>
      <c r="HP35" s="35"/>
    </row>
    <row r="36" spans="2:224" x14ac:dyDescent="0.25">
      <c r="B36" s="4">
        <f t="shared" si="0"/>
        <v>0</v>
      </c>
      <c r="C36" s="12">
        <f t="shared" si="1"/>
        <v>0</v>
      </c>
      <c r="D36" s="5">
        <v>2</v>
      </c>
      <c r="F36" s="5" t="s">
        <v>90</v>
      </c>
      <c r="G36" s="38" t="s">
        <v>91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</row>
    <row r="37" spans="2:224" x14ac:dyDescent="0.25">
      <c r="B37" s="4">
        <f t="shared" si="0"/>
        <v>0</v>
      </c>
      <c r="C37" s="12">
        <f t="shared" si="1"/>
        <v>0</v>
      </c>
      <c r="D37" s="5">
        <v>2</v>
      </c>
      <c r="F37" s="5" t="s">
        <v>42</v>
      </c>
      <c r="G37" s="38" t="s">
        <v>43</v>
      </c>
      <c r="N37" s="35"/>
      <c r="O37" s="35"/>
      <c r="P37" s="35"/>
      <c r="Q37" s="35"/>
      <c r="Z37" s="35"/>
      <c r="AA37" s="35"/>
      <c r="AB37" s="35"/>
      <c r="AC37" s="35"/>
      <c r="AL37" s="35"/>
      <c r="AM37" s="35"/>
      <c r="AN37" s="35"/>
      <c r="AO37" s="35"/>
      <c r="AX37" s="35"/>
      <c r="AY37" s="35"/>
      <c r="AZ37" s="35"/>
      <c r="BA37" s="35"/>
      <c r="BJ37" s="35"/>
      <c r="BK37" s="35"/>
      <c r="BL37" s="35"/>
      <c r="BM37" s="35"/>
      <c r="BV37" s="35"/>
      <c r="BW37" s="35"/>
      <c r="BX37" s="35"/>
      <c r="BY37" s="35"/>
      <c r="CH37" s="35"/>
      <c r="CI37" s="35"/>
      <c r="CJ37" s="35"/>
      <c r="CK37" s="35"/>
      <c r="CT37" s="35"/>
      <c r="CU37" s="35"/>
      <c r="CV37" s="35"/>
      <c r="CW37" s="35"/>
      <c r="DF37" s="35"/>
      <c r="DG37" s="35"/>
      <c r="DH37" s="35"/>
      <c r="DI37" s="35"/>
      <c r="DR37" s="35"/>
      <c r="DS37" s="35"/>
      <c r="DT37" s="35"/>
      <c r="DU37" s="35"/>
      <c r="ED37" s="35"/>
      <c r="EE37" s="35"/>
      <c r="EF37" s="35"/>
      <c r="EG37" s="35"/>
      <c r="EU37" s="35"/>
      <c r="EV37" s="35"/>
      <c r="EW37" s="35"/>
      <c r="EX37" s="35"/>
      <c r="FL37" s="35"/>
      <c r="FM37" s="35"/>
      <c r="FN37" s="35"/>
      <c r="FO37" s="35"/>
      <c r="GD37" s="35"/>
      <c r="GE37" s="35"/>
      <c r="GF37" s="35"/>
      <c r="GG37" s="35"/>
      <c r="GV37" s="35"/>
      <c r="GW37" s="35"/>
      <c r="GX37" s="35"/>
      <c r="GY37" s="35"/>
      <c r="HM37" s="35"/>
      <c r="HN37" s="35"/>
      <c r="HO37" s="35"/>
      <c r="HP37" s="35"/>
    </row>
    <row r="38" spans="2:224" x14ac:dyDescent="0.25">
      <c r="B38" s="4">
        <f t="shared" si="0"/>
        <v>0</v>
      </c>
      <c r="C38" s="12">
        <f t="shared" si="1"/>
        <v>0</v>
      </c>
      <c r="D38" s="5">
        <v>2</v>
      </c>
      <c r="F38" s="5" t="s">
        <v>98</v>
      </c>
      <c r="G38" s="38" t="s">
        <v>99</v>
      </c>
      <c r="K38" s="35"/>
      <c r="L38" s="35"/>
      <c r="M38" s="35"/>
      <c r="N38" s="35"/>
      <c r="O38" s="35"/>
      <c r="P38" s="35"/>
      <c r="Q38" s="35"/>
      <c r="W38" s="35"/>
      <c r="X38" s="35"/>
      <c r="Y38" s="35"/>
      <c r="Z38" s="35"/>
      <c r="AA38" s="35"/>
      <c r="AB38" s="35"/>
      <c r="AC38" s="35"/>
      <c r="AI38" s="35"/>
      <c r="AJ38" s="35"/>
      <c r="AK38" s="35"/>
      <c r="AL38" s="35"/>
      <c r="AM38" s="35"/>
      <c r="AN38" s="35"/>
      <c r="AO38" s="35"/>
      <c r="AU38" s="35"/>
      <c r="AV38" s="35"/>
      <c r="AW38" s="35"/>
      <c r="AX38" s="35"/>
      <c r="AY38" s="35"/>
      <c r="AZ38" s="35"/>
      <c r="BA38" s="35"/>
      <c r="BG38" s="35"/>
      <c r="BH38" s="35"/>
      <c r="BI38" s="35"/>
      <c r="BJ38" s="35"/>
      <c r="BK38" s="35"/>
      <c r="BL38" s="35"/>
      <c r="BM38" s="35"/>
      <c r="BS38" s="35"/>
      <c r="BT38" s="35"/>
      <c r="BU38" s="35"/>
      <c r="BV38" s="35"/>
      <c r="BW38" s="35"/>
      <c r="BX38" s="35"/>
      <c r="BY38" s="35"/>
      <c r="CE38" s="35"/>
      <c r="CF38" s="35"/>
      <c r="CG38" s="35"/>
      <c r="CH38" s="35"/>
      <c r="CI38" s="35"/>
      <c r="CJ38" s="35"/>
      <c r="CK38" s="35"/>
      <c r="CQ38" s="35"/>
      <c r="CR38" s="35"/>
      <c r="CS38" s="35"/>
      <c r="CT38" s="35"/>
      <c r="CU38" s="35"/>
      <c r="CV38" s="35"/>
      <c r="CW38" s="35"/>
      <c r="DC38" s="35"/>
      <c r="DD38" s="35"/>
      <c r="DE38" s="35"/>
      <c r="DF38" s="35"/>
      <c r="DG38" s="35"/>
      <c r="DH38" s="35"/>
      <c r="DI38" s="35"/>
      <c r="DO38" s="35"/>
      <c r="DP38" s="35"/>
      <c r="DQ38" s="35"/>
      <c r="DR38" s="35"/>
      <c r="DS38" s="35"/>
      <c r="DT38" s="35"/>
      <c r="DU38" s="35"/>
      <c r="EA38" s="35"/>
      <c r="EB38" s="35"/>
      <c r="EC38" s="35"/>
      <c r="ED38" s="35"/>
      <c r="EE38" s="35"/>
      <c r="EF38" s="35"/>
      <c r="EG38" s="35"/>
      <c r="ER38" s="35"/>
      <c r="ES38" s="35"/>
      <c r="ET38" s="35"/>
      <c r="EU38" s="35"/>
      <c r="EV38" s="35"/>
      <c r="EW38" s="35"/>
      <c r="EX38" s="35"/>
      <c r="FI38" s="35"/>
      <c r="FJ38" s="35"/>
      <c r="FK38" s="35"/>
      <c r="FL38" s="35"/>
      <c r="FM38" s="35"/>
      <c r="FN38" s="35"/>
      <c r="FO38" s="35"/>
      <c r="GA38" s="35"/>
      <c r="GB38" s="35"/>
      <c r="GC38" s="35"/>
      <c r="GD38" s="35"/>
      <c r="GE38" s="35"/>
      <c r="GF38" s="35"/>
      <c r="GG38" s="35"/>
      <c r="GS38" s="35"/>
      <c r="GT38" s="35"/>
      <c r="GU38" s="35"/>
      <c r="GV38" s="35"/>
      <c r="GW38" s="35"/>
      <c r="GX38" s="35"/>
      <c r="GY38" s="35"/>
      <c r="HJ38" s="35"/>
      <c r="HK38" s="35"/>
      <c r="HL38" s="35"/>
      <c r="HM38" s="35"/>
      <c r="HN38" s="35"/>
      <c r="HO38" s="35"/>
      <c r="HP38" s="35"/>
    </row>
    <row r="39" spans="2:224" x14ac:dyDescent="0.25">
      <c r="B39" s="4">
        <f t="shared" si="0"/>
        <v>0</v>
      </c>
      <c r="C39" s="12">
        <f t="shared" si="1"/>
        <v>0</v>
      </c>
      <c r="D39" s="5">
        <v>2</v>
      </c>
      <c r="F39" s="5" t="s">
        <v>108</v>
      </c>
      <c r="G39" s="38" t="s">
        <v>109</v>
      </c>
      <c r="K39" s="35"/>
      <c r="L39" s="35"/>
      <c r="M39" s="35"/>
      <c r="N39" s="35"/>
      <c r="O39" s="35"/>
      <c r="P39" s="35"/>
      <c r="Q39" s="35"/>
      <c r="W39" s="35"/>
      <c r="X39" s="35"/>
      <c r="Y39" s="35"/>
      <c r="Z39" s="35"/>
      <c r="AA39" s="35"/>
      <c r="AB39" s="35"/>
      <c r="AC39" s="35"/>
      <c r="AI39" s="35"/>
      <c r="AJ39" s="35"/>
      <c r="AK39" s="35"/>
      <c r="AL39" s="35"/>
      <c r="AM39" s="35"/>
      <c r="AN39" s="35"/>
      <c r="AO39" s="35"/>
      <c r="AU39" s="35"/>
      <c r="AV39" s="35"/>
      <c r="AW39" s="35"/>
      <c r="AX39" s="35"/>
      <c r="AY39" s="35"/>
      <c r="AZ39" s="35"/>
      <c r="BA39" s="35"/>
      <c r="BG39" s="35"/>
      <c r="BH39" s="35"/>
      <c r="BI39" s="35"/>
      <c r="BJ39" s="35"/>
      <c r="BK39" s="35"/>
      <c r="BL39" s="35"/>
      <c r="BM39" s="35"/>
      <c r="BS39" s="35"/>
      <c r="BT39" s="35"/>
      <c r="BU39" s="35"/>
      <c r="BV39" s="35"/>
      <c r="BW39" s="35"/>
      <c r="BX39" s="35"/>
      <c r="BY39" s="35"/>
      <c r="CE39" s="35"/>
      <c r="CF39" s="35"/>
      <c r="CG39" s="35"/>
      <c r="CH39" s="35"/>
      <c r="CI39" s="35"/>
      <c r="CJ39" s="35"/>
      <c r="CK39" s="35"/>
      <c r="CQ39" s="35"/>
      <c r="CR39" s="35"/>
      <c r="CS39" s="35"/>
      <c r="CT39" s="35"/>
      <c r="CU39" s="35"/>
      <c r="CV39" s="35"/>
      <c r="CW39" s="35"/>
      <c r="DC39" s="35"/>
      <c r="DD39" s="35"/>
      <c r="DE39" s="35"/>
      <c r="DF39" s="35"/>
      <c r="DG39" s="35"/>
      <c r="DH39" s="35"/>
      <c r="DI39" s="35"/>
      <c r="DO39" s="35"/>
      <c r="DP39" s="35"/>
      <c r="DQ39" s="35"/>
      <c r="DR39" s="35"/>
      <c r="DS39" s="35"/>
      <c r="DT39" s="35"/>
      <c r="DU39" s="35"/>
      <c r="EA39" s="35"/>
      <c r="EB39" s="35"/>
      <c r="EC39" s="35"/>
      <c r="ED39" s="35"/>
      <c r="EE39" s="35"/>
      <c r="EF39" s="35"/>
      <c r="EG39" s="35"/>
      <c r="ER39" s="35"/>
      <c r="ES39" s="35"/>
      <c r="ET39" s="35"/>
      <c r="EU39" s="35"/>
      <c r="EV39" s="35"/>
      <c r="EW39" s="35"/>
      <c r="EX39" s="35"/>
      <c r="FI39" s="35"/>
      <c r="FJ39" s="35"/>
      <c r="FK39" s="35"/>
      <c r="FL39" s="35"/>
      <c r="FM39" s="35"/>
      <c r="FN39" s="35"/>
      <c r="FO39" s="35"/>
      <c r="GA39" s="35"/>
      <c r="GB39" s="35"/>
      <c r="GC39" s="35"/>
      <c r="GD39" s="35"/>
      <c r="GE39" s="35"/>
      <c r="GF39" s="35"/>
      <c r="GG39" s="35"/>
      <c r="GS39" s="35"/>
      <c r="GT39" s="35"/>
      <c r="GU39" s="35"/>
      <c r="GV39" s="35"/>
      <c r="GW39" s="35"/>
      <c r="GX39" s="35"/>
      <c r="GY39" s="35"/>
      <c r="HJ39" s="35"/>
      <c r="HK39" s="35"/>
      <c r="HL39" s="35"/>
      <c r="HM39" s="35"/>
      <c r="HN39" s="35"/>
      <c r="HO39" s="35"/>
      <c r="HP39" s="35"/>
    </row>
    <row r="40" spans="2:224" x14ac:dyDescent="0.25">
      <c r="B40" s="4">
        <f t="shared" si="0"/>
        <v>0</v>
      </c>
      <c r="C40" s="12">
        <f t="shared" si="1"/>
        <v>0</v>
      </c>
      <c r="D40" s="5">
        <v>3</v>
      </c>
      <c r="F40" s="5" t="s">
        <v>130</v>
      </c>
      <c r="G40" s="38" t="s">
        <v>131</v>
      </c>
      <c r="H40" s="35"/>
      <c r="I40" s="35"/>
      <c r="J40" s="35"/>
      <c r="K40" s="35"/>
      <c r="L40" s="35"/>
      <c r="M40" s="35"/>
      <c r="N40" s="35"/>
      <c r="O40" s="35"/>
      <c r="P40" s="35"/>
      <c r="Q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</row>
    <row r="41" spans="2:224" x14ac:dyDescent="0.25">
      <c r="B41" s="4">
        <f t="shared" si="0"/>
        <v>0</v>
      </c>
      <c r="C41" s="12">
        <f t="shared" si="1"/>
        <v>0</v>
      </c>
      <c r="D41" s="5">
        <v>3</v>
      </c>
      <c r="F41" s="5" t="s">
        <v>132</v>
      </c>
      <c r="G41" s="38" t="s">
        <v>133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</row>
    <row r="42" spans="2:224" x14ac:dyDescent="0.25">
      <c r="B42" s="4">
        <f t="shared" si="0"/>
        <v>0</v>
      </c>
      <c r="C42" s="12">
        <f t="shared" si="1"/>
        <v>0</v>
      </c>
      <c r="D42" s="5">
        <v>2</v>
      </c>
      <c r="F42" s="5" t="s">
        <v>96</v>
      </c>
      <c r="G42" s="38" t="s">
        <v>97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</row>
    <row r="43" spans="2:224" x14ac:dyDescent="0.25">
      <c r="B43" s="4">
        <f t="shared" si="0"/>
        <v>0</v>
      </c>
      <c r="C43" s="12">
        <f t="shared" si="1"/>
        <v>0</v>
      </c>
      <c r="D43" s="5">
        <v>2</v>
      </c>
      <c r="F43" s="5" t="s">
        <v>88</v>
      </c>
      <c r="G43" s="38" t="s">
        <v>89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</row>
    <row r="44" spans="2:224" x14ac:dyDescent="0.25">
      <c r="B44" s="4">
        <f t="shared" si="0"/>
        <v>0</v>
      </c>
      <c r="C44" s="12">
        <f t="shared" si="1"/>
        <v>0</v>
      </c>
      <c r="D44" s="5">
        <v>2</v>
      </c>
      <c r="F44" s="5" t="s">
        <v>106</v>
      </c>
      <c r="G44" s="38" t="s">
        <v>107</v>
      </c>
      <c r="K44" s="35"/>
      <c r="L44" s="35"/>
      <c r="M44" s="35"/>
      <c r="N44" s="35"/>
      <c r="O44" s="35"/>
      <c r="P44" s="35"/>
      <c r="Q44" s="35"/>
      <c r="W44" s="35"/>
      <c r="X44" s="35"/>
      <c r="Y44" s="35"/>
      <c r="Z44" s="35"/>
      <c r="AA44" s="35"/>
      <c r="AB44" s="35"/>
      <c r="AC44" s="35"/>
      <c r="AI44" s="35"/>
      <c r="AJ44" s="35"/>
      <c r="AK44" s="35"/>
      <c r="AL44" s="35"/>
      <c r="AM44" s="35"/>
      <c r="AN44" s="35"/>
      <c r="AO44" s="35"/>
      <c r="AU44" s="35"/>
      <c r="AV44" s="35"/>
      <c r="AW44" s="35"/>
      <c r="AX44" s="35"/>
      <c r="AY44" s="35"/>
      <c r="AZ44" s="35"/>
      <c r="BA44" s="35"/>
      <c r="BG44" s="35"/>
      <c r="BH44" s="35"/>
      <c r="BI44" s="35"/>
      <c r="BJ44" s="35"/>
      <c r="BK44" s="35"/>
      <c r="BL44" s="35"/>
      <c r="BM44" s="35"/>
      <c r="BS44" s="35"/>
      <c r="BT44" s="35"/>
      <c r="BU44" s="35"/>
      <c r="BV44" s="35"/>
      <c r="BW44" s="35"/>
      <c r="BX44" s="35"/>
      <c r="BY44" s="35"/>
      <c r="CE44" s="35"/>
      <c r="CF44" s="35"/>
      <c r="CG44" s="35"/>
      <c r="CH44" s="35"/>
      <c r="CI44" s="35"/>
      <c r="CJ44" s="35"/>
      <c r="CK44" s="35"/>
      <c r="CQ44" s="35"/>
      <c r="CR44" s="35"/>
      <c r="CS44" s="35"/>
      <c r="CT44" s="35"/>
      <c r="CU44" s="35"/>
      <c r="CV44" s="35"/>
      <c r="CW44" s="35"/>
      <c r="DC44" s="35"/>
      <c r="DD44" s="35"/>
      <c r="DE44" s="35"/>
      <c r="DF44" s="35"/>
      <c r="DG44" s="35"/>
      <c r="DH44" s="35"/>
      <c r="DI44" s="35"/>
      <c r="DO44" s="35"/>
      <c r="DP44" s="35"/>
      <c r="DQ44" s="35"/>
      <c r="DR44" s="35"/>
      <c r="DS44" s="35"/>
      <c r="DT44" s="35"/>
      <c r="DU44" s="35"/>
      <c r="EA44" s="35"/>
      <c r="EB44" s="35"/>
      <c r="EC44" s="35"/>
      <c r="ED44" s="35"/>
      <c r="EE44" s="35"/>
      <c r="EF44" s="35"/>
      <c r="EG44" s="35"/>
      <c r="ER44" s="35"/>
      <c r="ES44" s="35"/>
      <c r="ET44" s="35"/>
      <c r="EU44" s="35"/>
      <c r="EV44" s="35"/>
      <c r="EW44" s="35"/>
      <c r="EX44" s="35"/>
      <c r="FI44" s="35"/>
      <c r="FJ44" s="35"/>
      <c r="FK44" s="35"/>
      <c r="FL44" s="35"/>
      <c r="FM44" s="35"/>
      <c r="FN44" s="35"/>
      <c r="FO44" s="35"/>
      <c r="GA44" s="35"/>
      <c r="GB44" s="35"/>
      <c r="GC44" s="35"/>
      <c r="GD44" s="35"/>
      <c r="GE44" s="35"/>
      <c r="GF44" s="35"/>
      <c r="GG44" s="35"/>
      <c r="GS44" s="35"/>
      <c r="GT44" s="35"/>
      <c r="GU44" s="35"/>
      <c r="GV44" s="35"/>
      <c r="GW44" s="35"/>
      <c r="GX44" s="35"/>
      <c r="GY44" s="35"/>
      <c r="HJ44" s="35"/>
      <c r="HK44" s="35"/>
      <c r="HL44" s="35"/>
      <c r="HM44" s="35"/>
      <c r="HN44" s="35"/>
      <c r="HO44" s="35"/>
      <c r="HP44" s="35"/>
    </row>
    <row r="45" spans="2:224" x14ac:dyDescent="0.25">
      <c r="B45" s="4">
        <f t="shared" si="0"/>
        <v>0</v>
      </c>
      <c r="C45" s="12">
        <f t="shared" si="1"/>
        <v>0</v>
      </c>
      <c r="D45" s="5">
        <v>2</v>
      </c>
      <c r="F45" s="5" t="s">
        <v>68</v>
      </c>
      <c r="G45" s="38" t="s">
        <v>69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</row>
    <row r="46" spans="2:224" x14ac:dyDescent="0.25">
      <c r="B46" s="4">
        <f t="shared" si="0"/>
        <v>0</v>
      </c>
      <c r="C46" s="12">
        <f t="shared" si="1"/>
        <v>0</v>
      </c>
      <c r="D46" s="5">
        <v>2</v>
      </c>
      <c r="F46" s="5" t="s">
        <v>104</v>
      </c>
      <c r="G46" s="38" t="s">
        <v>105</v>
      </c>
      <c r="K46" s="35"/>
      <c r="L46" s="35"/>
      <c r="M46" s="35"/>
      <c r="N46" s="35"/>
      <c r="O46" s="35"/>
      <c r="P46" s="35"/>
      <c r="Q46" s="35"/>
      <c r="W46" s="35"/>
      <c r="X46" s="35"/>
      <c r="Y46" s="35"/>
      <c r="Z46" s="35"/>
      <c r="AA46" s="35"/>
      <c r="AB46" s="35"/>
      <c r="AC46" s="35"/>
      <c r="AI46" s="35"/>
      <c r="AJ46" s="35"/>
      <c r="AK46" s="35"/>
      <c r="AL46" s="35"/>
      <c r="AM46" s="35"/>
      <c r="AN46" s="35"/>
      <c r="AO46" s="35"/>
      <c r="AU46" s="35"/>
      <c r="AV46" s="35"/>
      <c r="AW46" s="35"/>
      <c r="AX46" s="35"/>
      <c r="AY46" s="35"/>
      <c r="AZ46" s="35"/>
      <c r="BA46" s="35"/>
      <c r="BG46" s="35"/>
      <c r="BH46" s="35"/>
      <c r="BI46" s="35"/>
      <c r="BJ46" s="35"/>
      <c r="BK46" s="35"/>
      <c r="BL46" s="35"/>
      <c r="BM46" s="35"/>
      <c r="BS46" s="35"/>
      <c r="BT46" s="35"/>
      <c r="BU46" s="35"/>
      <c r="BV46" s="35"/>
      <c r="BW46" s="35"/>
      <c r="BX46" s="35"/>
      <c r="BY46" s="35"/>
      <c r="CE46" s="35"/>
      <c r="CF46" s="35"/>
      <c r="CG46" s="35"/>
      <c r="CH46" s="35"/>
      <c r="CI46" s="35"/>
      <c r="CJ46" s="35"/>
      <c r="CK46" s="35"/>
      <c r="CQ46" s="35"/>
      <c r="CR46" s="35"/>
      <c r="CS46" s="35"/>
      <c r="CT46" s="35"/>
      <c r="CU46" s="35"/>
      <c r="CV46" s="35"/>
      <c r="CW46" s="35"/>
      <c r="DC46" s="35"/>
      <c r="DD46" s="35"/>
      <c r="DE46" s="35"/>
      <c r="DF46" s="35"/>
      <c r="DG46" s="35"/>
      <c r="DH46" s="35"/>
      <c r="DI46" s="35"/>
      <c r="DO46" s="35"/>
      <c r="DP46" s="35"/>
      <c r="DQ46" s="35"/>
      <c r="DR46" s="35"/>
      <c r="DS46" s="35"/>
      <c r="DT46" s="35"/>
      <c r="DU46" s="35"/>
      <c r="EA46" s="35"/>
      <c r="EB46" s="35"/>
      <c r="EC46" s="35"/>
      <c r="ED46" s="35"/>
      <c r="EE46" s="35"/>
      <c r="EF46" s="35"/>
      <c r="EG46" s="35"/>
      <c r="ER46" s="35"/>
      <c r="ES46" s="35"/>
      <c r="ET46" s="35"/>
      <c r="EU46" s="35"/>
      <c r="EV46" s="35"/>
      <c r="EW46" s="35"/>
      <c r="EX46" s="35"/>
      <c r="FI46" s="35"/>
      <c r="FJ46" s="35"/>
      <c r="FK46" s="35"/>
      <c r="FL46" s="35"/>
      <c r="FM46" s="35"/>
      <c r="FN46" s="35"/>
      <c r="FO46" s="35"/>
      <c r="GA46" s="35"/>
      <c r="GB46" s="35"/>
      <c r="GC46" s="35"/>
      <c r="GD46" s="35"/>
      <c r="GE46" s="35"/>
      <c r="GF46" s="35"/>
      <c r="GG46" s="35"/>
      <c r="GS46" s="35"/>
      <c r="GT46" s="35"/>
      <c r="GU46" s="35"/>
      <c r="GV46" s="35"/>
      <c r="GW46" s="35"/>
      <c r="GX46" s="35"/>
      <c r="GY46" s="35"/>
      <c r="HJ46" s="35"/>
      <c r="HK46" s="35"/>
      <c r="HL46" s="35"/>
      <c r="HM46" s="35"/>
      <c r="HN46" s="35"/>
      <c r="HO46" s="35"/>
      <c r="HP46" s="35"/>
    </row>
    <row r="47" spans="2:224" x14ac:dyDescent="0.25">
      <c r="B47" s="4">
        <f t="shared" si="0"/>
        <v>0</v>
      </c>
      <c r="C47" s="12">
        <f t="shared" si="1"/>
        <v>0</v>
      </c>
      <c r="D47" s="5">
        <v>7</v>
      </c>
      <c r="F47" s="5" t="s">
        <v>342</v>
      </c>
      <c r="G47" s="38" t="s">
        <v>343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</row>
    <row r="48" spans="2:224" x14ac:dyDescent="0.25">
      <c r="B48" s="4">
        <f t="shared" si="0"/>
        <v>0</v>
      </c>
      <c r="C48" s="12">
        <f t="shared" si="1"/>
        <v>0</v>
      </c>
      <c r="D48" s="5">
        <v>6</v>
      </c>
      <c r="F48" s="5" t="s">
        <v>308</v>
      </c>
      <c r="G48" s="38" t="s">
        <v>309</v>
      </c>
    </row>
    <row r="49" spans="2:226" x14ac:dyDescent="0.25">
      <c r="B49" s="4">
        <f t="shared" si="0"/>
        <v>0</v>
      </c>
      <c r="C49" s="12">
        <f t="shared" si="1"/>
        <v>0</v>
      </c>
      <c r="D49" s="5">
        <v>2</v>
      </c>
      <c r="F49" s="5" t="s">
        <v>66</v>
      </c>
      <c r="G49" s="38" t="s">
        <v>67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</row>
    <row r="50" spans="2:226" x14ac:dyDescent="0.25">
      <c r="B50" s="4">
        <f t="shared" si="0"/>
        <v>0</v>
      </c>
      <c r="C50" s="12">
        <f t="shared" si="1"/>
        <v>0</v>
      </c>
      <c r="D50" s="5">
        <v>4</v>
      </c>
      <c r="F50" s="5" t="s">
        <v>178</v>
      </c>
      <c r="G50" s="38" t="s">
        <v>179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</row>
    <row r="51" spans="2:226" x14ac:dyDescent="0.25">
      <c r="B51" s="4">
        <f t="shared" si="0"/>
        <v>0</v>
      </c>
      <c r="C51" s="12">
        <f t="shared" si="1"/>
        <v>0</v>
      </c>
      <c r="D51" s="5">
        <v>2</v>
      </c>
      <c r="F51" s="5" t="s">
        <v>50</v>
      </c>
      <c r="G51" s="38" t="s">
        <v>51</v>
      </c>
      <c r="N51" s="35"/>
      <c r="O51" s="35"/>
      <c r="P51" s="35"/>
      <c r="Q51" s="35"/>
      <c r="Z51" s="35"/>
      <c r="AA51" s="35"/>
      <c r="AB51" s="35"/>
      <c r="AC51" s="35"/>
      <c r="AL51" s="35"/>
      <c r="AM51" s="35"/>
      <c r="AN51" s="35"/>
      <c r="AO51" s="35"/>
      <c r="AX51" s="35"/>
      <c r="AY51" s="35"/>
      <c r="AZ51" s="35"/>
      <c r="BA51" s="35"/>
      <c r="BJ51" s="35"/>
      <c r="BK51" s="35"/>
      <c r="BL51" s="35"/>
      <c r="BM51" s="35"/>
      <c r="BV51" s="35"/>
      <c r="BW51" s="35"/>
      <c r="BX51" s="35"/>
      <c r="BY51" s="35"/>
      <c r="CH51" s="35"/>
      <c r="CI51" s="35"/>
      <c r="CJ51" s="35"/>
      <c r="CK51" s="35"/>
      <c r="CT51" s="35"/>
      <c r="CU51" s="35"/>
      <c r="CV51" s="35"/>
      <c r="CW51" s="35"/>
      <c r="DF51" s="35"/>
      <c r="DG51" s="35"/>
      <c r="DH51" s="35"/>
      <c r="DI51" s="35"/>
      <c r="DR51" s="35"/>
      <c r="DS51" s="35"/>
      <c r="DT51" s="35"/>
      <c r="DU51" s="35"/>
      <c r="ED51" s="35"/>
      <c r="EE51" s="35"/>
      <c r="EF51" s="35"/>
      <c r="EG51" s="35"/>
      <c r="EU51" s="35"/>
      <c r="EV51" s="35"/>
      <c r="EW51" s="35"/>
      <c r="EX51" s="35"/>
      <c r="FL51" s="35"/>
      <c r="FM51" s="35"/>
      <c r="FN51" s="35"/>
      <c r="FO51" s="35"/>
      <c r="GD51" s="35"/>
      <c r="GE51" s="35"/>
      <c r="GF51" s="35"/>
      <c r="GG51" s="35"/>
      <c r="GV51" s="35"/>
      <c r="GW51" s="35"/>
      <c r="GX51" s="35"/>
      <c r="GY51" s="35"/>
      <c r="HM51" s="35"/>
      <c r="HN51" s="35"/>
      <c r="HO51" s="35"/>
      <c r="HP51" s="35"/>
    </row>
    <row r="52" spans="2:226" x14ac:dyDescent="0.25">
      <c r="B52" s="4">
        <f t="shared" si="0"/>
        <v>0</v>
      </c>
      <c r="C52" s="12">
        <f t="shared" si="1"/>
        <v>0</v>
      </c>
      <c r="D52" s="5">
        <v>1</v>
      </c>
      <c r="F52" s="5" t="s">
        <v>32</v>
      </c>
      <c r="G52" s="38" t="s">
        <v>33</v>
      </c>
    </row>
    <row r="53" spans="2:226" x14ac:dyDescent="0.25">
      <c r="B53" s="4">
        <f t="shared" si="0"/>
        <v>0</v>
      </c>
      <c r="C53" s="12">
        <f t="shared" si="1"/>
        <v>0</v>
      </c>
      <c r="D53" s="5">
        <v>1</v>
      </c>
      <c r="F53" s="5" t="s">
        <v>4</v>
      </c>
      <c r="G53" s="38" t="s">
        <v>5</v>
      </c>
      <c r="S53" s="8"/>
      <c r="AE53" s="8"/>
      <c r="AQ53" s="8"/>
      <c r="BC53" s="8"/>
      <c r="BO53" s="8"/>
      <c r="CA53" s="8"/>
      <c r="CM53" s="8"/>
      <c r="CY53" s="8"/>
      <c r="DK53" s="8"/>
      <c r="DW53" s="8"/>
      <c r="EI53" s="8"/>
      <c r="EZ53" s="8"/>
      <c r="FQ53" s="8"/>
      <c r="GI53" s="8"/>
      <c r="HA53" s="8"/>
      <c r="HR53" s="8"/>
    </row>
    <row r="54" spans="2:226" x14ac:dyDescent="0.25">
      <c r="B54" s="4">
        <f t="shared" si="0"/>
        <v>0</v>
      </c>
      <c r="C54" s="12">
        <f t="shared" si="1"/>
        <v>0</v>
      </c>
      <c r="D54" s="5">
        <v>2</v>
      </c>
      <c r="F54" s="5" t="s">
        <v>56</v>
      </c>
      <c r="G54" s="38" t="s">
        <v>57</v>
      </c>
      <c r="N54" s="35"/>
      <c r="O54" s="35"/>
      <c r="P54" s="35"/>
      <c r="Q54" s="35"/>
      <c r="Z54" s="35"/>
      <c r="AA54" s="35"/>
      <c r="AB54" s="35"/>
      <c r="AC54" s="35"/>
      <c r="AL54" s="35"/>
      <c r="AM54" s="35"/>
      <c r="AN54" s="35"/>
      <c r="AO54" s="35"/>
      <c r="AX54" s="35"/>
      <c r="AY54" s="35"/>
      <c r="AZ54" s="35"/>
      <c r="BA54" s="35"/>
      <c r="BJ54" s="35"/>
      <c r="BK54" s="35"/>
      <c r="BL54" s="35"/>
      <c r="BM54" s="35"/>
      <c r="BV54" s="35"/>
      <c r="BW54" s="35"/>
      <c r="BX54" s="35"/>
      <c r="BY54" s="35"/>
      <c r="CH54" s="35"/>
      <c r="CI54" s="35"/>
      <c r="CJ54" s="35"/>
      <c r="CK54" s="35"/>
      <c r="CT54" s="35"/>
      <c r="CU54" s="35"/>
      <c r="CV54" s="35"/>
      <c r="CW54" s="35"/>
      <c r="DF54" s="35"/>
      <c r="DG54" s="35"/>
      <c r="DH54" s="35"/>
      <c r="DI54" s="35"/>
      <c r="DR54" s="35"/>
      <c r="DS54" s="35"/>
      <c r="DT54" s="35"/>
      <c r="DU54" s="35"/>
      <c r="ED54" s="35"/>
      <c r="EE54" s="35"/>
      <c r="EF54" s="35"/>
      <c r="EG54" s="35"/>
      <c r="EU54" s="35"/>
      <c r="EV54" s="35"/>
      <c r="EW54" s="35"/>
      <c r="EX54" s="35"/>
      <c r="FL54" s="35"/>
      <c r="FM54" s="35"/>
      <c r="FN54" s="35"/>
      <c r="FO54" s="35"/>
      <c r="GD54" s="35"/>
      <c r="GE54" s="35"/>
      <c r="GF54" s="35"/>
      <c r="GG54" s="35"/>
      <c r="GV54" s="35"/>
      <c r="GW54" s="35"/>
      <c r="GX54" s="35"/>
      <c r="GY54" s="35"/>
      <c r="HM54" s="35"/>
      <c r="HN54" s="35"/>
      <c r="HO54" s="35"/>
      <c r="HP54" s="35"/>
    </row>
    <row r="55" spans="2:226" x14ac:dyDescent="0.25">
      <c r="B55" s="4">
        <f t="shared" si="0"/>
        <v>0</v>
      </c>
      <c r="C55" s="12">
        <f t="shared" si="1"/>
        <v>0</v>
      </c>
      <c r="D55" s="5">
        <v>6</v>
      </c>
      <c r="F55" s="5" t="s">
        <v>292</v>
      </c>
      <c r="G55" s="38" t="s">
        <v>293</v>
      </c>
    </row>
    <row r="56" spans="2:226" x14ac:dyDescent="0.25">
      <c r="B56" s="4">
        <f t="shared" si="0"/>
        <v>0</v>
      </c>
      <c r="C56" s="12">
        <f t="shared" si="1"/>
        <v>0</v>
      </c>
      <c r="D56" s="5">
        <v>8</v>
      </c>
      <c r="F56" s="5" t="s">
        <v>372</v>
      </c>
      <c r="G56" s="38" t="s">
        <v>373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</row>
    <row r="57" spans="2:226" x14ac:dyDescent="0.25">
      <c r="B57" s="4">
        <f t="shared" si="0"/>
        <v>0</v>
      </c>
      <c r="C57" s="12">
        <f t="shared" si="1"/>
        <v>0</v>
      </c>
      <c r="D57" s="5">
        <v>8</v>
      </c>
      <c r="F57" s="5" t="s">
        <v>360</v>
      </c>
      <c r="G57" s="38" t="s">
        <v>361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</row>
    <row r="58" spans="2:226" x14ac:dyDescent="0.25">
      <c r="B58" s="4">
        <f t="shared" si="0"/>
        <v>0</v>
      </c>
      <c r="C58" s="12">
        <f t="shared" si="1"/>
        <v>0</v>
      </c>
      <c r="D58" s="5">
        <v>8</v>
      </c>
      <c r="F58" s="5" t="s">
        <v>364</v>
      </c>
      <c r="G58" s="38" t="s">
        <v>365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</row>
    <row r="59" spans="2:226" x14ac:dyDescent="0.25">
      <c r="B59" s="4">
        <f t="shared" si="0"/>
        <v>0</v>
      </c>
      <c r="C59" s="12">
        <f t="shared" si="1"/>
        <v>0</v>
      </c>
      <c r="D59" s="5">
        <v>8</v>
      </c>
      <c r="F59" s="5" t="s">
        <v>358</v>
      </c>
      <c r="G59" s="38" t="s">
        <v>359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</row>
    <row r="60" spans="2:226" x14ac:dyDescent="0.25">
      <c r="B60" s="4">
        <f t="shared" si="0"/>
        <v>0</v>
      </c>
      <c r="C60" s="12">
        <f t="shared" si="1"/>
        <v>0</v>
      </c>
      <c r="D60" s="5">
        <v>7</v>
      </c>
      <c r="F60" s="5" t="s">
        <v>340</v>
      </c>
      <c r="G60" s="38" t="s">
        <v>341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</row>
    <row r="61" spans="2:226" x14ac:dyDescent="0.25">
      <c r="B61" s="4">
        <f t="shared" si="0"/>
        <v>0</v>
      </c>
      <c r="C61" s="12">
        <f t="shared" si="1"/>
        <v>0</v>
      </c>
      <c r="D61" s="5">
        <v>5</v>
      </c>
      <c r="F61" s="5" t="s">
        <v>268</v>
      </c>
      <c r="G61" s="38" t="s">
        <v>269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</row>
    <row r="62" spans="2:226" x14ac:dyDescent="0.25">
      <c r="B62" s="4">
        <f t="shared" si="0"/>
        <v>0</v>
      </c>
      <c r="C62" s="12">
        <f t="shared" si="1"/>
        <v>0</v>
      </c>
      <c r="D62" s="5">
        <v>5</v>
      </c>
      <c r="F62" s="5" t="s">
        <v>278</v>
      </c>
      <c r="G62" s="38" t="s">
        <v>279</v>
      </c>
    </row>
    <row r="63" spans="2:226" x14ac:dyDescent="0.25">
      <c r="B63" s="4">
        <f t="shared" si="0"/>
        <v>0</v>
      </c>
      <c r="C63" s="12">
        <f t="shared" si="1"/>
        <v>0</v>
      </c>
      <c r="D63" s="5">
        <v>5</v>
      </c>
      <c r="F63" s="5" t="s">
        <v>246</v>
      </c>
      <c r="G63" s="38" t="s">
        <v>247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</row>
    <row r="64" spans="2:226" x14ac:dyDescent="0.25">
      <c r="B64" s="4">
        <f t="shared" si="0"/>
        <v>0</v>
      </c>
      <c r="C64" s="12">
        <f t="shared" si="1"/>
        <v>0</v>
      </c>
      <c r="D64" s="5">
        <v>8</v>
      </c>
      <c r="F64" s="5" t="s">
        <v>384</v>
      </c>
      <c r="G64" s="38" t="s">
        <v>385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</row>
    <row r="65" spans="2:224" x14ac:dyDescent="0.25">
      <c r="B65" s="4">
        <f t="shared" si="0"/>
        <v>0</v>
      </c>
      <c r="C65" s="12">
        <f t="shared" si="1"/>
        <v>0</v>
      </c>
      <c r="D65" s="5">
        <v>7</v>
      </c>
      <c r="F65" s="5" t="s">
        <v>338</v>
      </c>
      <c r="G65" s="38" t="s">
        <v>339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</row>
    <row r="66" spans="2:224" x14ac:dyDescent="0.25">
      <c r="B66" s="4">
        <f t="shared" si="0"/>
        <v>0</v>
      </c>
      <c r="C66" s="12">
        <f t="shared" si="1"/>
        <v>0</v>
      </c>
      <c r="D66" s="5">
        <v>2</v>
      </c>
      <c r="F66" s="5" t="s">
        <v>40</v>
      </c>
      <c r="G66" s="38" t="s">
        <v>41</v>
      </c>
      <c r="N66" s="35"/>
      <c r="O66" s="35"/>
      <c r="P66" s="35"/>
      <c r="Q66" s="35"/>
      <c r="Z66" s="35"/>
      <c r="AA66" s="35"/>
      <c r="AB66" s="35"/>
      <c r="AC66" s="35"/>
      <c r="AL66" s="35"/>
      <c r="AM66" s="35"/>
      <c r="AN66" s="35"/>
      <c r="AO66" s="35"/>
      <c r="AX66" s="35"/>
      <c r="AY66" s="35"/>
      <c r="AZ66" s="35"/>
      <c r="BA66" s="35"/>
      <c r="BJ66" s="35"/>
      <c r="BK66" s="35"/>
      <c r="BL66" s="35"/>
      <c r="BM66" s="35"/>
      <c r="BV66" s="35"/>
      <c r="BW66" s="35"/>
      <c r="BX66" s="35"/>
      <c r="BY66" s="35"/>
      <c r="CH66" s="35"/>
      <c r="CI66" s="35"/>
      <c r="CJ66" s="35"/>
      <c r="CK66" s="35"/>
      <c r="CT66" s="35"/>
      <c r="CU66" s="35"/>
      <c r="CV66" s="35"/>
      <c r="CW66" s="35"/>
      <c r="DF66" s="35"/>
      <c r="DG66" s="35"/>
      <c r="DH66" s="35"/>
      <c r="DI66" s="35"/>
      <c r="DR66" s="35"/>
      <c r="DS66" s="35"/>
      <c r="DT66" s="35"/>
      <c r="DU66" s="35"/>
      <c r="ED66" s="35"/>
      <c r="EE66" s="35"/>
      <c r="EF66" s="35"/>
      <c r="EG66" s="35"/>
      <c r="EU66" s="35"/>
      <c r="EV66" s="35"/>
      <c r="EW66" s="35"/>
      <c r="EX66" s="35"/>
      <c r="FL66" s="35"/>
      <c r="FM66" s="35"/>
      <c r="FN66" s="35"/>
      <c r="FO66" s="35"/>
      <c r="GD66" s="35"/>
      <c r="GE66" s="35"/>
      <c r="GF66" s="35"/>
      <c r="GG66" s="35"/>
      <c r="GV66" s="35"/>
      <c r="GW66" s="35"/>
      <c r="GX66" s="35"/>
      <c r="GY66" s="35"/>
      <c r="HM66" s="35"/>
      <c r="HN66" s="35"/>
      <c r="HO66" s="35"/>
      <c r="HP66" s="35"/>
    </row>
    <row r="67" spans="2:224" x14ac:dyDescent="0.25">
      <c r="B67" s="4">
        <f t="shared" ref="B67:B130" si="4">COUNTIF(H67:HW67,"&gt;0")</f>
        <v>0</v>
      </c>
      <c r="C67" s="12">
        <f t="shared" ref="C67:C130" si="5">MAX(H67:HW67)</f>
        <v>0</v>
      </c>
      <c r="D67" s="5">
        <v>5</v>
      </c>
      <c r="F67" s="5" t="s">
        <v>270</v>
      </c>
      <c r="G67" s="38" t="s">
        <v>271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</row>
    <row r="68" spans="2:224" x14ac:dyDescent="0.25">
      <c r="B68" s="4">
        <f t="shared" si="4"/>
        <v>0</v>
      </c>
      <c r="C68" s="12">
        <f t="shared" si="5"/>
        <v>0</v>
      </c>
      <c r="D68" s="5">
        <v>2</v>
      </c>
      <c r="F68" s="5" t="s">
        <v>84</v>
      </c>
      <c r="G68" s="38" t="s">
        <v>85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</row>
    <row r="69" spans="2:224" x14ac:dyDescent="0.25">
      <c r="B69" s="4">
        <f t="shared" si="4"/>
        <v>0</v>
      </c>
      <c r="C69" s="12">
        <f t="shared" si="5"/>
        <v>0</v>
      </c>
      <c r="D69" s="5">
        <v>8</v>
      </c>
      <c r="F69" s="5" t="s">
        <v>362</v>
      </c>
      <c r="G69" s="38" t="s">
        <v>363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</row>
    <row r="70" spans="2:224" x14ac:dyDescent="0.25">
      <c r="B70" s="4">
        <f t="shared" si="4"/>
        <v>0</v>
      </c>
      <c r="C70" s="12">
        <f t="shared" si="5"/>
        <v>0</v>
      </c>
      <c r="D70" s="5">
        <v>7</v>
      </c>
      <c r="F70" s="5" t="s">
        <v>336</v>
      </c>
      <c r="G70" s="38" t="s">
        <v>337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</row>
    <row r="71" spans="2:224" x14ac:dyDescent="0.25">
      <c r="B71" s="4">
        <f t="shared" si="4"/>
        <v>0</v>
      </c>
      <c r="C71" s="12">
        <f t="shared" si="5"/>
        <v>0</v>
      </c>
      <c r="D71" s="5">
        <v>2</v>
      </c>
      <c r="F71" s="5" t="s">
        <v>46</v>
      </c>
      <c r="G71" s="38" t="s">
        <v>47</v>
      </c>
      <c r="N71" s="35"/>
      <c r="O71" s="35"/>
      <c r="P71" s="35"/>
      <c r="Q71" s="35"/>
      <c r="Z71" s="35"/>
      <c r="AA71" s="35"/>
      <c r="AB71" s="35"/>
      <c r="AC71" s="35"/>
      <c r="AL71" s="35"/>
      <c r="AM71" s="35"/>
      <c r="AN71" s="35"/>
      <c r="AO71" s="35"/>
      <c r="AX71" s="35"/>
      <c r="AY71" s="35"/>
      <c r="AZ71" s="35"/>
      <c r="BA71" s="35"/>
      <c r="BJ71" s="35"/>
      <c r="BK71" s="35"/>
      <c r="BL71" s="35"/>
      <c r="BM71" s="35"/>
      <c r="BV71" s="35"/>
      <c r="BW71" s="35"/>
      <c r="BX71" s="35"/>
      <c r="BY71" s="35"/>
      <c r="CH71" s="35"/>
      <c r="CI71" s="35"/>
      <c r="CJ71" s="35"/>
      <c r="CK71" s="35"/>
      <c r="CT71" s="35"/>
      <c r="CU71" s="35"/>
      <c r="CV71" s="35"/>
      <c r="CW71" s="35"/>
      <c r="DF71" s="35"/>
      <c r="DG71" s="35"/>
      <c r="DH71" s="35"/>
      <c r="DI71" s="35"/>
      <c r="DR71" s="35"/>
      <c r="DS71" s="35"/>
      <c r="DT71" s="35"/>
      <c r="DU71" s="35"/>
      <c r="ED71" s="35"/>
      <c r="EE71" s="35"/>
      <c r="EF71" s="35"/>
      <c r="EG71" s="35"/>
      <c r="EU71" s="35"/>
      <c r="EV71" s="35"/>
      <c r="EW71" s="35"/>
      <c r="EX71" s="35"/>
      <c r="FL71" s="35"/>
      <c r="FM71" s="35"/>
      <c r="FN71" s="35"/>
      <c r="FO71" s="35"/>
      <c r="GD71" s="35"/>
      <c r="GE71" s="35"/>
      <c r="GF71" s="35"/>
      <c r="GG71" s="35"/>
      <c r="GV71" s="35"/>
      <c r="GW71" s="35"/>
      <c r="GX71" s="35"/>
      <c r="GY71" s="35"/>
      <c r="HM71" s="35"/>
      <c r="HN71" s="35"/>
      <c r="HO71" s="35"/>
      <c r="HP71" s="35"/>
    </row>
    <row r="72" spans="2:224" x14ac:dyDescent="0.25">
      <c r="B72" s="4">
        <f t="shared" si="4"/>
        <v>0</v>
      </c>
      <c r="C72" s="12">
        <f t="shared" si="5"/>
        <v>0</v>
      </c>
      <c r="D72" s="5">
        <v>7</v>
      </c>
      <c r="F72" s="5" t="s">
        <v>328</v>
      </c>
      <c r="G72" s="38" t="s">
        <v>329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</row>
    <row r="73" spans="2:224" x14ac:dyDescent="0.25">
      <c r="B73" s="4">
        <f t="shared" si="4"/>
        <v>0</v>
      </c>
      <c r="C73" s="12">
        <f t="shared" si="5"/>
        <v>0</v>
      </c>
      <c r="D73" s="5">
        <v>1</v>
      </c>
      <c r="F73" s="5" t="s">
        <v>16</v>
      </c>
      <c r="G73" s="38" t="s">
        <v>17</v>
      </c>
    </row>
    <row r="74" spans="2:224" x14ac:dyDescent="0.25">
      <c r="B74" s="4">
        <f t="shared" si="4"/>
        <v>0</v>
      </c>
      <c r="C74" s="12">
        <f t="shared" si="5"/>
        <v>0</v>
      </c>
      <c r="D74" s="5">
        <v>1</v>
      </c>
      <c r="F74" s="5" t="s">
        <v>10</v>
      </c>
      <c r="G74" s="38" t="s">
        <v>11</v>
      </c>
    </row>
    <row r="75" spans="2:224" x14ac:dyDescent="0.25">
      <c r="B75" s="4">
        <f t="shared" si="4"/>
        <v>0</v>
      </c>
      <c r="C75" s="12">
        <f t="shared" si="5"/>
        <v>0</v>
      </c>
      <c r="D75" s="5">
        <v>8</v>
      </c>
      <c r="F75" s="5" t="s">
        <v>380</v>
      </c>
      <c r="G75" s="38" t="s">
        <v>381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</row>
    <row r="76" spans="2:224" x14ac:dyDescent="0.25">
      <c r="B76" s="4">
        <f t="shared" si="4"/>
        <v>0</v>
      </c>
      <c r="C76" s="12">
        <f t="shared" si="5"/>
        <v>0</v>
      </c>
      <c r="D76" s="5">
        <v>7</v>
      </c>
      <c r="F76" s="5" t="s">
        <v>332</v>
      </c>
      <c r="G76" s="38" t="s">
        <v>333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</row>
    <row r="77" spans="2:224" x14ac:dyDescent="0.25">
      <c r="B77" s="4">
        <f t="shared" si="4"/>
        <v>0</v>
      </c>
      <c r="C77" s="12">
        <f t="shared" si="5"/>
        <v>0</v>
      </c>
      <c r="D77" s="5">
        <v>2</v>
      </c>
      <c r="F77" s="5" t="s">
        <v>80</v>
      </c>
      <c r="G77" s="38" t="s">
        <v>81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</row>
    <row r="78" spans="2:224" x14ac:dyDescent="0.25">
      <c r="B78" s="4">
        <f t="shared" si="4"/>
        <v>0</v>
      </c>
      <c r="C78" s="12">
        <f t="shared" si="5"/>
        <v>0</v>
      </c>
      <c r="D78" s="5">
        <v>2</v>
      </c>
      <c r="F78" s="5" t="s">
        <v>100</v>
      </c>
      <c r="G78" s="38" t="s">
        <v>101</v>
      </c>
      <c r="K78" s="35"/>
      <c r="L78" s="35"/>
      <c r="M78" s="35"/>
      <c r="N78" s="35"/>
      <c r="O78" s="35"/>
      <c r="P78" s="35"/>
      <c r="Q78" s="35"/>
      <c r="W78" s="35"/>
      <c r="X78" s="35"/>
      <c r="Y78" s="35"/>
      <c r="Z78" s="35"/>
      <c r="AA78" s="35"/>
      <c r="AB78" s="35"/>
      <c r="AC78" s="35"/>
      <c r="AI78" s="35"/>
      <c r="AJ78" s="35"/>
      <c r="AK78" s="35"/>
      <c r="AL78" s="35"/>
      <c r="AM78" s="35"/>
      <c r="AN78" s="35"/>
      <c r="AO78" s="35"/>
      <c r="AU78" s="35"/>
      <c r="AV78" s="35"/>
      <c r="AW78" s="35"/>
      <c r="AX78" s="35"/>
      <c r="AY78" s="35"/>
      <c r="AZ78" s="35"/>
      <c r="BA78" s="35"/>
      <c r="BG78" s="35"/>
      <c r="BH78" s="35"/>
      <c r="BI78" s="35"/>
      <c r="BJ78" s="35"/>
      <c r="BK78" s="35"/>
      <c r="BL78" s="35"/>
      <c r="BM78" s="35"/>
      <c r="BS78" s="35"/>
      <c r="BT78" s="35"/>
      <c r="BU78" s="35"/>
      <c r="BV78" s="35"/>
      <c r="BW78" s="35"/>
      <c r="BX78" s="35"/>
      <c r="BY78" s="35"/>
      <c r="CE78" s="35"/>
      <c r="CF78" s="35"/>
      <c r="CG78" s="35"/>
      <c r="CH78" s="35"/>
      <c r="CI78" s="35"/>
      <c r="CJ78" s="35"/>
      <c r="CK78" s="35"/>
      <c r="CQ78" s="35"/>
      <c r="CR78" s="35"/>
      <c r="CS78" s="35"/>
      <c r="CT78" s="35"/>
      <c r="CU78" s="35"/>
      <c r="CV78" s="35"/>
      <c r="CW78" s="35"/>
      <c r="DC78" s="35"/>
      <c r="DD78" s="35"/>
      <c r="DE78" s="35"/>
      <c r="DF78" s="35"/>
      <c r="DG78" s="35"/>
      <c r="DH78" s="35"/>
      <c r="DI78" s="35"/>
      <c r="DO78" s="35"/>
      <c r="DP78" s="35"/>
      <c r="DQ78" s="35"/>
      <c r="DR78" s="35"/>
      <c r="DS78" s="35"/>
      <c r="DT78" s="35"/>
      <c r="DU78" s="35"/>
      <c r="EA78" s="35"/>
      <c r="EB78" s="35"/>
      <c r="EC78" s="35"/>
      <c r="ED78" s="35"/>
      <c r="EE78" s="35"/>
      <c r="EF78" s="35"/>
      <c r="EG78" s="35"/>
      <c r="ER78" s="35"/>
      <c r="ES78" s="35"/>
      <c r="ET78" s="35"/>
      <c r="EU78" s="35"/>
      <c r="EV78" s="35"/>
      <c r="EW78" s="35"/>
      <c r="EX78" s="35"/>
      <c r="FI78" s="35"/>
      <c r="FJ78" s="35"/>
      <c r="FK78" s="35"/>
      <c r="FL78" s="35"/>
      <c r="FM78" s="35"/>
      <c r="FN78" s="35"/>
      <c r="FO78" s="35"/>
      <c r="GA78" s="35"/>
      <c r="GB78" s="35"/>
      <c r="GC78" s="35"/>
      <c r="GD78" s="35"/>
      <c r="GE78" s="35"/>
      <c r="GF78" s="35"/>
      <c r="GG78" s="35"/>
      <c r="GS78" s="35"/>
      <c r="GT78" s="35"/>
      <c r="GU78" s="35"/>
      <c r="GV78" s="35"/>
      <c r="GW78" s="35"/>
      <c r="GX78" s="35"/>
      <c r="GY78" s="35"/>
      <c r="HJ78" s="35"/>
      <c r="HK78" s="35"/>
      <c r="HL78" s="35"/>
      <c r="HM78" s="35"/>
      <c r="HN78" s="35"/>
      <c r="HO78" s="35"/>
      <c r="HP78" s="35"/>
    </row>
    <row r="79" spans="2:224" x14ac:dyDescent="0.25">
      <c r="B79" s="4">
        <f t="shared" si="4"/>
        <v>0</v>
      </c>
      <c r="C79" s="12">
        <f t="shared" si="5"/>
        <v>0</v>
      </c>
      <c r="D79" s="5">
        <v>6</v>
      </c>
      <c r="F79" s="5" t="s">
        <v>310</v>
      </c>
      <c r="G79" s="38" t="s">
        <v>311</v>
      </c>
    </row>
    <row r="80" spans="2:224" x14ac:dyDescent="0.25">
      <c r="B80" s="4">
        <f t="shared" si="4"/>
        <v>0</v>
      </c>
      <c r="C80" s="12">
        <f t="shared" si="5"/>
        <v>0</v>
      </c>
      <c r="D80" s="5">
        <v>4</v>
      </c>
      <c r="F80" s="5" t="s">
        <v>190</v>
      </c>
      <c r="G80" s="38" t="s">
        <v>191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</row>
    <row r="81" spans="2:224" x14ac:dyDescent="0.25">
      <c r="B81" s="4">
        <f t="shared" si="4"/>
        <v>0</v>
      </c>
      <c r="C81" s="12">
        <f t="shared" si="5"/>
        <v>0</v>
      </c>
      <c r="D81" s="5">
        <v>8</v>
      </c>
      <c r="F81" s="5" t="s">
        <v>390</v>
      </c>
      <c r="G81" s="38" t="s">
        <v>391</v>
      </c>
    </row>
    <row r="82" spans="2:224" x14ac:dyDescent="0.25">
      <c r="B82" s="4">
        <f t="shared" si="4"/>
        <v>0</v>
      </c>
      <c r="C82" s="12">
        <f t="shared" si="5"/>
        <v>0</v>
      </c>
      <c r="D82" s="5">
        <v>4</v>
      </c>
      <c r="F82" s="5" t="s">
        <v>186</v>
      </c>
      <c r="G82" s="38" t="s">
        <v>187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</row>
    <row r="83" spans="2:224" x14ac:dyDescent="0.25">
      <c r="B83" s="4">
        <f t="shared" si="4"/>
        <v>0</v>
      </c>
      <c r="C83" s="12">
        <f t="shared" si="5"/>
        <v>0</v>
      </c>
      <c r="D83" s="5">
        <v>6</v>
      </c>
      <c r="F83" s="5" t="s">
        <v>314</v>
      </c>
      <c r="G83" s="38" t="s">
        <v>315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FF83" s="35"/>
      <c r="FG83" s="35"/>
      <c r="FH83" s="35"/>
      <c r="FI83" s="35"/>
      <c r="FJ83" s="35"/>
      <c r="FK83" s="35"/>
      <c r="FL83" s="35"/>
      <c r="FM83" s="35"/>
      <c r="FN83" s="35"/>
      <c r="FO83" s="35"/>
      <c r="FX83" s="35"/>
      <c r="FY83" s="35"/>
      <c r="FZ83" s="35"/>
      <c r="GA83" s="35"/>
      <c r="GB83" s="35"/>
      <c r="GC83" s="35"/>
      <c r="GD83" s="35"/>
      <c r="GE83" s="35"/>
      <c r="GF83" s="35"/>
      <c r="GG83" s="35"/>
      <c r="GP83" s="35"/>
      <c r="GQ83" s="35"/>
      <c r="GR83" s="35"/>
      <c r="GS83" s="35"/>
      <c r="GT83" s="35"/>
      <c r="GU83" s="35"/>
      <c r="GV83" s="35"/>
      <c r="GW83" s="35"/>
      <c r="GX83" s="35"/>
      <c r="GY83" s="35"/>
      <c r="HG83" s="35"/>
      <c r="HH83" s="35"/>
      <c r="HI83" s="35"/>
      <c r="HJ83" s="35"/>
      <c r="HK83" s="35"/>
      <c r="HL83" s="35"/>
      <c r="HM83" s="35"/>
      <c r="HN83" s="35"/>
      <c r="HO83" s="35"/>
      <c r="HP83" s="35"/>
    </row>
    <row r="84" spans="2:224" x14ac:dyDescent="0.25">
      <c r="B84" s="4">
        <f t="shared" si="4"/>
        <v>0</v>
      </c>
      <c r="C84" s="12">
        <f t="shared" si="5"/>
        <v>0</v>
      </c>
      <c r="D84" s="5">
        <v>6</v>
      </c>
      <c r="F84" s="5" t="s">
        <v>316</v>
      </c>
      <c r="G84" s="38" t="s">
        <v>317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FF84" s="35"/>
      <c r="FG84" s="35"/>
      <c r="FH84" s="35"/>
      <c r="FI84" s="35"/>
      <c r="FJ84" s="35"/>
      <c r="FK84" s="35"/>
      <c r="FL84" s="35"/>
      <c r="FM84" s="35"/>
      <c r="FN84" s="35"/>
      <c r="FO84" s="35"/>
      <c r="FX84" s="35"/>
      <c r="FY84" s="35"/>
      <c r="FZ84" s="35"/>
      <c r="GA84" s="35"/>
      <c r="GB84" s="35"/>
      <c r="GC84" s="35"/>
      <c r="GD84" s="35"/>
      <c r="GE84" s="35"/>
      <c r="GF84" s="35"/>
      <c r="GG84" s="35"/>
      <c r="GP84" s="35"/>
      <c r="GQ84" s="35"/>
      <c r="GR84" s="35"/>
      <c r="GS84" s="35"/>
      <c r="GT84" s="35"/>
      <c r="GU84" s="35"/>
      <c r="GV84" s="35"/>
      <c r="GW84" s="35"/>
      <c r="GX84" s="35"/>
      <c r="GY84" s="35"/>
      <c r="HG84" s="35"/>
      <c r="HH84" s="35"/>
      <c r="HI84" s="35"/>
      <c r="HJ84" s="35"/>
      <c r="HK84" s="35"/>
      <c r="HL84" s="35"/>
      <c r="HM84" s="35"/>
      <c r="HN84" s="35"/>
      <c r="HO84" s="35"/>
      <c r="HP84" s="35"/>
    </row>
    <row r="85" spans="2:224" x14ac:dyDescent="0.25">
      <c r="B85" s="4">
        <f t="shared" si="4"/>
        <v>0</v>
      </c>
      <c r="C85" s="12">
        <f t="shared" si="5"/>
        <v>0</v>
      </c>
      <c r="D85" s="5">
        <v>12</v>
      </c>
      <c r="G85" s="38" t="s">
        <v>416</v>
      </c>
    </row>
    <row r="86" spans="2:224" x14ac:dyDescent="0.25">
      <c r="B86" s="4">
        <f t="shared" si="4"/>
        <v>0</v>
      </c>
      <c r="C86" s="12">
        <f t="shared" si="5"/>
        <v>0</v>
      </c>
      <c r="D86" s="5">
        <v>7</v>
      </c>
      <c r="F86" s="5" t="s">
        <v>330</v>
      </c>
      <c r="G86" s="38" t="s">
        <v>331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FF86" s="35"/>
      <c r="FG86" s="35"/>
      <c r="FH86" s="35"/>
      <c r="FI86" s="35"/>
      <c r="FJ86" s="35"/>
      <c r="FK86" s="35"/>
      <c r="FL86" s="35"/>
      <c r="FM86" s="35"/>
      <c r="FN86" s="35"/>
      <c r="FO86" s="35"/>
      <c r="FX86" s="35"/>
      <c r="FY86" s="35"/>
      <c r="FZ86" s="35"/>
      <c r="GA86" s="35"/>
      <c r="GB86" s="35"/>
      <c r="GC86" s="35"/>
      <c r="GD86" s="35"/>
      <c r="GE86" s="35"/>
      <c r="GF86" s="35"/>
      <c r="GG86" s="35"/>
      <c r="GP86" s="35"/>
      <c r="GQ86" s="35"/>
      <c r="GR86" s="35"/>
      <c r="GS86" s="35"/>
      <c r="GT86" s="35"/>
      <c r="GU86" s="35"/>
      <c r="GV86" s="35"/>
      <c r="GW86" s="35"/>
      <c r="GX86" s="35"/>
      <c r="GY86" s="35"/>
      <c r="HG86" s="35"/>
      <c r="HH86" s="35"/>
      <c r="HI86" s="35"/>
      <c r="HJ86" s="35"/>
      <c r="HK86" s="35"/>
      <c r="HL86" s="35"/>
      <c r="HM86" s="35"/>
      <c r="HN86" s="35"/>
      <c r="HO86" s="35"/>
      <c r="HP86" s="35"/>
    </row>
    <row r="87" spans="2:224" x14ac:dyDescent="0.25">
      <c r="B87" s="4">
        <f t="shared" si="4"/>
        <v>0</v>
      </c>
      <c r="C87" s="12">
        <f t="shared" si="5"/>
        <v>0</v>
      </c>
      <c r="D87" s="5">
        <v>2</v>
      </c>
      <c r="F87" s="5" t="s">
        <v>60</v>
      </c>
      <c r="G87" s="38" t="s">
        <v>61</v>
      </c>
      <c r="N87" s="35"/>
      <c r="O87" s="35"/>
      <c r="P87" s="35"/>
      <c r="Q87" s="35"/>
      <c r="Z87" s="35"/>
      <c r="AA87" s="35"/>
      <c r="AB87" s="35"/>
      <c r="AC87" s="35"/>
      <c r="AL87" s="35"/>
      <c r="AM87" s="35"/>
      <c r="AN87" s="35"/>
      <c r="AO87" s="35"/>
      <c r="AX87" s="35"/>
      <c r="AY87" s="35"/>
      <c r="AZ87" s="35"/>
      <c r="BA87" s="35"/>
      <c r="BJ87" s="35"/>
      <c r="BK87" s="35"/>
      <c r="BL87" s="35"/>
      <c r="BM87" s="35"/>
      <c r="BV87" s="35"/>
      <c r="BW87" s="35"/>
      <c r="BX87" s="35"/>
      <c r="BY87" s="35"/>
      <c r="CH87" s="35"/>
      <c r="CI87" s="35"/>
      <c r="CJ87" s="35"/>
      <c r="CK87" s="35"/>
      <c r="CT87" s="35"/>
      <c r="CU87" s="35"/>
      <c r="CV87" s="35"/>
      <c r="CW87" s="35"/>
      <c r="DF87" s="35"/>
      <c r="DG87" s="35"/>
      <c r="DH87" s="35"/>
      <c r="DI87" s="35"/>
      <c r="DR87" s="35"/>
      <c r="DS87" s="35"/>
      <c r="DT87" s="35"/>
      <c r="DU87" s="35"/>
      <c r="ED87" s="35"/>
      <c r="EE87" s="35"/>
      <c r="EF87" s="35"/>
      <c r="EG87" s="35"/>
      <c r="EU87" s="35"/>
      <c r="EV87" s="35"/>
      <c r="EW87" s="35"/>
      <c r="EX87" s="35"/>
      <c r="FL87" s="35"/>
      <c r="FM87" s="35"/>
      <c r="FN87" s="35"/>
      <c r="FO87" s="35"/>
      <c r="GD87" s="35"/>
      <c r="GE87" s="35"/>
      <c r="GF87" s="35"/>
      <c r="GG87" s="35"/>
      <c r="GV87" s="35"/>
      <c r="GW87" s="35"/>
      <c r="GX87" s="35"/>
      <c r="GY87" s="35"/>
      <c r="HM87" s="35"/>
      <c r="HN87" s="35"/>
      <c r="HO87" s="35"/>
      <c r="HP87" s="35"/>
    </row>
    <row r="88" spans="2:224" x14ac:dyDescent="0.25">
      <c r="B88" s="4">
        <f t="shared" si="4"/>
        <v>0</v>
      </c>
      <c r="C88" s="12">
        <f t="shared" si="5"/>
        <v>0</v>
      </c>
      <c r="D88" s="5">
        <v>6</v>
      </c>
      <c r="F88" s="5" t="s">
        <v>322</v>
      </c>
      <c r="G88" s="38" t="s">
        <v>323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FF88" s="35"/>
      <c r="FG88" s="35"/>
      <c r="FH88" s="35"/>
      <c r="FI88" s="35"/>
      <c r="FJ88" s="35"/>
      <c r="FK88" s="35"/>
      <c r="FL88" s="35"/>
      <c r="FM88" s="35"/>
      <c r="FN88" s="35"/>
      <c r="FO88" s="35"/>
      <c r="FX88" s="35"/>
      <c r="FY88" s="35"/>
      <c r="FZ88" s="35"/>
      <c r="GA88" s="35"/>
      <c r="GB88" s="35"/>
      <c r="GC88" s="35"/>
      <c r="GD88" s="35"/>
      <c r="GE88" s="35"/>
      <c r="GF88" s="35"/>
      <c r="GG88" s="35"/>
      <c r="GP88" s="35"/>
      <c r="GQ88" s="35"/>
      <c r="GR88" s="35"/>
      <c r="GS88" s="35"/>
      <c r="GT88" s="35"/>
      <c r="GU88" s="35"/>
      <c r="GV88" s="35"/>
      <c r="GW88" s="35"/>
      <c r="GX88" s="35"/>
      <c r="GY88" s="35"/>
      <c r="HG88" s="35"/>
      <c r="HH88" s="35"/>
      <c r="HI88" s="35"/>
      <c r="HJ88" s="35"/>
      <c r="HK88" s="35"/>
      <c r="HL88" s="35"/>
      <c r="HM88" s="35"/>
      <c r="HN88" s="35"/>
      <c r="HO88" s="35"/>
      <c r="HP88" s="35"/>
    </row>
    <row r="89" spans="2:224" x14ac:dyDescent="0.25">
      <c r="B89" s="4">
        <f t="shared" si="4"/>
        <v>0</v>
      </c>
      <c r="C89" s="12">
        <f t="shared" si="5"/>
        <v>0</v>
      </c>
      <c r="D89" s="5">
        <v>12</v>
      </c>
      <c r="F89" s="5" t="s">
        <v>412</v>
      </c>
      <c r="G89" s="38" t="s">
        <v>413</v>
      </c>
    </row>
    <row r="90" spans="2:224" x14ac:dyDescent="0.25">
      <c r="B90" s="4">
        <f t="shared" si="4"/>
        <v>0</v>
      </c>
      <c r="C90" s="12">
        <f t="shared" si="5"/>
        <v>0</v>
      </c>
      <c r="D90" s="5">
        <v>4</v>
      </c>
      <c r="F90" s="5" t="s">
        <v>188</v>
      </c>
      <c r="G90" s="38" t="s">
        <v>189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FF90" s="35"/>
      <c r="FG90" s="35"/>
      <c r="FH90" s="35"/>
      <c r="FI90" s="35"/>
      <c r="FJ90" s="35"/>
      <c r="FK90" s="35"/>
      <c r="FL90" s="35"/>
      <c r="FM90" s="35"/>
      <c r="FN90" s="35"/>
      <c r="FO90" s="35"/>
      <c r="FX90" s="35"/>
      <c r="FY90" s="35"/>
      <c r="FZ90" s="35"/>
      <c r="GA90" s="35"/>
      <c r="GB90" s="35"/>
      <c r="GC90" s="35"/>
      <c r="GD90" s="35"/>
      <c r="GE90" s="35"/>
      <c r="GF90" s="35"/>
      <c r="GG90" s="35"/>
      <c r="GP90" s="35"/>
      <c r="GQ90" s="35"/>
      <c r="GR90" s="35"/>
      <c r="GS90" s="35"/>
      <c r="GT90" s="35"/>
      <c r="GU90" s="35"/>
      <c r="GV90" s="35"/>
      <c r="GW90" s="35"/>
      <c r="GX90" s="35"/>
      <c r="GY90" s="35"/>
      <c r="HG90" s="35"/>
      <c r="HH90" s="35"/>
      <c r="HI90" s="35"/>
      <c r="HJ90" s="35"/>
      <c r="HK90" s="35"/>
      <c r="HL90" s="35"/>
      <c r="HM90" s="35"/>
      <c r="HN90" s="35"/>
      <c r="HO90" s="35"/>
      <c r="HP90" s="35"/>
    </row>
    <row r="91" spans="2:224" x14ac:dyDescent="0.25">
      <c r="B91" s="4">
        <f t="shared" si="4"/>
        <v>0</v>
      </c>
      <c r="C91" s="12">
        <f t="shared" si="5"/>
        <v>0</v>
      </c>
      <c r="D91" s="5">
        <v>3</v>
      </c>
      <c r="F91" s="5" t="s">
        <v>124</v>
      </c>
      <c r="G91" s="38" t="s">
        <v>125</v>
      </c>
      <c r="K91" s="35"/>
      <c r="L91" s="35"/>
      <c r="M91" s="35"/>
      <c r="N91" s="35"/>
      <c r="O91" s="35"/>
      <c r="P91" s="35"/>
      <c r="Q91" s="35"/>
      <c r="W91" s="35"/>
      <c r="X91" s="35"/>
      <c r="Y91" s="35"/>
      <c r="Z91" s="35"/>
      <c r="AA91" s="35"/>
      <c r="AB91" s="35"/>
      <c r="AC91" s="35"/>
      <c r="AI91" s="35"/>
      <c r="AJ91" s="35"/>
      <c r="AK91" s="35"/>
      <c r="AL91" s="35"/>
      <c r="AM91" s="35"/>
      <c r="AN91" s="35"/>
      <c r="AO91" s="35"/>
      <c r="AU91" s="35"/>
      <c r="AV91" s="35"/>
      <c r="AW91" s="35"/>
      <c r="AX91" s="35"/>
      <c r="AY91" s="35"/>
      <c r="AZ91" s="35"/>
      <c r="BA91" s="35"/>
      <c r="BG91" s="35"/>
      <c r="BH91" s="35"/>
      <c r="BI91" s="35"/>
      <c r="BJ91" s="35"/>
      <c r="BK91" s="35"/>
      <c r="BL91" s="35"/>
      <c r="BM91" s="35"/>
      <c r="BS91" s="35"/>
      <c r="BT91" s="35"/>
      <c r="BU91" s="35"/>
      <c r="BV91" s="35"/>
      <c r="BW91" s="35"/>
      <c r="BX91" s="35"/>
      <c r="BY91" s="35"/>
      <c r="CE91" s="35"/>
      <c r="CF91" s="35"/>
      <c r="CG91" s="35"/>
      <c r="CH91" s="35"/>
      <c r="CI91" s="35"/>
      <c r="CJ91" s="35"/>
      <c r="CK91" s="35"/>
      <c r="CQ91" s="35"/>
      <c r="CR91" s="35"/>
      <c r="CS91" s="35"/>
      <c r="CT91" s="35"/>
      <c r="CU91" s="35"/>
      <c r="CV91" s="35"/>
      <c r="CW91" s="35"/>
      <c r="DC91" s="35"/>
      <c r="DD91" s="35"/>
      <c r="DE91" s="35"/>
      <c r="DF91" s="35"/>
      <c r="DG91" s="35"/>
      <c r="DH91" s="35"/>
      <c r="DI91" s="35"/>
      <c r="DO91" s="35"/>
      <c r="DP91" s="35"/>
      <c r="DQ91" s="35"/>
      <c r="DR91" s="35"/>
      <c r="DS91" s="35"/>
      <c r="DT91" s="35"/>
      <c r="DU91" s="35"/>
      <c r="EA91" s="35"/>
      <c r="EB91" s="35"/>
      <c r="EC91" s="35"/>
      <c r="ED91" s="35"/>
      <c r="EE91" s="35"/>
      <c r="EF91" s="35"/>
      <c r="EG91" s="35"/>
      <c r="ER91" s="35"/>
      <c r="ES91" s="35"/>
      <c r="ET91" s="35"/>
      <c r="EU91" s="35"/>
      <c r="EV91" s="35"/>
      <c r="EW91" s="35"/>
      <c r="EX91" s="35"/>
      <c r="FI91" s="35"/>
      <c r="FJ91" s="35"/>
      <c r="FK91" s="35"/>
      <c r="FL91" s="35"/>
      <c r="FM91" s="35"/>
      <c r="FN91" s="35"/>
      <c r="FO91" s="35"/>
      <c r="GA91" s="35"/>
      <c r="GB91" s="35"/>
      <c r="GC91" s="35"/>
      <c r="GD91" s="35"/>
      <c r="GE91" s="35"/>
      <c r="GF91" s="35"/>
      <c r="GG91" s="35"/>
      <c r="GS91" s="35"/>
      <c r="GT91" s="35"/>
      <c r="GU91" s="35"/>
      <c r="GV91" s="35"/>
      <c r="GW91" s="35"/>
      <c r="GX91" s="35"/>
      <c r="GY91" s="35"/>
      <c r="HJ91" s="35"/>
      <c r="HK91" s="35"/>
      <c r="HL91" s="35"/>
      <c r="HM91" s="35"/>
      <c r="HN91" s="35"/>
      <c r="HO91" s="35"/>
      <c r="HP91" s="35"/>
    </row>
    <row r="92" spans="2:224" x14ac:dyDescent="0.25">
      <c r="B92" s="4">
        <f t="shared" si="4"/>
        <v>0</v>
      </c>
      <c r="C92" s="12">
        <f t="shared" si="5"/>
        <v>0</v>
      </c>
      <c r="D92" s="5">
        <v>3</v>
      </c>
      <c r="F92" s="5" t="s">
        <v>122</v>
      </c>
      <c r="G92" s="38" t="s">
        <v>123</v>
      </c>
      <c r="K92" s="35"/>
      <c r="L92" s="35"/>
      <c r="M92" s="35"/>
      <c r="N92" s="35"/>
      <c r="O92" s="35"/>
      <c r="P92" s="35"/>
      <c r="Q92" s="35"/>
      <c r="W92" s="35"/>
      <c r="X92" s="35"/>
      <c r="Y92" s="35"/>
      <c r="Z92" s="35"/>
      <c r="AA92" s="35"/>
      <c r="AB92" s="35"/>
      <c r="AC92" s="35"/>
      <c r="AI92" s="35"/>
      <c r="AJ92" s="35"/>
      <c r="AK92" s="35"/>
      <c r="AL92" s="35"/>
      <c r="AM92" s="35"/>
      <c r="AN92" s="35"/>
      <c r="AO92" s="35"/>
      <c r="AU92" s="35"/>
      <c r="AV92" s="35"/>
      <c r="AW92" s="35"/>
      <c r="AX92" s="35"/>
      <c r="AY92" s="35"/>
      <c r="AZ92" s="35"/>
      <c r="BA92" s="35"/>
      <c r="BG92" s="35"/>
      <c r="BH92" s="35"/>
      <c r="BI92" s="35"/>
      <c r="BJ92" s="35"/>
      <c r="BK92" s="35"/>
      <c r="BL92" s="35"/>
      <c r="BM92" s="35"/>
      <c r="BS92" s="35"/>
      <c r="BT92" s="35"/>
      <c r="BU92" s="35"/>
      <c r="BV92" s="35"/>
      <c r="BW92" s="35"/>
      <c r="BX92" s="35"/>
      <c r="BY92" s="35"/>
      <c r="CE92" s="35"/>
      <c r="CF92" s="35"/>
      <c r="CG92" s="35"/>
      <c r="CH92" s="35"/>
      <c r="CI92" s="35"/>
      <c r="CJ92" s="35"/>
      <c r="CK92" s="35"/>
      <c r="CQ92" s="35"/>
      <c r="CR92" s="35"/>
      <c r="CS92" s="35"/>
      <c r="CT92" s="35"/>
      <c r="CU92" s="35"/>
      <c r="CV92" s="35"/>
      <c r="CW92" s="35"/>
      <c r="DC92" s="35"/>
      <c r="DD92" s="35"/>
      <c r="DE92" s="35"/>
      <c r="DF92" s="35"/>
      <c r="DG92" s="35"/>
      <c r="DH92" s="35"/>
      <c r="DI92" s="35"/>
      <c r="DO92" s="35"/>
      <c r="DP92" s="35"/>
      <c r="DQ92" s="35"/>
      <c r="DR92" s="35"/>
      <c r="DS92" s="35"/>
      <c r="DT92" s="35"/>
      <c r="DU92" s="35"/>
      <c r="EA92" s="35"/>
      <c r="EB92" s="35"/>
      <c r="EC92" s="35"/>
      <c r="ED92" s="35"/>
      <c r="EE92" s="35"/>
      <c r="EF92" s="35"/>
      <c r="EG92" s="35"/>
      <c r="ER92" s="35"/>
      <c r="ES92" s="35"/>
      <c r="ET92" s="35"/>
      <c r="EU92" s="35"/>
      <c r="EV92" s="35"/>
      <c r="EW92" s="35"/>
      <c r="EX92" s="35"/>
      <c r="FI92" s="35"/>
      <c r="FJ92" s="35"/>
      <c r="FK92" s="35"/>
      <c r="FL92" s="35"/>
      <c r="FM92" s="35"/>
      <c r="FN92" s="35"/>
      <c r="FO92" s="35"/>
      <c r="GA92" s="35"/>
      <c r="GB92" s="35"/>
      <c r="GC92" s="35"/>
      <c r="GD92" s="35"/>
      <c r="GE92" s="35"/>
      <c r="GF92" s="35"/>
      <c r="GG92" s="35"/>
      <c r="GS92" s="35"/>
      <c r="GT92" s="35"/>
      <c r="GU92" s="35"/>
      <c r="GV92" s="35"/>
      <c r="GW92" s="35"/>
      <c r="GX92" s="35"/>
      <c r="GY92" s="35"/>
      <c r="HJ92" s="35"/>
      <c r="HK92" s="35"/>
      <c r="HL92" s="35"/>
      <c r="HM92" s="35"/>
      <c r="HN92" s="35"/>
      <c r="HO92" s="35"/>
      <c r="HP92" s="35"/>
    </row>
    <row r="93" spans="2:224" x14ac:dyDescent="0.25">
      <c r="B93" s="4">
        <f t="shared" si="4"/>
        <v>0</v>
      </c>
      <c r="C93" s="12">
        <f t="shared" si="5"/>
        <v>0</v>
      </c>
      <c r="D93" s="5">
        <v>2</v>
      </c>
      <c r="F93" s="5" t="s">
        <v>86</v>
      </c>
      <c r="G93" s="38" t="s">
        <v>87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FF93" s="35"/>
      <c r="FG93" s="35"/>
      <c r="FH93" s="35"/>
      <c r="FI93" s="35"/>
      <c r="FJ93" s="35"/>
      <c r="FK93" s="35"/>
      <c r="FL93" s="35"/>
      <c r="FM93" s="35"/>
      <c r="FN93" s="35"/>
      <c r="FO93" s="35"/>
      <c r="FX93" s="35"/>
      <c r="FY93" s="35"/>
      <c r="FZ93" s="35"/>
      <c r="GA93" s="35"/>
      <c r="GB93" s="35"/>
      <c r="GC93" s="35"/>
      <c r="GD93" s="35"/>
      <c r="GE93" s="35"/>
      <c r="GF93" s="35"/>
      <c r="GG93" s="35"/>
      <c r="GP93" s="35"/>
      <c r="GQ93" s="35"/>
      <c r="GR93" s="35"/>
      <c r="GS93" s="35"/>
      <c r="GT93" s="35"/>
      <c r="GU93" s="35"/>
      <c r="GV93" s="35"/>
      <c r="GW93" s="35"/>
      <c r="GX93" s="35"/>
      <c r="GY93" s="35"/>
      <c r="HG93" s="35"/>
      <c r="HH93" s="35"/>
      <c r="HI93" s="35"/>
      <c r="HJ93" s="35"/>
      <c r="HK93" s="35"/>
      <c r="HL93" s="35"/>
      <c r="HM93" s="35"/>
      <c r="HN93" s="35"/>
      <c r="HO93" s="35"/>
      <c r="HP93" s="35"/>
    </row>
    <row r="94" spans="2:224" x14ac:dyDescent="0.25">
      <c r="B94" s="4">
        <f t="shared" si="4"/>
        <v>0</v>
      </c>
      <c r="C94" s="12">
        <f t="shared" si="5"/>
        <v>0</v>
      </c>
      <c r="D94" s="5">
        <v>4</v>
      </c>
      <c r="F94" s="5" t="s">
        <v>194</v>
      </c>
      <c r="G94" s="38" t="s">
        <v>195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FF94" s="35"/>
      <c r="FG94" s="35"/>
      <c r="FH94" s="35"/>
      <c r="FI94" s="35"/>
      <c r="FJ94" s="35"/>
      <c r="FK94" s="35"/>
      <c r="FL94" s="35"/>
      <c r="FM94" s="35"/>
      <c r="FN94" s="35"/>
      <c r="FO94" s="35"/>
      <c r="FX94" s="35"/>
      <c r="FY94" s="35"/>
      <c r="FZ94" s="35"/>
      <c r="GA94" s="35"/>
      <c r="GB94" s="35"/>
      <c r="GC94" s="35"/>
      <c r="GD94" s="35"/>
      <c r="GE94" s="35"/>
      <c r="GF94" s="35"/>
      <c r="GG94" s="35"/>
      <c r="GP94" s="35"/>
      <c r="GQ94" s="35"/>
      <c r="GR94" s="35"/>
      <c r="GS94" s="35"/>
      <c r="GT94" s="35"/>
      <c r="GU94" s="35"/>
      <c r="GV94" s="35"/>
      <c r="GW94" s="35"/>
      <c r="GX94" s="35"/>
      <c r="GY94" s="35"/>
      <c r="HG94" s="35"/>
      <c r="HH94" s="35"/>
      <c r="HI94" s="35"/>
      <c r="HJ94" s="35"/>
      <c r="HK94" s="35"/>
      <c r="HL94" s="35"/>
      <c r="HM94" s="35"/>
      <c r="HN94" s="35"/>
      <c r="HO94" s="35"/>
      <c r="HP94" s="35"/>
    </row>
    <row r="95" spans="2:224" x14ac:dyDescent="0.25">
      <c r="B95" s="4">
        <f t="shared" si="4"/>
        <v>0</v>
      </c>
      <c r="C95" s="12">
        <f t="shared" si="5"/>
        <v>0</v>
      </c>
      <c r="D95" s="5">
        <v>4</v>
      </c>
      <c r="F95" s="5" t="s">
        <v>172</v>
      </c>
      <c r="G95" s="38" t="s">
        <v>173</v>
      </c>
    </row>
    <row r="96" spans="2:224" x14ac:dyDescent="0.25">
      <c r="B96" s="4">
        <f t="shared" si="4"/>
        <v>0</v>
      </c>
      <c r="C96" s="12">
        <f t="shared" si="5"/>
        <v>0</v>
      </c>
      <c r="D96" s="5">
        <v>9</v>
      </c>
      <c r="F96" s="5" t="s">
        <v>400</v>
      </c>
      <c r="G96" s="38" t="s">
        <v>401</v>
      </c>
    </row>
    <row r="97" spans="2:224" x14ac:dyDescent="0.25">
      <c r="B97" s="4">
        <f t="shared" si="4"/>
        <v>0</v>
      </c>
      <c r="C97" s="12">
        <f t="shared" si="5"/>
        <v>0</v>
      </c>
      <c r="D97" s="5">
        <v>8</v>
      </c>
      <c r="F97" s="5" t="s">
        <v>386</v>
      </c>
      <c r="G97" s="38" t="s">
        <v>387</v>
      </c>
    </row>
    <row r="98" spans="2:224" x14ac:dyDescent="0.25">
      <c r="B98" s="4">
        <f t="shared" si="4"/>
        <v>0</v>
      </c>
      <c r="C98" s="12">
        <f t="shared" si="5"/>
        <v>0</v>
      </c>
      <c r="D98" s="5">
        <v>2</v>
      </c>
      <c r="F98" s="5" t="s">
        <v>78</v>
      </c>
      <c r="G98" s="38" t="s">
        <v>79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</row>
    <row r="99" spans="2:224" x14ac:dyDescent="0.25">
      <c r="B99" s="4">
        <f t="shared" si="4"/>
        <v>0</v>
      </c>
      <c r="C99" s="12">
        <f t="shared" si="5"/>
        <v>0</v>
      </c>
      <c r="D99" s="5">
        <v>2</v>
      </c>
      <c r="F99" s="5" t="s">
        <v>38</v>
      </c>
      <c r="G99" s="38" t="s">
        <v>39</v>
      </c>
      <c r="H99" s="35"/>
      <c r="I99" s="35"/>
      <c r="J99" s="35"/>
      <c r="N99" s="35"/>
      <c r="O99" s="35"/>
      <c r="P99" s="35"/>
      <c r="Q99" s="35"/>
      <c r="T99" s="35"/>
      <c r="U99" s="35"/>
      <c r="V99" s="35"/>
      <c r="Z99" s="35"/>
      <c r="AA99" s="35"/>
      <c r="AB99" s="35"/>
      <c r="AC99" s="35"/>
      <c r="AF99" s="35"/>
      <c r="AG99" s="35"/>
      <c r="AH99" s="35"/>
      <c r="AL99" s="35"/>
      <c r="AM99" s="35"/>
      <c r="AN99" s="35"/>
      <c r="AO99" s="35"/>
      <c r="AR99" s="35"/>
      <c r="AS99" s="35"/>
      <c r="AT99" s="35"/>
      <c r="AX99" s="35"/>
      <c r="AY99" s="35"/>
      <c r="AZ99" s="35"/>
      <c r="BA99" s="35"/>
      <c r="BD99" s="35"/>
      <c r="BE99" s="35"/>
      <c r="BF99" s="35"/>
      <c r="BJ99" s="35"/>
      <c r="BK99" s="35"/>
      <c r="BL99" s="35"/>
      <c r="BM99" s="35"/>
      <c r="BP99" s="35"/>
      <c r="BQ99" s="35"/>
      <c r="BR99" s="35"/>
      <c r="BV99" s="35"/>
      <c r="BW99" s="35"/>
      <c r="BX99" s="35"/>
      <c r="BY99" s="35"/>
      <c r="CB99" s="35"/>
      <c r="CC99" s="35"/>
      <c r="CD99" s="35"/>
      <c r="CH99" s="35"/>
      <c r="CI99" s="35"/>
      <c r="CJ99" s="35"/>
      <c r="CK99" s="35"/>
      <c r="CN99" s="35"/>
      <c r="CO99" s="35"/>
      <c r="CP99" s="35"/>
      <c r="CT99" s="35"/>
      <c r="CU99" s="35"/>
      <c r="CV99" s="35"/>
      <c r="CW99" s="35"/>
      <c r="CZ99" s="35"/>
      <c r="DA99" s="35"/>
      <c r="DB99" s="35"/>
      <c r="DF99" s="35"/>
      <c r="DG99" s="35"/>
      <c r="DH99" s="35"/>
      <c r="DI99" s="35"/>
      <c r="DL99" s="35"/>
      <c r="DM99" s="35"/>
      <c r="DN99" s="35"/>
      <c r="DR99" s="35"/>
      <c r="DS99" s="35"/>
      <c r="DT99" s="35"/>
      <c r="DU99" s="35"/>
      <c r="DX99" s="35"/>
      <c r="DY99" s="35"/>
      <c r="DZ99" s="35"/>
      <c r="ED99" s="35"/>
      <c r="EE99" s="35"/>
      <c r="EF99" s="35"/>
      <c r="EG99" s="35"/>
      <c r="EO99" s="35"/>
      <c r="EP99" s="35"/>
      <c r="EQ99" s="35"/>
      <c r="EU99" s="35"/>
      <c r="EV99" s="35"/>
      <c r="EW99" s="35"/>
      <c r="EX99" s="35"/>
      <c r="FF99" s="35"/>
      <c r="FG99" s="35"/>
      <c r="FH99" s="35"/>
      <c r="FL99" s="35"/>
      <c r="FM99" s="35"/>
      <c r="FN99" s="35"/>
      <c r="FO99" s="35"/>
      <c r="FX99" s="35"/>
      <c r="FY99" s="35"/>
      <c r="FZ99" s="35"/>
      <c r="GD99" s="35"/>
      <c r="GE99" s="35"/>
      <c r="GF99" s="35"/>
      <c r="GG99" s="35"/>
      <c r="GP99" s="35"/>
      <c r="GQ99" s="35"/>
      <c r="GR99" s="35"/>
      <c r="GV99" s="35"/>
      <c r="GW99" s="35"/>
      <c r="GX99" s="35"/>
      <c r="GY99" s="35"/>
      <c r="HG99" s="35"/>
      <c r="HH99" s="35"/>
      <c r="HI99" s="35"/>
      <c r="HM99" s="35"/>
      <c r="HN99" s="35"/>
      <c r="HO99" s="35"/>
      <c r="HP99" s="35"/>
    </row>
    <row r="100" spans="2:224" x14ac:dyDescent="0.25">
      <c r="B100" s="4">
        <f t="shared" si="4"/>
        <v>0</v>
      </c>
      <c r="C100" s="12">
        <f t="shared" si="5"/>
        <v>0</v>
      </c>
      <c r="D100" s="5">
        <v>2</v>
      </c>
      <c r="F100" s="5" t="s">
        <v>92</v>
      </c>
      <c r="G100" s="38" t="s">
        <v>93</v>
      </c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</row>
    <row r="101" spans="2:224" x14ac:dyDescent="0.25">
      <c r="B101" s="4">
        <f t="shared" si="4"/>
        <v>0</v>
      </c>
      <c r="C101" s="12">
        <f t="shared" si="5"/>
        <v>0</v>
      </c>
      <c r="D101" s="5">
        <v>2</v>
      </c>
      <c r="F101" s="5" t="s">
        <v>102</v>
      </c>
      <c r="G101" s="38" t="s">
        <v>103</v>
      </c>
      <c r="K101" s="35"/>
      <c r="L101" s="35"/>
      <c r="M101" s="35"/>
      <c r="N101" s="35"/>
      <c r="O101" s="35"/>
      <c r="P101" s="35"/>
      <c r="Q101" s="35"/>
      <c r="W101" s="35"/>
      <c r="X101" s="35"/>
      <c r="Y101" s="35"/>
      <c r="Z101" s="35"/>
      <c r="AA101" s="35"/>
      <c r="AB101" s="35"/>
      <c r="AC101" s="35"/>
      <c r="AI101" s="35"/>
      <c r="AJ101" s="35"/>
      <c r="AK101" s="35"/>
      <c r="AL101" s="35"/>
      <c r="AM101" s="35"/>
      <c r="AN101" s="35"/>
      <c r="AO101" s="35"/>
      <c r="AU101" s="35"/>
      <c r="AV101" s="35"/>
      <c r="AW101" s="35"/>
      <c r="AX101" s="35"/>
      <c r="AY101" s="35"/>
      <c r="AZ101" s="35"/>
      <c r="BA101" s="35"/>
      <c r="BG101" s="35"/>
      <c r="BH101" s="35"/>
      <c r="BI101" s="35"/>
      <c r="BJ101" s="35"/>
      <c r="BK101" s="35"/>
      <c r="BL101" s="35"/>
      <c r="BM101" s="35"/>
      <c r="BS101" s="35"/>
      <c r="BT101" s="35"/>
      <c r="BU101" s="35"/>
      <c r="BV101" s="35"/>
      <c r="BW101" s="35"/>
      <c r="BX101" s="35"/>
      <c r="BY101" s="35"/>
      <c r="CE101" s="35"/>
      <c r="CF101" s="35"/>
      <c r="CG101" s="35"/>
      <c r="CH101" s="35"/>
      <c r="CI101" s="35"/>
      <c r="CJ101" s="35"/>
      <c r="CK101" s="35"/>
      <c r="CQ101" s="35"/>
      <c r="CR101" s="35"/>
      <c r="CS101" s="35"/>
      <c r="CT101" s="35"/>
      <c r="CU101" s="35"/>
      <c r="CV101" s="35"/>
      <c r="CW101" s="35"/>
      <c r="DC101" s="35"/>
      <c r="DD101" s="35"/>
      <c r="DE101" s="35"/>
      <c r="DF101" s="35"/>
      <c r="DG101" s="35"/>
      <c r="DH101" s="35"/>
      <c r="DI101" s="35"/>
      <c r="DO101" s="35"/>
      <c r="DP101" s="35"/>
      <c r="DQ101" s="35"/>
      <c r="DR101" s="35"/>
      <c r="DS101" s="35"/>
      <c r="DT101" s="35"/>
      <c r="DU101" s="35"/>
      <c r="EA101" s="35"/>
      <c r="EB101" s="35"/>
      <c r="EC101" s="35"/>
      <c r="ED101" s="35"/>
      <c r="EE101" s="35"/>
      <c r="EF101" s="35"/>
      <c r="EG101" s="35"/>
      <c r="ER101" s="35"/>
      <c r="ES101" s="35"/>
      <c r="ET101" s="35"/>
      <c r="EU101" s="35"/>
      <c r="EV101" s="35"/>
      <c r="EW101" s="35"/>
      <c r="EX101" s="35"/>
      <c r="FI101" s="35"/>
      <c r="FJ101" s="35"/>
      <c r="FK101" s="35"/>
      <c r="FL101" s="35"/>
      <c r="FM101" s="35"/>
      <c r="FN101" s="35"/>
      <c r="FO101" s="35"/>
      <c r="GA101" s="35"/>
      <c r="GB101" s="35"/>
      <c r="GC101" s="35"/>
      <c r="GD101" s="35"/>
      <c r="GE101" s="35"/>
      <c r="GF101" s="35"/>
      <c r="GG101" s="35"/>
      <c r="GS101" s="35"/>
      <c r="GT101" s="35"/>
      <c r="GU101" s="35"/>
      <c r="GV101" s="35"/>
      <c r="GW101" s="35"/>
      <c r="GX101" s="35"/>
      <c r="GY101" s="35"/>
      <c r="HJ101" s="35"/>
      <c r="HK101" s="35"/>
      <c r="HL101" s="35"/>
      <c r="HM101" s="35"/>
      <c r="HN101" s="35"/>
      <c r="HO101" s="35"/>
      <c r="HP101" s="35"/>
    </row>
    <row r="102" spans="2:224" x14ac:dyDescent="0.25">
      <c r="B102" s="4">
        <f t="shared" si="4"/>
        <v>0</v>
      </c>
      <c r="C102" s="12">
        <f t="shared" si="5"/>
        <v>0</v>
      </c>
      <c r="D102" s="5">
        <v>2</v>
      </c>
      <c r="F102" s="5" t="s">
        <v>110</v>
      </c>
      <c r="G102" s="38" t="s">
        <v>111</v>
      </c>
      <c r="K102" s="35"/>
      <c r="L102" s="35"/>
      <c r="M102" s="35"/>
      <c r="N102" s="35"/>
      <c r="O102" s="35"/>
      <c r="P102" s="35"/>
      <c r="Q102" s="35"/>
      <c r="W102" s="35"/>
      <c r="X102" s="35"/>
      <c r="Y102" s="35"/>
      <c r="Z102" s="35"/>
      <c r="AA102" s="35"/>
      <c r="AB102" s="35"/>
      <c r="AC102" s="35"/>
      <c r="AI102" s="35"/>
      <c r="AJ102" s="35"/>
      <c r="AK102" s="35"/>
      <c r="AL102" s="35"/>
      <c r="AM102" s="35"/>
      <c r="AN102" s="35"/>
      <c r="AO102" s="35"/>
      <c r="AU102" s="35"/>
      <c r="AV102" s="35"/>
      <c r="AW102" s="35"/>
      <c r="AX102" s="35"/>
      <c r="AY102" s="35"/>
      <c r="AZ102" s="35"/>
      <c r="BA102" s="35"/>
      <c r="BG102" s="35"/>
      <c r="BH102" s="35"/>
      <c r="BI102" s="35"/>
      <c r="BJ102" s="35"/>
      <c r="BK102" s="35"/>
      <c r="BL102" s="35"/>
      <c r="BM102" s="35"/>
      <c r="BS102" s="35"/>
      <c r="BT102" s="35"/>
      <c r="BU102" s="35"/>
      <c r="BV102" s="35"/>
      <c r="BW102" s="35"/>
      <c r="BX102" s="35"/>
      <c r="BY102" s="35"/>
      <c r="CE102" s="35"/>
      <c r="CF102" s="35"/>
      <c r="CG102" s="35"/>
      <c r="CH102" s="35"/>
      <c r="CI102" s="35"/>
      <c r="CJ102" s="35"/>
      <c r="CK102" s="35"/>
      <c r="CQ102" s="35"/>
      <c r="CR102" s="35"/>
      <c r="CS102" s="35"/>
      <c r="CT102" s="35"/>
      <c r="CU102" s="35"/>
      <c r="CV102" s="35"/>
      <c r="CW102" s="35"/>
      <c r="DC102" s="35"/>
      <c r="DD102" s="35"/>
      <c r="DE102" s="35"/>
      <c r="DF102" s="35"/>
      <c r="DG102" s="35"/>
      <c r="DH102" s="35"/>
      <c r="DI102" s="35"/>
      <c r="DO102" s="35"/>
      <c r="DP102" s="35"/>
      <c r="DQ102" s="35"/>
      <c r="DR102" s="35"/>
      <c r="DS102" s="35"/>
      <c r="DT102" s="35"/>
      <c r="DU102" s="35"/>
      <c r="EA102" s="35"/>
      <c r="EB102" s="35"/>
      <c r="EC102" s="35"/>
      <c r="ED102" s="35"/>
      <c r="EE102" s="35"/>
      <c r="EF102" s="35"/>
      <c r="EG102" s="35"/>
      <c r="ER102" s="35"/>
      <c r="ES102" s="35"/>
      <c r="ET102" s="35"/>
      <c r="EU102" s="35"/>
      <c r="EV102" s="35"/>
      <c r="EW102" s="35"/>
      <c r="EX102" s="35"/>
      <c r="FI102" s="35"/>
      <c r="FJ102" s="35"/>
      <c r="FK102" s="35"/>
      <c r="FL102" s="35"/>
      <c r="FM102" s="35"/>
      <c r="FN102" s="35"/>
      <c r="FO102" s="35"/>
      <c r="GA102" s="35"/>
      <c r="GB102" s="35"/>
      <c r="GC102" s="35"/>
      <c r="GD102" s="35"/>
      <c r="GE102" s="35"/>
      <c r="GF102" s="35"/>
      <c r="GG102" s="35"/>
      <c r="GS102" s="35"/>
      <c r="GT102" s="35"/>
      <c r="GU102" s="35"/>
      <c r="GV102" s="35"/>
      <c r="GW102" s="35"/>
      <c r="GX102" s="35"/>
      <c r="GY102" s="35"/>
      <c r="HJ102" s="35"/>
      <c r="HK102" s="35"/>
      <c r="HL102" s="35"/>
      <c r="HM102" s="35"/>
      <c r="HN102" s="35"/>
      <c r="HO102" s="35"/>
      <c r="HP102" s="35"/>
    </row>
    <row r="103" spans="2:224" x14ac:dyDescent="0.25">
      <c r="B103" s="4">
        <f t="shared" si="4"/>
        <v>0</v>
      </c>
      <c r="C103" s="12">
        <f t="shared" si="5"/>
        <v>0</v>
      </c>
      <c r="D103" s="5">
        <v>1</v>
      </c>
      <c r="F103" s="5" t="s">
        <v>26</v>
      </c>
      <c r="G103" s="38" t="s">
        <v>27</v>
      </c>
    </row>
    <row r="104" spans="2:224" x14ac:dyDescent="0.25">
      <c r="B104" s="4">
        <f t="shared" si="4"/>
        <v>0</v>
      </c>
      <c r="C104" s="12">
        <f t="shared" si="5"/>
        <v>0</v>
      </c>
      <c r="D104" s="5">
        <v>8</v>
      </c>
      <c r="F104" s="5" t="s">
        <v>378</v>
      </c>
      <c r="G104" s="38" t="s">
        <v>379</v>
      </c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</row>
    <row r="105" spans="2:224" x14ac:dyDescent="0.25">
      <c r="B105" s="4">
        <f t="shared" si="4"/>
        <v>0</v>
      </c>
      <c r="C105" s="12">
        <f t="shared" si="5"/>
        <v>0</v>
      </c>
      <c r="D105" s="5">
        <v>2</v>
      </c>
      <c r="F105" s="5" t="s">
        <v>94</v>
      </c>
      <c r="G105" s="38" t="s">
        <v>95</v>
      </c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</row>
    <row r="106" spans="2:224" x14ac:dyDescent="0.25">
      <c r="B106" s="4">
        <f t="shared" si="4"/>
        <v>0</v>
      </c>
      <c r="C106" s="12">
        <f t="shared" si="5"/>
        <v>0</v>
      </c>
      <c r="D106" s="5">
        <v>5</v>
      </c>
      <c r="F106" s="5" t="s">
        <v>284</v>
      </c>
      <c r="G106" s="38" t="s">
        <v>285</v>
      </c>
    </row>
    <row r="107" spans="2:224" x14ac:dyDescent="0.25">
      <c r="B107" s="4">
        <f t="shared" si="4"/>
        <v>0</v>
      </c>
      <c r="C107" s="12">
        <f t="shared" si="5"/>
        <v>0</v>
      </c>
      <c r="D107" s="5">
        <v>5</v>
      </c>
      <c r="F107" s="5" t="s">
        <v>234</v>
      </c>
      <c r="G107" s="38" t="s">
        <v>235</v>
      </c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</row>
    <row r="108" spans="2:224" x14ac:dyDescent="0.25">
      <c r="B108" s="4">
        <f t="shared" si="4"/>
        <v>0</v>
      </c>
      <c r="C108" s="12">
        <f t="shared" si="5"/>
        <v>0</v>
      </c>
      <c r="D108" s="5">
        <v>8</v>
      </c>
      <c r="F108" s="5" t="s">
        <v>368</v>
      </c>
      <c r="G108" s="38" t="s">
        <v>369</v>
      </c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</row>
    <row r="109" spans="2:224" x14ac:dyDescent="0.25">
      <c r="B109" s="4">
        <f t="shared" si="4"/>
        <v>0</v>
      </c>
      <c r="C109" s="12">
        <f t="shared" si="5"/>
        <v>0</v>
      </c>
      <c r="D109" s="5">
        <v>5</v>
      </c>
      <c r="F109" s="5" t="s">
        <v>282</v>
      </c>
      <c r="G109" s="38" t="s">
        <v>283</v>
      </c>
    </row>
    <row r="110" spans="2:224" x14ac:dyDescent="0.25">
      <c r="B110" s="4">
        <f t="shared" si="4"/>
        <v>0</v>
      </c>
      <c r="C110" s="12">
        <f t="shared" si="5"/>
        <v>0</v>
      </c>
      <c r="D110" s="5">
        <v>8</v>
      </c>
      <c r="F110" s="5" t="s">
        <v>352</v>
      </c>
      <c r="G110" s="38" t="s">
        <v>353</v>
      </c>
    </row>
    <row r="111" spans="2:224" x14ac:dyDescent="0.25">
      <c r="B111" s="4">
        <f t="shared" si="4"/>
        <v>0</v>
      </c>
      <c r="C111" s="12">
        <f t="shared" si="5"/>
        <v>0</v>
      </c>
      <c r="D111" s="5">
        <v>1</v>
      </c>
      <c r="F111" s="5" t="s">
        <v>12</v>
      </c>
      <c r="G111" s="38" t="s">
        <v>13</v>
      </c>
    </row>
    <row r="112" spans="2:224" x14ac:dyDescent="0.25">
      <c r="B112" s="4">
        <f t="shared" si="4"/>
        <v>0</v>
      </c>
      <c r="C112" s="12">
        <f t="shared" si="5"/>
        <v>0</v>
      </c>
      <c r="D112" s="5">
        <v>4</v>
      </c>
      <c r="F112" s="5" t="s">
        <v>210</v>
      </c>
      <c r="G112" s="38" t="s">
        <v>211</v>
      </c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</row>
    <row r="113" spans="2:224" x14ac:dyDescent="0.25">
      <c r="B113" s="4">
        <f t="shared" si="4"/>
        <v>0</v>
      </c>
      <c r="C113" s="12">
        <f t="shared" si="5"/>
        <v>0</v>
      </c>
      <c r="D113" s="5">
        <v>2</v>
      </c>
      <c r="F113" s="5" t="s">
        <v>70</v>
      </c>
      <c r="G113" s="38" t="s">
        <v>71</v>
      </c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</row>
    <row r="114" spans="2:224" x14ac:dyDescent="0.25">
      <c r="B114" s="4">
        <f t="shared" si="4"/>
        <v>0</v>
      </c>
      <c r="C114" s="12">
        <f t="shared" si="5"/>
        <v>0</v>
      </c>
      <c r="D114" s="5">
        <v>6</v>
      </c>
      <c r="F114" s="5" t="s">
        <v>294</v>
      </c>
      <c r="G114" s="38" t="s">
        <v>295</v>
      </c>
    </row>
    <row r="115" spans="2:224" x14ac:dyDescent="0.25">
      <c r="B115" s="4">
        <f t="shared" si="4"/>
        <v>0</v>
      </c>
      <c r="C115" s="12">
        <f t="shared" si="5"/>
        <v>0</v>
      </c>
      <c r="D115" s="5">
        <v>8</v>
      </c>
      <c r="F115" s="5" t="s">
        <v>356</v>
      </c>
      <c r="G115" s="38" t="s">
        <v>357</v>
      </c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</row>
    <row r="116" spans="2:224" x14ac:dyDescent="0.25">
      <c r="B116" s="4">
        <f t="shared" si="4"/>
        <v>0</v>
      </c>
      <c r="C116" s="12">
        <f t="shared" si="5"/>
        <v>0</v>
      </c>
      <c r="D116" s="5">
        <v>7</v>
      </c>
      <c r="F116" s="5" t="s">
        <v>334</v>
      </c>
      <c r="G116" s="38" t="s">
        <v>335</v>
      </c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</row>
    <row r="117" spans="2:224" x14ac:dyDescent="0.25">
      <c r="B117" s="4">
        <f t="shared" si="4"/>
        <v>0</v>
      </c>
      <c r="C117" s="12">
        <f t="shared" si="5"/>
        <v>0</v>
      </c>
      <c r="D117" s="5">
        <v>3</v>
      </c>
      <c r="F117" s="5" t="s">
        <v>150</v>
      </c>
      <c r="G117" s="38" t="s">
        <v>151</v>
      </c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</row>
    <row r="118" spans="2:224" x14ac:dyDescent="0.25">
      <c r="B118" s="4">
        <f t="shared" si="4"/>
        <v>0</v>
      </c>
      <c r="C118" s="12">
        <f t="shared" si="5"/>
        <v>0</v>
      </c>
      <c r="D118" s="5">
        <v>6</v>
      </c>
      <c r="F118" s="5" t="s">
        <v>318</v>
      </c>
      <c r="G118" s="38" t="s">
        <v>319</v>
      </c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</row>
    <row r="119" spans="2:224" x14ac:dyDescent="0.25">
      <c r="B119" s="4">
        <f t="shared" si="4"/>
        <v>0</v>
      </c>
      <c r="C119" s="12">
        <f t="shared" si="5"/>
        <v>0</v>
      </c>
      <c r="D119" s="5">
        <v>4</v>
      </c>
      <c r="F119" s="5" t="s">
        <v>216</v>
      </c>
      <c r="G119" s="38" t="s">
        <v>217</v>
      </c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</row>
    <row r="120" spans="2:224" x14ac:dyDescent="0.25">
      <c r="B120" s="4">
        <f t="shared" si="4"/>
        <v>0</v>
      </c>
      <c r="C120" s="12">
        <f t="shared" si="5"/>
        <v>0</v>
      </c>
      <c r="D120" s="5">
        <v>5</v>
      </c>
      <c r="F120" s="5" t="s">
        <v>286</v>
      </c>
      <c r="G120" s="38" t="s">
        <v>287</v>
      </c>
    </row>
    <row r="121" spans="2:224" x14ac:dyDescent="0.25">
      <c r="B121" s="4">
        <f t="shared" si="4"/>
        <v>0</v>
      </c>
      <c r="C121" s="12">
        <f t="shared" si="5"/>
        <v>0</v>
      </c>
      <c r="D121" s="5">
        <v>5</v>
      </c>
      <c r="F121" s="5" t="s">
        <v>266</v>
      </c>
      <c r="G121" s="38" t="s">
        <v>267</v>
      </c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</row>
    <row r="122" spans="2:224" x14ac:dyDescent="0.25">
      <c r="B122" s="4">
        <f t="shared" si="4"/>
        <v>0</v>
      </c>
      <c r="C122" s="12">
        <f t="shared" si="5"/>
        <v>0</v>
      </c>
      <c r="D122" s="5">
        <v>5</v>
      </c>
      <c r="F122" s="5" t="s">
        <v>260</v>
      </c>
      <c r="G122" s="38" t="s">
        <v>261</v>
      </c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</row>
    <row r="123" spans="2:224" x14ac:dyDescent="0.25">
      <c r="B123" s="4">
        <f t="shared" si="4"/>
        <v>0</v>
      </c>
      <c r="C123" s="12">
        <f t="shared" si="5"/>
        <v>0</v>
      </c>
      <c r="D123" s="5">
        <v>5</v>
      </c>
      <c r="F123" s="5" t="s">
        <v>252</v>
      </c>
      <c r="G123" s="38" t="s">
        <v>253</v>
      </c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</row>
    <row r="124" spans="2:224" x14ac:dyDescent="0.25">
      <c r="B124" s="4">
        <f t="shared" si="4"/>
        <v>0</v>
      </c>
      <c r="C124" s="12">
        <f t="shared" si="5"/>
        <v>0</v>
      </c>
      <c r="D124" s="5">
        <v>9</v>
      </c>
      <c r="F124" s="5" t="s">
        <v>398</v>
      </c>
      <c r="G124" s="38" t="s">
        <v>399</v>
      </c>
    </row>
    <row r="125" spans="2:224" x14ac:dyDescent="0.25">
      <c r="B125" s="4">
        <f t="shared" si="4"/>
        <v>0</v>
      </c>
      <c r="C125" s="12">
        <f t="shared" si="5"/>
        <v>0</v>
      </c>
      <c r="D125" s="5">
        <v>2</v>
      </c>
      <c r="F125" s="5" t="s">
        <v>58</v>
      </c>
      <c r="G125" s="38" t="s">
        <v>59</v>
      </c>
      <c r="N125" s="35"/>
      <c r="O125" s="35"/>
      <c r="P125" s="35"/>
      <c r="Q125" s="35"/>
      <c r="Z125" s="35"/>
      <c r="AA125" s="35"/>
      <c r="AB125" s="35"/>
      <c r="AC125" s="35"/>
      <c r="AL125" s="35"/>
      <c r="AM125" s="35"/>
      <c r="AN125" s="35"/>
      <c r="AO125" s="35"/>
      <c r="AX125" s="35"/>
      <c r="AY125" s="35"/>
      <c r="AZ125" s="35"/>
      <c r="BA125" s="35"/>
      <c r="BJ125" s="35"/>
      <c r="BK125" s="35"/>
      <c r="BL125" s="35"/>
      <c r="BM125" s="35"/>
      <c r="BV125" s="35"/>
      <c r="BW125" s="35"/>
      <c r="BX125" s="35"/>
      <c r="BY125" s="35"/>
      <c r="CH125" s="35"/>
      <c r="CI125" s="35"/>
      <c r="CJ125" s="35"/>
      <c r="CK125" s="35"/>
      <c r="CT125" s="35"/>
      <c r="CU125" s="35"/>
      <c r="CV125" s="35"/>
      <c r="CW125" s="35"/>
      <c r="DF125" s="35"/>
      <c r="DG125" s="35"/>
      <c r="DH125" s="35"/>
      <c r="DI125" s="35"/>
      <c r="DR125" s="35"/>
      <c r="DS125" s="35"/>
      <c r="DT125" s="35"/>
      <c r="DU125" s="35"/>
      <c r="ED125" s="35"/>
      <c r="EE125" s="35"/>
      <c r="EF125" s="35"/>
      <c r="EG125" s="35"/>
      <c r="EU125" s="35"/>
      <c r="EV125" s="35"/>
      <c r="EW125" s="35"/>
      <c r="EX125" s="35"/>
      <c r="FL125" s="35"/>
      <c r="FM125" s="35"/>
      <c r="FN125" s="35"/>
      <c r="FO125" s="35"/>
      <c r="GD125" s="35"/>
      <c r="GE125" s="35"/>
      <c r="GF125" s="35"/>
      <c r="GG125" s="35"/>
      <c r="GV125" s="35"/>
      <c r="GW125" s="35"/>
      <c r="GX125" s="35"/>
      <c r="GY125" s="35"/>
      <c r="HM125" s="35"/>
      <c r="HN125" s="35"/>
      <c r="HO125" s="35"/>
      <c r="HP125" s="35"/>
    </row>
    <row r="126" spans="2:224" x14ac:dyDescent="0.25">
      <c r="B126" s="4">
        <f t="shared" si="4"/>
        <v>0</v>
      </c>
      <c r="C126" s="12">
        <f t="shared" si="5"/>
        <v>0</v>
      </c>
      <c r="D126" s="5">
        <v>2</v>
      </c>
      <c r="F126" s="5" t="s">
        <v>62</v>
      </c>
      <c r="G126" s="38" t="s">
        <v>63</v>
      </c>
      <c r="N126" s="35"/>
      <c r="O126" s="35"/>
      <c r="P126" s="35"/>
      <c r="Q126" s="35"/>
      <c r="Z126" s="35"/>
      <c r="AA126" s="35"/>
      <c r="AB126" s="35"/>
      <c r="AC126" s="35"/>
      <c r="AL126" s="35"/>
      <c r="AM126" s="35"/>
      <c r="AN126" s="35"/>
      <c r="AO126" s="35"/>
      <c r="AX126" s="35"/>
      <c r="AY126" s="35"/>
      <c r="AZ126" s="35"/>
      <c r="BA126" s="35"/>
      <c r="BJ126" s="35"/>
      <c r="BK126" s="35"/>
      <c r="BL126" s="35"/>
      <c r="BM126" s="35"/>
      <c r="BV126" s="35"/>
      <c r="BW126" s="35"/>
      <c r="BX126" s="35"/>
      <c r="BY126" s="35"/>
      <c r="CH126" s="35"/>
      <c r="CI126" s="35"/>
      <c r="CJ126" s="35"/>
      <c r="CK126" s="35"/>
      <c r="CT126" s="35"/>
      <c r="CU126" s="35"/>
      <c r="CV126" s="35"/>
      <c r="CW126" s="35"/>
      <c r="DF126" s="35"/>
      <c r="DG126" s="35"/>
      <c r="DH126" s="35"/>
      <c r="DI126" s="35"/>
      <c r="DR126" s="35"/>
      <c r="DS126" s="35"/>
      <c r="DT126" s="35"/>
      <c r="DU126" s="35"/>
      <c r="ED126" s="35"/>
      <c r="EE126" s="35"/>
      <c r="EF126" s="35"/>
      <c r="EG126" s="35"/>
      <c r="EU126" s="35"/>
      <c r="EV126" s="35"/>
      <c r="EW126" s="35"/>
      <c r="EX126" s="35"/>
      <c r="FL126" s="35"/>
      <c r="FM126" s="35"/>
      <c r="FN126" s="35"/>
      <c r="FO126" s="35"/>
      <c r="GD126" s="35"/>
      <c r="GE126" s="35"/>
      <c r="GF126" s="35"/>
      <c r="GG126" s="35"/>
      <c r="GV126" s="35"/>
      <c r="GW126" s="35"/>
      <c r="GX126" s="35"/>
      <c r="GY126" s="35"/>
      <c r="HM126" s="35"/>
      <c r="HN126" s="35"/>
      <c r="HO126" s="35"/>
      <c r="HP126" s="35"/>
    </row>
    <row r="127" spans="2:224" x14ac:dyDescent="0.25">
      <c r="B127" s="4">
        <f t="shared" si="4"/>
        <v>0</v>
      </c>
      <c r="C127" s="12">
        <f t="shared" si="5"/>
        <v>0</v>
      </c>
      <c r="D127" s="5">
        <v>2</v>
      </c>
      <c r="F127" s="5" t="s">
        <v>74</v>
      </c>
      <c r="G127" s="38" t="s">
        <v>75</v>
      </c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</row>
    <row r="128" spans="2:224" x14ac:dyDescent="0.25">
      <c r="B128" s="4">
        <f t="shared" si="4"/>
        <v>0</v>
      </c>
      <c r="C128" s="12">
        <f t="shared" si="5"/>
        <v>0</v>
      </c>
      <c r="D128" s="5">
        <v>2</v>
      </c>
      <c r="F128" s="5" t="s">
        <v>52</v>
      </c>
      <c r="G128" s="38" t="s">
        <v>53</v>
      </c>
      <c r="N128" s="35"/>
      <c r="O128" s="35"/>
      <c r="P128" s="35"/>
      <c r="Q128" s="35"/>
      <c r="Z128" s="35"/>
      <c r="AA128" s="35"/>
      <c r="AB128" s="35"/>
      <c r="AC128" s="35"/>
      <c r="AL128" s="35"/>
      <c r="AM128" s="35"/>
      <c r="AN128" s="35"/>
      <c r="AO128" s="35"/>
      <c r="AX128" s="35"/>
      <c r="AY128" s="35"/>
      <c r="AZ128" s="35"/>
      <c r="BA128" s="35"/>
      <c r="BJ128" s="35"/>
      <c r="BK128" s="35"/>
      <c r="BL128" s="35"/>
      <c r="BM128" s="35"/>
      <c r="BV128" s="35"/>
      <c r="BW128" s="35"/>
      <c r="BX128" s="35"/>
      <c r="BY128" s="35"/>
      <c r="CH128" s="35"/>
      <c r="CI128" s="35"/>
      <c r="CJ128" s="35"/>
      <c r="CK128" s="35"/>
      <c r="CT128" s="35"/>
      <c r="CU128" s="35"/>
      <c r="CV128" s="35"/>
      <c r="CW128" s="35"/>
      <c r="DF128" s="35"/>
      <c r="DG128" s="35"/>
      <c r="DH128" s="35"/>
      <c r="DI128" s="35"/>
      <c r="DR128" s="35"/>
      <c r="DS128" s="35"/>
      <c r="DT128" s="35"/>
      <c r="DU128" s="35"/>
      <c r="ED128" s="35"/>
      <c r="EE128" s="35"/>
      <c r="EF128" s="35"/>
      <c r="EG128" s="35"/>
      <c r="EU128" s="35"/>
      <c r="EV128" s="35"/>
      <c r="EW128" s="35"/>
      <c r="EX128" s="35"/>
      <c r="FL128" s="35"/>
      <c r="FM128" s="35"/>
      <c r="FN128" s="35"/>
      <c r="FO128" s="35"/>
      <c r="GD128" s="35"/>
      <c r="GE128" s="35"/>
      <c r="GF128" s="35"/>
      <c r="GG128" s="35"/>
      <c r="GV128" s="35"/>
      <c r="GW128" s="35"/>
      <c r="GX128" s="35"/>
      <c r="GY128" s="35"/>
      <c r="HM128" s="35"/>
      <c r="HN128" s="35"/>
      <c r="HO128" s="35"/>
      <c r="HP128" s="35"/>
    </row>
    <row r="129" spans="2:224" x14ac:dyDescent="0.25">
      <c r="B129" s="4">
        <f t="shared" si="4"/>
        <v>0</v>
      </c>
      <c r="C129" s="12">
        <f t="shared" si="5"/>
        <v>0</v>
      </c>
      <c r="D129" s="5">
        <v>5</v>
      </c>
      <c r="F129" s="5" t="s">
        <v>274</v>
      </c>
      <c r="G129" s="38" t="s">
        <v>275</v>
      </c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</row>
    <row r="130" spans="2:224" x14ac:dyDescent="0.25">
      <c r="B130" s="4">
        <f t="shared" si="4"/>
        <v>0</v>
      </c>
      <c r="C130" s="12">
        <f t="shared" si="5"/>
        <v>0</v>
      </c>
      <c r="D130" s="5">
        <v>8</v>
      </c>
      <c r="F130" s="5" t="s">
        <v>370</v>
      </c>
      <c r="G130" s="38" t="s">
        <v>371</v>
      </c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</row>
    <row r="131" spans="2:224" x14ac:dyDescent="0.25">
      <c r="B131" s="4">
        <f t="shared" ref="B131:B194" si="6">COUNTIF(H131:HW131,"&gt;0")</f>
        <v>0</v>
      </c>
      <c r="C131" s="12">
        <f t="shared" ref="C131:C194" si="7">MAX(H131:HW131)</f>
        <v>0</v>
      </c>
      <c r="D131" s="5">
        <v>5</v>
      </c>
      <c r="F131" s="5" t="s">
        <v>232</v>
      </c>
      <c r="G131" s="38" t="s">
        <v>233</v>
      </c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</row>
    <row r="132" spans="2:224" x14ac:dyDescent="0.25">
      <c r="B132" s="4">
        <f t="shared" si="6"/>
        <v>0</v>
      </c>
      <c r="C132" s="12">
        <f t="shared" si="7"/>
        <v>0</v>
      </c>
      <c r="D132" s="5">
        <v>1</v>
      </c>
      <c r="F132" s="5" t="s">
        <v>8</v>
      </c>
      <c r="G132" s="38" t="s">
        <v>9</v>
      </c>
    </row>
    <row r="133" spans="2:224" x14ac:dyDescent="0.25">
      <c r="B133" s="4">
        <f t="shared" si="6"/>
        <v>0</v>
      </c>
      <c r="C133" s="12">
        <f t="shared" si="7"/>
        <v>0</v>
      </c>
      <c r="D133" s="5">
        <v>2</v>
      </c>
      <c r="F133" s="5" t="s">
        <v>72</v>
      </c>
      <c r="G133" s="38" t="s">
        <v>73</v>
      </c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</row>
    <row r="134" spans="2:224" x14ac:dyDescent="0.25">
      <c r="B134" s="4">
        <f t="shared" si="6"/>
        <v>0</v>
      </c>
      <c r="C134" s="12">
        <f t="shared" si="7"/>
        <v>0</v>
      </c>
      <c r="D134" s="5">
        <v>3</v>
      </c>
      <c r="F134" s="5" t="s">
        <v>156</v>
      </c>
      <c r="G134" s="38" t="s">
        <v>157</v>
      </c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</row>
    <row r="135" spans="2:224" x14ac:dyDescent="0.25">
      <c r="B135" s="4">
        <f t="shared" si="6"/>
        <v>0</v>
      </c>
      <c r="C135" s="12">
        <f t="shared" si="7"/>
        <v>0</v>
      </c>
      <c r="D135" s="5">
        <v>6</v>
      </c>
      <c r="F135" s="5" t="s">
        <v>306</v>
      </c>
      <c r="G135" s="38" t="s">
        <v>307</v>
      </c>
    </row>
    <row r="136" spans="2:224" x14ac:dyDescent="0.25">
      <c r="B136" s="4">
        <f t="shared" si="6"/>
        <v>0</v>
      </c>
      <c r="C136" s="12">
        <f t="shared" si="7"/>
        <v>0</v>
      </c>
      <c r="D136" s="5">
        <v>5</v>
      </c>
      <c r="F136" s="5" t="s">
        <v>272</v>
      </c>
      <c r="G136" s="38" t="s">
        <v>273</v>
      </c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</row>
    <row r="137" spans="2:224" x14ac:dyDescent="0.25">
      <c r="B137" s="4">
        <f t="shared" si="6"/>
        <v>0</v>
      </c>
      <c r="C137" s="12">
        <f t="shared" si="7"/>
        <v>0</v>
      </c>
      <c r="D137" s="5">
        <v>8</v>
      </c>
      <c r="F137" s="5" t="s">
        <v>388</v>
      </c>
      <c r="G137" s="38" t="s">
        <v>389</v>
      </c>
    </row>
    <row r="138" spans="2:224" x14ac:dyDescent="0.25">
      <c r="B138" s="4">
        <f t="shared" si="6"/>
        <v>0</v>
      </c>
      <c r="C138" s="12">
        <f t="shared" si="7"/>
        <v>0</v>
      </c>
      <c r="D138" s="5">
        <v>4</v>
      </c>
      <c r="F138" s="5" t="s">
        <v>198</v>
      </c>
      <c r="G138" s="38" t="s">
        <v>199</v>
      </c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</row>
    <row r="139" spans="2:224" x14ac:dyDescent="0.25">
      <c r="B139" s="4">
        <f t="shared" si="6"/>
        <v>0</v>
      </c>
      <c r="C139" s="12">
        <f t="shared" si="7"/>
        <v>0</v>
      </c>
      <c r="D139" s="5">
        <v>4</v>
      </c>
      <c r="F139" s="5" t="s">
        <v>200</v>
      </c>
      <c r="G139" s="38" t="s">
        <v>201</v>
      </c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FF139" s="35"/>
      <c r="FG139" s="35"/>
      <c r="FH139" s="35"/>
      <c r="FI139" s="35"/>
      <c r="FJ139" s="35"/>
      <c r="FK139" s="35"/>
      <c r="FL139" s="35"/>
      <c r="FM139" s="35"/>
      <c r="FN139" s="35"/>
      <c r="FO139" s="35"/>
      <c r="FX139" s="35"/>
      <c r="FY139" s="35"/>
      <c r="FZ139" s="35"/>
      <c r="GA139" s="35"/>
      <c r="GB139" s="35"/>
      <c r="GC139" s="35"/>
      <c r="GD139" s="35"/>
      <c r="GE139" s="35"/>
      <c r="GF139" s="35"/>
      <c r="GG139" s="35"/>
      <c r="GP139" s="35"/>
      <c r="GQ139" s="35"/>
      <c r="GR139" s="35"/>
      <c r="GS139" s="35"/>
      <c r="GT139" s="35"/>
      <c r="GU139" s="35"/>
      <c r="GV139" s="35"/>
      <c r="GW139" s="35"/>
      <c r="GX139" s="35"/>
      <c r="GY139" s="35"/>
      <c r="HG139" s="35"/>
      <c r="HH139" s="35"/>
      <c r="HI139" s="35"/>
      <c r="HJ139" s="35"/>
      <c r="HK139" s="35"/>
      <c r="HL139" s="35"/>
      <c r="HM139" s="35"/>
      <c r="HN139" s="35"/>
      <c r="HO139" s="35"/>
      <c r="HP139" s="35"/>
    </row>
    <row r="140" spans="2:224" x14ac:dyDescent="0.25">
      <c r="B140" s="4">
        <f t="shared" si="6"/>
        <v>0</v>
      </c>
      <c r="C140" s="12">
        <f t="shared" si="7"/>
        <v>0</v>
      </c>
      <c r="D140" s="5">
        <v>8</v>
      </c>
      <c r="F140" s="5" t="s">
        <v>344</v>
      </c>
      <c r="G140" s="38" t="s">
        <v>345</v>
      </c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FF140" s="35"/>
      <c r="FG140" s="35"/>
      <c r="FH140" s="35"/>
      <c r="FI140" s="35"/>
      <c r="FJ140" s="35"/>
      <c r="FK140" s="35"/>
      <c r="FL140" s="35"/>
      <c r="FM140" s="35"/>
      <c r="FN140" s="35"/>
      <c r="FO140" s="35"/>
      <c r="FX140" s="35"/>
      <c r="FY140" s="35"/>
      <c r="FZ140" s="35"/>
      <c r="GA140" s="35"/>
      <c r="GB140" s="35"/>
      <c r="GC140" s="35"/>
      <c r="GD140" s="35"/>
      <c r="GE140" s="35"/>
      <c r="GF140" s="35"/>
      <c r="GG140" s="35"/>
      <c r="GP140" s="35"/>
      <c r="GQ140" s="35"/>
      <c r="GR140" s="35"/>
      <c r="GS140" s="35"/>
      <c r="GT140" s="35"/>
      <c r="GU140" s="35"/>
      <c r="GV140" s="35"/>
      <c r="GW140" s="35"/>
      <c r="GX140" s="35"/>
      <c r="GY140" s="35"/>
      <c r="HG140" s="35"/>
      <c r="HH140" s="35"/>
      <c r="HI140" s="35"/>
      <c r="HJ140" s="35"/>
      <c r="HK140" s="35"/>
      <c r="HL140" s="35"/>
      <c r="HM140" s="35"/>
      <c r="HN140" s="35"/>
      <c r="HO140" s="35"/>
      <c r="HP140" s="35"/>
    </row>
    <row r="141" spans="2:224" x14ac:dyDescent="0.25">
      <c r="B141" s="4">
        <f t="shared" si="6"/>
        <v>0</v>
      </c>
      <c r="C141" s="12">
        <f t="shared" si="7"/>
        <v>0</v>
      </c>
      <c r="D141" s="5">
        <v>4</v>
      </c>
      <c r="F141" s="5" t="s">
        <v>208</v>
      </c>
      <c r="G141" s="38" t="s">
        <v>209</v>
      </c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FF141" s="35"/>
      <c r="FG141" s="35"/>
      <c r="FH141" s="35"/>
      <c r="FI141" s="35"/>
      <c r="FJ141" s="35"/>
      <c r="FK141" s="35"/>
      <c r="FL141" s="35"/>
      <c r="FM141" s="35"/>
      <c r="FN141" s="35"/>
      <c r="FO141" s="35"/>
      <c r="FX141" s="35"/>
      <c r="FY141" s="35"/>
      <c r="FZ141" s="35"/>
      <c r="GA141" s="35"/>
      <c r="GB141" s="35"/>
      <c r="GC141" s="35"/>
      <c r="GD141" s="35"/>
      <c r="GE141" s="35"/>
      <c r="GF141" s="35"/>
      <c r="GG141" s="35"/>
      <c r="GP141" s="35"/>
      <c r="GQ141" s="35"/>
      <c r="GR141" s="35"/>
      <c r="GS141" s="35"/>
      <c r="GT141" s="35"/>
      <c r="GU141" s="35"/>
      <c r="GV141" s="35"/>
      <c r="GW141" s="35"/>
      <c r="GX141" s="35"/>
      <c r="GY141" s="35"/>
      <c r="HG141" s="35"/>
      <c r="HH141" s="35"/>
      <c r="HI141" s="35"/>
      <c r="HJ141" s="35"/>
      <c r="HK141" s="35"/>
      <c r="HL141" s="35"/>
      <c r="HM141" s="35"/>
      <c r="HN141" s="35"/>
      <c r="HO141" s="35"/>
      <c r="HP141" s="35"/>
    </row>
    <row r="142" spans="2:224" x14ac:dyDescent="0.25">
      <c r="B142" s="4">
        <f t="shared" si="6"/>
        <v>0</v>
      </c>
      <c r="C142" s="12">
        <f t="shared" si="7"/>
        <v>0</v>
      </c>
      <c r="D142" s="5">
        <v>9</v>
      </c>
      <c r="F142" s="5" t="s">
        <v>392</v>
      </c>
      <c r="G142" s="38" t="s">
        <v>393</v>
      </c>
    </row>
    <row r="143" spans="2:224" x14ac:dyDescent="0.25">
      <c r="B143" s="4">
        <f t="shared" si="6"/>
        <v>0</v>
      </c>
      <c r="C143" s="12">
        <f t="shared" si="7"/>
        <v>0</v>
      </c>
      <c r="D143" s="5">
        <v>9</v>
      </c>
      <c r="F143" s="5" t="s">
        <v>394</v>
      </c>
      <c r="G143" s="38" t="s">
        <v>395</v>
      </c>
    </row>
    <row r="144" spans="2:224" x14ac:dyDescent="0.25">
      <c r="B144" s="4">
        <f t="shared" si="6"/>
        <v>0</v>
      </c>
      <c r="C144" s="12">
        <f t="shared" si="7"/>
        <v>0</v>
      </c>
      <c r="D144" s="5">
        <v>5</v>
      </c>
      <c r="F144" s="5" t="s">
        <v>242</v>
      </c>
      <c r="G144" s="38" t="s">
        <v>243</v>
      </c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FF144" s="35"/>
      <c r="FG144" s="35"/>
      <c r="FH144" s="35"/>
      <c r="FI144" s="35"/>
      <c r="FJ144" s="35"/>
      <c r="FK144" s="35"/>
      <c r="FL144" s="35"/>
      <c r="FM144" s="35"/>
      <c r="FN144" s="35"/>
      <c r="FO144" s="35"/>
      <c r="FX144" s="35"/>
      <c r="FY144" s="35"/>
      <c r="FZ144" s="35"/>
      <c r="GA144" s="35"/>
      <c r="GB144" s="35"/>
      <c r="GC144" s="35"/>
      <c r="GD144" s="35"/>
      <c r="GE144" s="35"/>
      <c r="GF144" s="35"/>
      <c r="GG144" s="35"/>
      <c r="GP144" s="35"/>
      <c r="GQ144" s="35"/>
      <c r="GR144" s="35"/>
      <c r="GS144" s="35"/>
      <c r="GT144" s="35"/>
      <c r="GU144" s="35"/>
      <c r="GV144" s="35"/>
      <c r="GW144" s="35"/>
      <c r="GX144" s="35"/>
      <c r="GY144" s="35"/>
      <c r="HG144" s="35"/>
      <c r="HH144" s="35"/>
      <c r="HI144" s="35"/>
      <c r="HJ144" s="35"/>
      <c r="HK144" s="35"/>
      <c r="HL144" s="35"/>
      <c r="HM144" s="35"/>
      <c r="HN144" s="35"/>
      <c r="HO144" s="35"/>
      <c r="HP144" s="35"/>
    </row>
    <row r="145" spans="2:224" x14ac:dyDescent="0.25">
      <c r="B145" s="4">
        <f t="shared" si="6"/>
        <v>0</v>
      </c>
      <c r="C145" s="12">
        <f t="shared" si="7"/>
        <v>0</v>
      </c>
      <c r="D145" s="5">
        <v>2</v>
      </c>
      <c r="F145" s="5" t="s">
        <v>114</v>
      </c>
      <c r="G145" s="38" t="s">
        <v>115</v>
      </c>
      <c r="K145" s="35"/>
      <c r="L145" s="35"/>
      <c r="M145" s="35"/>
      <c r="N145" s="35"/>
      <c r="O145" s="35"/>
      <c r="P145" s="35"/>
      <c r="Q145" s="35"/>
      <c r="W145" s="35"/>
      <c r="X145" s="35"/>
      <c r="Y145" s="35"/>
      <c r="Z145" s="35"/>
      <c r="AA145" s="35"/>
      <c r="AB145" s="35"/>
      <c r="AC145" s="35"/>
      <c r="AI145" s="35"/>
      <c r="AJ145" s="35"/>
      <c r="AK145" s="35"/>
      <c r="AL145" s="35"/>
      <c r="AM145" s="35"/>
      <c r="AN145" s="35"/>
      <c r="AO145" s="35"/>
      <c r="AU145" s="35"/>
      <c r="AV145" s="35"/>
      <c r="AW145" s="35"/>
      <c r="AX145" s="35"/>
      <c r="AY145" s="35"/>
      <c r="AZ145" s="35"/>
      <c r="BA145" s="35"/>
      <c r="BG145" s="35"/>
      <c r="BH145" s="35"/>
      <c r="BI145" s="35"/>
      <c r="BJ145" s="35"/>
      <c r="BK145" s="35"/>
      <c r="BL145" s="35"/>
      <c r="BM145" s="35"/>
      <c r="BS145" s="35"/>
      <c r="BT145" s="35"/>
      <c r="BU145" s="35"/>
      <c r="BV145" s="35"/>
      <c r="BW145" s="35"/>
      <c r="BX145" s="35"/>
      <c r="BY145" s="35"/>
      <c r="CE145" s="35"/>
      <c r="CF145" s="35"/>
      <c r="CG145" s="35"/>
      <c r="CH145" s="35"/>
      <c r="CI145" s="35"/>
      <c r="CJ145" s="35"/>
      <c r="CK145" s="35"/>
      <c r="CQ145" s="35"/>
      <c r="CR145" s="35"/>
      <c r="CS145" s="35"/>
      <c r="CT145" s="35"/>
      <c r="CU145" s="35"/>
      <c r="CV145" s="35"/>
      <c r="CW145" s="35"/>
      <c r="DC145" s="35"/>
      <c r="DD145" s="35"/>
      <c r="DE145" s="35"/>
      <c r="DF145" s="35"/>
      <c r="DG145" s="35"/>
      <c r="DH145" s="35"/>
      <c r="DI145" s="35"/>
      <c r="DO145" s="35"/>
      <c r="DP145" s="35"/>
      <c r="DQ145" s="35"/>
      <c r="DR145" s="35"/>
      <c r="DS145" s="35"/>
      <c r="DT145" s="35"/>
      <c r="DU145" s="35"/>
      <c r="EA145" s="35"/>
      <c r="EB145" s="35"/>
      <c r="EC145" s="35"/>
      <c r="ED145" s="35"/>
      <c r="EE145" s="35"/>
      <c r="EF145" s="35"/>
      <c r="EG145" s="35"/>
      <c r="ER145" s="35"/>
      <c r="ES145" s="35"/>
      <c r="ET145" s="35"/>
      <c r="EU145" s="35"/>
      <c r="EV145" s="35"/>
      <c r="EW145" s="35"/>
      <c r="EX145" s="35"/>
      <c r="FI145" s="35"/>
      <c r="FJ145" s="35"/>
      <c r="FK145" s="35"/>
      <c r="FL145" s="35"/>
      <c r="FM145" s="35"/>
      <c r="FN145" s="35"/>
      <c r="FO145" s="35"/>
      <c r="GA145" s="35"/>
      <c r="GB145" s="35"/>
      <c r="GC145" s="35"/>
      <c r="GD145" s="35"/>
      <c r="GE145" s="35"/>
      <c r="GF145" s="35"/>
      <c r="GG145" s="35"/>
      <c r="GS145" s="35"/>
      <c r="GT145" s="35"/>
      <c r="GU145" s="35"/>
      <c r="GV145" s="35"/>
      <c r="GW145" s="35"/>
      <c r="GX145" s="35"/>
      <c r="GY145" s="35"/>
      <c r="HJ145" s="35"/>
      <c r="HK145" s="35"/>
      <c r="HL145" s="35"/>
      <c r="HM145" s="35"/>
      <c r="HN145" s="35"/>
      <c r="HO145" s="35"/>
      <c r="HP145" s="35"/>
    </row>
    <row r="146" spans="2:224" x14ac:dyDescent="0.25">
      <c r="B146" s="4">
        <f t="shared" si="6"/>
        <v>0</v>
      </c>
      <c r="C146" s="12">
        <f t="shared" si="7"/>
        <v>0</v>
      </c>
      <c r="D146" s="5">
        <v>4</v>
      </c>
      <c r="F146" s="5" t="s">
        <v>182</v>
      </c>
      <c r="G146" s="38" t="s">
        <v>183</v>
      </c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</row>
    <row r="147" spans="2:224" x14ac:dyDescent="0.25">
      <c r="B147" s="4">
        <f t="shared" si="6"/>
        <v>0</v>
      </c>
      <c r="C147" s="12">
        <f t="shared" si="7"/>
        <v>0</v>
      </c>
      <c r="D147" s="5">
        <v>3</v>
      </c>
      <c r="F147" s="5" t="s">
        <v>162</v>
      </c>
      <c r="G147" s="38" t="s">
        <v>163</v>
      </c>
    </row>
    <row r="148" spans="2:224" x14ac:dyDescent="0.25">
      <c r="B148" s="4">
        <f t="shared" si="6"/>
        <v>0</v>
      </c>
      <c r="C148" s="12">
        <f t="shared" si="7"/>
        <v>0</v>
      </c>
      <c r="D148" s="5">
        <v>4</v>
      </c>
      <c r="F148" s="5" t="s">
        <v>206</v>
      </c>
      <c r="G148" s="38" t="s">
        <v>207</v>
      </c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FF148" s="35"/>
      <c r="FG148" s="35"/>
      <c r="FH148" s="35"/>
      <c r="FI148" s="35"/>
      <c r="FJ148" s="35"/>
      <c r="FK148" s="35"/>
      <c r="FL148" s="35"/>
      <c r="FM148" s="35"/>
      <c r="FN148" s="35"/>
      <c r="FO148" s="35"/>
      <c r="FX148" s="35"/>
      <c r="FY148" s="35"/>
      <c r="FZ148" s="35"/>
      <c r="GA148" s="35"/>
      <c r="GB148" s="35"/>
      <c r="GC148" s="35"/>
      <c r="GD148" s="35"/>
      <c r="GE148" s="35"/>
      <c r="GF148" s="35"/>
      <c r="GG148" s="35"/>
      <c r="GP148" s="35"/>
      <c r="GQ148" s="35"/>
      <c r="GR148" s="35"/>
      <c r="GS148" s="35"/>
      <c r="GT148" s="35"/>
      <c r="GU148" s="35"/>
      <c r="GV148" s="35"/>
      <c r="GW148" s="35"/>
      <c r="GX148" s="35"/>
      <c r="GY148" s="35"/>
      <c r="HG148" s="35"/>
      <c r="HH148" s="35"/>
      <c r="HI148" s="35"/>
      <c r="HJ148" s="35"/>
      <c r="HK148" s="35"/>
      <c r="HL148" s="35"/>
      <c r="HM148" s="35"/>
      <c r="HN148" s="35"/>
      <c r="HO148" s="35"/>
      <c r="HP148" s="35"/>
    </row>
    <row r="149" spans="2:224" x14ac:dyDescent="0.25">
      <c r="B149" s="4">
        <f t="shared" si="6"/>
        <v>0</v>
      </c>
      <c r="C149" s="12">
        <f t="shared" si="7"/>
        <v>0</v>
      </c>
      <c r="D149" s="5">
        <v>5</v>
      </c>
      <c r="F149" s="5" t="s">
        <v>258</v>
      </c>
      <c r="G149" s="38" t="s">
        <v>259</v>
      </c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FF149" s="35"/>
      <c r="FG149" s="35"/>
      <c r="FH149" s="35"/>
      <c r="FI149" s="35"/>
      <c r="FJ149" s="35"/>
      <c r="FK149" s="35"/>
      <c r="FL149" s="35"/>
      <c r="FM149" s="35"/>
      <c r="FN149" s="35"/>
      <c r="FO149" s="35"/>
      <c r="FX149" s="35"/>
      <c r="FY149" s="35"/>
      <c r="FZ149" s="35"/>
      <c r="GA149" s="35"/>
      <c r="GB149" s="35"/>
      <c r="GC149" s="35"/>
      <c r="GD149" s="35"/>
      <c r="GE149" s="35"/>
      <c r="GF149" s="35"/>
      <c r="GG149" s="35"/>
      <c r="GP149" s="35"/>
      <c r="GQ149" s="35"/>
      <c r="GR149" s="35"/>
      <c r="GS149" s="35"/>
      <c r="GT149" s="35"/>
      <c r="GU149" s="35"/>
      <c r="GV149" s="35"/>
      <c r="GW149" s="35"/>
      <c r="GX149" s="35"/>
      <c r="GY149" s="35"/>
      <c r="HG149" s="35"/>
      <c r="HH149" s="35"/>
      <c r="HI149" s="35"/>
      <c r="HJ149" s="35"/>
      <c r="HK149" s="35"/>
      <c r="HL149" s="35"/>
      <c r="HM149" s="35"/>
      <c r="HN149" s="35"/>
      <c r="HO149" s="35"/>
      <c r="HP149" s="35"/>
    </row>
    <row r="150" spans="2:224" x14ac:dyDescent="0.25">
      <c r="B150" s="4">
        <f t="shared" si="6"/>
        <v>0</v>
      </c>
      <c r="C150" s="12">
        <f t="shared" si="7"/>
        <v>0</v>
      </c>
      <c r="D150" s="5">
        <v>9</v>
      </c>
      <c r="F150" s="5" t="s">
        <v>402</v>
      </c>
      <c r="G150" s="38" t="s">
        <v>403</v>
      </c>
    </row>
    <row r="151" spans="2:224" x14ac:dyDescent="0.25">
      <c r="B151" s="4">
        <f t="shared" si="6"/>
        <v>0</v>
      </c>
      <c r="C151" s="12">
        <f t="shared" si="7"/>
        <v>0</v>
      </c>
      <c r="D151" s="5">
        <v>4</v>
      </c>
      <c r="F151" s="5" t="s">
        <v>180</v>
      </c>
      <c r="G151" s="38" t="s">
        <v>181</v>
      </c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FF151" s="35"/>
      <c r="FG151" s="35"/>
      <c r="FH151" s="35"/>
      <c r="FI151" s="35"/>
      <c r="FJ151" s="35"/>
      <c r="FK151" s="35"/>
      <c r="FL151" s="35"/>
      <c r="FM151" s="35"/>
      <c r="FN151" s="35"/>
      <c r="FO151" s="35"/>
      <c r="FX151" s="35"/>
      <c r="FY151" s="35"/>
      <c r="FZ151" s="35"/>
      <c r="GA151" s="35"/>
      <c r="GB151" s="35"/>
      <c r="GC151" s="35"/>
      <c r="GD151" s="35"/>
      <c r="GE151" s="35"/>
      <c r="GF151" s="35"/>
      <c r="GG151" s="35"/>
      <c r="GP151" s="35"/>
      <c r="GQ151" s="35"/>
      <c r="GR151" s="35"/>
      <c r="GS151" s="35"/>
      <c r="GT151" s="35"/>
      <c r="GU151" s="35"/>
      <c r="GV151" s="35"/>
      <c r="GW151" s="35"/>
      <c r="GX151" s="35"/>
      <c r="GY151" s="35"/>
      <c r="HG151" s="35"/>
      <c r="HH151" s="35"/>
      <c r="HI151" s="35"/>
      <c r="HJ151" s="35"/>
      <c r="HK151" s="35"/>
      <c r="HL151" s="35"/>
      <c r="HM151" s="35"/>
      <c r="HN151" s="35"/>
      <c r="HO151" s="35"/>
      <c r="HP151" s="35"/>
    </row>
    <row r="152" spans="2:224" x14ac:dyDescent="0.25">
      <c r="B152" s="4">
        <f t="shared" si="6"/>
        <v>0</v>
      </c>
      <c r="C152" s="12">
        <f t="shared" si="7"/>
        <v>0</v>
      </c>
      <c r="D152" s="5">
        <v>5</v>
      </c>
      <c r="F152" s="5" t="s">
        <v>244</v>
      </c>
      <c r="G152" s="38" t="s">
        <v>245</v>
      </c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FF152" s="35"/>
      <c r="FG152" s="35"/>
      <c r="FH152" s="35"/>
      <c r="FI152" s="35"/>
      <c r="FJ152" s="35"/>
      <c r="FK152" s="35"/>
      <c r="FL152" s="35"/>
      <c r="FM152" s="35"/>
      <c r="FN152" s="35"/>
      <c r="FO152" s="35"/>
      <c r="FX152" s="35"/>
      <c r="FY152" s="35"/>
      <c r="FZ152" s="35"/>
      <c r="GA152" s="35"/>
      <c r="GB152" s="35"/>
      <c r="GC152" s="35"/>
      <c r="GD152" s="35"/>
      <c r="GE152" s="35"/>
      <c r="GF152" s="35"/>
      <c r="GG152" s="35"/>
      <c r="GP152" s="35"/>
      <c r="GQ152" s="35"/>
      <c r="GR152" s="35"/>
      <c r="GS152" s="35"/>
      <c r="GT152" s="35"/>
      <c r="GU152" s="35"/>
      <c r="GV152" s="35"/>
      <c r="GW152" s="35"/>
      <c r="GX152" s="35"/>
      <c r="GY152" s="35"/>
      <c r="HG152" s="35"/>
      <c r="HH152" s="35"/>
      <c r="HI152" s="35"/>
      <c r="HJ152" s="35"/>
      <c r="HK152" s="35"/>
      <c r="HL152" s="35"/>
      <c r="HM152" s="35"/>
      <c r="HN152" s="35"/>
      <c r="HO152" s="35"/>
      <c r="HP152" s="35"/>
    </row>
    <row r="153" spans="2:224" x14ac:dyDescent="0.25">
      <c r="B153" s="4">
        <f t="shared" si="6"/>
        <v>0</v>
      </c>
      <c r="C153" s="12">
        <f t="shared" si="7"/>
        <v>0</v>
      </c>
      <c r="D153" s="5">
        <v>3</v>
      </c>
      <c r="F153" s="5" t="s">
        <v>152</v>
      </c>
      <c r="G153" s="38" t="s">
        <v>153</v>
      </c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FF153" s="35"/>
      <c r="FG153" s="35"/>
      <c r="FH153" s="35"/>
      <c r="FI153" s="35"/>
      <c r="FJ153" s="35"/>
      <c r="FK153" s="35"/>
      <c r="FL153" s="35"/>
      <c r="FM153" s="35"/>
      <c r="FN153" s="35"/>
      <c r="FO153" s="35"/>
      <c r="FX153" s="35"/>
      <c r="FY153" s="35"/>
      <c r="FZ153" s="35"/>
      <c r="GA153" s="35"/>
      <c r="GB153" s="35"/>
      <c r="GC153" s="35"/>
      <c r="GD153" s="35"/>
      <c r="GE153" s="35"/>
      <c r="GF153" s="35"/>
      <c r="GG153" s="35"/>
      <c r="GP153" s="35"/>
      <c r="GQ153" s="35"/>
      <c r="GR153" s="35"/>
      <c r="GS153" s="35"/>
      <c r="GT153" s="35"/>
      <c r="GU153" s="35"/>
      <c r="GV153" s="35"/>
      <c r="GW153" s="35"/>
      <c r="GX153" s="35"/>
      <c r="GY153" s="35"/>
      <c r="HG153" s="35"/>
      <c r="HH153" s="35"/>
      <c r="HI153" s="35"/>
      <c r="HJ153" s="35"/>
      <c r="HK153" s="35"/>
      <c r="HL153" s="35"/>
      <c r="HM153" s="35"/>
      <c r="HN153" s="35"/>
      <c r="HO153" s="35"/>
      <c r="HP153" s="35"/>
    </row>
    <row r="154" spans="2:224" x14ac:dyDescent="0.25">
      <c r="B154" s="4">
        <f t="shared" si="6"/>
        <v>0</v>
      </c>
      <c r="C154" s="12">
        <f t="shared" si="7"/>
        <v>0</v>
      </c>
      <c r="D154" s="5">
        <v>2</v>
      </c>
      <c r="F154" s="5" t="s">
        <v>54</v>
      </c>
      <c r="G154" s="38" t="s">
        <v>55</v>
      </c>
      <c r="N154" s="35"/>
      <c r="O154" s="35"/>
      <c r="P154" s="35"/>
      <c r="Q154" s="35"/>
      <c r="Z154" s="35"/>
      <c r="AA154" s="35"/>
      <c r="AB154" s="35"/>
      <c r="AC154" s="35"/>
      <c r="AL154" s="35"/>
      <c r="AM154" s="35"/>
      <c r="AN154" s="35"/>
      <c r="AO154" s="35"/>
      <c r="AX154" s="35"/>
      <c r="AY154" s="35"/>
      <c r="AZ154" s="35"/>
      <c r="BA154" s="35"/>
      <c r="BJ154" s="35"/>
      <c r="BK154" s="35"/>
      <c r="BL154" s="35"/>
      <c r="BM154" s="35"/>
      <c r="BV154" s="35"/>
      <c r="BW154" s="35"/>
      <c r="BX154" s="35"/>
      <c r="BY154" s="35"/>
      <c r="CH154" s="35"/>
      <c r="CI154" s="35"/>
      <c r="CJ154" s="35"/>
      <c r="CK154" s="35"/>
      <c r="CT154" s="35"/>
      <c r="CU154" s="35"/>
      <c r="CV154" s="35"/>
      <c r="CW154" s="35"/>
      <c r="DF154" s="35"/>
      <c r="DG154" s="35"/>
      <c r="DH154" s="35"/>
      <c r="DI154" s="35"/>
      <c r="DR154" s="35"/>
      <c r="DS154" s="35"/>
      <c r="DT154" s="35"/>
      <c r="DU154" s="35"/>
      <c r="ED154" s="35"/>
      <c r="EE154" s="35"/>
      <c r="EF154" s="35"/>
      <c r="EG154" s="35"/>
      <c r="EU154" s="35"/>
      <c r="EV154" s="35"/>
      <c r="EW154" s="35"/>
      <c r="EX154" s="35"/>
      <c r="FL154" s="35"/>
      <c r="FM154" s="35"/>
      <c r="FN154" s="35"/>
      <c r="FO154" s="35"/>
      <c r="GD154" s="35"/>
      <c r="GE154" s="35"/>
      <c r="GF154" s="35"/>
      <c r="GG154" s="35"/>
      <c r="GV154" s="35"/>
      <c r="GW154" s="35"/>
      <c r="GX154" s="35"/>
      <c r="GY154" s="35"/>
      <c r="HM154" s="35"/>
      <c r="HN154" s="35"/>
      <c r="HO154" s="35"/>
      <c r="HP154" s="35"/>
    </row>
    <row r="155" spans="2:224" x14ac:dyDescent="0.25">
      <c r="B155" s="4">
        <f t="shared" si="6"/>
        <v>0</v>
      </c>
      <c r="C155" s="12">
        <f t="shared" si="7"/>
        <v>0</v>
      </c>
      <c r="D155" s="5">
        <v>2</v>
      </c>
      <c r="F155" s="5" t="s">
        <v>48</v>
      </c>
      <c r="G155" s="38" t="s">
        <v>49</v>
      </c>
      <c r="N155" s="35"/>
      <c r="O155" s="35"/>
      <c r="P155" s="35"/>
      <c r="Q155" s="35"/>
      <c r="Z155" s="35"/>
      <c r="AA155" s="35"/>
      <c r="AB155" s="35"/>
      <c r="AC155" s="35"/>
      <c r="AL155" s="35"/>
      <c r="AM155" s="35"/>
      <c r="AN155" s="35"/>
      <c r="AO155" s="35"/>
      <c r="AX155" s="35"/>
      <c r="AY155" s="35"/>
      <c r="AZ155" s="35"/>
      <c r="BA155" s="35"/>
      <c r="BJ155" s="35"/>
      <c r="BK155" s="35"/>
      <c r="BL155" s="35"/>
      <c r="BM155" s="35"/>
      <c r="BV155" s="35"/>
      <c r="BW155" s="35"/>
      <c r="BX155" s="35"/>
      <c r="BY155" s="35"/>
      <c r="CH155" s="35"/>
      <c r="CI155" s="35"/>
      <c r="CJ155" s="35"/>
      <c r="CK155" s="35"/>
      <c r="CT155" s="35"/>
      <c r="CU155" s="35"/>
      <c r="CV155" s="35"/>
      <c r="CW155" s="35"/>
      <c r="DF155" s="35"/>
      <c r="DG155" s="35"/>
      <c r="DH155" s="35"/>
      <c r="DI155" s="35"/>
      <c r="DR155" s="35"/>
      <c r="DS155" s="35"/>
      <c r="DT155" s="35"/>
      <c r="DU155" s="35"/>
      <c r="ED155" s="35"/>
      <c r="EE155" s="35"/>
      <c r="EF155" s="35"/>
      <c r="EG155" s="35"/>
      <c r="EU155" s="35"/>
      <c r="EV155" s="35"/>
      <c r="EW155" s="35"/>
      <c r="EX155" s="35"/>
      <c r="FL155" s="35"/>
      <c r="FM155" s="35"/>
      <c r="FN155" s="35"/>
      <c r="FO155" s="35"/>
      <c r="GD155" s="35"/>
      <c r="GE155" s="35"/>
      <c r="GF155" s="35"/>
      <c r="GG155" s="35"/>
      <c r="GV155" s="35"/>
      <c r="GW155" s="35"/>
      <c r="GX155" s="35"/>
      <c r="GY155" s="35"/>
      <c r="HM155" s="35"/>
      <c r="HN155" s="35"/>
      <c r="HO155" s="35"/>
      <c r="HP155" s="35"/>
    </row>
    <row r="156" spans="2:224" x14ac:dyDescent="0.25">
      <c r="B156" s="4">
        <f t="shared" si="6"/>
        <v>0</v>
      </c>
      <c r="C156" s="12">
        <f t="shared" si="7"/>
        <v>0</v>
      </c>
      <c r="D156" s="5">
        <v>3</v>
      </c>
      <c r="F156" s="5" t="s">
        <v>146</v>
      </c>
      <c r="G156" s="38" t="s">
        <v>147</v>
      </c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FF156" s="35"/>
      <c r="FG156" s="35"/>
      <c r="FH156" s="35"/>
      <c r="FI156" s="35"/>
      <c r="FJ156" s="35"/>
      <c r="FK156" s="35"/>
      <c r="FL156" s="35"/>
      <c r="FM156" s="35"/>
      <c r="FN156" s="35"/>
      <c r="FO156" s="35"/>
      <c r="FX156" s="35"/>
      <c r="FY156" s="35"/>
      <c r="FZ156" s="35"/>
      <c r="GA156" s="35"/>
      <c r="GB156" s="35"/>
      <c r="GC156" s="35"/>
      <c r="GD156" s="35"/>
      <c r="GE156" s="35"/>
      <c r="GF156" s="35"/>
      <c r="GG156" s="35"/>
      <c r="GP156" s="35"/>
      <c r="GQ156" s="35"/>
      <c r="GR156" s="35"/>
      <c r="GS156" s="35"/>
      <c r="GT156" s="35"/>
      <c r="GU156" s="35"/>
      <c r="GV156" s="35"/>
      <c r="GW156" s="35"/>
      <c r="GX156" s="35"/>
      <c r="GY156" s="35"/>
      <c r="HG156" s="35"/>
      <c r="HH156" s="35"/>
      <c r="HI156" s="35"/>
      <c r="HJ156" s="35"/>
      <c r="HK156" s="35"/>
      <c r="HL156" s="35"/>
      <c r="HM156" s="35"/>
      <c r="HN156" s="35"/>
      <c r="HO156" s="35"/>
      <c r="HP156" s="35"/>
    </row>
    <row r="157" spans="2:224" x14ac:dyDescent="0.25">
      <c r="B157" s="4">
        <f t="shared" si="6"/>
        <v>0</v>
      </c>
      <c r="C157" s="12">
        <f t="shared" si="7"/>
        <v>0</v>
      </c>
      <c r="D157" s="5">
        <v>3</v>
      </c>
      <c r="F157" s="5" t="s">
        <v>144</v>
      </c>
      <c r="G157" s="38" t="s">
        <v>145</v>
      </c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FF157" s="35"/>
      <c r="FG157" s="35"/>
      <c r="FH157" s="35"/>
      <c r="FI157" s="35"/>
      <c r="FJ157" s="35"/>
      <c r="FK157" s="35"/>
      <c r="FL157" s="35"/>
      <c r="FM157" s="35"/>
      <c r="FN157" s="35"/>
      <c r="FO157" s="35"/>
      <c r="FX157" s="35"/>
      <c r="FY157" s="35"/>
      <c r="FZ157" s="35"/>
      <c r="GA157" s="35"/>
      <c r="GB157" s="35"/>
      <c r="GC157" s="35"/>
      <c r="GD157" s="35"/>
      <c r="GE157" s="35"/>
      <c r="GF157" s="35"/>
      <c r="GG157" s="35"/>
      <c r="GP157" s="35"/>
      <c r="GQ157" s="35"/>
      <c r="GR157" s="35"/>
      <c r="GS157" s="35"/>
      <c r="GT157" s="35"/>
      <c r="GU157" s="35"/>
      <c r="GV157" s="35"/>
      <c r="GW157" s="35"/>
      <c r="GX157" s="35"/>
      <c r="GY157" s="35"/>
      <c r="HG157" s="35"/>
      <c r="HH157" s="35"/>
      <c r="HI157" s="35"/>
      <c r="HJ157" s="35"/>
      <c r="HK157" s="35"/>
      <c r="HL157" s="35"/>
      <c r="HM157" s="35"/>
      <c r="HN157" s="35"/>
      <c r="HO157" s="35"/>
      <c r="HP157" s="35"/>
    </row>
    <row r="158" spans="2:224" x14ac:dyDescent="0.25">
      <c r="B158" s="4">
        <f t="shared" si="6"/>
        <v>0</v>
      </c>
      <c r="C158" s="12">
        <f t="shared" si="7"/>
        <v>0</v>
      </c>
      <c r="D158" s="5">
        <v>2</v>
      </c>
      <c r="F158" s="5" t="s">
        <v>64</v>
      </c>
      <c r="G158" s="38" t="s">
        <v>65</v>
      </c>
      <c r="N158" s="35"/>
      <c r="O158" s="35"/>
      <c r="P158" s="35"/>
      <c r="Q158" s="35"/>
      <c r="Z158" s="35"/>
      <c r="AA158" s="35"/>
      <c r="AB158" s="35"/>
      <c r="AC158" s="35"/>
      <c r="AL158" s="35"/>
      <c r="AM158" s="35"/>
      <c r="AN158" s="35"/>
      <c r="AO158" s="35"/>
      <c r="AX158" s="35"/>
      <c r="AY158" s="35"/>
      <c r="AZ158" s="35"/>
      <c r="BA158" s="35"/>
      <c r="BJ158" s="35"/>
      <c r="BK158" s="35"/>
      <c r="BL158" s="35"/>
      <c r="BM158" s="35"/>
      <c r="BV158" s="35"/>
      <c r="BW158" s="35"/>
      <c r="BX158" s="35"/>
      <c r="BY158" s="35"/>
      <c r="CH158" s="35"/>
      <c r="CI158" s="35"/>
      <c r="CJ158" s="35"/>
      <c r="CK158" s="35"/>
      <c r="CT158" s="35"/>
      <c r="CU158" s="35"/>
      <c r="CV158" s="35"/>
      <c r="CW158" s="35"/>
      <c r="DF158" s="35"/>
      <c r="DG158" s="35"/>
      <c r="DH158" s="35"/>
      <c r="DI158" s="35"/>
      <c r="DR158" s="35"/>
      <c r="DS158" s="35"/>
      <c r="DT158" s="35"/>
      <c r="DU158" s="35"/>
      <c r="ED158" s="35"/>
      <c r="EE158" s="35"/>
      <c r="EF158" s="35"/>
      <c r="EG158" s="35"/>
      <c r="EU158" s="35"/>
      <c r="EV158" s="35"/>
      <c r="EW158" s="35"/>
      <c r="EX158" s="35"/>
      <c r="FL158" s="35"/>
      <c r="FM158" s="35"/>
      <c r="FN158" s="35"/>
      <c r="FO158" s="35"/>
      <c r="GD158" s="35"/>
      <c r="GE158" s="35"/>
      <c r="GF158" s="35"/>
      <c r="GG158" s="35"/>
      <c r="GV158" s="35"/>
      <c r="GW158" s="35"/>
      <c r="GX158" s="35"/>
      <c r="GY158" s="35"/>
      <c r="HM158" s="35"/>
      <c r="HN158" s="35"/>
      <c r="HO158" s="35"/>
      <c r="HP158" s="35"/>
    </row>
    <row r="159" spans="2:224" x14ac:dyDescent="0.25">
      <c r="B159" s="4">
        <f t="shared" si="6"/>
        <v>0</v>
      </c>
      <c r="C159" s="12">
        <f t="shared" si="7"/>
        <v>0</v>
      </c>
      <c r="D159" s="5">
        <v>6</v>
      </c>
      <c r="F159" s="5" t="s">
        <v>304</v>
      </c>
      <c r="G159" s="38" t="s">
        <v>305</v>
      </c>
    </row>
    <row r="160" spans="2:224" x14ac:dyDescent="0.25">
      <c r="B160" s="4">
        <f t="shared" si="6"/>
        <v>0</v>
      </c>
      <c r="C160" s="12">
        <f t="shared" si="7"/>
        <v>0</v>
      </c>
      <c r="D160" s="5">
        <v>9</v>
      </c>
      <c r="F160" s="5" t="s">
        <v>396</v>
      </c>
      <c r="G160" s="38" t="s">
        <v>397</v>
      </c>
    </row>
    <row r="161" spans="2:224" x14ac:dyDescent="0.25">
      <c r="B161" s="4">
        <f t="shared" si="6"/>
        <v>0</v>
      </c>
      <c r="C161" s="12">
        <f t="shared" si="7"/>
        <v>0</v>
      </c>
      <c r="D161" s="5">
        <v>1</v>
      </c>
      <c r="F161" s="5" t="s">
        <v>28</v>
      </c>
      <c r="G161" s="38" t="s">
        <v>29</v>
      </c>
    </row>
    <row r="162" spans="2:224" x14ac:dyDescent="0.25">
      <c r="B162" s="4">
        <f t="shared" si="6"/>
        <v>0</v>
      </c>
      <c r="C162" s="12">
        <f t="shared" si="7"/>
        <v>0</v>
      </c>
      <c r="D162" s="5">
        <v>1</v>
      </c>
      <c r="F162" s="5" t="s">
        <v>24</v>
      </c>
      <c r="G162" s="38" t="s">
        <v>25</v>
      </c>
    </row>
    <row r="163" spans="2:224" x14ac:dyDescent="0.25">
      <c r="B163" s="4">
        <f t="shared" si="6"/>
        <v>0</v>
      </c>
      <c r="C163" s="12">
        <f t="shared" si="7"/>
        <v>0</v>
      </c>
      <c r="D163" s="5">
        <v>12</v>
      </c>
      <c r="F163" s="5" t="s">
        <v>414</v>
      </c>
      <c r="G163" s="38" t="s">
        <v>415</v>
      </c>
    </row>
    <row r="164" spans="2:224" x14ac:dyDescent="0.25">
      <c r="B164" s="4">
        <f t="shared" si="6"/>
        <v>0</v>
      </c>
      <c r="C164" s="12">
        <f t="shared" si="7"/>
        <v>0</v>
      </c>
      <c r="D164" s="5">
        <v>1</v>
      </c>
      <c r="F164" s="5" t="s">
        <v>14</v>
      </c>
      <c r="G164" s="38" t="s">
        <v>15</v>
      </c>
    </row>
    <row r="165" spans="2:224" x14ac:dyDescent="0.25">
      <c r="B165" s="4">
        <f t="shared" si="6"/>
        <v>0</v>
      </c>
      <c r="C165" s="12">
        <f t="shared" si="7"/>
        <v>0</v>
      </c>
      <c r="D165" s="5">
        <v>4</v>
      </c>
      <c r="F165" s="5" t="s">
        <v>202</v>
      </c>
      <c r="G165" s="38" t="s">
        <v>203</v>
      </c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FF165" s="35"/>
      <c r="FG165" s="35"/>
      <c r="FH165" s="35"/>
      <c r="FI165" s="35"/>
      <c r="FJ165" s="35"/>
      <c r="FK165" s="35"/>
      <c r="FL165" s="35"/>
      <c r="FM165" s="35"/>
      <c r="FN165" s="35"/>
      <c r="FO165" s="35"/>
      <c r="FX165" s="35"/>
      <c r="FY165" s="35"/>
      <c r="FZ165" s="35"/>
      <c r="GA165" s="35"/>
      <c r="GB165" s="35"/>
      <c r="GC165" s="35"/>
      <c r="GD165" s="35"/>
      <c r="GE165" s="35"/>
      <c r="GF165" s="35"/>
      <c r="GG165" s="35"/>
      <c r="GP165" s="35"/>
      <c r="GQ165" s="35"/>
      <c r="GR165" s="35"/>
      <c r="GS165" s="35"/>
      <c r="GT165" s="35"/>
      <c r="GU165" s="35"/>
      <c r="GV165" s="35"/>
      <c r="GW165" s="35"/>
      <c r="GX165" s="35"/>
      <c r="GY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</row>
    <row r="166" spans="2:224" x14ac:dyDescent="0.25">
      <c r="B166" s="4">
        <f t="shared" si="6"/>
        <v>0</v>
      </c>
      <c r="C166" s="12">
        <f t="shared" si="7"/>
        <v>0</v>
      </c>
      <c r="D166" s="5">
        <v>1</v>
      </c>
      <c r="F166" s="5" t="s">
        <v>18</v>
      </c>
      <c r="G166" s="38" t="s">
        <v>19</v>
      </c>
    </row>
    <row r="167" spans="2:224" x14ac:dyDescent="0.25">
      <c r="B167" s="4">
        <f t="shared" si="6"/>
        <v>0</v>
      </c>
      <c r="C167" s="12">
        <f t="shared" si="7"/>
        <v>0</v>
      </c>
      <c r="D167" s="5">
        <v>4</v>
      </c>
      <c r="F167" s="5" t="s">
        <v>218</v>
      </c>
      <c r="G167" s="38" t="s">
        <v>219</v>
      </c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FF167" s="35"/>
      <c r="FG167" s="35"/>
      <c r="FH167" s="35"/>
      <c r="FI167" s="35"/>
      <c r="FJ167" s="35"/>
      <c r="FK167" s="35"/>
      <c r="FL167" s="35"/>
      <c r="FM167" s="35"/>
      <c r="FN167" s="35"/>
      <c r="FO167" s="35"/>
      <c r="FX167" s="35"/>
      <c r="FY167" s="35"/>
      <c r="FZ167" s="35"/>
      <c r="GA167" s="35"/>
      <c r="GB167" s="35"/>
      <c r="GC167" s="35"/>
      <c r="GD167" s="35"/>
      <c r="GE167" s="35"/>
      <c r="GF167" s="35"/>
      <c r="GG167" s="35"/>
      <c r="GP167" s="35"/>
      <c r="GQ167" s="35"/>
      <c r="GR167" s="35"/>
      <c r="GS167" s="35"/>
      <c r="GT167" s="35"/>
      <c r="GU167" s="35"/>
      <c r="GV167" s="35"/>
      <c r="GW167" s="35"/>
      <c r="GX167" s="35"/>
      <c r="GY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</row>
    <row r="168" spans="2:224" x14ac:dyDescent="0.25">
      <c r="B168" s="4">
        <f t="shared" si="6"/>
        <v>0</v>
      </c>
      <c r="C168" s="12">
        <f t="shared" si="7"/>
        <v>0</v>
      </c>
      <c r="D168" s="5">
        <v>5</v>
      </c>
      <c r="F168" s="5" t="s">
        <v>254</v>
      </c>
      <c r="G168" s="38" t="s">
        <v>255</v>
      </c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FF168" s="35"/>
      <c r="FG168" s="35"/>
      <c r="FH168" s="35"/>
      <c r="FI168" s="35"/>
      <c r="FJ168" s="35"/>
      <c r="FK168" s="35"/>
      <c r="FL168" s="35"/>
      <c r="FM168" s="35"/>
      <c r="FN168" s="35"/>
      <c r="FO168" s="35"/>
      <c r="FX168" s="35"/>
      <c r="FY168" s="35"/>
      <c r="FZ168" s="35"/>
      <c r="GA168" s="35"/>
      <c r="GB168" s="35"/>
      <c r="GC168" s="35"/>
      <c r="GD168" s="35"/>
      <c r="GE168" s="35"/>
      <c r="GF168" s="35"/>
      <c r="GG168" s="35"/>
      <c r="GP168" s="35"/>
      <c r="GQ168" s="35"/>
      <c r="GR168" s="35"/>
      <c r="GS168" s="35"/>
      <c r="GT168" s="35"/>
      <c r="GU168" s="35"/>
      <c r="GV168" s="35"/>
      <c r="GW168" s="35"/>
      <c r="GX168" s="35"/>
      <c r="GY168" s="35"/>
      <c r="HG168" s="35"/>
      <c r="HH168" s="35"/>
      <c r="HI168" s="35"/>
      <c r="HJ168" s="35"/>
      <c r="HK168" s="35"/>
      <c r="HL168" s="35"/>
      <c r="HM168" s="35"/>
      <c r="HN168" s="35"/>
      <c r="HO168" s="35"/>
      <c r="HP168" s="35"/>
    </row>
    <row r="169" spans="2:224" x14ac:dyDescent="0.25">
      <c r="B169" s="4">
        <f t="shared" si="6"/>
        <v>0</v>
      </c>
      <c r="C169" s="12">
        <f t="shared" si="7"/>
        <v>0</v>
      </c>
      <c r="D169" s="5">
        <v>3</v>
      </c>
      <c r="F169" s="5" t="s">
        <v>154</v>
      </c>
      <c r="G169" s="38" t="s">
        <v>155</v>
      </c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FF169" s="35"/>
      <c r="FG169" s="35"/>
      <c r="FH169" s="35"/>
      <c r="FI169" s="35"/>
      <c r="FJ169" s="35"/>
      <c r="FK169" s="35"/>
      <c r="FL169" s="35"/>
      <c r="FM169" s="35"/>
      <c r="FN169" s="35"/>
      <c r="FO169" s="35"/>
      <c r="FX169" s="35"/>
      <c r="FY169" s="35"/>
      <c r="FZ169" s="35"/>
      <c r="GA169" s="35"/>
      <c r="GB169" s="35"/>
      <c r="GC169" s="35"/>
      <c r="GD169" s="35"/>
      <c r="GE169" s="35"/>
      <c r="GF169" s="35"/>
      <c r="GG169" s="35"/>
      <c r="GP169" s="35"/>
      <c r="GQ169" s="35"/>
      <c r="GR169" s="35"/>
      <c r="GS169" s="35"/>
      <c r="GT169" s="35"/>
      <c r="GU169" s="35"/>
      <c r="GV169" s="35"/>
      <c r="GW169" s="35"/>
      <c r="GX169" s="35"/>
      <c r="GY169" s="35"/>
      <c r="HG169" s="35"/>
      <c r="HH169" s="35"/>
      <c r="HI169" s="35"/>
      <c r="HJ169" s="35"/>
      <c r="HK169" s="35"/>
      <c r="HL169" s="35"/>
      <c r="HM169" s="35"/>
      <c r="HN169" s="35"/>
      <c r="HO169" s="35"/>
      <c r="HP169" s="35"/>
    </row>
    <row r="170" spans="2:224" x14ac:dyDescent="0.25">
      <c r="B170" s="4">
        <f t="shared" si="6"/>
        <v>0</v>
      </c>
      <c r="C170" s="12">
        <f t="shared" si="7"/>
        <v>0</v>
      </c>
      <c r="D170" s="5">
        <v>8</v>
      </c>
      <c r="F170" s="5" t="s">
        <v>376</v>
      </c>
      <c r="G170" s="38" t="s">
        <v>377</v>
      </c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FF170" s="35"/>
      <c r="FG170" s="35"/>
      <c r="FH170" s="35"/>
      <c r="FI170" s="35"/>
      <c r="FJ170" s="35"/>
      <c r="FK170" s="35"/>
      <c r="FL170" s="35"/>
      <c r="FM170" s="35"/>
      <c r="FN170" s="35"/>
      <c r="FO170" s="35"/>
      <c r="FX170" s="35"/>
      <c r="FY170" s="35"/>
      <c r="FZ170" s="35"/>
      <c r="GA170" s="35"/>
      <c r="GB170" s="35"/>
      <c r="GC170" s="35"/>
      <c r="GD170" s="35"/>
      <c r="GE170" s="35"/>
      <c r="GF170" s="35"/>
      <c r="GG170" s="35"/>
      <c r="GP170" s="35"/>
      <c r="GQ170" s="35"/>
      <c r="GR170" s="35"/>
      <c r="GS170" s="35"/>
      <c r="GT170" s="35"/>
      <c r="GU170" s="35"/>
      <c r="GV170" s="35"/>
      <c r="GW170" s="35"/>
      <c r="GX170" s="35"/>
      <c r="GY170" s="35"/>
      <c r="HG170" s="35"/>
      <c r="HH170" s="35"/>
      <c r="HI170" s="35"/>
      <c r="HJ170" s="35"/>
      <c r="HK170" s="35"/>
      <c r="HL170" s="35"/>
      <c r="HM170" s="35"/>
      <c r="HN170" s="35"/>
      <c r="HO170" s="35"/>
      <c r="HP170" s="35"/>
    </row>
    <row r="171" spans="2:224" x14ac:dyDescent="0.25">
      <c r="B171" s="4">
        <f t="shared" si="6"/>
        <v>0</v>
      </c>
      <c r="C171" s="12">
        <f t="shared" si="7"/>
        <v>0</v>
      </c>
      <c r="D171" s="5">
        <v>3</v>
      </c>
      <c r="F171" s="5" t="s">
        <v>148</v>
      </c>
      <c r="G171" s="38" t="s">
        <v>149</v>
      </c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FF171" s="35"/>
      <c r="FG171" s="35"/>
      <c r="FH171" s="35"/>
      <c r="FI171" s="35"/>
      <c r="FJ171" s="35"/>
      <c r="FK171" s="35"/>
      <c r="FL171" s="35"/>
      <c r="FM171" s="35"/>
      <c r="FN171" s="35"/>
      <c r="FO171" s="35"/>
      <c r="FX171" s="35"/>
      <c r="FY171" s="35"/>
      <c r="FZ171" s="35"/>
      <c r="GA171" s="35"/>
      <c r="GB171" s="35"/>
      <c r="GC171" s="35"/>
      <c r="GD171" s="35"/>
      <c r="GE171" s="35"/>
      <c r="GF171" s="35"/>
      <c r="GG171" s="35"/>
      <c r="GP171" s="35"/>
      <c r="GQ171" s="35"/>
      <c r="GR171" s="35"/>
      <c r="GS171" s="35"/>
      <c r="GT171" s="35"/>
      <c r="GU171" s="35"/>
      <c r="GV171" s="35"/>
      <c r="GW171" s="35"/>
      <c r="GX171" s="35"/>
      <c r="GY171" s="35"/>
      <c r="HG171" s="35"/>
      <c r="HH171" s="35"/>
      <c r="HI171" s="35"/>
      <c r="HJ171" s="35"/>
      <c r="HK171" s="35"/>
      <c r="HL171" s="35"/>
      <c r="HM171" s="35"/>
      <c r="HN171" s="35"/>
      <c r="HO171" s="35"/>
      <c r="HP171" s="35"/>
    </row>
    <row r="172" spans="2:224" x14ac:dyDescent="0.25">
      <c r="B172" s="4">
        <f t="shared" si="6"/>
        <v>0</v>
      </c>
      <c r="C172" s="12">
        <f t="shared" si="7"/>
        <v>0</v>
      </c>
      <c r="D172" s="5">
        <v>4</v>
      </c>
      <c r="F172" s="5" t="s">
        <v>184</v>
      </c>
      <c r="G172" s="38" t="s">
        <v>185</v>
      </c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FF172" s="35"/>
      <c r="FG172" s="35"/>
      <c r="FH172" s="35"/>
      <c r="FI172" s="35"/>
      <c r="FJ172" s="35"/>
      <c r="FK172" s="35"/>
      <c r="FL172" s="35"/>
      <c r="FM172" s="35"/>
      <c r="FN172" s="35"/>
      <c r="FO172" s="35"/>
      <c r="FX172" s="35"/>
      <c r="FY172" s="35"/>
      <c r="FZ172" s="35"/>
      <c r="GA172" s="35"/>
      <c r="GB172" s="35"/>
      <c r="GC172" s="35"/>
      <c r="GD172" s="35"/>
      <c r="GE172" s="35"/>
      <c r="GF172" s="35"/>
      <c r="GG172" s="35"/>
      <c r="GP172" s="35"/>
      <c r="GQ172" s="35"/>
      <c r="GR172" s="35"/>
      <c r="GS172" s="35"/>
      <c r="GT172" s="35"/>
      <c r="GU172" s="35"/>
      <c r="GV172" s="35"/>
      <c r="GW172" s="35"/>
      <c r="GX172" s="35"/>
      <c r="GY172" s="35"/>
      <c r="HG172" s="35"/>
      <c r="HH172" s="35"/>
      <c r="HI172" s="35"/>
      <c r="HJ172" s="35"/>
      <c r="HK172" s="35"/>
      <c r="HL172" s="35"/>
      <c r="HM172" s="35"/>
      <c r="HN172" s="35"/>
      <c r="HO172" s="35"/>
      <c r="HP172" s="35"/>
    </row>
    <row r="173" spans="2:224" x14ac:dyDescent="0.25">
      <c r="B173" s="4">
        <f t="shared" si="6"/>
        <v>0</v>
      </c>
      <c r="C173" s="12">
        <f t="shared" si="7"/>
        <v>0</v>
      </c>
      <c r="D173" s="5">
        <v>4</v>
      </c>
      <c r="F173" s="5" t="s">
        <v>174</v>
      </c>
      <c r="G173" s="38" t="s">
        <v>175</v>
      </c>
    </row>
    <row r="174" spans="2:224" x14ac:dyDescent="0.25">
      <c r="B174" s="4">
        <f t="shared" si="6"/>
        <v>0</v>
      </c>
      <c r="C174" s="12">
        <f t="shared" si="7"/>
        <v>0</v>
      </c>
      <c r="D174" s="5">
        <v>5</v>
      </c>
      <c r="F174" s="5" t="s">
        <v>276</v>
      </c>
      <c r="G174" s="38" t="s">
        <v>277</v>
      </c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FF174" s="35"/>
      <c r="FG174" s="35"/>
      <c r="FH174" s="35"/>
      <c r="FI174" s="35"/>
      <c r="FJ174" s="35"/>
      <c r="FK174" s="35"/>
      <c r="FL174" s="35"/>
      <c r="FM174" s="35"/>
      <c r="FN174" s="35"/>
      <c r="FO174" s="35"/>
      <c r="FX174" s="35"/>
      <c r="FY174" s="35"/>
      <c r="FZ174" s="35"/>
      <c r="GA174" s="35"/>
      <c r="GB174" s="35"/>
      <c r="GC174" s="35"/>
      <c r="GD174" s="35"/>
      <c r="GE174" s="35"/>
      <c r="GF174" s="35"/>
      <c r="GG174" s="35"/>
      <c r="GP174" s="35"/>
      <c r="GQ174" s="35"/>
      <c r="GR174" s="35"/>
      <c r="GS174" s="35"/>
      <c r="GT174" s="35"/>
      <c r="GU174" s="35"/>
      <c r="GV174" s="35"/>
      <c r="GW174" s="35"/>
      <c r="GX174" s="35"/>
      <c r="GY174" s="35"/>
      <c r="HG174" s="35"/>
      <c r="HH174" s="35"/>
      <c r="HI174" s="35"/>
      <c r="HJ174" s="35"/>
      <c r="HK174" s="35"/>
      <c r="HL174" s="35"/>
      <c r="HM174" s="35"/>
      <c r="HN174" s="35"/>
      <c r="HO174" s="35"/>
      <c r="HP174" s="35"/>
    </row>
    <row r="175" spans="2:224" x14ac:dyDescent="0.25">
      <c r="B175" s="4">
        <f t="shared" si="6"/>
        <v>0</v>
      </c>
      <c r="C175" s="12">
        <f t="shared" si="7"/>
        <v>0</v>
      </c>
      <c r="D175" s="5">
        <v>4</v>
      </c>
      <c r="F175" s="5" t="s">
        <v>196</v>
      </c>
      <c r="G175" s="38" t="s">
        <v>197</v>
      </c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FF175" s="35"/>
      <c r="FG175" s="35"/>
      <c r="FH175" s="35"/>
      <c r="FI175" s="35"/>
      <c r="FJ175" s="35"/>
      <c r="FK175" s="35"/>
      <c r="FL175" s="35"/>
      <c r="FM175" s="35"/>
      <c r="FN175" s="35"/>
      <c r="FO175" s="35"/>
      <c r="FX175" s="35"/>
      <c r="FY175" s="35"/>
      <c r="FZ175" s="35"/>
      <c r="GA175" s="35"/>
      <c r="GB175" s="35"/>
      <c r="GC175" s="35"/>
      <c r="GD175" s="35"/>
      <c r="GE175" s="35"/>
      <c r="GF175" s="35"/>
      <c r="GG175" s="35"/>
      <c r="GP175" s="35"/>
      <c r="GQ175" s="35"/>
      <c r="GR175" s="35"/>
      <c r="GS175" s="35"/>
      <c r="GT175" s="35"/>
      <c r="GU175" s="35"/>
      <c r="GV175" s="35"/>
      <c r="GW175" s="35"/>
      <c r="GX175" s="35"/>
      <c r="GY175" s="35"/>
      <c r="HG175" s="35"/>
      <c r="HH175" s="35"/>
      <c r="HI175" s="35"/>
      <c r="HJ175" s="35"/>
      <c r="HK175" s="35"/>
      <c r="HL175" s="35"/>
      <c r="HM175" s="35"/>
      <c r="HN175" s="35"/>
      <c r="HO175" s="35"/>
      <c r="HP175" s="35"/>
    </row>
    <row r="176" spans="2:224" x14ac:dyDescent="0.25">
      <c r="B176" s="4">
        <f t="shared" si="6"/>
        <v>0</v>
      </c>
      <c r="C176" s="12">
        <f t="shared" si="7"/>
        <v>0</v>
      </c>
      <c r="D176" s="5">
        <v>8</v>
      </c>
      <c r="F176" s="5" t="s">
        <v>374</v>
      </c>
      <c r="G176" s="38" t="s">
        <v>375</v>
      </c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FF176" s="35"/>
      <c r="FG176" s="35"/>
      <c r="FH176" s="35"/>
      <c r="FI176" s="35"/>
      <c r="FJ176" s="35"/>
      <c r="FK176" s="35"/>
      <c r="FL176" s="35"/>
      <c r="FM176" s="35"/>
      <c r="FN176" s="35"/>
      <c r="FO176" s="35"/>
      <c r="FX176" s="35"/>
      <c r="FY176" s="35"/>
      <c r="FZ176" s="35"/>
      <c r="GA176" s="35"/>
      <c r="GB176" s="35"/>
      <c r="GC176" s="35"/>
      <c r="GD176" s="35"/>
      <c r="GE176" s="35"/>
      <c r="GF176" s="35"/>
      <c r="GG176" s="35"/>
      <c r="GP176" s="35"/>
      <c r="GQ176" s="35"/>
      <c r="GR176" s="35"/>
      <c r="GS176" s="35"/>
      <c r="GT176" s="35"/>
      <c r="GU176" s="35"/>
      <c r="GV176" s="35"/>
      <c r="GW176" s="35"/>
      <c r="GX176" s="35"/>
      <c r="GY176" s="35"/>
      <c r="HG176" s="35"/>
      <c r="HH176" s="35"/>
      <c r="HI176" s="35"/>
      <c r="HJ176" s="35"/>
      <c r="HK176" s="35"/>
      <c r="HL176" s="35"/>
      <c r="HM176" s="35"/>
      <c r="HN176" s="35"/>
      <c r="HO176" s="35"/>
      <c r="HP176" s="35"/>
    </row>
    <row r="177" spans="2:224" x14ac:dyDescent="0.25">
      <c r="B177" s="4">
        <f t="shared" si="6"/>
        <v>0</v>
      </c>
      <c r="C177" s="12">
        <f t="shared" si="7"/>
        <v>0</v>
      </c>
      <c r="D177" s="5">
        <v>1</v>
      </c>
      <c r="F177" s="5" t="s">
        <v>34</v>
      </c>
      <c r="G177" s="38" t="s">
        <v>35</v>
      </c>
      <c r="N177" s="35"/>
      <c r="O177" s="35"/>
      <c r="P177" s="35"/>
      <c r="Q177" s="35"/>
      <c r="Z177" s="35"/>
      <c r="AA177" s="35"/>
      <c r="AB177" s="35"/>
      <c r="AC177" s="35"/>
      <c r="AL177" s="35"/>
      <c r="AM177" s="35"/>
      <c r="AN177" s="35"/>
      <c r="AO177" s="35"/>
      <c r="AX177" s="35"/>
      <c r="AY177" s="35"/>
      <c r="AZ177" s="35"/>
      <c r="BA177" s="35"/>
      <c r="BJ177" s="35"/>
      <c r="BK177" s="35"/>
      <c r="BL177" s="35"/>
      <c r="BM177" s="35"/>
      <c r="BV177" s="35"/>
      <c r="BW177" s="35"/>
      <c r="BX177" s="35"/>
      <c r="BY177" s="35"/>
      <c r="CH177" s="35"/>
      <c r="CI177" s="35"/>
      <c r="CJ177" s="35"/>
      <c r="CK177" s="35"/>
      <c r="CT177" s="35"/>
      <c r="CU177" s="35"/>
      <c r="CV177" s="35"/>
      <c r="CW177" s="35"/>
      <c r="DF177" s="35"/>
      <c r="DG177" s="35"/>
      <c r="DH177" s="35"/>
      <c r="DI177" s="35"/>
      <c r="DR177" s="35"/>
      <c r="DS177" s="35"/>
      <c r="DT177" s="35"/>
      <c r="DU177" s="35"/>
      <c r="ED177" s="35"/>
      <c r="EE177" s="35"/>
      <c r="EF177" s="35"/>
      <c r="EG177" s="35"/>
      <c r="EU177" s="35"/>
      <c r="EV177" s="35"/>
      <c r="EW177" s="35"/>
      <c r="EX177" s="35"/>
      <c r="FL177" s="35"/>
      <c r="FM177" s="35"/>
      <c r="FN177" s="35"/>
      <c r="FO177" s="35"/>
      <c r="GD177" s="35"/>
      <c r="GE177" s="35"/>
      <c r="GF177" s="35"/>
      <c r="GG177" s="35"/>
      <c r="GV177" s="35"/>
      <c r="GW177" s="35"/>
      <c r="GX177" s="35"/>
      <c r="GY177" s="35"/>
      <c r="HM177" s="35"/>
      <c r="HN177" s="35"/>
      <c r="HO177" s="35"/>
      <c r="HP177" s="35"/>
    </row>
    <row r="178" spans="2:224" x14ac:dyDescent="0.25">
      <c r="B178" s="4">
        <f t="shared" si="6"/>
        <v>0</v>
      </c>
      <c r="C178" s="12">
        <f t="shared" si="7"/>
        <v>0</v>
      </c>
      <c r="D178" s="5">
        <v>1</v>
      </c>
      <c r="F178" s="5" t="s">
        <v>30</v>
      </c>
      <c r="G178" s="38" t="s">
        <v>31</v>
      </c>
    </row>
    <row r="179" spans="2:224" x14ac:dyDescent="0.25">
      <c r="B179" s="4">
        <f t="shared" si="6"/>
        <v>0</v>
      </c>
      <c r="C179" s="12">
        <f t="shared" si="7"/>
        <v>0</v>
      </c>
      <c r="D179" s="5">
        <v>4</v>
      </c>
      <c r="F179" s="5" t="s">
        <v>214</v>
      </c>
      <c r="G179" s="38" t="s">
        <v>215</v>
      </c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FF179" s="35"/>
      <c r="FG179" s="35"/>
      <c r="FH179" s="35"/>
      <c r="FI179" s="35"/>
      <c r="FJ179" s="35"/>
      <c r="FK179" s="35"/>
      <c r="FL179" s="35"/>
      <c r="FM179" s="35"/>
      <c r="FN179" s="35"/>
      <c r="FO179" s="35"/>
      <c r="FX179" s="35"/>
      <c r="FY179" s="35"/>
      <c r="FZ179" s="35"/>
      <c r="GA179" s="35"/>
      <c r="GB179" s="35"/>
      <c r="GC179" s="35"/>
      <c r="GD179" s="35"/>
      <c r="GE179" s="35"/>
      <c r="GF179" s="35"/>
      <c r="GG179" s="35"/>
      <c r="GP179" s="35"/>
      <c r="GQ179" s="35"/>
      <c r="GR179" s="35"/>
      <c r="GS179" s="35"/>
      <c r="GT179" s="35"/>
      <c r="GU179" s="35"/>
      <c r="GV179" s="35"/>
      <c r="GW179" s="35"/>
      <c r="GX179" s="35"/>
      <c r="GY179" s="35"/>
      <c r="HG179" s="35"/>
      <c r="HH179" s="35"/>
      <c r="HI179" s="35"/>
      <c r="HJ179" s="35"/>
      <c r="HK179" s="35"/>
      <c r="HL179" s="35"/>
      <c r="HM179" s="35"/>
      <c r="HN179" s="35"/>
      <c r="HO179" s="35"/>
      <c r="HP179" s="35"/>
    </row>
    <row r="180" spans="2:224" x14ac:dyDescent="0.25">
      <c r="B180" s="4">
        <f t="shared" si="6"/>
        <v>0</v>
      </c>
      <c r="C180" s="12">
        <f t="shared" si="7"/>
        <v>0</v>
      </c>
      <c r="D180" s="5">
        <v>1</v>
      </c>
      <c r="F180" s="5" t="s">
        <v>22</v>
      </c>
      <c r="G180" s="38" t="s">
        <v>23</v>
      </c>
    </row>
    <row r="181" spans="2:224" x14ac:dyDescent="0.25">
      <c r="B181" s="4">
        <f t="shared" si="6"/>
        <v>0</v>
      </c>
      <c r="C181" s="12">
        <f t="shared" si="7"/>
        <v>0</v>
      </c>
      <c r="D181" s="5">
        <v>5</v>
      </c>
      <c r="F181" s="5" t="s">
        <v>228</v>
      </c>
      <c r="G181" s="38" t="s">
        <v>229</v>
      </c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</row>
    <row r="182" spans="2:224" x14ac:dyDescent="0.25">
      <c r="B182" s="4">
        <f t="shared" si="6"/>
        <v>0</v>
      </c>
      <c r="C182" s="12">
        <f t="shared" si="7"/>
        <v>0</v>
      </c>
      <c r="D182" s="5">
        <v>5</v>
      </c>
      <c r="F182" s="5" t="s">
        <v>280</v>
      </c>
      <c r="G182" s="38" t="s">
        <v>281</v>
      </c>
    </row>
    <row r="183" spans="2:224" x14ac:dyDescent="0.25">
      <c r="B183" s="4">
        <f t="shared" si="6"/>
        <v>0</v>
      </c>
      <c r="C183" s="12">
        <f t="shared" si="7"/>
        <v>0</v>
      </c>
      <c r="D183" s="5">
        <v>1</v>
      </c>
      <c r="F183" s="5" t="s">
        <v>20</v>
      </c>
      <c r="G183" s="38" t="s">
        <v>21</v>
      </c>
    </row>
    <row r="184" spans="2:224" x14ac:dyDescent="0.25">
      <c r="B184" s="4">
        <f t="shared" si="6"/>
        <v>0</v>
      </c>
      <c r="C184" s="12">
        <f t="shared" si="7"/>
        <v>0</v>
      </c>
      <c r="D184" s="5">
        <v>6</v>
      </c>
      <c r="F184" s="5" t="s">
        <v>300</v>
      </c>
      <c r="G184" s="38" t="s">
        <v>301</v>
      </c>
    </row>
    <row r="185" spans="2:224" x14ac:dyDescent="0.25">
      <c r="B185" s="4">
        <f t="shared" si="6"/>
        <v>0</v>
      </c>
      <c r="C185" s="12">
        <f t="shared" si="7"/>
        <v>0</v>
      </c>
      <c r="D185" s="5">
        <v>8</v>
      </c>
      <c r="F185" s="5" t="s">
        <v>346</v>
      </c>
      <c r="G185" s="38" t="s">
        <v>347</v>
      </c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FF185" s="35"/>
      <c r="FG185" s="35"/>
      <c r="FH185" s="35"/>
      <c r="FI185" s="35"/>
      <c r="FJ185" s="35"/>
      <c r="FK185" s="35"/>
      <c r="FL185" s="35"/>
      <c r="FM185" s="35"/>
      <c r="FN185" s="35"/>
      <c r="FO185" s="35"/>
      <c r="FX185" s="35"/>
      <c r="FY185" s="35"/>
      <c r="FZ185" s="35"/>
      <c r="GA185" s="35"/>
      <c r="GB185" s="35"/>
      <c r="GC185" s="35"/>
      <c r="GD185" s="35"/>
      <c r="GE185" s="35"/>
      <c r="GF185" s="35"/>
      <c r="GG185" s="35"/>
      <c r="GP185" s="35"/>
      <c r="GQ185" s="35"/>
      <c r="GR185" s="35"/>
      <c r="GS185" s="35"/>
      <c r="GT185" s="35"/>
      <c r="GU185" s="35"/>
      <c r="GV185" s="35"/>
      <c r="GW185" s="35"/>
      <c r="GX185" s="35"/>
      <c r="GY185" s="35"/>
      <c r="HG185" s="35"/>
      <c r="HH185" s="35"/>
      <c r="HI185" s="35"/>
      <c r="HJ185" s="35"/>
      <c r="HK185" s="35"/>
      <c r="HL185" s="35"/>
      <c r="HM185" s="35"/>
      <c r="HN185" s="35"/>
      <c r="HO185" s="35"/>
      <c r="HP185" s="35"/>
    </row>
    <row r="186" spans="2:224" x14ac:dyDescent="0.25">
      <c r="B186" s="4">
        <f t="shared" si="6"/>
        <v>0</v>
      </c>
      <c r="C186" s="12">
        <f t="shared" si="7"/>
        <v>0</v>
      </c>
      <c r="D186" s="5">
        <v>8</v>
      </c>
      <c r="F186" s="5" t="s">
        <v>382</v>
      </c>
      <c r="G186" s="38" t="s">
        <v>383</v>
      </c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FF186" s="35"/>
      <c r="FG186" s="35"/>
      <c r="FH186" s="35"/>
      <c r="FI186" s="35"/>
      <c r="FJ186" s="35"/>
      <c r="FK186" s="35"/>
      <c r="FL186" s="35"/>
      <c r="FM186" s="35"/>
      <c r="FN186" s="35"/>
      <c r="FO186" s="35"/>
      <c r="FX186" s="35"/>
      <c r="FY186" s="35"/>
      <c r="FZ186" s="35"/>
      <c r="GA186" s="35"/>
      <c r="GB186" s="35"/>
      <c r="GC186" s="35"/>
      <c r="GD186" s="35"/>
      <c r="GE186" s="35"/>
      <c r="GF186" s="35"/>
      <c r="GG186" s="35"/>
      <c r="GP186" s="35"/>
      <c r="GQ186" s="35"/>
      <c r="GR186" s="35"/>
      <c r="GS186" s="35"/>
      <c r="GT186" s="35"/>
      <c r="GU186" s="35"/>
      <c r="GV186" s="35"/>
      <c r="GW186" s="35"/>
      <c r="GX186" s="35"/>
      <c r="GY186" s="35"/>
      <c r="HG186" s="35"/>
      <c r="HH186" s="35"/>
      <c r="HI186" s="35"/>
      <c r="HJ186" s="35"/>
      <c r="HK186" s="35"/>
      <c r="HL186" s="35"/>
      <c r="HM186" s="35"/>
      <c r="HN186" s="35"/>
      <c r="HO186" s="35"/>
      <c r="HP186" s="35"/>
    </row>
    <row r="187" spans="2:224" x14ac:dyDescent="0.25">
      <c r="B187" s="4">
        <f t="shared" si="6"/>
        <v>0</v>
      </c>
      <c r="C187" s="12">
        <f t="shared" si="7"/>
        <v>0</v>
      </c>
      <c r="D187" s="5">
        <v>6</v>
      </c>
      <c r="F187" s="5" t="s">
        <v>320</v>
      </c>
      <c r="G187" s="38" t="s">
        <v>321</v>
      </c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FF187" s="35"/>
      <c r="FG187" s="35"/>
      <c r="FH187" s="35"/>
      <c r="FI187" s="35"/>
      <c r="FJ187" s="35"/>
      <c r="FK187" s="35"/>
      <c r="FL187" s="35"/>
      <c r="FM187" s="35"/>
      <c r="FN187" s="35"/>
      <c r="FO187" s="35"/>
      <c r="FX187" s="35"/>
      <c r="FY187" s="35"/>
      <c r="FZ187" s="35"/>
      <c r="GA187" s="35"/>
      <c r="GB187" s="35"/>
      <c r="GC187" s="35"/>
      <c r="GD187" s="35"/>
      <c r="GE187" s="35"/>
      <c r="GF187" s="35"/>
      <c r="GG187" s="35"/>
      <c r="GP187" s="35"/>
      <c r="GQ187" s="35"/>
      <c r="GR187" s="35"/>
      <c r="GS187" s="35"/>
      <c r="GT187" s="35"/>
      <c r="GU187" s="35"/>
      <c r="GV187" s="35"/>
      <c r="GW187" s="35"/>
      <c r="GX187" s="35"/>
      <c r="GY187" s="35"/>
      <c r="HG187" s="35"/>
      <c r="HH187" s="35"/>
      <c r="HI187" s="35"/>
      <c r="HJ187" s="35"/>
      <c r="HK187" s="35"/>
      <c r="HL187" s="35"/>
      <c r="HM187" s="35"/>
      <c r="HN187" s="35"/>
      <c r="HO187" s="35"/>
      <c r="HP187" s="35"/>
    </row>
    <row r="188" spans="2:224" x14ac:dyDescent="0.25">
      <c r="B188" s="4">
        <f t="shared" si="6"/>
        <v>0</v>
      </c>
      <c r="C188" s="12">
        <f t="shared" si="7"/>
        <v>0</v>
      </c>
      <c r="D188" s="5">
        <v>4</v>
      </c>
      <c r="F188" s="5" t="s">
        <v>212</v>
      </c>
      <c r="G188" s="38" t="s">
        <v>213</v>
      </c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FF188" s="35"/>
      <c r="FG188" s="35"/>
      <c r="FH188" s="35"/>
      <c r="FI188" s="35"/>
      <c r="FJ188" s="35"/>
      <c r="FK188" s="35"/>
      <c r="FL188" s="35"/>
      <c r="FM188" s="35"/>
      <c r="FN188" s="35"/>
      <c r="FO188" s="35"/>
      <c r="FX188" s="35"/>
      <c r="FY188" s="35"/>
      <c r="FZ188" s="35"/>
      <c r="GA188" s="35"/>
      <c r="GB188" s="35"/>
      <c r="GC188" s="35"/>
      <c r="GD188" s="35"/>
      <c r="GE188" s="35"/>
      <c r="GF188" s="35"/>
      <c r="GG188" s="35"/>
      <c r="GP188" s="35"/>
      <c r="GQ188" s="35"/>
      <c r="GR188" s="35"/>
      <c r="GS188" s="35"/>
      <c r="GT188" s="35"/>
      <c r="GU188" s="35"/>
      <c r="GV188" s="35"/>
      <c r="GW188" s="35"/>
      <c r="GX188" s="35"/>
      <c r="GY188" s="35"/>
      <c r="HG188" s="35"/>
      <c r="HH188" s="35"/>
      <c r="HI188" s="35"/>
      <c r="HJ188" s="35"/>
      <c r="HK188" s="35"/>
      <c r="HL188" s="35"/>
      <c r="HM188" s="35"/>
      <c r="HN188" s="35"/>
      <c r="HO188" s="35"/>
      <c r="HP188" s="35"/>
    </row>
    <row r="189" spans="2:224" x14ac:dyDescent="0.25">
      <c r="B189" s="4">
        <f t="shared" si="6"/>
        <v>0</v>
      </c>
      <c r="C189" s="12">
        <f t="shared" si="7"/>
        <v>0</v>
      </c>
      <c r="D189" s="5">
        <v>6</v>
      </c>
      <c r="F189" s="5" t="s">
        <v>296</v>
      </c>
      <c r="G189" s="38" t="s">
        <v>297</v>
      </c>
    </row>
    <row r="190" spans="2:224" x14ac:dyDescent="0.25">
      <c r="B190" s="4">
        <f t="shared" si="6"/>
        <v>0</v>
      </c>
      <c r="C190" s="12">
        <f t="shared" si="7"/>
        <v>0</v>
      </c>
      <c r="D190" s="5">
        <v>5</v>
      </c>
      <c r="F190" s="5" t="s">
        <v>238</v>
      </c>
      <c r="G190" s="38" t="s">
        <v>239</v>
      </c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FF190" s="35"/>
      <c r="FG190" s="35"/>
      <c r="FH190" s="35"/>
      <c r="FI190" s="35"/>
      <c r="FJ190" s="35"/>
      <c r="FK190" s="35"/>
      <c r="FL190" s="35"/>
      <c r="FM190" s="35"/>
      <c r="FN190" s="35"/>
      <c r="FO190" s="35"/>
      <c r="FX190" s="35"/>
      <c r="FY190" s="35"/>
      <c r="FZ190" s="35"/>
      <c r="GA190" s="35"/>
      <c r="GB190" s="35"/>
      <c r="GC190" s="35"/>
      <c r="GD190" s="35"/>
      <c r="GE190" s="35"/>
      <c r="GF190" s="35"/>
      <c r="GG190" s="35"/>
      <c r="GP190" s="35"/>
      <c r="GQ190" s="35"/>
      <c r="GR190" s="35"/>
      <c r="GS190" s="35"/>
      <c r="GT190" s="35"/>
      <c r="GU190" s="35"/>
      <c r="GV190" s="35"/>
      <c r="GW190" s="35"/>
      <c r="GX190" s="35"/>
      <c r="GY190" s="35"/>
      <c r="HG190" s="35"/>
      <c r="HH190" s="35"/>
      <c r="HI190" s="35"/>
      <c r="HJ190" s="35"/>
      <c r="HK190" s="35"/>
      <c r="HL190" s="35"/>
      <c r="HM190" s="35"/>
      <c r="HN190" s="35"/>
      <c r="HO190" s="35"/>
      <c r="HP190" s="35"/>
    </row>
    <row r="191" spans="2:224" x14ac:dyDescent="0.25">
      <c r="B191" s="4">
        <f t="shared" si="6"/>
        <v>0</v>
      </c>
      <c r="C191" s="12">
        <f t="shared" si="7"/>
        <v>0</v>
      </c>
      <c r="D191" s="5">
        <v>8</v>
      </c>
      <c r="F191" s="5" t="s">
        <v>348</v>
      </c>
      <c r="G191" s="38" t="s">
        <v>349</v>
      </c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L191" s="35"/>
      <c r="DM191" s="35"/>
      <c r="DN191" s="35"/>
      <c r="DO191" s="35"/>
      <c r="DP191" s="35"/>
      <c r="DQ191" s="35"/>
      <c r="DR191" s="35"/>
      <c r="DS191" s="35"/>
      <c r="DT191" s="35"/>
      <c r="DU191" s="35"/>
      <c r="DX191" s="35"/>
      <c r="DY191" s="35"/>
      <c r="DZ191" s="35"/>
      <c r="EA191" s="35"/>
      <c r="EB191" s="35"/>
      <c r="EC191" s="35"/>
      <c r="ED191" s="35"/>
      <c r="EE191" s="35"/>
      <c r="EF191" s="35"/>
      <c r="EG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FF191" s="35"/>
      <c r="FG191" s="35"/>
      <c r="FH191" s="35"/>
      <c r="FI191" s="35"/>
      <c r="FJ191" s="35"/>
      <c r="FK191" s="35"/>
      <c r="FL191" s="35"/>
      <c r="FM191" s="35"/>
      <c r="FN191" s="35"/>
      <c r="FO191" s="35"/>
      <c r="FX191" s="35"/>
      <c r="FY191" s="35"/>
      <c r="FZ191" s="35"/>
      <c r="GA191" s="35"/>
      <c r="GB191" s="35"/>
      <c r="GC191" s="35"/>
      <c r="GD191" s="35"/>
      <c r="GE191" s="35"/>
      <c r="GF191" s="35"/>
      <c r="GG191" s="35"/>
      <c r="GP191" s="35"/>
      <c r="GQ191" s="35"/>
      <c r="GR191" s="35"/>
      <c r="GS191" s="35"/>
      <c r="GT191" s="35"/>
      <c r="GU191" s="35"/>
      <c r="GV191" s="35"/>
      <c r="GW191" s="35"/>
      <c r="GX191" s="35"/>
      <c r="GY191" s="35"/>
      <c r="HG191" s="35"/>
      <c r="HH191" s="35"/>
      <c r="HI191" s="35"/>
      <c r="HJ191" s="35"/>
      <c r="HK191" s="35"/>
      <c r="HL191" s="35"/>
      <c r="HM191" s="35"/>
      <c r="HN191" s="35"/>
      <c r="HO191" s="35"/>
      <c r="HP191" s="35"/>
    </row>
    <row r="192" spans="2:224" x14ac:dyDescent="0.25">
      <c r="B192" s="4">
        <f t="shared" si="6"/>
        <v>0</v>
      </c>
      <c r="C192" s="12">
        <f t="shared" si="7"/>
        <v>0</v>
      </c>
      <c r="D192" s="5">
        <v>5</v>
      </c>
      <c r="F192" s="5" t="s">
        <v>236</v>
      </c>
      <c r="G192" s="38" t="s">
        <v>237</v>
      </c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L192" s="35"/>
      <c r="DM192" s="35"/>
      <c r="DN192" s="35"/>
      <c r="DO192" s="35"/>
      <c r="DP192" s="35"/>
      <c r="DQ192" s="35"/>
      <c r="DR192" s="35"/>
      <c r="DS192" s="35"/>
      <c r="DT192" s="35"/>
      <c r="DU192" s="35"/>
      <c r="DX192" s="35"/>
      <c r="DY192" s="35"/>
      <c r="DZ192" s="35"/>
      <c r="EA192" s="35"/>
      <c r="EB192" s="35"/>
      <c r="EC192" s="35"/>
      <c r="ED192" s="35"/>
      <c r="EE192" s="35"/>
      <c r="EF192" s="35"/>
      <c r="EG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FF192" s="35"/>
      <c r="FG192" s="35"/>
      <c r="FH192" s="35"/>
      <c r="FI192" s="35"/>
      <c r="FJ192" s="35"/>
      <c r="FK192" s="35"/>
      <c r="FL192" s="35"/>
      <c r="FM192" s="35"/>
      <c r="FN192" s="35"/>
      <c r="FO192" s="35"/>
      <c r="FX192" s="35"/>
      <c r="FY192" s="35"/>
      <c r="FZ192" s="35"/>
      <c r="GA192" s="35"/>
      <c r="GB192" s="35"/>
      <c r="GC192" s="35"/>
      <c r="GD192" s="35"/>
      <c r="GE192" s="35"/>
      <c r="GF192" s="35"/>
      <c r="GG192" s="35"/>
      <c r="GP192" s="35"/>
      <c r="GQ192" s="35"/>
      <c r="GR192" s="35"/>
      <c r="GS192" s="35"/>
      <c r="GT192" s="35"/>
      <c r="GU192" s="35"/>
      <c r="GV192" s="35"/>
      <c r="GW192" s="35"/>
      <c r="GX192" s="35"/>
      <c r="GY192" s="35"/>
      <c r="HG192" s="35"/>
      <c r="HH192" s="35"/>
      <c r="HI192" s="35"/>
      <c r="HJ192" s="35"/>
      <c r="HK192" s="35"/>
      <c r="HL192" s="35"/>
      <c r="HM192" s="35"/>
      <c r="HN192" s="35"/>
      <c r="HO192" s="35"/>
      <c r="HP192" s="35"/>
    </row>
    <row r="193" spans="2:224" x14ac:dyDescent="0.25">
      <c r="B193" s="4">
        <f t="shared" si="6"/>
        <v>0</v>
      </c>
      <c r="C193" s="12">
        <f t="shared" si="7"/>
        <v>0</v>
      </c>
      <c r="D193" s="5">
        <v>3</v>
      </c>
      <c r="F193" s="5" t="s">
        <v>134</v>
      </c>
      <c r="G193" s="38" t="s">
        <v>135</v>
      </c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FF193" s="35"/>
      <c r="FG193" s="35"/>
      <c r="FH193" s="35"/>
      <c r="FI193" s="35"/>
      <c r="FJ193" s="35"/>
      <c r="FK193" s="35"/>
      <c r="FL193" s="35"/>
      <c r="FM193" s="35"/>
      <c r="FN193" s="35"/>
      <c r="FO193" s="35"/>
      <c r="FX193" s="35"/>
      <c r="FY193" s="35"/>
      <c r="FZ193" s="35"/>
      <c r="GA193" s="35"/>
      <c r="GB193" s="35"/>
      <c r="GC193" s="35"/>
      <c r="GD193" s="35"/>
      <c r="GE193" s="35"/>
      <c r="GF193" s="35"/>
      <c r="GG193" s="35"/>
      <c r="GP193" s="35"/>
      <c r="GQ193" s="35"/>
      <c r="GR193" s="35"/>
      <c r="GS193" s="35"/>
      <c r="GT193" s="35"/>
      <c r="GU193" s="35"/>
      <c r="GV193" s="35"/>
      <c r="GW193" s="35"/>
      <c r="GX193" s="35"/>
      <c r="GY193" s="35"/>
      <c r="HG193" s="35"/>
      <c r="HH193" s="35"/>
      <c r="HI193" s="35"/>
      <c r="HJ193" s="35"/>
      <c r="HK193" s="35"/>
      <c r="HL193" s="35"/>
      <c r="HM193" s="35"/>
      <c r="HN193" s="35"/>
      <c r="HO193" s="35"/>
      <c r="HP193" s="35"/>
    </row>
    <row r="194" spans="2:224" x14ac:dyDescent="0.25">
      <c r="B194" s="4">
        <f t="shared" si="6"/>
        <v>0</v>
      </c>
      <c r="C194" s="12">
        <f t="shared" si="7"/>
        <v>0</v>
      </c>
      <c r="D194" s="5">
        <v>8</v>
      </c>
      <c r="F194" s="5" t="s">
        <v>366</v>
      </c>
      <c r="G194" s="38" t="s">
        <v>367</v>
      </c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FF194" s="35"/>
      <c r="FG194" s="35"/>
      <c r="FH194" s="35"/>
      <c r="FI194" s="35"/>
      <c r="FJ194" s="35"/>
      <c r="FK194" s="35"/>
      <c r="FL194" s="35"/>
      <c r="FM194" s="35"/>
      <c r="FN194" s="35"/>
      <c r="FO194" s="35"/>
      <c r="FX194" s="35"/>
      <c r="FY194" s="35"/>
      <c r="FZ194" s="35"/>
      <c r="GA194" s="35"/>
      <c r="GB194" s="35"/>
      <c r="GC194" s="35"/>
      <c r="GD194" s="35"/>
      <c r="GE194" s="35"/>
      <c r="GF194" s="35"/>
      <c r="GG194" s="35"/>
      <c r="GP194" s="35"/>
      <c r="GQ194" s="35"/>
      <c r="GR194" s="35"/>
      <c r="GS194" s="35"/>
      <c r="GT194" s="35"/>
      <c r="GU194" s="35"/>
      <c r="GV194" s="35"/>
      <c r="GW194" s="35"/>
      <c r="GX194" s="35"/>
      <c r="GY194" s="35"/>
      <c r="HG194" s="35"/>
      <c r="HH194" s="35"/>
      <c r="HI194" s="35"/>
      <c r="HJ194" s="35"/>
      <c r="HK194" s="35"/>
      <c r="HL194" s="35"/>
      <c r="HM194" s="35"/>
      <c r="HN194" s="35"/>
      <c r="HO194" s="35"/>
      <c r="HP194" s="35"/>
    </row>
    <row r="195" spans="2:224" x14ac:dyDescent="0.25">
      <c r="B195" s="4">
        <f t="shared" ref="B195:B209" si="8">COUNTIF(H195:HW195,"&gt;0")</f>
        <v>0</v>
      </c>
      <c r="C195" s="12">
        <f t="shared" ref="C195:C209" si="9">MAX(H195:HW195)</f>
        <v>0</v>
      </c>
      <c r="D195" s="5">
        <v>2</v>
      </c>
      <c r="F195" s="5" t="s">
        <v>112</v>
      </c>
      <c r="G195" s="38" t="s">
        <v>113</v>
      </c>
      <c r="K195" s="35"/>
      <c r="L195" s="35"/>
      <c r="M195" s="35"/>
      <c r="N195" s="35"/>
      <c r="O195" s="35"/>
      <c r="P195" s="35"/>
      <c r="Q195" s="35"/>
      <c r="W195" s="35"/>
      <c r="X195" s="35"/>
      <c r="Y195" s="35"/>
      <c r="Z195" s="35"/>
      <c r="AA195" s="35"/>
      <c r="AB195" s="35"/>
      <c r="AC195" s="35"/>
      <c r="AI195" s="35"/>
      <c r="AJ195" s="35"/>
      <c r="AK195" s="35"/>
      <c r="AL195" s="35"/>
      <c r="AM195" s="35"/>
      <c r="AN195" s="35"/>
      <c r="AO195" s="35"/>
      <c r="AU195" s="35"/>
      <c r="AV195" s="35"/>
      <c r="AW195" s="35"/>
      <c r="AX195" s="35"/>
      <c r="AY195" s="35"/>
      <c r="AZ195" s="35"/>
      <c r="BA195" s="35"/>
      <c r="BG195" s="35"/>
      <c r="BH195" s="35"/>
      <c r="BI195" s="35"/>
      <c r="BJ195" s="35"/>
      <c r="BK195" s="35"/>
      <c r="BL195" s="35"/>
      <c r="BM195" s="35"/>
      <c r="BS195" s="35"/>
      <c r="BT195" s="35"/>
      <c r="BU195" s="35"/>
      <c r="BV195" s="35"/>
      <c r="BW195" s="35"/>
      <c r="BX195" s="35"/>
      <c r="BY195" s="35"/>
      <c r="CE195" s="35"/>
      <c r="CF195" s="35"/>
      <c r="CG195" s="35"/>
      <c r="CH195" s="35"/>
      <c r="CI195" s="35"/>
      <c r="CJ195" s="35"/>
      <c r="CK195" s="35"/>
      <c r="CQ195" s="35"/>
      <c r="CR195" s="35"/>
      <c r="CS195" s="35"/>
      <c r="CT195" s="35"/>
      <c r="CU195" s="35"/>
      <c r="CV195" s="35"/>
      <c r="CW195" s="35"/>
      <c r="DC195" s="35"/>
      <c r="DD195" s="35"/>
      <c r="DE195" s="35"/>
      <c r="DF195" s="35"/>
      <c r="DG195" s="35"/>
      <c r="DH195" s="35"/>
      <c r="DI195" s="35"/>
      <c r="DO195" s="35"/>
      <c r="DP195" s="35"/>
      <c r="DQ195" s="35"/>
      <c r="DR195" s="35"/>
      <c r="DS195" s="35"/>
      <c r="DT195" s="35"/>
      <c r="DU195" s="35"/>
      <c r="EA195" s="35"/>
      <c r="EB195" s="35"/>
      <c r="EC195" s="35"/>
      <c r="ED195" s="35"/>
      <c r="EE195" s="35"/>
      <c r="EF195" s="35"/>
      <c r="EG195" s="35"/>
      <c r="ER195" s="35"/>
      <c r="ES195" s="35"/>
      <c r="ET195" s="35"/>
      <c r="EU195" s="35"/>
      <c r="EV195" s="35"/>
      <c r="EW195" s="35"/>
      <c r="EX195" s="35"/>
      <c r="FI195" s="35"/>
      <c r="FJ195" s="35"/>
      <c r="FK195" s="35"/>
      <c r="FL195" s="35"/>
      <c r="FM195" s="35"/>
      <c r="FN195" s="35"/>
      <c r="FO195" s="35"/>
      <c r="GA195" s="35"/>
      <c r="GB195" s="35"/>
      <c r="GC195" s="35"/>
      <c r="GD195" s="35"/>
      <c r="GE195" s="35"/>
      <c r="GF195" s="35"/>
      <c r="GG195" s="35"/>
      <c r="GS195" s="35"/>
      <c r="GT195" s="35"/>
      <c r="GU195" s="35"/>
      <c r="GV195" s="35"/>
      <c r="GW195" s="35"/>
      <c r="GX195" s="35"/>
      <c r="GY195" s="35"/>
      <c r="HJ195" s="35"/>
      <c r="HK195" s="35"/>
      <c r="HL195" s="35"/>
      <c r="HM195" s="35"/>
      <c r="HN195" s="35"/>
      <c r="HO195" s="35"/>
      <c r="HP195" s="35"/>
    </row>
    <row r="196" spans="2:224" x14ac:dyDescent="0.25">
      <c r="B196" s="4">
        <f t="shared" si="8"/>
        <v>0</v>
      </c>
      <c r="C196" s="12">
        <f t="shared" si="9"/>
        <v>0</v>
      </c>
      <c r="D196" s="5">
        <v>6</v>
      </c>
      <c r="F196" s="5" t="s">
        <v>302</v>
      </c>
      <c r="G196" s="38" t="s">
        <v>303</v>
      </c>
    </row>
    <row r="197" spans="2:224" x14ac:dyDescent="0.25">
      <c r="B197" s="4">
        <f t="shared" si="8"/>
        <v>0</v>
      </c>
      <c r="C197" s="12">
        <f t="shared" si="9"/>
        <v>0</v>
      </c>
      <c r="D197" s="5">
        <v>8</v>
      </c>
      <c r="F197" s="5" t="s">
        <v>350</v>
      </c>
      <c r="G197" s="38" t="s">
        <v>351</v>
      </c>
    </row>
    <row r="198" spans="2:224" x14ac:dyDescent="0.25">
      <c r="B198" s="4">
        <f t="shared" si="8"/>
        <v>0</v>
      </c>
      <c r="C198" s="12">
        <f t="shared" si="9"/>
        <v>0</v>
      </c>
      <c r="D198" s="5">
        <v>3</v>
      </c>
      <c r="F198" s="5" t="s">
        <v>160</v>
      </c>
      <c r="G198" s="38" t="s">
        <v>161</v>
      </c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L198" s="35"/>
      <c r="DM198" s="35"/>
      <c r="DN198" s="35"/>
      <c r="DO198" s="35"/>
      <c r="DP198" s="35"/>
      <c r="DQ198" s="35"/>
      <c r="DR198" s="35"/>
      <c r="DS198" s="35"/>
      <c r="DT198" s="35"/>
      <c r="DU198" s="35"/>
      <c r="DX198" s="35"/>
      <c r="DY198" s="35"/>
      <c r="DZ198" s="35"/>
      <c r="EA198" s="35"/>
      <c r="EB198" s="35"/>
      <c r="EC198" s="35"/>
      <c r="ED198" s="35"/>
      <c r="EE198" s="35"/>
      <c r="EF198" s="35"/>
      <c r="EG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FF198" s="35"/>
      <c r="FG198" s="35"/>
      <c r="FH198" s="35"/>
      <c r="FI198" s="35"/>
      <c r="FJ198" s="35"/>
      <c r="FK198" s="35"/>
      <c r="FL198" s="35"/>
      <c r="FM198" s="35"/>
      <c r="FN198" s="35"/>
      <c r="FO198" s="35"/>
      <c r="FX198" s="35"/>
      <c r="FY198" s="35"/>
      <c r="FZ198" s="35"/>
      <c r="GA198" s="35"/>
      <c r="GB198" s="35"/>
      <c r="GC198" s="35"/>
      <c r="GD198" s="35"/>
      <c r="GE198" s="35"/>
      <c r="GF198" s="35"/>
      <c r="GG198" s="35"/>
      <c r="GP198" s="35"/>
      <c r="GQ198" s="35"/>
      <c r="GR198" s="35"/>
      <c r="GS198" s="35"/>
      <c r="GT198" s="35"/>
      <c r="GU198" s="35"/>
      <c r="GV198" s="35"/>
      <c r="GW198" s="35"/>
      <c r="GX198" s="35"/>
      <c r="GY198" s="35"/>
      <c r="HG198" s="35"/>
      <c r="HH198" s="35"/>
      <c r="HI198" s="35"/>
      <c r="HJ198" s="35"/>
      <c r="HK198" s="35"/>
      <c r="HL198" s="35"/>
      <c r="HM198" s="35"/>
      <c r="HN198" s="35"/>
      <c r="HO198" s="35"/>
      <c r="HP198" s="35"/>
    </row>
    <row r="199" spans="2:224" x14ac:dyDescent="0.25">
      <c r="B199" s="4">
        <f t="shared" si="8"/>
        <v>0</v>
      </c>
      <c r="C199" s="12">
        <f t="shared" si="9"/>
        <v>0</v>
      </c>
      <c r="D199" s="5">
        <v>2</v>
      </c>
      <c r="F199" s="5" t="s">
        <v>76</v>
      </c>
      <c r="G199" s="38" t="s">
        <v>77</v>
      </c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FF199" s="35"/>
      <c r="FG199" s="35"/>
      <c r="FH199" s="35"/>
      <c r="FI199" s="35"/>
      <c r="FJ199" s="35"/>
      <c r="FK199" s="35"/>
      <c r="FL199" s="35"/>
      <c r="FM199" s="35"/>
      <c r="FN199" s="35"/>
      <c r="FO199" s="35"/>
      <c r="FX199" s="35"/>
      <c r="FY199" s="35"/>
      <c r="FZ199" s="35"/>
      <c r="GA199" s="35"/>
      <c r="GB199" s="35"/>
      <c r="GC199" s="35"/>
      <c r="GD199" s="35"/>
      <c r="GE199" s="35"/>
      <c r="GF199" s="35"/>
      <c r="GG199" s="35"/>
      <c r="GP199" s="35"/>
      <c r="GQ199" s="35"/>
      <c r="GR199" s="35"/>
      <c r="GS199" s="35"/>
      <c r="GT199" s="35"/>
      <c r="GU199" s="35"/>
      <c r="GV199" s="35"/>
      <c r="GW199" s="35"/>
      <c r="GX199" s="35"/>
      <c r="GY199" s="35"/>
      <c r="HG199" s="35"/>
      <c r="HH199" s="35"/>
      <c r="HI199" s="35"/>
      <c r="HJ199" s="35"/>
      <c r="HK199" s="35"/>
      <c r="HL199" s="35"/>
      <c r="HM199" s="35"/>
      <c r="HN199" s="35"/>
      <c r="HO199" s="35"/>
      <c r="HP199" s="35"/>
    </row>
    <row r="200" spans="2:224" x14ac:dyDescent="0.25">
      <c r="B200" s="4">
        <f t="shared" si="8"/>
        <v>0</v>
      </c>
      <c r="C200" s="12">
        <f t="shared" si="9"/>
        <v>0</v>
      </c>
      <c r="D200" s="5">
        <v>6</v>
      </c>
      <c r="F200" s="5" t="s">
        <v>298</v>
      </c>
      <c r="G200" s="38" t="s">
        <v>299</v>
      </c>
    </row>
    <row r="201" spans="2:224" x14ac:dyDescent="0.25">
      <c r="B201" s="4">
        <f t="shared" si="8"/>
        <v>0</v>
      </c>
      <c r="C201" s="12">
        <f t="shared" si="9"/>
        <v>0</v>
      </c>
      <c r="D201" s="5">
        <v>2</v>
      </c>
      <c r="F201" s="5" t="s">
        <v>82</v>
      </c>
      <c r="G201" s="38" t="s">
        <v>83</v>
      </c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FF201" s="35"/>
      <c r="FG201" s="35"/>
      <c r="FH201" s="35"/>
      <c r="FI201" s="35"/>
      <c r="FJ201" s="35"/>
      <c r="FK201" s="35"/>
      <c r="FL201" s="35"/>
      <c r="FM201" s="35"/>
      <c r="FN201" s="35"/>
      <c r="FO201" s="35"/>
      <c r="FX201" s="35"/>
      <c r="FY201" s="35"/>
      <c r="FZ201" s="35"/>
      <c r="GA201" s="35"/>
      <c r="GB201" s="35"/>
      <c r="GC201" s="35"/>
      <c r="GD201" s="35"/>
      <c r="GE201" s="35"/>
      <c r="GF201" s="35"/>
      <c r="GG201" s="35"/>
      <c r="GP201" s="35"/>
      <c r="GQ201" s="35"/>
      <c r="GR201" s="35"/>
      <c r="GS201" s="35"/>
      <c r="GT201" s="35"/>
      <c r="GU201" s="35"/>
      <c r="GV201" s="35"/>
      <c r="GW201" s="35"/>
      <c r="GX201" s="35"/>
      <c r="GY201" s="35"/>
      <c r="HG201" s="35"/>
      <c r="HH201" s="35"/>
      <c r="HI201" s="35"/>
      <c r="HJ201" s="35"/>
      <c r="HK201" s="35"/>
      <c r="HL201" s="35"/>
      <c r="HM201" s="35"/>
      <c r="HN201" s="35"/>
      <c r="HO201" s="35"/>
      <c r="HP201" s="35"/>
    </row>
    <row r="202" spans="2:224" x14ac:dyDescent="0.25">
      <c r="B202" s="4">
        <f t="shared" si="8"/>
        <v>0</v>
      </c>
      <c r="C202" s="12">
        <f t="shared" si="9"/>
        <v>0</v>
      </c>
      <c r="D202" s="5">
        <v>6</v>
      </c>
      <c r="F202" s="5" t="s">
        <v>312</v>
      </c>
      <c r="G202" s="38" t="s">
        <v>313</v>
      </c>
    </row>
    <row r="203" spans="2:224" x14ac:dyDescent="0.25">
      <c r="B203" s="4">
        <f t="shared" si="8"/>
        <v>0</v>
      </c>
      <c r="C203" s="12">
        <f t="shared" si="9"/>
        <v>0</v>
      </c>
      <c r="D203" s="5">
        <v>5</v>
      </c>
      <c r="F203" s="5" t="s">
        <v>248</v>
      </c>
      <c r="G203" s="38" t="s">
        <v>249</v>
      </c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L203" s="35"/>
      <c r="DM203" s="35"/>
      <c r="DN203" s="35"/>
      <c r="DO203" s="35"/>
      <c r="DP203" s="35"/>
      <c r="DQ203" s="35"/>
      <c r="DR203" s="35"/>
      <c r="DS203" s="35"/>
      <c r="DT203" s="35"/>
      <c r="DU203" s="35"/>
      <c r="DX203" s="35"/>
      <c r="DY203" s="35"/>
      <c r="DZ203" s="35"/>
      <c r="EA203" s="35"/>
      <c r="EB203" s="35"/>
      <c r="EC203" s="35"/>
      <c r="ED203" s="35"/>
      <c r="EE203" s="35"/>
      <c r="EF203" s="35"/>
      <c r="EG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FF203" s="35"/>
      <c r="FG203" s="35"/>
      <c r="FH203" s="35"/>
      <c r="FI203" s="35"/>
      <c r="FJ203" s="35"/>
      <c r="FK203" s="35"/>
      <c r="FL203" s="35"/>
      <c r="FM203" s="35"/>
      <c r="FN203" s="35"/>
      <c r="FO203" s="35"/>
      <c r="FX203" s="35"/>
      <c r="FY203" s="35"/>
      <c r="FZ203" s="35"/>
      <c r="GA203" s="35"/>
      <c r="GB203" s="35"/>
      <c r="GC203" s="35"/>
      <c r="GD203" s="35"/>
      <c r="GE203" s="35"/>
      <c r="GF203" s="35"/>
      <c r="GG203" s="35"/>
      <c r="GP203" s="35"/>
      <c r="GQ203" s="35"/>
      <c r="GR203" s="35"/>
      <c r="GS203" s="35"/>
      <c r="GT203" s="35"/>
      <c r="GU203" s="35"/>
      <c r="GV203" s="35"/>
      <c r="GW203" s="35"/>
      <c r="GX203" s="35"/>
      <c r="GY203" s="35"/>
      <c r="HG203" s="35"/>
      <c r="HH203" s="35"/>
      <c r="HI203" s="35"/>
      <c r="HJ203" s="35"/>
      <c r="HK203" s="35"/>
      <c r="HL203" s="35"/>
      <c r="HM203" s="35"/>
      <c r="HN203" s="35"/>
      <c r="HO203" s="35"/>
      <c r="HP203" s="35"/>
    </row>
    <row r="204" spans="2:224" x14ac:dyDescent="0.25">
      <c r="B204" s="4">
        <f t="shared" si="8"/>
        <v>0</v>
      </c>
      <c r="C204" s="12">
        <f t="shared" si="9"/>
        <v>0</v>
      </c>
      <c r="D204" s="5">
        <v>4</v>
      </c>
      <c r="F204" s="5" t="s">
        <v>192</v>
      </c>
      <c r="G204" s="38" t="s">
        <v>193</v>
      </c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L204" s="35"/>
      <c r="DM204" s="35"/>
      <c r="DN204" s="35"/>
      <c r="DO204" s="35"/>
      <c r="DP204" s="35"/>
      <c r="DQ204" s="35"/>
      <c r="DR204" s="35"/>
      <c r="DS204" s="35"/>
      <c r="DT204" s="35"/>
      <c r="DU204" s="35"/>
      <c r="DX204" s="35"/>
      <c r="DY204" s="35"/>
      <c r="DZ204" s="35"/>
      <c r="EA204" s="35"/>
      <c r="EB204" s="35"/>
      <c r="EC204" s="35"/>
      <c r="ED204" s="35"/>
      <c r="EE204" s="35"/>
      <c r="EF204" s="35"/>
      <c r="EG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FF204" s="35"/>
      <c r="FG204" s="35"/>
      <c r="FH204" s="35"/>
      <c r="FI204" s="35"/>
      <c r="FJ204" s="35"/>
      <c r="FK204" s="35"/>
      <c r="FL204" s="35"/>
      <c r="FM204" s="35"/>
      <c r="FN204" s="35"/>
      <c r="FO204" s="35"/>
      <c r="FX204" s="35"/>
      <c r="FY204" s="35"/>
      <c r="FZ204" s="35"/>
      <c r="GA204" s="35"/>
      <c r="GB204" s="35"/>
      <c r="GC204" s="35"/>
      <c r="GD204" s="35"/>
      <c r="GE204" s="35"/>
      <c r="GF204" s="35"/>
      <c r="GG204" s="35"/>
      <c r="GP204" s="35"/>
      <c r="GQ204" s="35"/>
      <c r="GR204" s="35"/>
      <c r="GS204" s="35"/>
      <c r="GT204" s="35"/>
      <c r="GU204" s="35"/>
      <c r="GV204" s="35"/>
      <c r="GW204" s="35"/>
      <c r="GX204" s="35"/>
      <c r="GY204" s="35"/>
      <c r="HG204" s="35"/>
      <c r="HH204" s="35"/>
      <c r="HI204" s="35"/>
      <c r="HJ204" s="35"/>
      <c r="HK204" s="35"/>
      <c r="HL204" s="35"/>
      <c r="HM204" s="35"/>
      <c r="HN204" s="35"/>
      <c r="HO204" s="35"/>
      <c r="HP204" s="35"/>
    </row>
    <row r="205" spans="2:224" x14ac:dyDescent="0.25">
      <c r="B205" s="4">
        <f t="shared" si="8"/>
        <v>0</v>
      </c>
      <c r="C205" s="12">
        <f t="shared" si="9"/>
        <v>0</v>
      </c>
      <c r="D205" s="5">
        <v>9</v>
      </c>
      <c r="F205" s="5" t="s">
        <v>404</v>
      </c>
      <c r="G205" s="38" t="s">
        <v>405</v>
      </c>
    </row>
    <row r="206" spans="2:224" x14ac:dyDescent="0.25">
      <c r="B206" s="4">
        <f t="shared" si="8"/>
        <v>0</v>
      </c>
      <c r="C206" s="12">
        <f t="shared" si="9"/>
        <v>0</v>
      </c>
      <c r="D206" s="5">
        <v>5</v>
      </c>
      <c r="F206" s="5" t="s">
        <v>262</v>
      </c>
      <c r="G206" s="38" t="s">
        <v>263</v>
      </c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L206" s="35"/>
      <c r="DM206" s="35"/>
      <c r="DN206" s="35"/>
      <c r="DO206" s="35"/>
      <c r="DP206" s="35"/>
      <c r="DQ206" s="35"/>
      <c r="DR206" s="35"/>
      <c r="DS206" s="35"/>
      <c r="DT206" s="35"/>
      <c r="DU206" s="35"/>
      <c r="DX206" s="35"/>
      <c r="DY206" s="35"/>
      <c r="DZ206" s="35"/>
      <c r="EA206" s="35"/>
      <c r="EB206" s="35"/>
      <c r="EC206" s="35"/>
      <c r="ED206" s="35"/>
      <c r="EE206" s="35"/>
      <c r="EF206" s="35"/>
      <c r="EG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FF206" s="35"/>
      <c r="FG206" s="35"/>
      <c r="FH206" s="35"/>
      <c r="FI206" s="35"/>
      <c r="FJ206" s="35"/>
      <c r="FK206" s="35"/>
      <c r="FL206" s="35"/>
      <c r="FM206" s="35"/>
      <c r="FN206" s="35"/>
      <c r="FO206" s="35"/>
      <c r="FX206" s="35"/>
      <c r="FY206" s="35"/>
      <c r="FZ206" s="35"/>
      <c r="GA206" s="35"/>
      <c r="GB206" s="35"/>
      <c r="GC206" s="35"/>
      <c r="GD206" s="35"/>
      <c r="GE206" s="35"/>
      <c r="GF206" s="35"/>
      <c r="GG206" s="35"/>
      <c r="GP206" s="35"/>
      <c r="GQ206" s="35"/>
      <c r="GR206" s="35"/>
      <c r="GS206" s="35"/>
      <c r="GT206" s="35"/>
      <c r="GU206" s="35"/>
      <c r="GV206" s="35"/>
      <c r="GW206" s="35"/>
      <c r="GX206" s="35"/>
      <c r="GY206" s="35"/>
      <c r="HG206" s="35"/>
      <c r="HH206" s="35"/>
      <c r="HI206" s="35"/>
      <c r="HJ206" s="35"/>
      <c r="HK206" s="35"/>
      <c r="HL206" s="35"/>
      <c r="HM206" s="35"/>
      <c r="HN206" s="35"/>
      <c r="HO206" s="35"/>
      <c r="HP206" s="35"/>
    </row>
    <row r="207" spans="2:224" x14ac:dyDescent="0.25">
      <c r="B207" s="4">
        <f t="shared" si="8"/>
        <v>0</v>
      </c>
      <c r="C207" s="12">
        <f t="shared" si="9"/>
        <v>0</v>
      </c>
      <c r="D207" s="5">
        <v>5</v>
      </c>
      <c r="F207" s="5" t="s">
        <v>256</v>
      </c>
      <c r="G207" s="38" t="s">
        <v>257</v>
      </c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FF207" s="35"/>
      <c r="FG207" s="35"/>
      <c r="FH207" s="35"/>
      <c r="FI207" s="35"/>
      <c r="FJ207" s="35"/>
      <c r="FK207" s="35"/>
      <c r="FL207" s="35"/>
      <c r="FM207" s="35"/>
      <c r="FN207" s="35"/>
      <c r="FO207" s="35"/>
      <c r="FX207" s="35"/>
      <c r="FY207" s="35"/>
      <c r="FZ207" s="35"/>
      <c r="GA207" s="35"/>
      <c r="GB207" s="35"/>
      <c r="GC207" s="35"/>
      <c r="GD207" s="35"/>
      <c r="GE207" s="35"/>
      <c r="GF207" s="35"/>
      <c r="GG207" s="35"/>
      <c r="GP207" s="35"/>
      <c r="GQ207" s="35"/>
      <c r="GR207" s="35"/>
      <c r="GS207" s="35"/>
      <c r="GT207" s="35"/>
      <c r="GU207" s="35"/>
      <c r="GV207" s="35"/>
      <c r="GW207" s="35"/>
      <c r="GX207" s="35"/>
      <c r="GY207" s="35"/>
      <c r="HG207" s="35"/>
      <c r="HH207" s="35"/>
      <c r="HI207" s="35"/>
      <c r="HJ207" s="35"/>
      <c r="HK207" s="35"/>
      <c r="HL207" s="35"/>
      <c r="HM207" s="35"/>
      <c r="HN207" s="35"/>
      <c r="HO207" s="35"/>
      <c r="HP207" s="35"/>
    </row>
    <row r="208" spans="2:224" x14ac:dyDescent="0.25">
      <c r="B208" s="4">
        <f t="shared" si="8"/>
        <v>0</v>
      </c>
      <c r="C208" s="12">
        <f t="shared" si="9"/>
        <v>0</v>
      </c>
      <c r="D208" s="5">
        <v>3</v>
      </c>
      <c r="F208" s="5" t="s">
        <v>140</v>
      </c>
      <c r="G208" s="38" t="s">
        <v>141</v>
      </c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L208" s="35"/>
      <c r="DM208" s="35"/>
      <c r="DN208" s="35"/>
      <c r="DO208" s="35"/>
      <c r="DP208" s="35"/>
      <c r="DQ208" s="35"/>
      <c r="DR208" s="35"/>
      <c r="DS208" s="35"/>
      <c r="DT208" s="35"/>
      <c r="DU208" s="35"/>
      <c r="DX208" s="35"/>
      <c r="DY208" s="35"/>
      <c r="DZ208" s="35"/>
      <c r="EA208" s="35"/>
      <c r="EB208" s="35"/>
      <c r="EC208" s="35"/>
      <c r="ED208" s="35"/>
      <c r="EE208" s="35"/>
      <c r="EF208" s="35"/>
      <c r="EG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FF208" s="35"/>
      <c r="FG208" s="35"/>
      <c r="FH208" s="35"/>
      <c r="FI208" s="35"/>
      <c r="FJ208" s="35"/>
      <c r="FK208" s="35"/>
      <c r="FL208" s="35"/>
      <c r="FM208" s="35"/>
      <c r="FN208" s="35"/>
      <c r="FO208" s="35"/>
      <c r="FX208" s="35"/>
      <c r="FY208" s="35"/>
      <c r="FZ208" s="35"/>
      <c r="GA208" s="35"/>
      <c r="GB208" s="35"/>
      <c r="GC208" s="35"/>
      <c r="GD208" s="35"/>
      <c r="GE208" s="35"/>
      <c r="GF208" s="35"/>
      <c r="GG208" s="35"/>
      <c r="GP208" s="35"/>
      <c r="GQ208" s="35"/>
      <c r="GR208" s="35"/>
      <c r="GS208" s="35"/>
      <c r="GT208" s="35"/>
      <c r="GU208" s="35"/>
      <c r="GV208" s="35"/>
      <c r="GW208" s="35"/>
      <c r="GX208" s="35"/>
      <c r="GY208" s="35"/>
      <c r="HG208" s="35"/>
      <c r="HH208" s="35"/>
      <c r="HI208" s="35"/>
      <c r="HJ208" s="35"/>
      <c r="HK208" s="35"/>
      <c r="HL208" s="35"/>
      <c r="HM208" s="35"/>
      <c r="HN208" s="35"/>
      <c r="HO208" s="35"/>
      <c r="HP208" s="35"/>
    </row>
    <row r="209" spans="2:224" x14ac:dyDescent="0.25">
      <c r="B209" s="4">
        <f t="shared" si="8"/>
        <v>0</v>
      </c>
      <c r="C209" s="12">
        <f t="shared" si="9"/>
        <v>0</v>
      </c>
      <c r="D209" s="5">
        <v>5</v>
      </c>
      <c r="F209" s="5" t="s">
        <v>240</v>
      </c>
      <c r="G209" s="38" t="s">
        <v>241</v>
      </c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L209" s="35"/>
      <c r="DM209" s="35"/>
      <c r="DN209" s="35"/>
      <c r="DO209" s="35"/>
      <c r="DP209" s="35"/>
      <c r="DQ209" s="35"/>
      <c r="DR209" s="35"/>
      <c r="DS209" s="35"/>
      <c r="DT209" s="35"/>
      <c r="DU209" s="35"/>
      <c r="DX209" s="35"/>
      <c r="DY209" s="35"/>
      <c r="DZ209" s="35"/>
      <c r="EA209" s="35"/>
      <c r="EB209" s="35"/>
      <c r="EC209" s="35"/>
      <c r="ED209" s="35"/>
      <c r="EE209" s="35"/>
      <c r="EF209" s="35"/>
      <c r="EG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FF209" s="35"/>
      <c r="FG209" s="35"/>
      <c r="FH209" s="35"/>
      <c r="FI209" s="35"/>
      <c r="FJ209" s="35"/>
      <c r="FK209" s="35"/>
      <c r="FL209" s="35"/>
      <c r="FM209" s="35"/>
      <c r="FN209" s="35"/>
      <c r="FO209" s="35"/>
      <c r="FX209" s="35"/>
      <c r="FY209" s="35"/>
      <c r="FZ209" s="35"/>
      <c r="GA209" s="35"/>
      <c r="GB209" s="35"/>
      <c r="GC209" s="35"/>
      <c r="GD209" s="35"/>
      <c r="GE209" s="35"/>
      <c r="GF209" s="35"/>
      <c r="GG209" s="35"/>
      <c r="GP209" s="35"/>
      <c r="GQ209" s="35"/>
      <c r="GR209" s="35"/>
      <c r="GS209" s="35"/>
      <c r="GT209" s="35"/>
      <c r="GU209" s="35"/>
      <c r="GV209" s="35"/>
      <c r="GW209" s="35"/>
      <c r="GX209" s="35"/>
      <c r="GY209" s="35"/>
      <c r="HG209" s="35"/>
      <c r="HH209" s="35"/>
      <c r="HI209" s="35"/>
      <c r="HJ209" s="35"/>
      <c r="HK209" s="35"/>
      <c r="HL209" s="35"/>
      <c r="HM209" s="35"/>
      <c r="HN209" s="35"/>
      <c r="HO209" s="35"/>
      <c r="HP209" s="35"/>
    </row>
  </sheetData>
  <sortState ref="B3:HV210">
    <sortCondition descending="1" ref="B3:B210"/>
  </sortState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Ponds</vt:lpstr>
      <vt:lpstr>SF #3</vt:lpstr>
      <vt:lpstr>SF#4</vt:lpstr>
      <vt:lpstr>SF#7</vt:lpstr>
      <vt:lpstr>TF #3</vt:lpstr>
      <vt:lpstr>TF#4</vt:lpstr>
      <vt:lpstr>TF#7</vt:lpstr>
      <vt:lpstr>All Data</vt:lpstr>
      <vt:lpstr>Everything sorted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</dc:creator>
  <cp:lastModifiedBy>U.S. EPA User or Contractor</cp:lastModifiedBy>
  <dcterms:created xsi:type="dcterms:W3CDTF">2016-06-27T15:03:19Z</dcterms:created>
  <dcterms:modified xsi:type="dcterms:W3CDTF">2016-08-16T18:57:13Z</dcterms:modified>
</cp:coreProperties>
</file>