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8th SEmester\MachineLearning(CSE 837)\"/>
    </mc:Choice>
  </mc:AlternateContent>
  <xr:revisionPtr revIDLastSave="0" documentId="13_ncr:1_{AB9631F0-5BF7-4A5D-941F-1F3836992A90}" xr6:coauthVersionLast="45" xr6:coauthVersionMax="45" xr10:uidLastSave="{00000000-0000-0000-0000-000000000000}"/>
  <bookViews>
    <workbookView xWindow="-120" yWindow="-120" windowWidth="20730" windowHeight="11160" xr2:uid="{FCD161FC-E9D3-4D1C-A720-9266BA14EC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K14" i="1" l="1"/>
  <c r="J14" i="1"/>
  <c r="J6" i="1"/>
  <c r="J7" i="1"/>
  <c r="J8" i="1"/>
  <c r="J9" i="1"/>
  <c r="J5" i="1"/>
  <c r="J13" i="1" s="1"/>
  <c r="H11" i="1"/>
  <c r="I6" i="1"/>
  <c r="I7" i="1"/>
  <c r="I8" i="1"/>
  <c r="I9" i="1"/>
  <c r="I5" i="1"/>
  <c r="C15" i="1"/>
  <c r="C14" i="1"/>
  <c r="G25" i="1" s="1"/>
  <c r="D10" i="1"/>
  <c r="F11" i="1"/>
  <c r="C11" i="1"/>
  <c r="C10" i="1"/>
  <c r="F10" i="1"/>
  <c r="F6" i="1"/>
  <c r="F7" i="1"/>
  <c r="F8" i="1"/>
  <c r="F9" i="1"/>
  <c r="F5" i="1"/>
  <c r="E9" i="1"/>
  <c r="E8" i="1"/>
  <c r="E10" i="1" s="1"/>
  <c r="E7" i="1"/>
  <c r="E6" i="1"/>
  <c r="E5" i="1"/>
  <c r="G22" i="1" l="1"/>
  <c r="G19" i="1"/>
  <c r="G23" i="1"/>
  <c r="G20" i="1"/>
  <c r="G24" i="1"/>
  <c r="G21" i="1"/>
  <c r="D11" i="1"/>
  <c r="E11" i="1"/>
  <c r="K8" i="1" l="1"/>
  <c r="K7" i="1"/>
  <c r="K6" i="1"/>
  <c r="K9" i="1"/>
  <c r="K5" i="1"/>
  <c r="K13" i="1" l="1"/>
</calcChain>
</file>

<file path=xl/sharedStrings.xml><?xml version="1.0" encoding="utf-8"?>
<sst xmlns="http://schemas.openxmlformats.org/spreadsheetml/2006/main" count="54" uniqueCount="48">
  <si>
    <t>x</t>
  </si>
  <si>
    <t>y</t>
  </si>
  <si>
    <t>Year</t>
  </si>
  <si>
    <t>Population</t>
  </si>
  <si>
    <t>x^2</t>
  </si>
  <si>
    <t>xy=C*D</t>
  </si>
  <si>
    <t>SUM</t>
  </si>
  <si>
    <t>avg</t>
  </si>
  <si>
    <t>count</t>
  </si>
  <si>
    <t>slope</t>
  </si>
  <si>
    <t>intercept</t>
  </si>
  <si>
    <t>predicted</t>
  </si>
  <si>
    <t>next year</t>
  </si>
  <si>
    <t>Prediction Error</t>
  </si>
  <si>
    <t>Sq error</t>
  </si>
  <si>
    <t xml:space="preserve">sq mean </t>
  </si>
  <si>
    <t>SSE</t>
  </si>
  <si>
    <t>SST</t>
  </si>
  <si>
    <t>MSE</t>
  </si>
  <si>
    <t>df</t>
  </si>
  <si>
    <t>MST</t>
  </si>
  <si>
    <t>no of coefficent</t>
  </si>
  <si>
    <t>R square</t>
  </si>
  <si>
    <t>Std erro</t>
  </si>
  <si>
    <t>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</si>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</sst>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8160733264047E-2"/>
          <c:y val="3.1910070828417555E-2"/>
          <c:w val="0.87193409548638634"/>
          <c:h val="0.51684296384196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Sheet1!$C$5:$D$9</c:f>
              <c:multiLvlStrCache>
                <c:ptCount val="5"/>
                <c:lvl>
                  <c:pt idx="0">
                    <c:v>2.1</c:v>
                  </c:pt>
                  <c:pt idx="1">
                    <c:v>2.9</c:v>
                  </c:pt>
                  <c:pt idx="2">
                    <c:v>3.2</c:v>
                  </c:pt>
                  <c:pt idx="3">
                    <c:v>4.1</c:v>
                  </c:pt>
                  <c:pt idx="4">
                    <c:v>4.9</c:v>
                  </c:pt>
                </c:lvl>
                <c:lvl>
                  <c:pt idx="0">
                    <c:v>1980</c:v>
                  </c:pt>
                  <c:pt idx="1">
                    <c:v>1985</c:v>
                  </c:pt>
                  <c:pt idx="2">
                    <c:v>1990</c:v>
                  </c:pt>
                  <c:pt idx="3">
                    <c:v>1995</c:v>
                  </c:pt>
                  <c:pt idx="4">
                    <c:v>2000</c:v>
                  </c:pt>
                </c:lvl>
              </c:multiLvlStrCache>
            </c:multiLvlStrRef>
          </c:xVal>
          <c:yVal>
            <c:numRef>
              <c:f>Sheet1!$B$10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48B8-90D5-6B8AD52E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02064"/>
        <c:axId val="2105611216"/>
      </c:scatterChart>
      <c:valAx>
        <c:axId val="210560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11216"/>
        <c:crosses val="autoZero"/>
        <c:crossBetween val="midCat"/>
      </c:valAx>
      <c:valAx>
        <c:axId val="21056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020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2.1</c:v>
                </c:pt>
                <c:pt idx="1">
                  <c:v>2.9</c:v>
                </c:pt>
                <c:pt idx="2">
                  <c:v>3.2</c:v>
                </c:pt>
                <c:pt idx="3">
                  <c:v>4.0999999999999996</c:v>
                </c:pt>
                <c:pt idx="4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C-4B38-8840-93070CE1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76272"/>
        <c:axId val="2105582512"/>
      </c:scatterChart>
      <c:valAx>
        <c:axId val="21055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2512"/>
        <c:crosses val="autoZero"/>
        <c:crossBetween val="midCat"/>
      </c:valAx>
      <c:valAx>
        <c:axId val="21055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</xdr:row>
      <xdr:rowOff>152399</xdr:rowOff>
    </xdr:from>
    <xdr:to>
      <xdr:col>18</xdr:col>
      <xdr:colOff>161925</xdr:colOff>
      <xdr:row>14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16AEF-BE06-4B10-8D50-6EE549AA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4</xdr:row>
      <xdr:rowOff>33337</xdr:rowOff>
    </xdr:from>
    <xdr:to>
      <xdr:col>13</xdr:col>
      <xdr:colOff>285750</xdr:colOff>
      <xdr:row>18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6A387-09FB-4191-9B34-7FD3FC6C0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316B-8C6E-477A-A4BF-F64F6921B3D8}">
  <dimension ref="A1:I19"/>
  <sheetViews>
    <sheetView tabSelected="1" workbookViewId="0">
      <selection activeCell="D20" sqref="D20"/>
    </sheetView>
  </sheetViews>
  <sheetFormatPr defaultRowHeight="15" x14ac:dyDescent="0.25"/>
  <cols>
    <col min="1" max="1" width="11.42578125" customWidth="1"/>
    <col min="2" max="2" width="13.7109375" customWidth="1"/>
    <col min="3" max="3" width="14.85546875" customWidth="1"/>
    <col min="4" max="4" width="11.85546875" customWidth="1"/>
    <col min="5" max="5" width="14" customWidth="1"/>
    <col min="6" max="6" width="16.5703125" customWidth="1"/>
    <col min="7" max="7" width="15.140625" customWidth="1"/>
    <col min="8" max="8" width="18.28515625" customWidth="1"/>
    <col min="9" max="9" width="20.28515625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4" t="s">
        <v>26</v>
      </c>
      <c r="B3" s="4"/>
    </row>
    <row r="4" spans="1:9" x14ac:dyDescent="0.25">
      <c r="A4" s="1" t="s">
        <v>27</v>
      </c>
      <c r="B4" s="1">
        <v>0.99061812947171046</v>
      </c>
    </row>
    <row r="5" spans="1:9" x14ac:dyDescent="0.25">
      <c r="A5" s="1" t="s">
        <v>28</v>
      </c>
      <c r="B5" s="1">
        <v>0.9813242784380305</v>
      </c>
    </row>
    <row r="6" spans="1:9" x14ac:dyDescent="0.25">
      <c r="A6" s="1" t="s">
        <v>29</v>
      </c>
      <c r="B6" s="1">
        <v>0.97509903791737396</v>
      </c>
    </row>
    <row r="7" spans="1:9" x14ac:dyDescent="0.25">
      <c r="A7" s="1" t="s">
        <v>30</v>
      </c>
      <c r="B7" s="1">
        <v>0.17126976771553515</v>
      </c>
    </row>
    <row r="8" spans="1:9" ht="15.75" thickBot="1" x14ac:dyDescent="0.3">
      <c r="A8" s="2" t="s">
        <v>31</v>
      </c>
      <c r="B8" s="2">
        <v>5</v>
      </c>
    </row>
    <row r="10" spans="1:9" ht="15.75" thickBot="1" x14ac:dyDescent="0.3">
      <c r="A10" t="s">
        <v>32</v>
      </c>
    </row>
    <row r="11" spans="1:9" x14ac:dyDescent="0.25">
      <c r="A11" s="3"/>
      <c r="B11" s="3" t="s">
        <v>19</v>
      </c>
      <c r="C11" s="3" t="s">
        <v>37</v>
      </c>
      <c r="D11" s="3" t="s">
        <v>38</v>
      </c>
      <c r="E11" s="3" t="s">
        <v>24</v>
      </c>
      <c r="F11" s="3" t="s">
        <v>39</v>
      </c>
    </row>
    <row r="12" spans="1:9" x14ac:dyDescent="0.25">
      <c r="A12" s="1" t="s">
        <v>33</v>
      </c>
      <c r="B12" s="1">
        <v>1</v>
      </c>
      <c r="C12" s="1">
        <v>4.6239999999999997</v>
      </c>
      <c r="D12" s="1">
        <v>4.6239999999999997</v>
      </c>
      <c r="E12" s="1">
        <v>157.63636363636346</v>
      </c>
      <c r="F12" s="1">
        <v>1.0893210402092947E-3</v>
      </c>
    </row>
    <row r="13" spans="1:9" x14ac:dyDescent="0.25">
      <c r="A13" s="1" t="s">
        <v>34</v>
      </c>
      <c r="B13" s="1">
        <v>3</v>
      </c>
      <c r="C13" s="1">
        <v>8.8000000000000106E-2</v>
      </c>
      <c r="D13" s="1">
        <v>2.9333333333333367E-2</v>
      </c>
      <c r="E13" s="1"/>
      <c r="F13" s="1"/>
    </row>
    <row r="14" spans="1:9" ht="15.75" thickBot="1" x14ac:dyDescent="0.3">
      <c r="A14" s="2" t="s">
        <v>35</v>
      </c>
      <c r="B14" s="2">
        <v>4</v>
      </c>
      <c r="C14" s="2">
        <v>4.7119999999999997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40</v>
      </c>
      <c r="C16" s="3" t="s">
        <v>30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</row>
    <row r="17" spans="1:9" x14ac:dyDescent="0.25">
      <c r="A17" s="1" t="s">
        <v>36</v>
      </c>
      <c r="B17" s="1">
        <v>-267.2</v>
      </c>
      <c r="C17" s="1">
        <v>21.555917980916529</v>
      </c>
      <c r="D17" s="1">
        <v>-12.395667873507051</v>
      </c>
      <c r="E17" s="1">
        <v>1.1313009411104439E-3</v>
      </c>
      <c r="F17" s="1">
        <v>-335.80055153536648</v>
      </c>
      <c r="G17" s="1">
        <v>-198.5994484646335</v>
      </c>
      <c r="H17" s="1">
        <v>-335.80055153536648</v>
      </c>
      <c r="I17" s="1">
        <v>-198.5994484646335</v>
      </c>
    </row>
    <row r="18" spans="1:9" ht="15.75" thickBot="1" x14ac:dyDescent="0.3">
      <c r="A18" s="2" t="s">
        <v>47</v>
      </c>
      <c r="B18" s="2">
        <v>0.13599999999999998</v>
      </c>
      <c r="C18" s="2">
        <v>1.0832051206181286E-2</v>
      </c>
      <c r="D18" s="2">
        <v>12.555332079891931</v>
      </c>
      <c r="E18" s="2">
        <v>1.0893210402092947E-3</v>
      </c>
      <c r="F18" s="2">
        <v>0.10152757866024439</v>
      </c>
      <c r="G18" s="2">
        <v>0.17047242133975557</v>
      </c>
      <c r="H18" s="2">
        <v>0.10152757866024439</v>
      </c>
      <c r="I18" s="2">
        <v>0.17047242133975557</v>
      </c>
    </row>
    <row r="19" spans="1:9" x14ac:dyDescent="0.25">
      <c r="D19">
        <f>B18/C18</f>
        <v>12.555332079891931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67A9-C69B-4B55-8DB7-6503CDB0284B}">
  <dimension ref="B3:M25"/>
  <sheetViews>
    <sheetView workbookViewId="0">
      <selection activeCell="C5" sqref="C5:D9"/>
    </sheetView>
  </sheetViews>
  <sheetFormatPr defaultRowHeight="15" x14ac:dyDescent="0.25"/>
  <cols>
    <col min="2" max="2" width="10.85546875" customWidth="1"/>
    <col min="9" max="9" width="12.7109375" bestFit="1" customWidth="1"/>
  </cols>
  <sheetData>
    <row r="3" spans="2:12" x14ac:dyDescent="0.25">
      <c r="C3" t="s">
        <v>0</v>
      </c>
      <c r="D3" t="s">
        <v>1</v>
      </c>
      <c r="E3" t="s">
        <v>5</v>
      </c>
      <c r="F3" t="s">
        <v>4</v>
      </c>
    </row>
    <row r="4" spans="2:12" x14ac:dyDescent="0.25">
      <c r="C4" t="s">
        <v>2</v>
      </c>
      <c r="D4" t="s">
        <v>3</v>
      </c>
      <c r="H4" t="s">
        <v>13</v>
      </c>
      <c r="J4" t="s">
        <v>14</v>
      </c>
      <c r="K4" t="s">
        <v>15</v>
      </c>
    </row>
    <row r="5" spans="2:12" x14ac:dyDescent="0.25">
      <c r="C5">
        <v>1980</v>
      </c>
      <c r="D5">
        <v>2.1</v>
      </c>
      <c r="E5">
        <f>1980*2.1</f>
        <v>4158</v>
      </c>
      <c r="F5">
        <f>C5^2</f>
        <v>3920400</v>
      </c>
      <c r="H5">
        <v>2.08</v>
      </c>
      <c r="I5">
        <f>H5-D5</f>
        <v>-2.0000000000000018E-2</v>
      </c>
      <c r="J5">
        <f>(D5-H5)^2</f>
        <v>4.0000000000000072E-4</v>
      </c>
      <c r="K5">
        <f>(D5-$D11)^2</f>
        <v>1.7955999999999996</v>
      </c>
    </row>
    <row r="6" spans="2:12" x14ac:dyDescent="0.25">
      <c r="C6">
        <v>1985</v>
      </c>
      <c r="D6">
        <v>2.9</v>
      </c>
      <c r="E6">
        <f>1985*2.9</f>
        <v>5756.5</v>
      </c>
      <c r="F6">
        <f t="shared" ref="F6:F9" si="0">C6^2</f>
        <v>3940225</v>
      </c>
      <c r="H6">
        <v>2.76</v>
      </c>
      <c r="I6">
        <f t="shared" ref="I6:I9" si="1">H6-D6</f>
        <v>-0.14000000000000012</v>
      </c>
      <c r="J6">
        <f t="shared" ref="J6:J9" si="2">(D6-H6)^2</f>
        <v>1.9600000000000034E-2</v>
      </c>
      <c r="K6">
        <f>(D6-$D11)^2</f>
        <v>0.29160000000000003</v>
      </c>
    </row>
    <row r="7" spans="2:12" x14ac:dyDescent="0.25">
      <c r="C7">
        <v>1990</v>
      </c>
      <c r="D7">
        <v>3.2</v>
      </c>
      <c r="E7">
        <f>6368</f>
        <v>6368</v>
      </c>
      <c r="F7">
        <f t="shared" si="0"/>
        <v>3960100</v>
      </c>
      <c r="H7">
        <v>3.44</v>
      </c>
      <c r="I7">
        <f t="shared" si="1"/>
        <v>0.23999999999999977</v>
      </c>
      <c r="J7">
        <f t="shared" si="2"/>
        <v>5.7599999999999887E-2</v>
      </c>
      <c r="K7">
        <f>(D7-$D11)^2</f>
        <v>5.7599999999999887E-2</v>
      </c>
    </row>
    <row r="8" spans="2:12" ht="14.25" customHeight="1" x14ac:dyDescent="0.25">
      <c r="C8">
        <v>1995</v>
      </c>
      <c r="D8">
        <v>4.0999999999999996</v>
      </c>
      <c r="E8">
        <f>C8*D8</f>
        <v>8179.4999999999991</v>
      </c>
      <c r="F8">
        <f t="shared" si="0"/>
        <v>3980025</v>
      </c>
      <c r="H8">
        <v>4.12</v>
      </c>
      <c r="I8">
        <f t="shared" si="1"/>
        <v>2.0000000000000462E-2</v>
      </c>
      <c r="J8">
        <f t="shared" si="2"/>
        <v>4.0000000000001845E-4</v>
      </c>
      <c r="K8">
        <f>(D8-$D11)^2</f>
        <v>0.4355999999999996</v>
      </c>
    </row>
    <row r="9" spans="2:12" ht="12.75" customHeight="1" x14ac:dyDescent="0.25">
      <c r="C9">
        <v>2000</v>
      </c>
      <c r="D9">
        <v>4.9000000000000004</v>
      </c>
      <c r="E9">
        <f>C9*D9</f>
        <v>9800</v>
      </c>
      <c r="F9">
        <f t="shared" si="0"/>
        <v>4000000</v>
      </c>
      <c r="H9">
        <v>4.8</v>
      </c>
      <c r="I9">
        <f t="shared" si="1"/>
        <v>-0.10000000000000053</v>
      </c>
      <c r="J9">
        <f t="shared" si="2"/>
        <v>1.0000000000000106E-2</v>
      </c>
      <c r="K9">
        <f>(D9-$D11)^2</f>
        <v>2.131600000000001</v>
      </c>
    </row>
    <row r="10" spans="2:12" x14ac:dyDescent="0.25">
      <c r="B10" t="s">
        <v>6</v>
      </c>
      <c r="C10">
        <f>SUM(C5:C9)</f>
        <v>9950</v>
      </c>
      <c r="D10">
        <f>SUM(D5:D9)</f>
        <v>17.2</v>
      </c>
      <c r="E10">
        <f>SUM(E5:E9)</f>
        <v>34262</v>
      </c>
      <c r="F10">
        <f>SUM(F5:F9)</f>
        <v>19800750</v>
      </c>
    </row>
    <row r="11" spans="2:12" x14ac:dyDescent="0.25">
      <c r="B11" t="s">
        <v>7</v>
      </c>
      <c r="C11">
        <f>AVERAGE(C5:C9)</f>
        <v>1990</v>
      </c>
      <c r="D11">
        <f t="shared" ref="D11:F11" si="3">AVERAGE(D5:D9)</f>
        <v>3.44</v>
      </c>
      <c r="E11">
        <f t="shared" si="3"/>
        <v>6852.4</v>
      </c>
      <c r="F11">
        <f t="shared" si="3"/>
        <v>3960150</v>
      </c>
      <c r="H11">
        <f>AVERAGE(H5:H9)</f>
        <v>3.44</v>
      </c>
    </row>
    <row r="12" spans="2:12" x14ac:dyDescent="0.25">
      <c r="B12" t="s">
        <v>8</v>
      </c>
      <c r="C12">
        <v>5</v>
      </c>
    </row>
    <row r="13" spans="2:12" x14ac:dyDescent="0.25">
      <c r="I13" t="s">
        <v>16</v>
      </c>
      <c r="J13">
        <f>SUM(J5:J9)</f>
        <v>8.800000000000005E-2</v>
      </c>
      <c r="K13">
        <f>SUM(K5:K9)</f>
        <v>4.7119999999999997</v>
      </c>
      <c r="L13" t="s">
        <v>17</v>
      </c>
    </row>
    <row r="14" spans="2:12" x14ac:dyDescent="0.25">
      <c r="B14" t="s">
        <v>9</v>
      </c>
      <c r="C14">
        <f>SLOPE(D5:D9,C5:C9)</f>
        <v>0.13600000000000001</v>
      </c>
      <c r="I14" t="s">
        <v>18</v>
      </c>
      <c r="J14">
        <f>0.088/3</f>
        <v>2.9333333333333333E-2</v>
      </c>
      <c r="K14">
        <f>4.712/4</f>
        <v>1.1779999999999999</v>
      </c>
      <c r="L14" t="s">
        <v>20</v>
      </c>
    </row>
    <row r="15" spans="2:12" x14ac:dyDescent="0.25">
      <c r="B15" t="s">
        <v>10</v>
      </c>
      <c r="C15">
        <f>INTERCEPT(D5:D9,C5:C9)</f>
        <v>-267.20000000000005</v>
      </c>
      <c r="I15" t="s">
        <v>19</v>
      </c>
      <c r="J15">
        <v>3</v>
      </c>
      <c r="K15">
        <v>4</v>
      </c>
      <c r="L15" t="s">
        <v>19</v>
      </c>
    </row>
    <row r="18" spans="2:13" x14ac:dyDescent="0.25">
      <c r="B18" t="s">
        <v>12</v>
      </c>
      <c r="G18" t="s">
        <v>11</v>
      </c>
      <c r="K18" t="s">
        <v>21</v>
      </c>
      <c r="M18">
        <v>2</v>
      </c>
    </row>
    <row r="19" spans="2:13" x14ac:dyDescent="0.25">
      <c r="B19">
        <v>2005</v>
      </c>
      <c r="G19">
        <f>C14*2005+C15</f>
        <v>5.4799999999999613</v>
      </c>
      <c r="K19" t="s">
        <v>22</v>
      </c>
      <c r="M19">
        <v>0.98132399999999997</v>
      </c>
    </row>
    <row r="20" spans="2:13" x14ac:dyDescent="0.25">
      <c r="B20">
        <v>2010</v>
      </c>
      <c r="G20">
        <f>C14*2010+C15</f>
        <v>6.1599999999999682</v>
      </c>
      <c r="K20" t="s">
        <v>18</v>
      </c>
      <c r="M20">
        <v>2.9333000000000001E-2</v>
      </c>
    </row>
    <row r="21" spans="2:13" x14ac:dyDescent="0.25">
      <c r="B21">
        <v>1980</v>
      </c>
      <c r="G21">
        <f>C14*1980+C15</f>
        <v>2.0799999999999841</v>
      </c>
      <c r="K21" t="s">
        <v>20</v>
      </c>
      <c r="M21">
        <v>1.1779999999999999</v>
      </c>
    </row>
    <row r="22" spans="2:13" x14ac:dyDescent="0.25">
      <c r="B22">
        <v>1985</v>
      </c>
      <c r="G22">
        <f>C14*1985+C15</f>
        <v>2.7599999999999909</v>
      </c>
      <c r="K22" t="s">
        <v>23</v>
      </c>
      <c r="M22">
        <v>0.17126</v>
      </c>
    </row>
    <row r="23" spans="2:13" x14ac:dyDescent="0.25">
      <c r="B23">
        <v>1990</v>
      </c>
      <c r="G23">
        <f>C14*1990+C15</f>
        <v>3.4399999999999977</v>
      </c>
      <c r="K23" t="s">
        <v>24</v>
      </c>
      <c r="M23">
        <v>39.159999999999997</v>
      </c>
    </row>
    <row r="24" spans="2:13" x14ac:dyDescent="0.25">
      <c r="B24">
        <v>1995</v>
      </c>
      <c r="G24">
        <f>C14*1995+C15</f>
        <v>4.1199999999999477</v>
      </c>
    </row>
    <row r="25" spans="2:13" x14ac:dyDescent="0.25">
      <c r="B25">
        <v>2000</v>
      </c>
      <c r="G25">
        <f>C14*2000+C15</f>
        <v>4.7999999999999545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</dc:creator>
  <cp:lastModifiedBy>Amran</cp:lastModifiedBy>
  <dcterms:created xsi:type="dcterms:W3CDTF">2020-11-18T08:09:47Z</dcterms:created>
  <dcterms:modified xsi:type="dcterms:W3CDTF">2020-12-23T04:56:50Z</dcterms:modified>
</cp:coreProperties>
</file>