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path-my.sharepoint.com/personal/divyansh_tripathi_uipath_com/Documents/BAAdvanced/"/>
    </mc:Choice>
  </mc:AlternateContent>
  <xr:revisionPtr revIDLastSave="267" documentId="8_{1047C3D1-BEC6-414E-88EC-62CF1B79CFAD}" xr6:coauthVersionLast="47" xr6:coauthVersionMax="47" xr10:uidLastSave="{592A0146-650C-46C2-A363-AE890F189792}"/>
  <bookViews>
    <workbookView xWindow="-120" yWindow="-120" windowWidth="29040" windowHeight="15840" activeTab="2" xr2:uid="{C6503428-DAFB-3745-AD13-888936E7D67A}"/>
  </bookViews>
  <sheets>
    <sheet name="Scorecard" sheetId="2" r:id="rId1"/>
    <sheet name="Assumptions Effort" sheetId="5" state="hidden" r:id="rId2"/>
    <sheet name="Multiple Process Assessment" sheetId="6" r:id="rId3"/>
  </sheets>
  <definedNames>
    <definedName name="AHT">#REF!</definedName>
    <definedName name="Applications">#REF!</definedName>
    <definedName name="Digital">#REF!</definedName>
    <definedName name="Equivalent_FTEs">#REF!</definedName>
    <definedName name="Errors">#REF!</definedName>
    <definedName name="Exceptions">#REF!</definedName>
    <definedName name="Input_Data">#REF!</definedName>
    <definedName name="Process_Logic">#REF!</definedName>
    <definedName name="Process_Steps">#REF!</definedName>
    <definedName name="Scanned">#REF!</definedName>
    <definedName name="Stability">#REF!</definedName>
    <definedName name="Thin_Client">#REF!</definedName>
    <definedName name="Volume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7" i="6" l="1"/>
  <c r="AE7" i="6"/>
  <c r="AC7" i="6"/>
  <c r="Z7" i="6"/>
  <c r="X7" i="6"/>
  <c r="V7" i="6"/>
  <c r="O7" i="6"/>
  <c r="M7" i="6"/>
  <c r="K7" i="6"/>
  <c r="I7" i="6"/>
  <c r="AP9" i="6" l="1"/>
  <c r="AP8" i="6"/>
  <c r="AO9" i="6"/>
  <c r="AO8" i="6"/>
  <c r="AO7" i="6"/>
  <c r="AN9" i="6"/>
  <c r="AN8" i="6"/>
  <c r="F51" i="2"/>
  <c r="F50" i="2"/>
  <c r="F48" i="2"/>
  <c r="F47" i="2"/>
  <c r="F46" i="2"/>
  <c r="D13" i="5" l="1"/>
  <c r="D14" i="5" s="1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AJ8" i="6" l="1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H8" i="6"/>
  <c r="AH9" i="6"/>
  <c r="AH10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Z8" i="6"/>
  <c r="Z9" i="6"/>
  <c r="Z10" i="6"/>
  <c r="Z11" i="6"/>
  <c r="AL11" i="6" s="1"/>
  <c r="Z12" i="6"/>
  <c r="Z13" i="6"/>
  <c r="Z14" i="6"/>
  <c r="Z15" i="6"/>
  <c r="AL15" i="6" s="1"/>
  <c r="Z16" i="6"/>
  <c r="Z17" i="6"/>
  <c r="Z18" i="6"/>
  <c r="Z19" i="6"/>
  <c r="AL19" i="6" s="1"/>
  <c r="Z20" i="6"/>
  <c r="Z21" i="6"/>
  <c r="Z22" i="6"/>
  <c r="Z23" i="6"/>
  <c r="AL23" i="6" s="1"/>
  <c r="Z24" i="6"/>
  <c r="Z25" i="6"/>
  <c r="Z26" i="6"/>
  <c r="Z27" i="6"/>
  <c r="AL27" i="6" s="1"/>
  <c r="Z28" i="6"/>
  <c r="Z29" i="6"/>
  <c r="Z30" i="6"/>
  <c r="Z31" i="6"/>
  <c r="AL31" i="6" s="1"/>
  <c r="Z32" i="6"/>
  <c r="Z33" i="6"/>
  <c r="Z34" i="6"/>
  <c r="Z35" i="6"/>
  <c r="AL35" i="6" s="1"/>
  <c r="Z36" i="6"/>
  <c r="Z37" i="6"/>
  <c r="Z38" i="6"/>
  <c r="Z39" i="6"/>
  <c r="AL39" i="6" s="1"/>
  <c r="Z40" i="6"/>
  <c r="Z41" i="6"/>
  <c r="Z42" i="6"/>
  <c r="Z43" i="6"/>
  <c r="AL43" i="6" s="1"/>
  <c r="Z44" i="6"/>
  <c r="Z45" i="6"/>
  <c r="Z46" i="6"/>
  <c r="Z47" i="6"/>
  <c r="AL47" i="6" s="1"/>
  <c r="Z48" i="6"/>
  <c r="Z49" i="6"/>
  <c r="Z50" i="6"/>
  <c r="Z51" i="6"/>
  <c r="AL51" i="6" s="1"/>
  <c r="Z52" i="6"/>
  <c r="Z53" i="6"/>
  <c r="Z54" i="6"/>
  <c r="Z55" i="6"/>
  <c r="AL55" i="6" s="1"/>
  <c r="Z56" i="6"/>
  <c r="Z57" i="6"/>
  <c r="Z58" i="6"/>
  <c r="Z59" i="6"/>
  <c r="AL59" i="6" s="1"/>
  <c r="Z60" i="6"/>
  <c r="Z61" i="6"/>
  <c r="Z62" i="6"/>
  <c r="Z63" i="6"/>
  <c r="AL63" i="6" s="1"/>
  <c r="Z64" i="6"/>
  <c r="Z65" i="6"/>
  <c r="Z66" i="6"/>
  <c r="Z67" i="6"/>
  <c r="AL67" i="6" s="1"/>
  <c r="Z68" i="6"/>
  <c r="Z69" i="6"/>
  <c r="Z70" i="6"/>
  <c r="Z71" i="6"/>
  <c r="AL71" i="6" s="1"/>
  <c r="Z72" i="6"/>
  <c r="Z73" i="6"/>
  <c r="Z74" i="6"/>
  <c r="Z75" i="6"/>
  <c r="AL75" i="6" s="1"/>
  <c r="Z76" i="6"/>
  <c r="Z77" i="6"/>
  <c r="Z78" i="6"/>
  <c r="Z79" i="6"/>
  <c r="AL79" i="6" s="1"/>
  <c r="Z80" i="6"/>
  <c r="Z81" i="6"/>
  <c r="Z82" i="6"/>
  <c r="Z83" i="6"/>
  <c r="AL83" i="6" s="1"/>
  <c r="Z84" i="6"/>
  <c r="Z85" i="6"/>
  <c r="Z86" i="6"/>
  <c r="Z87" i="6"/>
  <c r="AL87" i="6" s="1"/>
  <c r="Z88" i="6"/>
  <c r="Z89" i="6"/>
  <c r="Z90" i="6"/>
  <c r="Z91" i="6"/>
  <c r="AL91" i="6" s="1"/>
  <c r="Z92" i="6"/>
  <c r="Z93" i="6"/>
  <c r="Z94" i="6"/>
  <c r="Z95" i="6"/>
  <c r="AL95" i="6" s="1"/>
  <c r="Z96" i="6"/>
  <c r="Z97" i="6"/>
  <c r="Z98" i="6"/>
  <c r="Z99" i="6"/>
  <c r="AL99" i="6" s="1"/>
  <c r="Z100" i="6"/>
  <c r="Z101" i="6"/>
  <c r="Z102" i="6"/>
  <c r="Z103" i="6"/>
  <c r="AL103" i="6" s="1"/>
  <c r="Z104" i="6"/>
  <c r="Z105" i="6"/>
  <c r="Z106" i="6"/>
  <c r="Z107" i="6"/>
  <c r="AL107" i="6" s="1"/>
  <c r="Z108" i="6"/>
  <c r="Z109" i="6"/>
  <c r="Z110" i="6"/>
  <c r="Z111" i="6"/>
  <c r="AL111" i="6" s="1"/>
  <c r="Z112" i="6"/>
  <c r="Z113" i="6"/>
  <c r="Z114" i="6"/>
  <c r="Z115" i="6"/>
  <c r="AL115" i="6" s="1"/>
  <c r="Z116" i="6"/>
  <c r="Z117" i="6"/>
  <c r="Z118" i="6"/>
  <c r="Z119" i="6"/>
  <c r="AL119" i="6" s="1"/>
  <c r="Z120" i="6"/>
  <c r="Z121" i="6"/>
  <c r="Z122" i="6"/>
  <c r="Z123" i="6"/>
  <c r="AL123" i="6" s="1"/>
  <c r="Z124" i="6"/>
  <c r="Z125" i="6"/>
  <c r="Z126" i="6"/>
  <c r="Z127" i="6"/>
  <c r="AL127" i="6" s="1"/>
  <c r="Z128" i="6"/>
  <c r="Z129" i="6"/>
  <c r="Z130" i="6"/>
  <c r="Z131" i="6"/>
  <c r="AL131" i="6" s="1"/>
  <c r="Z132" i="6"/>
  <c r="Z133" i="6"/>
  <c r="Z134" i="6"/>
  <c r="Z135" i="6"/>
  <c r="AL135" i="6" s="1"/>
  <c r="Z136" i="6"/>
  <c r="Z137" i="6"/>
  <c r="Z138" i="6"/>
  <c r="Z139" i="6"/>
  <c r="AL139" i="6" s="1"/>
  <c r="Z140" i="6"/>
  <c r="Z141" i="6"/>
  <c r="Z142" i="6"/>
  <c r="Z143" i="6"/>
  <c r="AL143" i="6" s="1"/>
  <c r="Z144" i="6"/>
  <c r="Z145" i="6"/>
  <c r="Z146" i="6"/>
  <c r="Z147" i="6"/>
  <c r="AL147" i="6" s="1"/>
  <c r="Z148" i="6"/>
  <c r="Z149" i="6"/>
  <c r="Z150" i="6"/>
  <c r="Z151" i="6"/>
  <c r="AL151" i="6" s="1"/>
  <c r="Z152" i="6"/>
  <c r="Z153" i="6"/>
  <c r="Z154" i="6"/>
  <c r="Z155" i="6"/>
  <c r="AL155" i="6" s="1"/>
  <c r="Z156" i="6"/>
  <c r="Z157" i="6"/>
  <c r="Z158" i="6"/>
  <c r="Z159" i="6"/>
  <c r="AL159" i="6" s="1"/>
  <c r="Z160" i="6"/>
  <c r="Z161" i="6"/>
  <c r="Z162" i="6"/>
  <c r="Z163" i="6"/>
  <c r="AL163" i="6" s="1"/>
  <c r="Z164" i="6"/>
  <c r="Z165" i="6"/>
  <c r="Z166" i="6"/>
  <c r="Z167" i="6"/>
  <c r="AL167" i="6" s="1"/>
  <c r="Z168" i="6"/>
  <c r="Z169" i="6"/>
  <c r="Z170" i="6"/>
  <c r="Z171" i="6"/>
  <c r="AL171" i="6" s="1"/>
  <c r="Z172" i="6"/>
  <c r="Z173" i="6"/>
  <c r="Z174" i="6"/>
  <c r="Z175" i="6"/>
  <c r="AL175" i="6" s="1"/>
  <c r="Z176" i="6"/>
  <c r="Z177" i="6"/>
  <c r="Z178" i="6"/>
  <c r="Z179" i="6"/>
  <c r="AL179" i="6" s="1"/>
  <c r="Z180" i="6"/>
  <c r="Z181" i="6"/>
  <c r="Z182" i="6"/>
  <c r="Z183" i="6"/>
  <c r="AL183" i="6" s="1"/>
  <c r="Z184" i="6"/>
  <c r="Z185" i="6"/>
  <c r="Z186" i="6"/>
  <c r="Z187" i="6"/>
  <c r="AL187" i="6" s="1"/>
  <c r="Z188" i="6"/>
  <c r="Z189" i="6"/>
  <c r="Z190" i="6"/>
  <c r="Z191" i="6"/>
  <c r="AL191" i="6" s="1"/>
  <c r="Z192" i="6"/>
  <c r="Z193" i="6"/>
  <c r="Z194" i="6"/>
  <c r="Z195" i="6"/>
  <c r="AL195" i="6" s="1"/>
  <c r="Z196" i="6"/>
  <c r="Z197" i="6"/>
  <c r="Z198" i="6"/>
  <c r="Z199" i="6"/>
  <c r="AL199" i="6" s="1"/>
  <c r="Z200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K8" i="6"/>
  <c r="K9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I8" i="6"/>
  <c r="I9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G9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8" i="6"/>
  <c r="G7" i="6"/>
  <c r="AJ7" i="6"/>
  <c r="AH7" i="6"/>
  <c r="AK2" i="6" l="1"/>
  <c r="AK191" i="6"/>
  <c r="AK175" i="6"/>
  <c r="AK159" i="6"/>
  <c r="AK127" i="6"/>
  <c r="AK103" i="6"/>
  <c r="AK87" i="6"/>
  <c r="AK71" i="6"/>
  <c r="AK55" i="6"/>
  <c r="AK39" i="6"/>
  <c r="AK183" i="6"/>
  <c r="AK151" i="6"/>
  <c r="AK119" i="6"/>
  <c r="AK95" i="6"/>
  <c r="AK47" i="6"/>
  <c r="AK31" i="6"/>
  <c r="AK23" i="6"/>
  <c r="AK199" i="6"/>
  <c r="AK167" i="6"/>
  <c r="AK143" i="6"/>
  <c r="AK135" i="6"/>
  <c r="AK111" i="6"/>
  <c r="AK79" i="6"/>
  <c r="AK63" i="6"/>
  <c r="AK15" i="6"/>
  <c r="AK196" i="6"/>
  <c r="AK188" i="6"/>
  <c r="AK180" i="6"/>
  <c r="AK172" i="6"/>
  <c r="AK164" i="6"/>
  <c r="AK156" i="6"/>
  <c r="AK148" i="6"/>
  <c r="AK140" i="6"/>
  <c r="AK132" i="6"/>
  <c r="AK124" i="6"/>
  <c r="AK116" i="6"/>
  <c r="AK108" i="6"/>
  <c r="AK100" i="6"/>
  <c r="AK92" i="6"/>
  <c r="AK84" i="6"/>
  <c r="AK76" i="6"/>
  <c r="AK68" i="6"/>
  <c r="AK60" i="6"/>
  <c r="AK52" i="6"/>
  <c r="AK44" i="6"/>
  <c r="AK36" i="6"/>
  <c r="AK28" i="6"/>
  <c r="AK20" i="6"/>
  <c r="AK12" i="6"/>
  <c r="AK198" i="6"/>
  <c r="AK190" i="6"/>
  <c r="AK182" i="6"/>
  <c r="AK174" i="6"/>
  <c r="AK166" i="6"/>
  <c r="AK158" i="6"/>
  <c r="AK150" i="6"/>
  <c r="AK142" i="6"/>
  <c r="AK134" i="6"/>
  <c r="AK126" i="6"/>
  <c r="AK118" i="6"/>
  <c r="AK110" i="6"/>
  <c r="AK102" i="6"/>
  <c r="AK94" i="6"/>
  <c r="AK86" i="6"/>
  <c r="AK78" i="6"/>
  <c r="AK70" i="6"/>
  <c r="AK62" i="6"/>
  <c r="AK54" i="6"/>
  <c r="AK46" i="6"/>
  <c r="AK38" i="6"/>
  <c r="AK30" i="6"/>
  <c r="AK22" i="6"/>
  <c r="AK14" i="6"/>
  <c r="AQ40" i="6"/>
  <c r="AQ32" i="6"/>
  <c r="AQ24" i="6"/>
  <c r="AQ16" i="6"/>
  <c r="AK197" i="6"/>
  <c r="AK189" i="6"/>
  <c r="AK181" i="6"/>
  <c r="AK173" i="6"/>
  <c r="AK165" i="6"/>
  <c r="AK157" i="6"/>
  <c r="AK149" i="6"/>
  <c r="AK141" i="6"/>
  <c r="AK133" i="6"/>
  <c r="AK125" i="6"/>
  <c r="AK117" i="6"/>
  <c r="AK109" i="6"/>
  <c r="AK101" i="6"/>
  <c r="AK93" i="6"/>
  <c r="AK85" i="6"/>
  <c r="AK77" i="6"/>
  <c r="AK69" i="6"/>
  <c r="AK61" i="6"/>
  <c r="AK53" i="6"/>
  <c r="AK45" i="6"/>
  <c r="AK37" i="6"/>
  <c r="AK29" i="6"/>
  <c r="AK21" i="6"/>
  <c r="AK13" i="6"/>
  <c r="AK195" i="6"/>
  <c r="AK187" i="6"/>
  <c r="AK179" i="6"/>
  <c r="AK171" i="6"/>
  <c r="AK163" i="6"/>
  <c r="AK155" i="6"/>
  <c r="AK147" i="6"/>
  <c r="AK139" i="6"/>
  <c r="AK131" i="6"/>
  <c r="AK123" i="6"/>
  <c r="AK115" i="6"/>
  <c r="AK107" i="6"/>
  <c r="AK99" i="6"/>
  <c r="AK91" i="6"/>
  <c r="AK83" i="6"/>
  <c r="AK75" i="6"/>
  <c r="AK67" i="6"/>
  <c r="AK59" i="6"/>
  <c r="AK51" i="6"/>
  <c r="AK43" i="6"/>
  <c r="AK35" i="6"/>
  <c r="AK27" i="6"/>
  <c r="AK19" i="6"/>
  <c r="AK11" i="6"/>
  <c r="AK194" i="6"/>
  <c r="AK186" i="6"/>
  <c r="AK178" i="6"/>
  <c r="AK170" i="6"/>
  <c r="AK162" i="6"/>
  <c r="AK154" i="6"/>
  <c r="AK146" i="6"/>
  <c r="AK138" i="6"/>
  <c r="AK130" i="6"/>
  <c r="AK122" i="6"/>
  <c r="AK114" i="6"/>
  <c r="AK106" i="6"/>
  <c r="AK98" i="6"/>
  <c r="AK90" i="6"/>
  <c r="AK82" i="6"/>
  <c r="AK74" i="6"/>
  <c r="AK66" i="6"/>
  <c r="AK58" i="6"/>
  <c r="AK50" i="6"/>
  <c r="AK42" i="6"/>
  <c r="AK34" i="6"/>
  <c r="AK26" i="6"/>
  <c r="AK18" i="6"/>
  <c r="AK10" i="6"/>
  <c r="AQ36" i="6"/>
  <c r="AQ28" i="6"/>
  <c r="AQ20" i="6"/>
  <c r="AQ12" i="6"/>
  <c r="AK193" i="6"/>
  <c r="AK185" i="6"/>
  <c r="AK177" i="6"/>
  <c r="AK169" i="6"/>
  <c r="AK161" i="6"/>
  <c r="AK153" i="6"/>
  <c r="AK145" i="6"/>
  <c r="AK137" i="6"/>
  <c r="AK129" i="6"/>
  <c r="AK121" i="6"/>
  <c r="AK113" i="6"/>
  <c r="AK105" i="6"/>
  <c r="AK97" i="6"/>
  <c r="AK89" i="6"/>
  <c r="AK81" i="6"/>
  <c r="AK73" i="6"/>
  <c r="AK65" i="6"/>
  <c r="AK57" i="6"/>
  <c r="AK49" i="6"/>
  <c r="AK41" i="6"/>
  <c r="AK33" i="6"/>
  <c r="AK25" i="6"/>
  <c r="AK17" i="6"/>
  <c r="AK9" i="6"/>
  <c r="AK200" i="6"/>
  <c r="AK192" i="6"/>
  <c r="AK184" i="6"/>
  <c r="AK176" i="6"/>
  <c r="AK168" i="6"/>
  <c r="AK160" i="6"/>
  <c r="AK152" i="6"/>
  <c r="AK144" i="6"/>
  <c r="AK136" i="6"/>
  <c r="AK128" i="6"/>
  <c r="AK120" i="6"/>
  <c r="AK112" i="6"/>
  <c r="AK104" i="6"/>
  <c r="AK96" i="6"/>
  <c r="AK88" i="6"/>
  <c r="AK80" i="6"/>
  <c r="AK72" i="6"/>
  <c r="AK64" i="6"/>
  <c r="AK56" i="6"/>
  <c r="AK48" i="6"/>
  <c r="AK40" i="6"/>
  <c r="AK32" i="6"/>
  <c r="AK24" i="6"/>
  <c r="AK16" i="6"/>
  <c r="AK8" i="6"/>
  <c r="AQ42" i="6"/>
  <c r="AQ38" i="6"/>
  <c r="AQ34" i="6"/>
  <c r="AQ26" i="6"/>
  <c r="AQ22" i="6"/>
  <c r="AQ18" i="6"/>
  <c r="AQ10" i="6"/>
  <c r="AQ30" i="6"/>
  <c r="AQ14" i="6"/>
  <c r="N8" i="6"/>
  <c r="O8" i="6" s="1"/>
  <c r="AQ8" i="6" s="1"/>
  <c r="AQ41" i="6"/>
  <c r="AQ37" i="6"/>
  <c r="AQ33" i="6"/>
  <c r="AQ29" i="6"/>
  <c r="AQ25" i="6"/>
  <c r="AQ21" i="6"/>
  <c r="AQ17" i="6"/>
  <c r="AQ13" i="6"/>
  <c r="N9" i="6"/>
  <c r="O9" i="6" s="1"/>
  <c r="AQ9" i="6" s="1"/>
  <c r="AL198" i="6"/>
  <c r="AM198" i="6"/>
  <c r="AL194" i="6"/>
  <c r="AM194" i="6"/>
  <c r="AL190" i="6"/>
  <c r="AM190" i="6"/>
  <c r="AL186" i="6"/>
  <c r="AM186" i="6"/>
  <c r="AL182" i="6"/>
  <c r="AM182" i="6"/>
  <c r="AL178" i="6"/>
  <c r="AM178" i="6"/>
  <c r="AL174" i="6"/>
  <c r="AM174" i="6"/>
  <c r="AL170" i="6"/>
  <c r="AM170" i="6"/>
  <c r="AL166" i="6"/>
  <c r="AM166" i="6"/>
  <c r="AL162" i="6"/>
  <c r="AM162" i="6"/>
  <c r="AL158" i="6"/>
  <c r="AM158" i="6"/>
  <c r="AL154" i="6"/>
  <c r="AM154" i="6"/>
  <c r="AL150" i="6"/>
  <c r="AM150" i="6"/>
  <c r="AL146" i="6"/>
  <c r="AM146" i="6"/>
  <c r="AL142" i="6"/>
  <c r="AM142" i="6"/>
  <c r="AL138" i="6"/>
  <c r="AM138" i="6"/>
  <c r="AL134" i="6"/>
  <c r="AM134" i="6"/>
  <c r="AL130" i="6"/>
  <c r="AM130" i="6"/>
  <c r="AL126" i="6"/>
  <c r="AM126" i="6"/>
  <c r="AL122" i="6"/>
  <c r="AM122" i="6"/>
  <c r="AL118" i="6"/>
  <c r="AM118" i="6"/>
  <c r="AL114" i="6"/>
  <c r="AM114" i="6"/>
  <c r="AL110" i="6"/>
  <c r="AM110" i="6"/>
  <c r="AL106" i="6"/>
  <c r="AM106" i="6"/>
  <c r="AL102" i="6"/>
  <c r="AM102" i="6"/>
  <c r="AL98" i="6"/>
  <c r="AM98" i="6"/>
  <c r="AL94" i="6"/>
  <c r="AM94" i="6"/>
  <c r="AL90" i="6"/>
  <c r="AM90" i="6"/>
  <c r="AL86" i="6"/>
  <c r="AM86" i="6"/>
  <c r="AL82" i="6"/>
  <c r="AM82" i="6"/>
  <c r="AL78" i="6"/>
  <c r="AM78" i="6"/>
  <c r="AL74" i="6"/>
  <c r="AM74" i="6"/>
  <c r="AL70" i="6"/>
  <c r="AM70" i="6"/>
  <c r="AL66" i="6"/>
  <c r="AM66" i="6"/>
  <c r="AL62" i="6"/>
  <c r="AM62" i="6"/>
  <c r="AL58" i="6"/>
  <c r="AM58" i="6"/>
  <c r="AL54" i="6"/>
  <c r="AM54" i="6"/>
  <c r="AL50" i="6"/>
  <c r="AM50" i="6"/>
  <c r="AL46" i="6"/>
  <c r="AM46" i="6"/>
  <c r="AL42" i="6"/>
  <c r="AM42" i="6"/>
  <c r="AL38" i="6"/>
  <c r="AM38" i="6"/>
  <c r="AL34" i="6"/>
  <c r="AM34" i="6"/>
  <c r="AL30" i="6"/>
  <c r="AM30" i="6"/>
  <c r="AL26" i="6"/>
  <c r="AM26" i="6"/>
  <c r="AL22" i="6"/>
  <c r="AM22" i="6"/>
  <c r="AL18" i="6"/>
  <c r="AM18" i="6"/>
  <c r="AL14" i="6"/>
  <c r="AM14" i="6"/>
  <c r="AL10" i="6"/>
  <c r="AM10" i="6"/>
  <c r="AM197" i="6"/>
  <c r="AM193" i="6"/>
  <c r="AM189" i="6"/>
  <c r="AM185" i="6"/>
  <c r="AM181" i="6"/>
  <c r="AM177" i="6"/>
  <c r="AM173" i="6"/>
  <c r="AM169" i="6"/>
  <c r="AM165" i="6"/>
  <c r="AM161" i="6"/>
  <c r="AM157" i="6"/>
  <c r="AM153" i="6"/>
  <c r="AM149" i="6"/>
  <c r="AM145" i="6"/>
  <c r="AM141" i="6"/>
  <c r="AM137" i="6"/>
  <c r="AM133" i="6"/>
  <c r="AM129" i="6"/>
  <c r="AM125" i="6"/>
  <c r="AM121" i="6"/>
  <c r="AM117" i="6"/>
  <c r="AM113" i="6"/>
  <c r="AM109" i="6"/>
  <c r="AM105" i="6"/>
  <c r="AM101" i="6"/>
  <c r="AM97" i="6"/>
  <c r="AM93" i="6"/>
  <c r="AM89" i="6"/>
  <c r="AM85" i="6"/>
  <c r="AM81" i="6"/>
  <c r="AM77" i="6"/>
  <c r="AM73" i="6"/>
  <c r="AM69" i="6"/>
  <c r="AM65" i="6"/>
  <c r="AM61" i="6"/>
  <c r="AM57" i="6"/>
  <c r="AM53" i="6"/>
  <c r="AM49" i="6"/>
  <c r="AM45" i="6"/>
  <c r="AM41" i="6"/>
  <c r="AM37" i="6"/>
  <c r="AM33" i="6"/>
  <c r="AM29" i="6"/>
  <c r="AM25" i="6"/>
  <c r="AM21" i="6"/>
  <c r="AM17" i="6"/>
  <c r="AM13" i="6"/>
  <c r="AM9" i="6"/>
  <c r="AL200" i="6"/>
  <c r="AM200" i="6"/>
  <c r="AL196" i="6"/>
  <c r="AM196" i="6"/>
  <c r="AL192" i="6"/>
  <c r="AM192" i="6"/>
  <c r="AL188" i="6"/>
  <c r="AM188" i="6"/>
  <c r="AL184" i="6"/>
  <c r="AM184" i="6"/>
  <c r="AL180" i="6"/>
  <c r="AM180" i="6"/>
  <c r="AL176" i="6"/>
  <c r="AM176" i="6"/>
  <c r="AL172" i="6"/>
  <c r="AM172" i="6"/>
  <c r="AL168" i="6"/>
  <c r="AM168" i="6"/>
  <c r="AL164" i="6"/>
  <c r="AM164" i="6"/>
  <c r="AL160" i="6"/>
  <c r="AM160" i="6"/>
  <c r="AL156" i="6"/>
  <c r="AM156" i="6"/>
  <c r="AL152" i="6"/>
  <c r="AM152" i="6"/>
  <c r="AL148" i="6"/>
  <c r="AM148" i="6"/>
  <c r="AL144" i="6"/>
  <c r="AM144" i="6"/>
  <c r="AL140" i="6"/>
  <c r="AM140" i="6"/>
  <c r="AL136" i="6"/>
  <c r="AM136" i="6"/>
  <c r="AL132" i="6"/>
  <c r="AM132" i="6"/>
  <c r="AL128" i="6"/>
  <c r="AM128" i="6"/>
  <c r="AL124" i="6"/>
  <c r="AM124" i="6"/>
  <c r="AL120" i="6"/>
  <c r="AM120" i="6"/>
  <c r="AL116" i="6"/>
  <c r="AM116" i="6"/>
  <c r="AL112" i="6"/>
  <c r="AM112" i="6"/>
  <c r="AL108" i="6"/>
  <c r="AM108" i="6"/>
  <c r="AL104" i="6"/>
  <c r="AM104" i="6"/>
  <c r="AL100" i="6"/>
  <c r="AM100" i="6"/>
  <c r="AL96" i="6"/>
  <c r="AM96" i="6"/>
  <c r="AL92" i="6"/>
  <c r="AM92" i="6"/>
  <c r="AL88" i="6"/>
  <c r="AM88" i="6"/>
  <c r="AL84" i="6"/>
  <c r="AM84" i="6"/>
  <c r="AL80" i="6"/>
  <c r="AM80" i="6"/>
  <c r="AL76" i="6"/>
  <c r="AM76" i="6"/>
  <c r="AL72" i="6"/>
  <c r="AM72" i="6"/>
  <c r="AL68" i="6"/>
  <c r="AM68" i="6"/>
  <c r="AL64" i="6"/>
  <c r="AM64" i="6"/>
  <c r="AL60" i="6"/>
  <c r="AM60" i="6"/>
  <c r="AL56" i="6"/>
  <c r="AM56" i="6"/>
  <c r="AL52" i="6"/>
  <c r="AM52" i="6"/>
  <c r="AL48" i="6"/>
  <c r="AM48" i="6"/>
  <c r="AL44" i="6"/>
  <c r="AM44" i="6"/>
  <c r="AL40" i="6"/>
  <c r="AM40" i="6"/>
  <c r="AL36" i="6"/>
  <c r="AM36" i="6"/>
  <c r="AL32" i="6"/>
  <c r="AM32" i="6"/>
  <c r="AL28" i="6"/>
  <c r="AM28" i="6"/>
  <c r="AL24" i="6"/>
  <c r="AM24" i="6"/>
  <c r="AL20" i="6"/>
  <c r="AM20" i="6"/>
  <c r="AL16" i="6"/>
  <c r="AM16" i="6"/>
  <c r="AL12" i="6"/>
  <c r="AM12" i="6"/>
  <c r="AL8" i="6"/>
  <c r="AM8" i="6"/>
  <c r="AM199" i="6"/>
  <c r="AM195" i="6"/>
  <c r="AM191" i="6"/>
  <c r="AM187" i="6"/>
  <c r="AM183" i="6"/>
  <c r="AM179" i="6"/>
  <c r="AM175" i="6"/>
  <c r="AM171" i="6"/>
  <c r="AM167" i="6"/>
  <c r="AM163" i="6"/>
  <c r="AM159" i="6"/>
  <c r="AM155" i="6"/>
  <c r="AM151" i="6"/>
  <c r="AM147" i="6"/>
  <c r="AM143" i="6"/>
  <c r="AM139" i="6"/>
  <c r="AM135" i="6"/>
  <c r="AM131" i="6"/>
  <c r="AM127" i="6"/>
  <c r="AM123" i="6"/>
  <c r="AM119" i="6"/>
  <c r="AM115" i="6"/>
  <c r="AM111" i="6"/>
  <c r="AM107" i="6"/>
  <c r="AM103" i="6"/>
  <c r="AM99" i="6"/>
  <c r="AM95" i="6"/>
  <c r="AM91" i="6"/>
  <c r="AM87" i="6"/>
  <c r="AM83" i="6"/>
  <c r="AM79" i="6"/>
  <c r="AM75" i="6"/>
  <c r="AM71" i="6"/>
  <c r="AM67" i="6"/>
  <c r="AM63" i="6"/>
  <c r="AM59" i="6"/>
  <c r="AM55" i="6"/>
  <c r="AM51" i="6"/>
  <c r="AM47" i="6"/>
  <c r="AM43" i="6"/>
  <c r="AM39" i="6"/>
  <c r="AM35" i="6"/>
  <c r="AM31" i="6"/>
  <c r="AM27" i="6"/>
  <c r="AM23" i="6"/>
  <c r="AM19" i="6"/>
  <c r="AM15" i="6"/>
  <c r="AM11" i="6"/>
  <c r="N7" i="6"/>
  <c r="AQ7" i="6" s="1"/>
  <c r="AP7" i="6" s="1"/>
  <c r="AQ43" i="6"/>
  <c r="AQ39" i="6"/>
  <c r="AQ35" i="6"/>
  <c r="AQ31" i="6"/>
  <c r="AQ27" i="6"/>
  <c r="AQ23" i="6"/>
  <c r="AQ19" i="6"/>
  <c r="AQ15" i="6"/>
  <c r="AQ11" i="6"/>
  <c r="AL197" i="6"/>
  <c r="AL193" i="6"/>
  <c r="AL189" i="6"/>
  <c r="AL185" i="6"/>
  <c r="AL181" i="6"/>
  <c r="AL177" i="6"/>
  <c r="AL173" i="6"/>
  <c r="AL169" i="6"/>
  <c r="AL165" i="6"/>
  <c r="AL161" i="6"/>
  <c r="AL157" i="6"/>
  <c r="AL153" i="6"/>
  <c r="AL149" i="6"/>
  <c r="AL145" i="6"/>
  <c r="AL141" i="6"/>
  <c r="AL137" i="6"/>
  <c r="AL133" i="6"/>
  <c r="AL129" i="6"/>
  <c r="AL125" i="6"/>
  <c r="AL121" i="6"/>
  <c r="AL117" i="6"/>
  <c r="AL113" i="6"/>
  <c r="AL109" i="6"/>
  <c r="AL105" i="6"/>
  <c r="AL101" i="6"/>
  <c r="AL97" i="6"/>
  <c r="AL93" i="6"/>
  <c r="AL89" i="6"/>
  <c r="AL85" i="6"/>
  <c r="AL81" i="6"/>
  <c r="AL77" i="6"/>
  <c r="AL73" i="6"/>
  <c r="AL69" i="6"/>
  <c r="AL65" i="6"/>
  <c r="AL61" i="6"/>
  <c r="AL57" i="6"/>
  <c r="AL53" i="6"/>
  <c r="AL49" i="6"/>
  <c r="AL45" i="6"/>
  <c r="AL41" i="6"/>
  <c r="AL37" i="6"/>
  <c r="AL33" i="6"/>
  <c r="AL29" i="6"/>
  <c r="AL25" i="6"/>
  <c r="AL21" i="6"/>
  <c r="AL17" i="6"/>
  <c r="AL13" i="6"/>
  <c r="AL9" i="6"/>
  <c r="F13" i="5"/>
  <c r="F14" i="5" s="1"/>
  <c r="E13" i="5"/>
  <c r="E14" i="5" s="1"/>
  <c r="AM7" i="6" l="1"/>
  <c r="AN7" i="6"/>
  <c r="AL7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Divyansh Tripathi</author>
  </authors>
  <commentList>
    <comment ref="D5" authorId="0" shapeId="0" xr:uid="{36B3FFAE-6F85-4525-8FCA-2CD9D5605928}">
      <text>
        <r>
          <rPr>
            <b/>
            <sz val="9"/>
            <color indexed="81"/>
            <rFont val="Tahoma"/>
            <family val="2"/>
          </rPr>
          <t>Click on the heading</t>
        </r>
      </text>
    </comment>
    <comment ref="D14" authorId="0" shapeId="0" xr:uid="{3FC51AED-B12B-4EDA-BC1A-15E9AE7CA2CA}">
      <text>
        <r>
          <rPr>
            <b/>
            <sz val="9"/>
            <color indexed="81"/>
            <rFont val="Tahoma"/>
            <family val="2"/>
          </rPr>
          <t>Click on the heading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4" authorId="0" shapeId="0" xr:uid="{9E184389-C62D-4B98-A7D9-589CF77039B7}">
      <text>
        <r>
          <rPr>
            <b/>
            <sz val="9"/>
            <color indexed="81"/>
            <rFont val="Tahoma"/>
            <family val="2"/>
          </rPr>
          <t>Click on the heading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" authorId="0" shapeId="0" xr:uid="{BA9EC25C-C066-4085-A5C6-0D5F282CA196}">
      <text>
        <r>
          <rPr>
            <b/>
            <sz val="9"/>
            <color indexed="81"/>
            <rFont val="Tahoma"/>
            <family val="2"/>
          </rPr>
          <t>Click on the heading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4" authorId="0" shapeId="0" xr:uid="{AE7D4D59-9CC8-482A-9FDE-DCD087EFBF40}">
      <text>
        <r>
          <rPr>
            <b/>
            <sz val="9"/>
            <color indexed="81"/>
            <rFont val="Tahoma"/>
            <family val="2"/>
          </rPr>
          <t>Click on the heading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4" authorId="0" shapeId="0" xr:uid="{57728921-7C6E-43FF-A709-C4EF6389FB84}">
      <text>
        <r>
          <rPr>
            <b/>
            <sz val="9"/>
            <color indexed="81"/>
            <rFont val="Tahoma"/>
            <family val="2"/>
          </rPr>
          <t>Click on the heading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4" authorId="0" shapeId="0" xr:uid="{92BA3ADC-5571-4982-9690-63CA8B6FFD06}">
      <text>
        <r>
          <rPr>
            <b/>
            <sz val="9"/>
            <color indexed="81"/>
            <rFont val="Tahoma"/>
            <family val="2"/>
          </rPr>
          <t>Click on the heading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1" authorId="0" shapeId="0" xr:uid="{DD23CA36-28D2-4911-8FFD-F84B3BA08463}">
      <text>
        <r>
          <rPr>
            <b/>
            <sz val="9"/>
            <color indexed="81"/>
            <rFont val="Tahoma"/>
            <family val="2"/>
          </rPr>
          <t>Click on the heading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78" authorId="0" shapeId="0" xr:uid="{49AA7EC1-1FDF-4032-A373-8A5704DCAAE3}">
      <text>
        <r>
          <rPr>
            <b/>
            <sz val="9"/>
            <color indexed="81"/>
            <rFont val="Tahoma"/>
            <family val="2"/>
          </rPr>
          <t>Click on the heading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6" authorId="0" shapeId="0" xr:uid="{797D4F6A-4339-45E8-8340-7F841D7FC59C}">
      <text>
        <r>
          <rPr>
            <b/>
            <sz val="9"/>
            <color indexed="81"/>
            <rFont val="Tahoma"/>
            <family val="2"/>
          </rPr>
          <t>Click on the heading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2" authorId="0" shapeId="0" xr:uid="{AC84FF43-9CAB-4E25-BF64-1608CAE83BAD}">
      <text>
        <r>
          <rPr>
            <b/>
            <sz val="9"/>
            <color indexed="81"/>
            <rFont val="Tahoma"/>
            <family val="2"/>
          </rPr>
          <t>Click on the heading</t>
        </r>
      </text>
    </comment>
    <comment ref="D98" authorId="0" shapeId="0" xr:uid="{5705F854-0982-409C-ACF6-1A89636DF00F}">
      <text>
        <r>
          <rPr>
            <b/>
            <sz val="9"/>
            <color indexed="81"/>
            <rFont val="Tahoma"/>
            <family val="2"/>
          </rPr>
          <t>Click on the heading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<sst xmlns="http://schemas.openxmlformats.org/spreadsheetml/2006/main" count="235" uniqueCount="147">
  <si>
    <t>Digital and Structured</t>
  </si>
  <si>
    <t>PROCESS STABILITY</t>
  </si>
  <si>
    <t>Some change</t>
  </si>
  <si>
    <t>APPLICATIONS STABILITY</t>
  </si>
  <si>
    <t>Medium Change</t>
  </si>
  <si>
    <t>Daily</t>
  </si>
  <si>
    <t>The process does not have peaks</t>
  </si>
  <si>
    <t>PROCESS COMPLEXITY</t>
  </si>
  <si>
    <t>10-15 steps</t>
  </si>
  <si>
    <t>The process involves complex decisions</t>
  </si>
  <si>
    <t>4-5 aplications</t>
  </si>
  <si>
    <t>No</t>
  </si>
  <si>
    <t>INPUT DATA</t>
  </si>
  <si>
    <t>Yes</t>
  </si>
  <si>
    <t>What % of your input data is structured?</t>
  </si>
  <si>
    <t>&gt;= 80%</t>
  </si>
  <si>
    <t>ELIMINATORY QUESTIONS</t>
  </si>
  <si>
    <t>Rule Based vs Ad-hoc/Judgemental</t>
  </si>
  <si>
    <t>Possible Answers</t>
  </si>
  <si>
    <t>Scoring</t>
  </si>
  <si>
    <t>Exclusively Rule Based</t>
  </si>
  <si>
    <t>Feasible</t>
  </si>
  <si>
    <t>Mostly Rule Based</t>
  </si>
  <si>
    <t>Somelevel of subjectivity involved</t>
  </si>
  <si>
    <t>Mostly subjective</t>
  </si>
  <si>
    <t>Low Feasibility</t>
  </si>
  <si>
    <t>Exclusively Subjective</t>
  </si>
  <si>
    <t>Type of Input</t>
  </si>
  <si>
    <t>Not digital and Unstructured</t>
  </si>
  <si>
    <t>Non Digital and Structured</t>
  </si>
  <si>
    <t>Digitize first</t>
  </si>
  <si>
    <t>Digital and Unstructured</t>
  </si>
  <si>
    <t>POSTPONEMENT QUESTIONS</t>
  </si>
  <si>
    <t>Process Stability</t>
  </si>
  <si>
    <t>No change expected</t>
  </si>
  <si>
    <t>Very Small Change</t>
  </si>
  <si>
    <t>Significant Change</t>
  </si>
  <si>
    <t>Postpone</t>
  </si>
  <si>
    <t>Applications Stability</t>
  </si>
  <si>
    <t>SUITABILITY/BENEFIT QUESTIONS</t>
  </si>
  <si>
    <t>Frequency of the Process</t>
  </si>
  <si>
    <t>1 FTE = 260 days</t>
  </si>
  <si>
    <t>Weekly</t>
  </si>
  <si>
    <t>Bi-weekly</t>
  </si>
  <si>
    <t>Monthly</t>
  </si>
  <si>
    <t>Quarterly</t>
  </si>
  <si>
    <t>Annualy</t>
  </si>
  <si>
    <t>Process Peaks</t>
  </si>
  <si>
    <t>Regular (e.g. month closing), lasting for several days or weeks in a row and increasing the utilization of the team capacity by &gt; 20%</t>
  </si>
  <si>
    <t>Rare but predictable event (e.g. winter holidays/ yearly closing), lasting for the several days or weeks in a row and increasing the utilization of the team capacity by &gt; 20%</t>
  </si>
  <si>
    <t>Rare event, hard to predict, of short duration</t>
  </si>
  <si>
    <t>N/A</t>
  </si>
  <si>
    <t>EASE OF IMPLEMENTATION</t>
  </si>
  <si>
    <t>&lt;=10 steps</t>
  </si>
  <si>
    <t>15-25 steps</t>
  </si>
  <si>
    <t>25-40 steps</t>
  </si>
  <si>
    <t>&gt;40 steps</t>
  </si>
  <si>
    <t>Difficulty of decisions</t>
  </si>
  <si>
    <t>The process is linear - there are no decisions to be taken</t>
  </si>
  <si>
    <t>The process involves simple decisions (yes/no type)</t>
  </si>
  <si>
    <t>1 application</t>
  </si>
  <si>
    <t>2-3 applications</t>
  </si>
  <si>
    <t>&gt; 5 applications</t>
  </si>
  <si>
    <t>OCR?</t>
  </si>
  <si>
    <t>60%-80%</t>
  </si>
  <si>
    <t>40%-60%</t>
  </si>
  <si>
    <t>&lt;40%</t>
  </si>
  <si>
    <t>Low Effort</t>
  </si>
  <si>
    <t>Medium Effort</t>
  </si>
  <si>
    <t>High Effort</t>
  </si>
  <si>
    <t>Average Duration (in months)</t>
  </si>
  <si>
    <t>Average Team Composition for Enablement</t>
  </si>
  <si>
    <t>TOTAL TEAM</t>
  </si>
  <si>
    <t>ESTIMATED BENEFIT</t>
  </si>
  <si>
    <t>ESTIMATED IMPLEMENTATION EFFORT</t>
  </si>
  <si>
    <t>FEASIBILITY</t>
  </si>
  <si>
    <t xml:space="preserve">PROCESS DETAILS </t>
  </si>
  <si>
    <t>AUTOMATION POTENTIAL</t>
  </si>
  <si>
    <t>DECISION TYPE</t>
  </si>
  <si>
    <t>INPUT TYPE</t>
  </si>
  <si>
    <t>FEASIBILITY SCORE</t>
  </si>
  <si>
    <t>PROCESS VOLUMETRY</t>
  </si>
  <si>
    <t>ERRORS</t>
  </si>
  <si>
    <t>PROCESS PEAKS</t>
  </si>
  <si>
    <t>NUMBER OF STEPS</t>
  </si>
  <si>
    <t>EXCEPTIONS</t>
  </si>
  <si>
    <t>NUMBER OF APPLICATIONS</t>
  </si>
  <si>
    <t>THIN CLIENT</t>
  </si>
  <si>
    <t>DIGITAL INPUT</t>
  </si>
  <si>
    <t>SCANNED INPUT</t>
  </si>
  <si>
    <t>STRUCTURED DATA %</t>
  </si>
  <si>
    <t>Man Hours Freed</t>
  </si>
  <si>
    <t>Est. Error Reduction</t>
  </si>
  <si>
    <t>Est. AHT Reduction</t>
  </si>
  <si>
    <t>Peak Priority</t>
  </si>
  <si>
    <t>Man Hours spent</t>
  </si>
  <si>
    <t>IMPLEMENTATION</t>
  </si>
  <si>
    <t>Macro Process</t>
  </si>
  <si>
    <t>Process Name</t>
  </si>
  <si>
    <t>Sub-Process</t>
  </si>
  <si>
    <t>Activity</t>
  </si>
  <si>
    <r>
      <t xml:space="preserve">Are the </t>
    </r>
    <r>
      <rPr>
        <b/>
        <u/>
        <sz val="12"/>
        <color theme="1"/>
        <rFont val="Calibri (Body)_x0000_"/>
      </rPr>
      <t>decisions</t>
    </r>
    <r>
      <rPr>
        <sz val="12"/>
        <color theme="1"/>
        <rFont val="Calibri"/>
        <family val="2"/>
        <scheme val="minor"/>
      </rPr>
      <t xml:space="preserve"> rule-based or subjective/strategic?</t>
    </r>
  </si>
  <si>
    <t>Score</t>
  </si>
  <si>
    <r>
      <t>How do the</t>
    </r>
    <r>
      <rPr>
        <b/>
        <u/>
        <sz val="12"/>
        <color theme="1"/>
        <rFont val="Calibri (Body)_x0000_"/>
      </rPr>
      <t xml:space="preserve"> majority</t>
    </r>
    <r>
      <rPr>
        <sz val="12"/>
        <color theme="1"/>
        <rFont val="Calibri"/>
        <family val="2"/>
        <scheme val="minor"/>
      </rPr>
      <t xml:space="preserve"> of your data inputs look like?</t>
    </r>
  </si>
  <si>
    <r>
      <t xml:space="preserve">How will your process change in the next </t>
    </r>
    <r>
      <rPr>
        <b/>
        <u/>
        <sz val="12"/>
        <color theme="1"/>
        <rFont val="Calibri (Body)_x0000_"/>
      </rPr>
      <t>6 months?</t>
    </r>
  </si>
  <si>
    <r>
      <t>What is the</t>
    </r>
    <r>
      <rPr>
        <b/>
        <u/>
        <sz val="12"/>
        <color theme="1"/>
        <rFont val="Calibri (Body)_x0000_"/>
      </rPr>
      <t xml:space="preserve"> frequency</t>
    </r>
    <r>
      <rPr>
        <sz val="12"/>
        <color theme="1"/>
        <rFont val="Calibri"/>
        <family val="2"/>
        <scheme val="minor"/>
      </rPr>
      <t xml:space="preserve"> of the process?</t>
    </r>
  </si>
  <si>
    <r>
      <t xml:space="preserve">What is the </t>
    </r>
    <r>
      <rPr>
        <b/>
        <u/>
        <sz val="12"/>
        <color theme="1"/>
        <rFont val="Calibri (Body)_x0000_"/>
      </rPr>
      <t>volume of transactions/frequency</t>
    </r>
    <r>
      <rPr>
        <sz val="12"/>
        <color theme="1"/>
        <rFont val="Calibri"/>
        <family val="2"/>
        <scheme val="minor"/>
      </rPr>
      <t xml:space="preserve"> (number of times the process is ran/selected frequency)?</t>
    </r>
  </si>
  <si>
    <r>
      <t xml:space="preserve">What is the </t>
    </r>
    <r>
      <rPr>
        <b/>
        <u/>
        <sz val="12"/>
        <color theme="1"/>
        <rFont val="Calibri (Body)_x0000_"/>
      </rPr>
      <t xml:space="preserve">average time it takes for the process to be ran once </t>
    </r>
    <r>
      <rPr>
        <sz val="12"/>
        <color theme="1"/>
        <rFont val="Calibri"/>
        <family val="2"/>
        <scheme val="minor"/>
      </rPr>
      <t>(average handling time/transaction)?</t>
    </r>
    <r>
      <rPr>
        <b/>
        <sz val="12"/>
        <color theme="1"/>
        <rFont val="Calibri (Body)_x0000_"/>
      </rPr>
      <t xml:space="preserve"> (in minutes)</t>
    </r>
  </si>
  <si>
    <t>Equivalent FTEs</t>
  </si>
  <si>
    <r>
      <t xml:space="preserve">What is the average number of </t>
    </r>
    <r>
      <rPr>
        <b/>
        <u/>
        <sz val="12"/>
        <color theme="1"/>
        <rFont val="Calibri (Body)_x0000_"/>
      </rPr>
      <t>human errors</t>
    </r>
    <r>
      <rPr>
        <sz val="12"/>
        <color theme="1"/>
        <rFont val="Calibri"/>
        <family val="2"/>
        <scheme val="minor"/>
      </rPr>
      <t>?</t>
    </r>
  </si>
  <si>
    <r>
      <t xml:space="preserve">How would you characterize </t>
    </r>
    <r>
      <rPr>
        <b/>
        <u/>
        <sz val="12"/>
        <color theme="1"/>
        <rFont val="Calibri (Body)_x0000_"/>
      </rPr>
      <t>the peaks</t>
    </r>
    <r>
      <rPr>
        <sz val="12"/>
        <color theme="1"/>
        <rFont val="Calibri"/>
        <family val="2"/>
        <scheme val="minor"/>
      </rPr>
      <t xml:space="preserve"> of the process?</t>
    </r>
  </si>
  <si>
    <r>
      <t xml:space="preserve">How many </t>
    </r>
    <r>
      <rPr>
        <b/>
        <u/>
        <sz val="14"/>
        <color theme="1"/>
        <rFont val="Calibri (Body)_x0000_"/>
      </rPr>
      <t>steps</t>
    </r>
    <r>
      <rPr>
        <sz val="14"/>
        <color theme="1"/>
        <rFont val="Calibri"/>
        <family val="2"/>
        <scheme val="minor"/>
      </rPr>
      <t xml:space="preserve"> does the process have?</t>
    </r>
  </si>
  <si>
    <t>SCORE</t>
  </si>
  <si>
    <r>
      <t xml:space="preserve">How </t>
    </r>
    <r>
      <rPr>
        <b/>
        <u/>
        <sz val="14"/>
        <color theme="1"/>
        <rFont val="Calibri (Body)_x0000_"/>
      </rPr>
      <t>difficult</t>
    </r>
    <r>
      <rPr>
        <sz val="14"/>
        <color theme="1"/>
        <rFont val="Calibri"/>
        <family val="2"/>
        <scheme val="minor"/>
      </rPr>
      <t xml:space="preserve"> are the decisions that you must take to complete the process?</t>
    </r>
  </si>
  <si>
    <r>
      <t xml:space="preserve">What is the average number of cases where you are </t>
    </r>
    <r>
      <rPr>
        <b/>
        <sz val="14"/>
        <color theme="1"/>
        <rFont val="Calibri"/>
        <family val="2"/>
        <scheme val="minor"/>
      </rPr>
      <t>unable to complete the entire process</t>
    </r>
    <r>
      <rPr>
        <sz val="14"/>
        <color theme="1"/>
        <rFont val="Calibri"/>
        <family val="2"/>
        <scheme val="minor"/>
      </rPr>
      <t>? (Either because you require input form a different person or because you end up in a situation that is not covered by a clear rule)</t>
    </r>
  </si>
  <si>
    <r>
      <t xml:space="preserve">What is the </t>
    </r>
    <r>
      <rPr>
        <b/>
        <u/>
        <sz val="14"/>
        <color theme="1"/>
        <rFont val="Calibri (Body)_x0000_"/>
      </rPr>
      <t>number of applications</t>
    </r>
    <r>
      <rPr>
        <sz val="14"/>
        <color theme="1"/>
        <rFont val="Calibri"/>
        <family val="2"/>
        <scheme val="minor"/>
      </rPr>
      <t xml:space="preserve"> that you use for the process?</t>
    </r>
  </si>
  <si>
    <r>
      <t xml:space="preserve">Are any of the applications accessed via </t>
    </r>
    <r>
      <rPr>
        <b/>
        <u/>
        <sz val="14"/>
        <color theme="1"/>
        <rFont val="Calibri (Body)_x0000_"/>
      </rPr>
      <t>Citrix/VDI</t>
    </r>
    <r>
      <rPr>
        <sz val="14"/>
        <color theme="1"/>
        <rFont val="Calibri"/>
        <family val="2"/>
        <scheme val="minor"/>
      </rPr>
      <t>?</t>
    </r>
  </si>
  <si>
    <r>
      <t xml:space="preserve">What % of your </t>
    </r>
    <r>
      <rPr>
        <b/>
        <u/>
        <sz val="14"/>
        <color theme="1"/>
        <rFont val="Calibri (Body)_x0000_"/>
      </rPr>
      <t>input data</t>
    </r>
    <r>
      <rPr>
        <sz val="14"/>
        <color theme="1"/>
        <rFont val="Calibri (Body)_x0000_"/>
      </rPr>
      <t xml:space="preserve"> is digital?</t>
    </r>
  </si>
  <si>
    <r>
      <t>Is any of your digital input</t>
    </r>
    <r>
      <rPr>
        <b/>
        <u/>
        <sz val="14"/>
        <color theme="1"/>
        <rFont val="Calibri (Body)_x0000_"/>
      </rPr>
      <t xml:space="preserve"> scanned</t>
    </r>
    <r>
      <rPr>
        <sz val="14"/>
        <color theme="1"/>
        <rFont val="Calibri"/>
        <family val="2"/>
        <scheme val="minor"/>
      </rPr>
      <t>?</t>
    </r>
  </si>
  <si>
    <t>% Automation</t>
  </si>
  <si>
    <t>Estimated Bandwidth Freed expressed as man hours/year</t>
  </si>
  <si>
    <t>Expressed as %</t>
  </si>
  <si>
    <t>From 3=  lowest to 1 = highest</t>
  </si>
  <si>
    <t>Expressed as man hours</t>
  </si>
  <si>
    <t>% effort</t>
  </si>
  <si>
    <t>Vendor Onboarding</t>
  </si>
  <si>
    <t>Vendor Creation</t>
  </si>
  <si>
    <t>Vendor Contract Validation</t>
  </si>
  <si>
    <t>Vendor Data extraction</t>
  </si>
  <si>
    <t>Vendor Data Entry</t>
  </si>
  <si>
    <t>Number of steps</t>
  </si>
  <si>
    <t>Number of applications</t>
  </si>
  <si>
    <t>Thin client?</t>
  </si>
  <si>
    <t xml:space="preserve">These are control questions that are not scored.  The (frequency  x AHT x (Volume/frequency)) will be used to estimat the number of FTEs </t>
  </si>
  <si>
    <t>Structured data vs Unstructured data</t>
  </si>
  <si>
    <t>Click on the column heading to know more about that criteria</t>
  </si>
  <si>
    <t>Project Manager</t>
  </si>
  <si>
    <t>Change Manager</t>
  </si>
  <si>
    <t>Program Manager</t>
  </si>
  <si>
    <t>Automation Business Analyst</t>
  </si>
  <si>
    <t>Infrastructure Engineer</t>
  </si>
  <si>
    <t>Automation Solution Architect</t>
  </si>
  <si>
    <t>Automation Developer</t>
  </si>
  <si>
    <t>Technical Support Manager</t>
  </si>
  <si>
    <t>Operations Support</t>
  </si>
  <si>
    <t>STABILITY</t>
  </si>
  <si>
    <t>SUITABILITY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</si>
</sst>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u/>
      <sz val="20"/>
      <color theme="5"/>
      <name val="Calibri"/>
      <family val="2"/>
      <scheme val="minor"/>
    </font>
    <font>
      <sz val="14"/>
      <color theme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14"/>
      <color theme="1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4"/>
      <color theme="1"/>
      <name val="Calibri (Body)_x0000_"/>
    </font>
    <font>
      <sz val="14"/>
      <color theme="1"/>
      <name val="Calibri (Body)_x0000_"/>
    </font>
    <font>
      <b/>
      <sz val="20"/>
      <color theme="1"/>
      <name val="Calibri"/>
      <family val="2"/>
      <scheme val="minor"/>
    </font>
    <font>
      <b/>
      <u/>
      <sz val="12"/>
      <color theme="1"/>
      <name val="Calibri (Body)_x0000_"/>
    </font>
    <font>
      <b/>
      <sz val="12"/>
      <color theme="1"/>
      <name val="Calibri (Body)_x0000_"/>
    </font>
    <font>
      <b/>
      <sz val="18"/>
      <color theme="1"/>
      <name val="Calibri (Body)_x0000_"/>
    </font>
    <font>
      <b/>
      <sz val="18"/>
      <name val="Calibri"/>
      <family val="2"/>
      <scheme val="minor"/>
    </font>
    <font>
      <b/>
      <sz val="16"/>
      <name val="Calibri Light"/>
      <family val="2"/>
      <scheme val="maj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4"/>
      <color rgb="FFFA4616"/>
      <name val="Calibri Light"/>
      <family val="2"/>
      <scheme val="major"/>
    </font>
    <font>
      <b/>
      <sz val="18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4616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/>
      <right/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/>
      <top style="thin">
        <color theme="8" tint="-0.499984740745262"/>
      </top>
      <bottom style="thin">
        <color theme="8" tint="-0.499984740745262"/>
      </bottom>
      <diagonal/>
    </border>
    <border>
      <left/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8" tint="-0.499984740745262"/>
      </bottom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/>
      <top style="thin">
        <color theme="8" tint="-0.499984740745262"/>
      </top>
      <bottom/>
      <diagonal/>
    </border>
    <border>
      <left/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 style="thin">
        <color theme="8" tint="-0.499984740745262"/>
      </bottom>
      <diagonal/>
    </border>
    <border>
      <left/>
      <right style="thin">
        <color theme="8" tint="-0.499984740745262"/>
      </right>
      <top/>
      <bottom style="thin">
        <color theme="8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8" tint="-0.499984740745262"/>
      </left>
      <right style="thin">
        <color theme="8" tint="-0.499984740745262"/>
      </right>
      <top/>
      <bottom style="thin">
        <color theme="8" tint="-0.499984740745262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6">
    <xf numFmtId="0" fontId="0" fillId="0" borderId="0" xfId="0"/>
    <xf numFmtId="0" fontId="4" fillId="0" borderId="0" xfId="0" applyFont="1"/>
    <xf numFmtId="0" fontId="0" fillId="0" borderId="0" xfId="0" applyAlignment="1">
      <alignment horizontal="left" vertical="justify"/>
    </xf>
    <xf numFmtId="0" fontId="0" fillId="0" borderId="0" xfId="0" applyAlignment="1">
      <alignment horizontal="left" vertical="justify" wrapText="1"/>
    </xf>
    <xf numFmtId="0" fontId="8" fillId="0" borderId="0" xfId="0" applyFont="1"/>
    <xf numFmtId="0" fontId="10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2" borderId="1" xfId="1" applyAlignment="1">
      <alignment horizontal="left" vertical="center" wrapText="1"/>
    </xf>
    <xf numFmtId="3" fontId="10" fillId="0" borderId="0" xfId="0" applyNumberFormat="1" applyFont="1" applyAlignment="1">
      <alignment horizontal="left" vertical="center" wrapText="1"/>
    </xf>
    <xf numFmtId="9" fontId="10" fillId="0" borderId="0" xfId="0" applyNumberFormat="1" applyFont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1" fillId="2" borderId="7" xfId="1" applyBorder="1" applyAlignment="1">
      <alignment horizontal="left" vertical="center" wrapText="1"/>
    </xf>
    <xf numFmtId="3" fontId="10" fillId="0" borderId="7" xfId="0" applyNumberFormat="1" applyFont="1" applyBorder="1" applyAlignment="1">
      <alignment horizontal="left" vertical="center" wrapText="1"/>
    </xf>
    <xf numFmtId="9" fontId="10" fillId="0" borderId="7" xfId="0" applyNumberFormat="1" applyFont="1" applyBorder="1" applyAlignment="1">
      <alignment horizontal="left" vertical="center" wrapText="1"/>
    </xf>
    <xf numFmtId="0" fontId="10" fillId="0" borderId="8" xfId="0" applyFont="1" applyBorder="1" applyAlignment="1">
      <alignment horizontal="left" vertical="center" wrapText="1"/>
    </xf>
    <xf numFmtId="3" fontId="10" fillId="0" borderId="8" xfId="0" applyNumberFormat="1" applyFont="1" applyBorder="1" applyAlignment="1">
      <alignment horizontal="left" vertical="center" wrapText="1"/>
    </xf>
    <xf numFmtId="9" fontId="10" fillId="0" borderId="8" xfId="0" applyNumberFormat="1" applyFont="1" applyBorder="1" applyAlignment="1">
      <alignment horizontal="left" vertical="center" wrapText="1"/>
    </xf>
    <xf numFmtId="9" fontId="10" fillId="0" borderId="8" xfId="0" quotePrefix="1" applyNumberFormat="1" applyFont="1" applyBorder="1" applyAlignment="1">
      <alignment horizontal="left" vertical="center" wrapText="1"/>
    </xf>
    <xf numFmtId="9" fontId="1" fillId="2" borderId="1" xfId="1" applyNumberFormat="1" applyAlignment="1">
      <alignment horizontal="left" vertical="center" wrapText="1"/>
    </xf>
    <xf numFmtId="3" fontId="1" fillId="2" borderId="1" xfId="1" applyNumberFormat="1" applyAlignment="1">
      <alignment horizontal="left" vertical="center" wrapText="1"/>
    </xf>
    <xf numFmtId="0" fontId="9" fillId="0" borderId="15" xfId="0" applyFont="1" applyBorder="1"/>
    <xf numFmtId="0" fontId="11" fillId="0" borderId="15" xfId="0" applyFont="1" applyBorder="1"/>
    <xf numFmtId="0" fontId="9" fillId="0" borderId="15" xfId="0" applyFont="1" applyBorder="1" applyAlignment="1">
      <alignment wrapText="1"/>
    </xf>
    <xf numFmtId="0" fontId="12" fillId="0" borderId="15" xfId="0" applyFont="1" applyBorder="1"/>
    <xf numFmtId="0" fontId="9" fillId="5" borderId="15" xfId="0" applyFont="1" applyFill="1" applyBorder="1"/>
    <xf numFmtId="9" fontId="11" fillId="7" borderId="2" xfId="0" applyNumberFormat="1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left" vertical="center" wrapText="1"/>
    </xf>
    <xf numFmtId="9" fontId="9" fillId="7" borderId="4" xfId="0" applyNumberFormat="1" applyFont="1" applyFill="1" applyBorder="1" applyAlignment="1">
      <alignment horizontal="left" vertical="center" wrapText="1"/>
    </xf>
    <xf numFmtId="9" fontId="11" fillId="6" borderId="2" xfId="0" applyNumberFormat="1" applyFont="1" applyFill="1" applyBorder="1" applyAlignment="1">
      <alignment horizontal="left" vertical="center" wrapText="1"/>
    </xf>
    <xf numFmtId="0" fontId="0" fillId="6" borderId="4" xfId="0" applyFill="1" applyBorder="1" applyAlignment="1">
      <alignment horizontal="left" vertical="center" wrapText="1"/>
    </xf>
    <xf numFmtId="3" fontId="0" fillId="6" borderId="4" xfId="0" applyNumberFormat="1" applyFill="1" applyBorder="1" applyAlignment="1">
      <alignment horizontal="left" vertical="center" wrapText="1"/>
    </xf>
    <xf numFmtId="9" fontId="0" fillId="6" borderId="4" xfId="0" applyNumberFormat="1" applyFill="1" applyBorder="1" applyAlignment="1">
      <alignment horizontal="left" vertical="center" wrapText="1"/>
    </xf>
    <xf numFmtId="3" fontId="9" fillId="8" borderId="2" xfId="0" applyNumberFormat="1" applyFont="1" applyFill="1" applyBorder="1" applyAlignment="1">
      <alignment horizontal="left" vertical="center" wrapText="1"/>
    </xf>
    <xf numFmtId="9" fontId="9" fillId="8" borderId="2" xfId="0" applyNumberFormat="1" applyFont="1" applyFill="1" applyBorder="1" applyAlignment="1">
      <alignment horizontal="left" vertical="center" wrapText="1"/>
    </xf>
    <xf numFmtId="0" fontId="9" fillId="8" borderId="2" xfId="0" applyFont="1" applyFill="1" applyBorder="1" applyAlignment="1">
      <alignment horizontal="left" vertical="center" wrapText="1"/>
    </xf>
    <xf numFmtId="0" fontId="9" fillId="9" borderId="2" xfId="0" applyFont="1" applyFill="1" applyBorder="1" applyAlignment="1">
      <alignment horizontal="left" vertical="center" wrapText="1"/>
    </xf>
    <xf numFmtId="0" fontId="11" fillId="0" borderId="15" xfId="0" applyFont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1" fillId="6" borderId="15" xfId="0" applyFont="1" applyFill="1" applyBorder="1" applyAlignment="1">
      <alignment horizontal="center"/>
    </xf>
    <xf numFmtId="1" fontId="9" fillId="0" borderId="15" xfId="0" applyNumberFormat="1" applyFont="1" applyBorder="1" applyAlignment="1">
      <alignment horizontal="center"/>
    </xf>
    <xf numFmtId="0" fontId="0" fillId="10" borderId="0" xfId="0" applyFill="1" applyAlignment="1">
      <alignment horizontal="left" vertical="justify"/>
    </xf>
    <xf numFmtId="0" fontId="6" fillId="0" borderId="0" xfId="0" applyFont="1" applyAlignment="1">
      <alignment horizontal="right" vertical="justify"/>
    </xf>
    <xf numFmtId="0" fontId="22" fillId="0" borderId="0" xfId="0" applyFont="1" applyAlignment="1">
      <alignment horizontal="left" vertical="justify" wrapText="1"/>
    </xf>
    <xf numFmtId="0" fontId="22" fillId="0" borderId="0" xfId="0" applyFont="1" applyAlignment="1">
      <alignment horizontal="left" vertical="justify"/>
    </xf>
    <xf numFmtId="0" fontId="20" fillId="0" borderId="0" xfId="0" applyFont="1" applyAlignment="1">
      <alignment horizontal="center" vertical="justify" wrapText="1"/>
    </xf>
    <xf numFmtId="0" fontId="21" fillId="0" borderId="0" xfId="0" applyFont="1" applyAlignment="1">
      <alignment horizontal="center" vertical="justify" wrapText="1"/>
    </xf>
    <xf numFmtId="0" fontId="22" fillId="0" borderId="0" xfId="0" applyFont="1" applyAlignment="1">
      <alignment horizontal="center" vertical="justify" wrapText="1"/>
    </xf>
    <xf numFmtId="0" fontId="22" fillId="0" borderId="0" xfId="0" applyFont="1" applyAlignment="1">
      <alignment horizontal="center" vertical="justify"/>
    </xf>
    <xf numFmtId="0" fontId="21" fillId="0" borderId="16" xfId="0" applyFont="1" applyBorder="1" applyAlignment="1">
      <alignment horizontal="center" vertical="justify" wrapText="1"/>
    </xf>
    <xf numFmtId="0" fontId="21" fillId="0" borderId="16" xfId="0" applyFont="1" applyBorder="1" applyAlignment="1">
      <alignment horizontal="center" vertical="justify"/>
    </xf>
    <xf numFmtId="0" fontId="21" fillId="0" borderId="17" xfId="0" applyFont="1" applyBorder="1" applyAlignment="1">
      <alignment horizontal="center" vertical="justify" wrapText="1"/>
    </xf>
    <xf numFmtId="0" fontId="21" fillId="0" borderId="17" xfId="0" applyFont="1" applyBorder="1" applyAlignment="1">
      <alignment horizontal="center" vertical="justify"/>
    </xf>
    <xf numFmtId="0" fontId="21" fillId="0" borderId="16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4" fillId="11" borderId="0" xfId="0" applyFont="1" applyFill="1"/>
    <xf numFmtId="0" fontId="19" fillId="4" borderId="0" xfId="0" applyFont="1" applyFill="1" applyAlignment="1">
      <alignment horizontal="center" vertical="justify" wrapText="1"/>
    </xf>
    <xf numFmtId="0" fontId="5" fillId="0" borderId="0" xfId="0" applyFont="1" applyAlignment="1">
      <alignment horizontal="left" vertical="justify"/>
    </xf>
    <xf numFmtId="0" fontId="23" fillId="0" borderId="0" xfId="0" applyFont="1" applyAlignment="1">
      <alignment horizontal="left" vertical="justify"/>
    </xf>
    <xf numFmtId="0" fontId="7" fillId="7" borderId="5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9" borderId="12" xfId="0" applyFont="1" applyFill="1" applyBorder="1" applyAlignment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0" fontId="7" fillId="9" borderId="14" xfId="0" applyFont="1" applyFill="1" applyBorder="1" applyAlignment="1">
      <alignment horizontal="center" vertical="center" wrapText="1"/>
    </xf>
    <xf numFmtId="0" fontId="18" fillId="8" borderId="10" xfId="0" applyFont="1" applyFill="1" applyBorder="1" applyAlignment="1">
      <alignment horizontal="center" vertical="center" wrapText="1"/>
    </xf>
    <xf numFmtId="0" fontId="18" fillId="8" borderId="11" xfId="0" applyFont="1" applyFill="1" applyBorder="1" applyAlignment="1">
      <alignment horizontal="center" vertical="center" wrapText="1"/>
    </xf>
    <xf numFmtId="0" fontId="18" fillId="8" borderId="12" xfId="0" applyFont="1" applyFill="1" applyBorder="1" applyAlignment="1">
      <alignment horizontal="center" vertical="center" wrapText="1"/>
    </xf>
    <xf numFmtId="0" fontId="18" fillId="8" borderId="13" xfId="0" applyFont="1" applyFill="1" applyBorder="1" applyAlignment="1">
      <alignment horizontal="center" vertical="center" wrapText="1"/>
    </xf>
    <xf numFmtId="0" fontId="18" fillId="8" borderId="9" xfId="0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9" fontId="11" fillId="7" borderId="12" xfId="0" applyNumberFormat="1" applyFont="1" applyFill="1" applyBorder="1" applyAlignment="1">
      <alignment horizontal="center" vertical="center" wrapText="1"/>
    </xf>
    <xf numFmtId="9" fontId="11" fillId="7" borderId="14" xfId="0" applyNumberFormat="1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 vertical="center" wrapText="1"/>
    </xf>
    <xf numFmtId="0" fontId="7" fillId="6" borderId="14" xfId="0" applyFont="1" applyFill="1" applyBorder="1" applyAlignment="1">
      <alignment horizontal="center" vertical="center" wrapText="1"/>
    </xf>
    <xf numFmtId="0" fontId="7" fillId="6" borderId="1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top" wrapText="1"/>
    </xf>
    <xf numFmtId="0" fontId="0" fillId="6" borderId="4" xfId="0" applyFill="1" applyBorder="1" applyAlignment="1">
      <alignment horizontal="center" vertical="top" wrapText="1"/>
    </xf>
    <xf numFmtId="0" fontId="15" fillId="6" borderId="0" xfId="0" applyFont="1" applyFill="1" applyAlignment="1">
      <alignment horizontal="center" vertical="center" wrapText="1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colors>
    <mruColors>
      <color rgb="FFFA4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2254</xdr:colOff>
      <xdr:row>2</xdr:row>
      <xdr:rowOff>40785</xdr:rowOff>
    </xdr:from>
    <xdr:to>
      <xdr:col>3</xdr:col>
      <xdr:colOff>211856</xdr:colOff>
      <xdr:row>3</xdr:row>
      <xdr:rowOff>113960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E91196-82ED-8648-B3C1-C74120427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08467" y="432991"/>
          <a:ext cx="2146427" cy="7315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51C7-BA9C-9447-A78D-24579326F3FD}">
  <dimension ref="B1:I106"/>
  <sheetViews>
    <sheetView showGridLines="0" topLeftCell="A46" workbookViewId="0">
      <selection activeCell="H102" sqref="H102"/>
    </sheetView>
  </sheetViews>
  <sheetFormatPr defaultColWidth="10.75" defaultRowHeight="15.75"/>
  <cols>
    <col min="1" max="1" width="5.5" style="1" customWidth="1"/>
    <col min="2" max="2" width="4.75" style="1" customWidth="1"/>
    <col min="3" max="3" width="10.75" style="1"/>
    <col min="4" max="4" width="101" style="1" customWidth="1"/>
    <col min="5" max="5" width="41.5" style="1" customWidth="1"/>
    <col min="6" max="6" width="10.75" style="1" customWidth="1"/>
    <col min="7" max="7" width="5.5" style="1" customWidth="1"/>
    <col min="8" max="8" width="17" style="1" customWidth="1"/>
    <col min="9" max="16384" width="10.75" style="1"/>
  </cols>
  <sheetData>
    <row r="1" spans="2:9" ht="23.25">
      <c r="D1" s="56" t="s">
        <v>135</v>
      </c>
    </row>
    <row r="3" spans="2:9" ht="26.25">
      <c r="B3" s="2"/>
      <c r="C3" s="58" t="s">
        <v>16</v>
      </c>
      <c r="D3" s="58"/>
      <c r="E3" s="58"/>
      <c r="F3" s="58"/>
      <c r="G3" s="2"/>
      <c r="H3" s="2"/>
      <c r="I3" s="2"/>
    </row>
    <row r="4" spans="2:9">
      <c r="B4" s="2"/>
      <c r="C4" s="2"/>
      <c r="D4" s="3"/>
      <c r="E4" s="2"/>
      <c r="F4" s="2"/>
      <c r="G4" s="2"/>
      <c r="H4" s="2"/>
      <c r="I4" s="2"/>
    </row>
    <row r="5" spans="2:9" ht="23.25">
      <c r="B5" s="2"/>
      <c r="C5" s="2"/>
      <c r="D5" s="57" t="s">
        <v>17</v>
      </c>
      <c r="E5" s="57"/>
      <c r="F5" s="2"/>
      <c r="G5" s="2"/>
      <c r="H5" s="2"/>
      <c r="I5" s="2"/>
    </row>
    <row r="6" spans="2:9" ht="21">
      <c r="B6" s="2"/>
      <c r="C6" s="2"/>
      <c r="D6" s="46" t="s">
        <v>18</v>
      </c>
      <c r="E6" s="46" t="s">
        <v>19</v>
      </c>
      <c r="F6" s="2"/>
      <c r="G6" s="2"/>
      <c r="H6" s="2"/>
      <c r="I6" s="2"/>
    </row>
    <row r="7" spans="2:9" ht="18.75">
      <c r="B7" s="2"/>
      <c r="C7" s="2"/>
      <c r="D7" s="50" t="s">
        <v>20</v>
      </c>
      <c r="E7" s="51" t="s">
        <v>21</v>
      </c>
      <c r="F7" s="2"/>
      <c r="G7" s="2"/>
      <c r="H7" s="2"/>
      <c r="I7" s="2"/>
    </row>
    <row r="8" spans="2:9" ht="18.75">
      <c r="B8" s="2"/>
      <c r="C8" s="2"/>
      <c r="D8" s="52" t="s">
        <v>22</v>
      </c>
      <c r="E8" s="53" t="s">
        <v>21</v>
      </c>
      <c r="F8" s="2"/>
      <c r="G8" s="2"/>
      <c r="H8" s="2"/>
      <c r="I8" s="2"/>
    </row>
    <row r="9" spans="2:9" ht="18.75">
      <c r="B9" s="2"/>
      <c r="C9" s="2"/>
      <c r="D9" s="52" t="s">
        <v>23</v>
      </c>
      <c r="E9" s="53" t="s">
        <v>21</v>
      </c>
      <c r="F9" s="2"/>
      <c r="G9" s="2"/>
      <c r="H9" s="2"/>
      <c r="I9" s="2"/>
    </row>
    <row r="10" spans="2:9" ht="18.75">
      <c r="B10" s="2"/>
      <c r="C10" s="2"/>
      <c r="D10" s="52" t="s">
        <v>24</v>
      </c>
      <c r="E10" s="53" t="s">
        <v>25</v>
      </c>
      <c r="F10" s="2"/>
      <c r="G10" s="2"/>
      <c r="H10" s="2"/>
      <c r="I10" s="2"/>
    </row>
    <row r="11" spans="2:9" ht="18.75">
      <c r="B11" s="2"/>
      <c r="C11" s="2"/>
      <c r="D11" s="52" t="s">
        <v>26</v>
      </c>
      <c r="E11" s="53" t="s">
        <v>25</v>
      </c>
      <c r="F11" s="2"/>
      <c r="G11" s="2"/>
      <c r="H11" s="2"/>
      <c r="I11" s="2"/>
    </row>
    <row r="12" spans="2:9">
      <c r="B12" s="2"/>
      <c r="C12" s="2"/>
      <c r="D12" s="3"/>
      <c r="E12" s="2"/>
      <c r="F12" s="2"/>
      <c r="G12" s="2"/>
      <c r="H12" s="2"/>
      <c r="I12" s="2"/>
    </row>
    <row r="13" spans="2:9">
      <c r="B13" s="2"/>
      <c r="C13" s="2"/>
      <c r="D13" s="3"/>
      <c r="E13" s="2"/>
      <c r="F13" s="2"/>
      <c r="G13" s="2"/>
      <c r="H13" s="2"/>
      <c r="I13" s="2"/>
    </row>
    <row r="14" spans="2:9" ht="23.25">
      <c r="B14" s="2"/>
      <c r="C14" s="2"/>
      <c r="D14" s="57" t="s">
        <v>27</v>
      </c>
      <c r="E14" s="57"/>
      <c r="F14" s="2"/>
      <c r="G14" s="2"/>
      <c r="H14" s="2"/>
      <c r="I14" s="2"/>
    </row>
    <row r="15" spans="2:9" ht="21">
      <c r="B15" s="2"/>
      <c r="C15" s="2"/>
      <c r="D15" s="46" t="s">
        <v>18</v>
      </c>
      <c r="E15" s="46" t="s">
        <v>19</v>
      </c>
      <c r="F15" s="2"/>
      <c r="G15" s="2"/>
      <c r="H15" s="2"/>
      <c r="I15" s="2"/>
    </row>
    <row r="16" spans="2:9" ht="18.75">
      <c r="B16" s="2"/>
      <c r="C16" s="2"/>
      <c r="D16" s="50" t="s">
        <v>28</v>
      </c>
      <c r="E16" s="51" t="s">
        <v>25</v>
      </c>
      <c r="F16" s="2"/>
      <c r="G16" s="2"/>
      <c r="H16" s="2"/>
      <c r="I16" s="2"/>
    </row>
    <row r="17" spans="2:9" ht="18.75">
      <c r="B17" s="2"/>
      <c r="C17" s="2"/>
      <c r="D17" s="52" t="s">
        <v>29</v>
      </c>
      <c r="E17" s="53" t="s">
        <v>30</v>
      </c>
      <c r="F17" s="2"/>
      <c r="G17" s="2"/>
      <c r="H17" s="2"/>
      <c r="I17" s="2"/>
    </row>
    <row r="18" spans="2:9" ht="18.75">
      <c r="B18" s="2"/>
      <c r="C18" s="2"/>
      <c r="D18" s="52" t="s">
        <v>31</v>
      </c>
      <c r="E18" s="53" t="s">
        <v>21</v>
      </c>
      <c r="F18" s="2"/>
      <c r="G18" s="2"/>
      <c r="H18" s="2"/>
      <c r="I18" s="2"/>
    </row>
    <row r="19" spans="2:9" ht="18.75">
      <c r="B19" s="2"/>
      <c r="C19" s="2"/>
      <c r="D19" s="52" t="s">
        <v>0</v>
      </c>
      <c r="E19" s="53" t="s">
        <v>21</v>
      </c>
      <c r="F19" s="2"/>
      <c r="G19" s="2"/>
      <c r="H19" s="2"/>
      <c r="I19" s="2"/>
    </row>
    <row r="20" spans="2:9">
      <c r="B20" s="2"/>
      <c r="C20" s="2"/>
      <c r="D20" s="3"/>
      <c r="E20" s="2"/>
      <c r="F20" s="2"/>
      <c r="G20" s="2"/>
      <c r="H20" s="2"/>
      <c r="I20" s="2"/>
    </row>
    <row r="21" spans="2:9">
      <c r="B21" s="2"/>
      <c r="C21" s="2"/>
      <c r="D21" s="3"/>
      <c r="E21" s="2"/>
      <c r="F21" s="2"/>
      <c r="G21" s="2"/>
      <c r="H21" s="2"/>
      <c r="I21" s="2"/>
    </row>
    <row r="22" spans="2:9" ht="26.25">
      <c r="B22" s="2"/>
      <c r="C22" s="58" t="s">
        <v>32</v>
      </c>
      <c r="D22" s="58"/>
      <c r="E22" s="58"/>
      <c r="F22" s="2"/>
      <c r="G22" s="2"/>
      <c r="H22" s="2"/>
      <c r="I22" s="2"/>
    </row>
    <row r="23" spans="2:9">
      <c r="B23" s="2"/>
      <c r="C23" s="2"/>
      <c r="D23" s="3"/>
      <c r="E23" s="2"/>
      <c r="F23" s="2"/>
      <c r="G23" s="2"/>
      <c r="H23" s="2"/>
      <c r="I23" s="2"/>
    </row>
    <row r="24" spans="2:9" ht="23.25">
      <c r="B24" s="2"/>
      <c r="C24" s="2"/>
      <c r="D24" s="57" t="s">
        <v>33</v>
      </c>
      <c r="E24" s="57"/>
      <c r="F24" s="2"/>
      <c r="G24" s="2"/>
      <c r="H24" s="2"/>
      <c r="I24" s="2"/>
    </row>
    <row r="25" spans="2:9" ht="21">
      <c r="B25" s="2"/>
      <c r="C25" s="2"/>
      <c r="D25" s="46" t="s">
        <v>18</v>
      </c>
      <c r="E25" s="46" t="s">
        <v>19</v>
      </c>
      <c r="F25" s="2"/>
      <c r="G25" s="2"/>
      <c r="H25" s="2"/>
      <c r="I25" s="2"/>
    </row>
    <row r="26" spans="2:9" ht="18.75">
      <c r="B26" s="2"/>
      <c r="C26" s="2"/>
      <c r="D26" s="50" t="s">
        <v>34</v>
      </c>
      <c r="E26" s="51">
        <v>0</v>
      </c>
      <c r="F26" s="2"/>
      <c r="G26" s="2"/>
      <c r="H26" s="2"/>
      <c r="I26" s="2"/>
    </row>
    <row r="27" spans="2:9" ht="18.75">
      <c r="B27" s="2"/>
      <c r="C27" s="2"/>
      <c r="D27" s="52" t="s">
        <v>35</v>
      </c>
      <c r="E27" s="53">
        <v>0.2</v>
      </c>
      <c r="F27" s="2"/>
      <c r="G27" s="2"/>
      <c r="H27" s="2"/>
      <c r="I27" s="2"/>
    </row>
    <row r="28" spans="2:9" ht="18.75">
      <c r="B28" s="2"/>
      <c r="C28" s="2"/>
      <c r="D28" s="52" t="s">
        <v>2</v>
      </c>
      <c r="E28" s="53">
        <v>0.4</v>
      </c>
      <c r="F28" s="2"/>
      <c r="G28" s="2"/>
      <c r="H28" s="2"/>
      <c r="I28" s="2"/>
    </row>
    <row r="29" spans="2:9" ht="18.75">
      <c r="B29" s="2"/>
      <c r="C29" s="2"/>
      <c r="D29" s="52" t="s">
        <v>4</v>
      </c>
      <c r="E29" s="53">
        <v>0.8</v>
      </c>
      <c r="F29" s="2"/>
      <c r="G29" s="2"/>
      <c r="H29" s="2"/>
      <c r="I29" s="2"/>
    </row>
    <row r="30" spans="2:9" ht="18.75">
      <c r="B30" s="2"/>
      <c r="C30" s="2"/>
      <c r="D30" s="52" t="s">
        <v>36</v>
      </c>
      <c r="E30" s="53" t="s">
        <v>37</v>
      </c>
      <c r="F30" s="2"/>
      <c r="G30" s="2"/>
      <c r="H30" s="2"/>
      <c r="I30" s="2"/>
    </row>
    <row r="31" spans="2:9">
      <c r="B31" s="2"/>
      <c r="C31" s="2"/>
      <c r="D31" s="44"/>
      <c r="E31" s="45"/>
      <c r="F31" s="2"/>
      <c r="G31" s="2"/>
      <c r="H31" s="2"/>
      <c r="I31" s="2"/>
    </row>
    <row r="32" spans="2:9">
      <c r="B32" s="2"/>
      <c r="C32" s="2"/>
      <c r="D32" s="44"/>
      <c r="E32" s="45"/>
      <c r="F32" s="2"/>
      <c r="G32" s="2"/>
      <c r="H32" s="2"/>
      <c r="I32" s="2"/>
    </row>
    <row r="33" spans="2:9" ht="23.25">
      <c r="B33" s="2"/>
      <c r="C33" s="2"/>
      <c r="D33" s="57" t="s">
        <v>38</v>
      </c>
      <c r="E33" s="57"/>
      <c r="F33" s="2"/>
      <c r="G33" s="2"/>
      <c r="H33" s="2"/>
      <c r="I33" s="2"/>
    </row>
    <row r="34" spans="2:9" ht="21">
      <c r="B34" s="2"/>
      <c r="C34" s="2"/>
      <c r="D34" s="46" t="s">
        <v>18</v>
      </c>
      <c r="E34" s="46" t="s">
        <v>19</v>
      </c>
      <c r="F34" s="2"/>
      <c r="G34" s="2"/>
      <c r="H34" s="2"/>
      <c r="I34" s="2"/>
    </row>
    <row r="35" spans="2:9" ht="18.75">
      <c r="B35" s="2"/>
      <c r="C35" s="2"/>
      <c r="D35" s="50" t="s">
        <v>34</v>
      </c>
      <c r="E35" s="51">
        <v>0</v>
      </c>
      <c r="F35" s="2"/>
      <c r="G35" s="2"/>
      <c r="H35" s="2"/>
      <c r="I35" s="2"/>
    </row>
    <row r="36" spans="2:9" ht="18.75">
      <c r="B36" s="2"/>
      <c r="C36" s="2"/>
      <c r="D36" s="52" t="s">
        <v>35</v>
      </c>
      <c r="E36" s="53">
        <v>0.2</v>
      </c>
      <c r="F36" s="2"/>
      <c r="G36" s="2"/>
      <c r="H36" s="2"/>
      <c r="I36" s="2"/>
    </row>
    <row r="37" spans="2:9" ht="18.75">
      <c r="B37" s="2"/>
      <c r="C37" s="2"/>
      <c r="D37" s="52" t="s">
        <v>2</v>
      </c>
      <c r="E37" s="53">
        <v>0.4</v>
      </c>
      <c r="F37" s="2"/>
      <c r="G37" s="2"/>
      <c r="H37" s="2"/>
      <c r="I37" s="2"/>
    </row>
    <row r="38" spans="2:9" ht="18.75">
      <c r="B38" s="2"/>
      <c r="C38" s="2"/>
      <c r="D38" s="52" t="s">
        <v>4</v>
      </c>
      <c r="E38" s="53">
        <v>0.8</v>
      </c>
      <c r="F38" s="2"/>
      <c r="G38" s="2"/>
      <c r="H38" s="2"/>
      <c r="I38" s="2"/>
    </row>
    <row r="39" spans="2:9" ht="21" customHeight="1">
      <c r="B39" s="2"/>
      <c r="C39" s="2"/>
      <c r="D39" s="52" t="s">
        <v>36</v>
      </c>
      <c r="E39" s="53" t="s">
        <v>37</v>
      </c>
      <c r="F39" s="2"/>
      <c r="G39" s="2"/>
      <c r="H39" s="2"/>
      <c r="I39" s="2"/>
    </row>
    <row r="40" spans="2:9">
      <c r="B40" s="2"/>
      <c r="C40" s="2"/>
      <c r="D40" s="3"/>
      <c r="E40" s="2"/>
      <c r="F40" s="2"/>
      <c r="G40" s="2"/>
      <c r="H40" s="2"/>
      <c r="I40" s="2"/>
    </row>
    <row r="41" spans="2:9">
      <c r="B41" s="2"/>
      <c r="C41" s="2"/>
      <c r="D41" s="3"/>
      <c r="E41" s="2"/>
      <c r="F41" s="2"/>
      <c r="G41" s="2"/>
      <c r="H41" s="2"/>
      <c r="I41" s="2"/>
    </row>
    <row r="42" spans="2:9" ht="26.25">
      <c r="B42" s="2"/>
      <c r="C42" s="58" t="s">
        <v>39</v>
      </c>
      <c r="D42" s="58"/>
      <c r="E42" s="58"/>
      <c r="F42" s="2"/>
      <c r="G42" s="2"/>
      <c r="H42" s="2"/>
      <c r="I42" s="2"/>
    </row>
    <row r="43" spans="2:9">
      <c r="B43" s="2"/>
      <c r="C43" s="2"/>
      <c r="D43" s="3"/>
      <c r="E43" s="2"/>
      <c r="F43" s="2"/>
      <c r="G43" s="2"/>
      <c r="H43" s="2"/>
      <c r="I43" s="2"/>
    </row>
    <row r="44" spans="2:9" ht="23.25">
      <c r="B44" s="2"/>
      <c r="C44" s="2"/>
      <c r="D44" s="57" t="s">
        <v>40</v>
      </c>
      <c r="E44" s="57"/>
      <c r="F44" s="45"/>
      <c r="G44" s="2"/>
      <c r="H44" s="2"/>
      <c r="I44" s="2"/>
    </row>
    <row r="45" spans="2:9" ht="21">
      <c r="B45" s="2"/>
      <c r="C45" s="2"/>
      <c r="D45" s="46" t="s">
        <v>18</v>
      </c>
      <c r="E45" s="46"/>
      <c r="F45" s="49"/>
      <c r="G45" s="2"/>
      <c r="H45" s="2"/>
      <c r="I45" s="2"/>
    </row>
    <row r="46" spans="2:9" ht="18.75">
      <c r="B46" s="2"/>
      <c r="C46" s="2"/>
      <c r="D46" s="47" t="s">
        <v>5</v>
      </c>
      <c r="E46" s="59" t="s">
        <v>133</v>
      </c>
      <c r="F46" s="51">
        <f>52*5</f>
        <v>260</v>
      </c>
      <c r="G46" s="43"/>
      <c r="H46" s="42" t="s">
        <v>41</v>
      </c>
      <c r="I46" s="2"/>
    </row>
    <row r="47" spans="2:9" ht="18.75">
      <c r="B47" s="2"/>
      <c r="C47" s="2"/>
      <c r="D47" s="47" t="s">
        <v>42</v>
      </c>
      <c r="E47" s="59"/>
      <c r="F47" s="53">
        <f>52</f>
        <v>52</v>
      </c>
      <c r="G47" s="43"/>
      <c r="H47" s="2"/>
      <c r="I47" s="2"/>
    </row>
    <row r="48" spans="2:9" ht="18.75">
      <c r="B48" s="2"/>
      <c r="C48" s="2"/>
      <c r="D48" s="47" t="s">
        <v>43</v>
      </c>
      <c r="E48" s="59"/>
      <c r="F48" s="53">
        <f>52/2</f>
        <v>26</v>
      </c>
      <c r="G48" s="43"/>
      <c r="H48" s="2"/>
      <c r="I48" s="2"/>
    </row>
    <row r="49" spans="2:9" ht="18.75">
      <c r="B49" s="2"/>
      <c r="C49" s="2"/>
      <c r="D49" s="47" t="s">
        <v>44</v>
      </c>
      <c r="E49" s="59"/>
      <c r="F49" s="53">
        <v>12</v>
      </c>
      <c r="G49" s="43"/>
      <c r="H49" s="2"/>
      <c r="I49" s="2"/>
    </row>
    <row r="50" spans="2:9" ht="18.75">
      <c r="B50" s="2"/>
      <c r="C50" s="2"/>
      <c r="D50" s="47" t="s">
        <v>45</v>
      </c>
      <c r="E50" s="59"/>
      <c r="F50" s="53">
        <f>4</f>
        <v>4</v>
      </c>
      <c r="G50" s="43"/>
      <c r="H50" s="2"/>
      <c r="I50" s="2"/>
    </row>
    <row r="51" spans="2:9" ht="18.75">
      <c r="B51" s="2"/>
      <c r="C51" s="2"/>
      <c r="D51" s="47" t="s">
        <v>46</v>
      </c>
      <c r="E51" s="59"/>
      <c r="F51" s="53">
        <f>1</f>
        <v>1</v>
      </c>
      <c r="G51" s="43"/>
      <c r="H51" s="2"/>
      <c r="I51" s="2"/>
    </row>
    <row r="52" spans="2:9">
      <c r="B52" s="2"/>
      <c r="C52" s="2"/>
      <c r="D52" s="44"/>
      <c r="E52" s="45"/>
      <c r="F52" s="45"/>
      <c r="G52" s="2"/>
      <c r="H52" s="2"/>
      <c r="I52" s="2"/>
    </row>
    <row r="53" spans="2:9">
      <c r="B53" s="2"/>
      <c r="C53" s="2"/>
      <c r="D53" s="44"/>
      <c r="E53" s="45"/>
      <c r="F53" s="45"/>
      <c r="G53" s="2"/>
      <c r="H53" s="2"/>
      <c r="I53" s="2"/>
    </row>
    <row r="54" spans="2:9" ht="23.25">
      <c r="B54" s="2"/>
      <c r="C54" s="2"/>
      <c r="D54" s="57" t="s">
        <v>47</v>
      </c>
      <c r="E54" s="57"/>
      <c r="F54" s="45"/>
      <c r="G54" s="2"/>
      <c r="H54" s="2"/>
      <c r="I54" s="2"/>
    </row>
    <row r="55" spans="2:9" ht="21">
      <c r="B55" s="2"/>
      <c r="C55" s="2"/>
      <c r="D55" s="46" t="s">
        <v>18</v>
      </c>
      <c r="E55" s="46" t="s">
        <v>19</v>
      </c>
      <c r="F55" s="45"/>
      <c r="G55" s="2"/>
      <c r="H55" s="2"/>
      <c r="I55" s="2"/>
    </row>
    <row r="56" spans="2:9" ht="37.5">
      <c r="B56" s="2"/>
      <c r="C56" s="2"/>
      <c r="D56" s="50" t="s">
        <v>48</v>
      </c>
      <c r="E56" s="54">
        <v>1</v>
      </c>
      <c r="F56" s="45"/>
      <c r="G56" s="2"/>
      <c r="H56" s="2"/>
      <c r="I56" s="2"/>
    </row>
    <row r="57" spans="2:9" ht="37.5">
      <c r="B57" s="2"/>
      <c r="C57" s="2"/>
      <c r="D57" s="52" t="s">
        <v>49</v>
      </c>
      <c r="E57" s="55">
        <v>2</v>
      </c>
      <c r="F57" s="45"/>
      <c r="G57" s="2"/>
      <c r="H57" s="2"/>
      <c r="I57" s="2"/>
    </row>
    <row r="58" spans="2:9" ht="18.75">
      <c r="B58" s="2"/>
      <c r="C58" s="2"/>
      <c r="D58" s="52" t="s">
        <v>50</v>
      </c>
      <c r="E58" s="53">
        <v>3</v>
      </c>
      <c r="F58" s="45"/>
      <c r="G58" s="2"/>
      <c r="H58" s="2"/>
      <c r="I58" s="2"/>
    </row>
    <row r="59" spans="2:9" ht="18.75">
      <c r="B59" s="2"/>
      <c r="C59" s="2"/>
      <c r="D59" s="52" t="s">
        <v>6</v>
      </c>
      <c r="E59" s="53" t="s">
        <v>51</v>
      </c>
      <c r="F59" s="45"/>
      <c r="G59" s="2"/>
      <c r="H59" s="2"/>
      <c r="I59" s="2"/>
    </row>
    <row r="60" spans="2:9">
      <c r="B60" s="2"/>
      <c r="C60" s="2"/>
      <c r="D60" s="3"/>
      <c r="E60" s="2"/>
      <c r="F60" s="2"/>
      <c r="G60" s="2"/>
      <c r="H60" s="2"/>
      <c r="I60" s="2"/>
    </row>
    <row r="61" spans="2:9">
      <c r="B61" s="2"/>
      <c r="C61" s="2"/>
      <c r="D61" s="3"/>
      <c r="E61" s="2"/>
      <c r="F61" s="2"/>
      <c r="G61" s="2"/>
      <c r="H61" s="2"/>
      <c r="I61" s="2"/>
    </row>
    <row r="62" spans="2:9" ht="26.25">
      <c r="B62" s="2"/>
      <c r="C62" s="58" t="s">
        <v>52</v>
      </c>
      <c r="D62" s="58"/>
      <c r="E62" s="58"/>
      <c r="F62" s="2"/>
      <c r="G62" s="2"/>
      <c r="H62" s="2"/>
      <c r="I62" s="2"/>
    </row>
    <row r="63" spans="2:9">
      <c r="B63" s="2"/>
      <c r="C63" s="2"/>
      <c r="D63" s="3"/>
      <c r="E63" s="2"/>
      <c r="F63" s="2"/>
      <c r="G63" s="2"/>
      <c r="H63" s="2"/>
      <c r="I63" s="2"/>
    </row>
    <row r="64" spans="2:9" ht="23.25">
      <c r="B64" s="2"/>
      <c r="C64" s="2"/>
      <c r="D64" s="57" t="s">
        <v>130</v>
      </c>
      <c r="E64" s="57"/>
      <c r="F64" s="2"/>
      <c r="G64" s="2"/>
      <c r="H64" s="2"/>
      <c r="I64" s="2"/>
    </row>
    <row r="65" spans="2:9" ht="21">
      <c r="B65" s="2"/>
      <c r="C65" s="2"/>
      <c r="D65" s="46" t="s">
        <v>18</v>
      </c>
      <c r="E65" s="46" t="s">
        <v>19</v>
      </c>
      <c r="F65" s="2"/>
      <c r="G65" s="2"/>
      <c r="H65" s="2"/>
      <c r="I65" s="2"/>
    </row>
    <row r="66" spans="2:9" ht="18.75">
      <c r="B66" s="2"/>
      <c r="C66" s="2"/>
      <c r="D66" s="50" t="s">
        <v>53</v>
      </c>
      <c r="E66" s="51">
        <v>0.1</v>
      </c>
      <c r="F66" s="2"/>
      <c r="G66" s="2"/>
      <c r="H66" s="2"/>
      <c r="I66" s="2"/>
    </row>
    <row r="67" spans="2:9" ht="18.75">
      <c r="B67" s="2"/>
      <c r="C67" s="2"/>
      <c r="D67" s="52" t="s">
        <v>8</v>
      </c>
      <c r="E67" s="53">
        <v>0.2</v>
      </c>
      <c r="F67" s="2"/>
      <c r="G67" s="2"/>
      <c r="H67" s="2"/>
      <c r="I67" s="2"/>
    </row>
    <row r="68" spans="2:9" ht="18.75">
      <c r="B68" s="2"/>
      <c r="C68" s="2"/>
      <c r="D68" s="52" t="s">
        <v>54</v>
      </c>
      <c r="E68" s="53">
        <v>0.4</v>
      </c>
      <c r="F68" s="2"/>
      <c r="G68" s="2"/>
      <c r="H68" s="2"/>
      <c r="I68" s="2"/>
    </row>
    <row r="69" spans="2:9" ht="18.75">
      <c r="B69" s="2"/>
      <c r="C69" s="2"/>
      <c r="D69" s="52" t="s">
        <v>55</v>
      </c>
      <c r="E69" s="53">
        <v>0.6</v>
      </c>
      <c r="F69" s="2"/>
      <c r="G69" s="2"/>
      <c r="H69" s="2"/>
      <c r="I69" s="2"/>
    </row>
    <row r="70" spans="2:9" ht="49.5" customHeight="1">
      <c r="B70" s="2"/>
      <c r="C70" s="2"/>
      <c r="D70" s="52" t="s">
        <v>56</v>
      </c>
      <c r="E70" s="53">
        <v>1</v>
      </c>
      <c r="F70" s="2"/>
      <c r="G70" s="2"/>
      <c r="H70" s="2"/>
      <c r="I70" s="2"/>
    </row>
    <row r="71" spans="2:9" ht="23.25">
      <c r="B71" s="2"/>
      <c r="C71" s="2"/>
      <c r="D71" s="57" t="s">
        <v>57</v>
      </c>
      <c r="E71" s="57"/>
      <c r="F71" s="2"/>
      <c r="G71" s="2"/>
      <c r="H71" s="2"/>
      <c r="I71" s="2"/>
    </row>
    <row r="72" spans="2:9" ht="21">
      <c r="B72" s="2"/>
      <c r="C72" s="2"/>
      <c r="D72" s="46" t="s">
        <v>18</v>
      </c>
      <c r="E72" s="46" t="s">
        <v>19</v>
      </c>
      <c r="F72" s="2"/>
      <c r="G72" s="2"/>
      <c r="H72" s="2"/>
      <c r="I72" s="2"/>
    </row>
    <row r="73" spans="2:9" ht="18.75">
      <c r="B73" s="2"/>
      <c r="C73" s="2"/>
      <c r="D73" s="50" t="s">
        <v>58</v>
      </c>
      <c r="E73" s="51">
        <v>0.1</v>
      </c>
      <c r="F73" s="2"/>
      <c r="G73" s="2"/>
      <c r="H73" s="2"/>
      <c r="I73" s="2"/>
    </row>
    <row r="74" spans="2:9" ht="18.75">
      <c r="B74" s="2"/>
      <c r="C74" s="2"/>
      <c r="D74" s="52" t="s">
        <v>59</v>
      </c>
      <c r="E74" s="53">
        <v>0.2</v>
      </c>
      <c r="F74" s="2"/>
      <c r="G74" s="2"/>
      <c r="H74" s="2"/>
      <c r="I74" s="2"/>
    </row>
    <row r="75" spans="2:9" ht="18.75">
      <c r="B75" s="2"/>
      <c r="C75" s="2"/>
      <c r="D75" s="52" t="s">
        <v>9</v>
      </c>
      <c r="E75" s="53">
        <v>0.7</v>
      </c>
      <c r="F75" s="2"/>
      <c r="G75" s="2"/>
      <c r="H75" s="2"/>
      <c r="I75" s="2"/>
    </row>
    <row r="76" spans="2:9">
      <c r="B76" s="2"/>
      <c r="C76" s="2"/>
      <c r="D76" s="44"/>
      <c r="E76" s="45"/>
      <c r="F76" s="2"/>
      <c r="G76" s="2"/>
      <c r="H76" s="2"/>
      <c r="I76" s="2"/>
    </row>
    <row r="77" spans="2:9">
      <c r="B77" s="2"/>
      <c r="C77" s="2"/>
      <c r="D77" s="44"/>
      <c r="E77" s="45"/>
      <c r="F77" s="2"/>
      <c r="G77" s="2"/>
      <c r="H77" s="2"/>
      <c r="I77" s="2"/>
    </row>
    <row r="78" spans="2:9" ht="23.25">
      <c r="B78" s="2"/>
      <c r="C78" s="2"/>
      <c r="D78" s="57" t="s">
        <v>131</v>
      </c>
      <c r="E78" s="57"/>
      <c r="F78" s="2"/>
      <c r="G78" s="2"/>
      <c r="H78" s="2"/>
      <c r="I78" s="2"/>
    </row>
    <row r="79" spans="2:9" ht="21">
      <c r="B79" s="2"/>
      <c r="C79" s="2"/>
      <c r="D79" s="46" t="s">
        <v>18</v>
      </c>
      <c r="E79" s="46" t="s">
        <v>19</v>
      </c>
      <c r="F79" s="2"/>
      <c r="G79" s="2"/>
      <c r="H79" s="2"/>
      <c r="I79" s="2"/>
    </row>
    <row r="80" spans="2:9" ht="18.75">
      <c r="B80" s="2"/>
      <c r="C80" s="2"/>
      <c r="D80" s="50" t="s">
        <v>60</v>
      </c>
      <c r="E80" s="51">
        <v>0.1</v>
      </c>
      <c r="F80" s="2"/>
      <c r="G80" s="2"/>
      <c r="H80" s="2"/>
      <c r="I80" s="2"/>
    </row>
    <row r="81" spans="2:9" ht="18.75">
      <c r="B81" s="2"/>
      <c r="C81" s="2"/>
      <c r="D81" s="52" t="s">
        <v>61</v>
      </c>
      <c r="E81" s="53">
        <v>0.3</v>
      </c>
      <c r="F81" s="2"/>
      <c r="G81" s="2"/>
      <c r="H81" s="2"/>
      <c r="I81" s="2"/>
    </row>
    <row r="82" spans="2:9" ht="18.75">
      <c r="B82" s="2"/>
      <c r="C82" s="2"/>
      <c r="D82" s="52" t="s">
        <v>10</v>
      </c>
      <c r="E82" s="53">
        <v>0.6</v>
      </c>
      <c r="F82" s="2"/>
      <c r="G82" s="2"/>
      <c r="H82" s="2"/>
      <c r="I82" s="2"/>
    </row>
    <row r="83" spans="2:9" ht="18.75">
      <c r="B83" s="2"/>
      <c r="C83" s="2"/>
      <c r="D83" s="52" t="s">
        <v>62</v>
      </c>
      <c r="E83" s="53">
        <v>1</v>
      </c>
      <c r="F83" s="2"/>
      <c r="G83" s="2"/>
      <c r="H83" s="2"/>
      <c r="I83" s="2"/>
    </row>
    <row r="84" spans="2:9">
      <c r="B84" s="2"/>
      <c r="C84" s="2"/>
      <c r="D84" s="3"/>
      <c r="E84" s="2"/>
      <c r="F84" s="2"/>
      <c r="G84" s="2"/>
      <c r="H84" s="2"/>
      <c r="I84" s="2"/>
    </row>
    <row r="85" spans="2:9">
      <c r="B85" s="2"/>
      <c r="C85" s="2"/>
      <c r="D85" s="3"/>
      <c r="E85" s="2"/>
      <c r="F85" s="2"/>
      <c r="G85" s="2"/>
      <c r="H85" s="2"/>
      <c r="I85" s="2"/>
    </row>
    <row r="86" spans="2:9" ht="23.25">
      <c r="B86" s="2"/>
      <c r="C86" s="2"/>
      <c r="D86" s="57" t="s">
        <v>132</v>
      </c>
      <c r="E86" s="57"/>
      <c r="F86" s="2"/>
      <c r="G86" s="2"/>
      <c r="H86" s="2"/>
      <c r="I86" s="2"/>
    </row>
    <row r="87" spans="2:9" ht="21">
      <c r="B87" s="2"/>
      <c r="C87" s="2"/>
      <c r="D87" s="46" t="s">
        <v>18</v>
      </c>
      <c r="E87" s="46" t="s">
        <v>19</v>
      </c>
      <c r="F87" s="2"/>
      <c r="G87" s="2"/>
      <c r="H87" s="2"/>
      <c r="I87" s="2"/>
    </row>
    <row r="88" spans="2:9" ht="18.75">
      <c r="B88" s="2"/>
      <c r="C88" s="2"/>
      <c r="D88" s="50" t="s">
        <v>13</v>
      </c>
      <c r="E88" s="51">
        <v>1.6</v>
      </c>
      <c r="F88" s="2"/>
      <c r="G88" s="2"/>
      <c r="H88" s="2"/>
      <c r="I88" s="2"/>
    </row>
    <row r="89" spans="2:9" ht="18.75">
      <c r="B89" s="2"/>
      <c r="C89" s="2"/>
      <c r="D89" s="52" t="s">
        <v>11</v>
      </c>
      <c r="E89" s="53">
        <v>1</v>
      </c>
      <c r="F89" s="2"/>
      <c r="G89" s="2"/>
      <c r="H89" s="2"/>
      <c r="I89" s="2"/>
    </row>
    <row r="90" spans="2:9">
      <c r="B90" s="2"/>
      <c r="C90" s="2"/>
      <c r="D90" s="44"/>
      <c r="E90" s="45"/>
      <c r="F90" s="2"/>
      <c r="G90" s="2"/>
      <c r="H90" s="2"/>
      <c r="I90" s="2"/>
    </row>
    <row r="91" spans="2:9">
      <c r="B91" s="2"/>
      <c r="C91" s="2"/>
      <c r="D91" s="44"/>
      <c r="E91" s="45"/>
      <c r="F91" s="2"/>
      <c r="G91" s="2"/>
      <c r="H91" s="2"/>
      <c r="I91" s="2"/>
    </row>
    <row r="92" spans="2:9" ht="23.25">
      <c r="B92" s="2"/>
      <c r="C92" s="2"/>
      <c r="D92" s="57" t="s">
        <v>63</v>
      </c>
      <c r="E92" s="57"/>
      <c r="F92" s="2"/>
      <c r="G92" s="2"/>
      <c r="H92" s="2"/>
      <c r="I92" s="2"/>
    </row>
    <row r="93" spans="2:9" ht="21">
      <c r="B93" s="2"/>
      <c r="C93" s="2"/>
      <c r="D93" s="46" t="s">
        <v>18</v>
      </c>
      <c r="E93" s="46" t="s">
        <v>19</v>
      </c>
      <c r="F93" s="2"/>
      <c r="G93" s="2"/>
      <c r="H93" s="2"/>
      <c r="I93" s="2"/>
    </row>
    <row r="94" spans="2:9" ht="18.75">
      <c r="B94" s="2"/>
      <c r="C94" s="2"/>
      <c r="D94" s="50" t="s">
        <v>13</v>
      </c>
      <c r="E94" s="51">
        <v>1.2</v>
      </c>
      <c r="F94" s="2"/>
      <c r="G94" s="2"/>
      <c r="H94" s="2"/>
      <c r="I94" s="2"/>
    </row>
    <row r="95" spans="2:9" ht="18.75">
      <c r="B95" s="2"/>
      <c r="C95" s="2"/>
      <c r="D95" s="52" t="s">
        <v>11</v>
      </c>
      <c r="E95" s="53">
        <v>1</v>
      </c>
      <c r="F95" s="2"/>
      <c r="G95" s="2"/>
      <c r="H95" s="2"/>
      <c r="I95" s="2"/>
    </row>
    <row r="96" spans="2:9">
      <c r="B96" s="2"/>
      <c r="C96" s="2"/>
      <c r="D96" s="48"/>
      <c r="E96" s="49"/>
      <c r="F96" s="2"/>
      <c r="G96" s="2"/>
      <c r="H96" s="2"/>
      <c r="I96" s="2"/>
    </row>
    <row r="97" spans="2:9">
      <c r="B97" s="2"/>
      <c r="C97" s="2"/>
      <c r="D97" s="44"/>
      <c r="E97" s="45"/>
      <c r="F97" s="2"/>
      <c r="G97" s="2"/>
      <c r="H97" s="2"/>
      <c r="I97" s="2"/>
    </row>
    <row r="98" spans="2:9" ht="23.25">
      <c r="B98" s="2"/>
      <c r="C98" s="2"/>
      <c r="D98" s="57" t="s">
        <v>134</v>
      </c>
      <c r="E98" s="57"/>
      <c r="F98" s="2"/>
      <c r="G98" s="2"/>
      <c r="H98" s="2"/>
      <c r="I98" s="2"/>
    </row>
    <row r="99" spans="2:9" ht="21">
      <c r="B99" s="2"/>
      <c r="C99" s="2"/>
      <c r="D99" s="46" t="s">
        <v>18</v>
      </c>
      <c r="E99" s="46" t="s">
        <v>19</v>
      </c>
      <c r="F99" s="2"/>
      <c r="G99" s="2"/>
      <c r="H99" s="2"/>
      <c r="I99" s="2"/>
    </row>
    <row r="100" spans="2:9" ht="18.75">
      <c r="B100" s="2"/>
      <c r="C100" s="2"/>
      <c r="D100" s="50" t="s">
        <v>15</v>
      </c>
      <c r="E100" s="51">
        <v>0</v>
      </c>
      <c r="F100" s="2"/>
      <c r="G100" s="2"/>
      <c r="H100" s="2"/>
      <c r="I100" s="2"/>
    </row>
    <row r="101" spans="2:9" ht="18.75">
      <c r="B101" s="2"/>
      <c r="C101" s="2"/>
      <c r="D101" s="52" t="s">
        <v>64</v>
      </c>
      <c r="E101" s="53">
        <v>0.4</v>
      </c>
      <c r="F101" s="2"/>
      <c r="G101" s="2"/>
      <c r="H101" s="2"/>
      <c r="I101" s="2"/>
    </row>
    <row r="102" spans="2:9" ht="18.75">
      <c r="B102" s="2"/>
      <c r="C102" s="2"/>
      <c r="D102" s="52" t="s">
        <v>65</v>
      </c>
      <c r="E102" s="53">
        <v>0.7</v>
      </c>
      <c r="F102" s="2"/>
      <c r="G102" s="2"/>
      <c r="H102" s="2"/>
      <c r="I102" s="2"/>
    </row>
    <row r="103" spans="2:9" ht="18.75">
      <c r="B103" s="2"/>
      <c r="C103" s="2"/>
      <c r="D103" s="52" t="s">
        <v>66</v>
      </c>
      <c r="E103" s="53">
        <v>1</v>
      </c>
      <c r="F103" s="2"/>
      <c r="G103" s="2"/>
      <c r="H103" s="2"/>
      <c r="I103" s="2"/>
    </row>
    <row r="104" spans="2:9">
      <c r="B104" s="2"/>
      <c r="C104" s="2"/>
      <c r="D104" s="3"/>
      <c r="E104" s="2"/>
      <c r="F104" s="2"/>
      <c r="G104" s="2"/>
      <c r="H104" s="2"/>
      <c r="I104" s="2"/>
    </row>
    <row r="105" spans="2:9">
      <c r="B105" s="2"/>
      <c r="C105" s="2"/>
      <c r="D105" s="3"/>
      <c r="E105" s="2"/>
      <c r="F105" s="2"/>
      <c r="G105" s="2"/>
      <c r="H105" s="2"/>
      <c r="I105" s="2"/>
    </row>
    <row r="106" spans="2:9">
      <c r="B106" s="2"/>
      <c r="C106" s="2"/>
      <c r="D106" s="3"/>
      <c r="E106" s="2"/>
      <c r="F106" s="2"/>
      <c r="G106" s="2"/>
      <c r="H106" s="2"/>
      <c r="I106" s="2"/>
    </row>
  </sheetData>
  <mergeCells count="17">
    <mergeCell ref="D64:E64"/>
    <mergeCell ref="C3:F3"/>
    <mergeCell ref="D5:E5"/>
    <mergeCell ref="D14:E14"/>
    <mergeCell ref="C22:E22"/>
    <mergeCell ref="D24:E24"/>
    <mergeCell ref="D33:E33"/>
    <mergeCell ref="C42:E42"/>
    <mergeCell ref="D44:E44"/>
    <mergeCell ref="E46:E51"/>
    <mergeCell ref="D54:E54"/>
    <mergeCell ref="C62:E62"/>
    <mergeCell ref="D71:E71"/>
    <mergeCell ref="D78:E78"/>
    <mergeCell ref="D86:E86"/>
    <mergeCell ref="D92:E92"/>
    <mergeCell ref="D98:E98"/>
  </mergeCells>
  <dataValidations count="12">
    <dataValidation allowBlank="1" showInputMessage="1" showErrorMessage="1" promptTitle="Rule based vs Ad-hoc" prompt="Rule based processes are those where a series of simple 'if-then' logic can be applied without involving any human decision. For example, if you score &gt;=80% in an assessment then you are considered as 'pass'/'successful', otherwise its unsuccessful." sqref="D5:E5" xr:uid="{B2E4E79A-4454-401B-9565-54623877C114}"/>
    <dataValidation allowBlank="1" showInputMessage="1" showErrorMessage="1" promptTitle="Type of input" prompt="Can be digital,non-digital,structured,unstructured. Structured input types are machine readable and digital.Unstructured input is every free text instance, like emails." sqref="D14:E14" xr:uid="{4FD4C512-A2D6-4028-B299-7F632DBC50AC}"/>
    <dataValidation allowBlank="1" showInputMessage="1" showErrorMessage="1" promptTitle="Process stability" prompt="Refers to identifying processes that have been performed in the same way for a period of atleast 6 months. Also ensure that there are no frequent changes expected in the process in the near future." sqref="D24:E24" xr:uid="{48F6E792-86DD-46D4-9DEA-016FEE8BE6A8}"/>
    <dataValidation allowBlank="1" showInputMessage="1" showErrorMessage="1" promptTitle="Application stability" prompt="Refers to identifying applications that have been performed in the same way for a period of atleast 6 months. Also ensure that there are no frequent changes expected in the application in the near future." sqref="D33:E33" xr:uid="{4BDD2368-4792-4406-AB77-5E090B4E39C8}"/>
    <dataValidation allowBlank="1" showInputMessage="1" showErrorMessage="1" promptTitle="Frequency of the process" prompt="How frequently the process is executed?" sqref="D44:E44" xr:uid="{C7C6B8AA-54D0-49C8-84AE-4D7ECA4E0AA2}"/>
    <dataValidation allowBlank="1" showInputMessage="1" showErrorMessage="1" promptTitle="Process peaks" prompt="Provide details like average handle time (average time taken by the process to run once) in minutes, and average number of human errors (percentage value)." sqref="D54:E54" xr:uid="{679836C8-8BA5-45E0-90A5-0AD6AB452918}"/>
    <dataValidation allowBlank="1" showInputMessage="1" showErrorMessage="1" promptTitle="Number of steps" prompt="Number of steps taken to perform the complete process." sqref="D64:E64" xr:uid="{3CE399E1-B938-4F92-AC0D-C78EC0BD5B82}"/>
    <dataValidation allowBlank="1" showInputMessage="1" showErrorMessage="1" promptTitle="Difficulty of decisions" prompt="Is the process straighforward (linear) or involves complex decision making?" sqref="D71:E71" xr:uid="{FA4B2727-3AB3-477B-ABB9-13EBC3EA8476}"/>
    <dataValidation allowBlank="1" showInputMessage="1" showErrorMessage="1" promptTitle="Number of applications" prompt="Number of applications involved while executing the process." sqref="D78:E78" xr:uid="{E10B1EBA-7A63-43B9-AAD1-AC144D75E540}"/>
    <dataValidation allowBlank="1" showInputMessage="1" showErrorMessage="1" promptTitle="Thin client?" prompt="Whether the process involves the usage of thin client or thick client?" sqref="D86:E86" xr:uid="{C31D8BB6-A970-43EA-BEDD-EDB6723F305C}"/>
    <dataValidation allowBlank="1" showInputMessage="1" showErrorMessage="1" promptTitle="OCR" prompt="Does the process involves sections in which optical character recognition/scanning of data is required?" sqref="D92:E92" xr:uid="{A0A40BDA-65F2-46D5-8E50-8FECA1C6A190}"/>
    <dataValidation allowBlank="1" showInputMessage="1" showErrorMessage="1" promptTitle="Structured vs. Unstructured data" prompt="Whether the process involves structured or unstructured data?" sqref="D98:E98" xr:uid="{B325A04B-CDE9-4193-B611-11874F638AA6}"/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19970-774A-6D47-B72C-46F2595E41A7}">
  <dimension ref="B2:F14"/>
  <sheetViews>
    <sheetView showGridLines="0" workbookViewId="0">
      <selection activeCell="D20" sqref="D20"/>
    </sheetView>
  </sheetViews>
  <sheetFormatPr defaultColWidth="10.75" defaultRowHeight="18.75"/>
  <cols>
    <col min="1" max="1" width="10.75" style="4"/>
    <col min="2" max="2" width="45.875" style="4" customWidth="1"/>
    <col min="3" max="3" width="31.75" style="4" bestFit="1" customWidth="1"/>
    <col min="4" max="4" width="13.25" style="4" customWidth="1"/>
    <col min="5" max="5" width="19.75" style="4" customWidth="1"/>
    <col min="6" max="6" width="15.25" style="4" customWidth="1"/>
    <col min="7" max="16384" width="10.75" style="4"/>
  </cols>
  <sheetData>
    <row r="2" spans="2:6">
      <c r="B2" s="20"/>
      <c r="C2" s="20"/>
      <c r="D2" s="37" t="s">
        <v>67</v>
      </c>
      <c r="E2" s="37" t="s">
        <v>68</v>
      </c>
      <c r="F2" s="37" t="s">
        <v>69</v>
      </c>
    </row>
    <row r="3" spans="2:6">
      <c r="B3" s="24" t="s">
        <v>70</v>
      </c>
      <c r="C3" s="24"/>
      <c r="D3" s="38">
        <v>0.8</v>
      </c>
      <c r="E3" s="38">
        <v>1</v>
      </c>
      <c r="F3" s="38">
        <v>2</v>
      </c>
    </row>
    <row r="4" spans="2:6">
      <c r="B4" s="22" t="s">
        <v>71</v>
      </c>
      <c r="C4" s="23" t="s">
        <v>136</v>
      </c>
      <c r="D4" s="39">
        <v>0.1</v>
      </c>
      <c r="E4" s="39">
        <v>0.15</v>
      </c>
      <c r="F4" s="39">
        <v>0.2</v>
      </c>
    </row>
    <row r="5" spans="2:6">
      <c r="B5" s="20"/>
      <c r="C5" s="23" t="s">
        <v>137</v>
      </c>
      <c r="D5" s="39">
        <v>0.05</v>
      </c>
      <c r="E5" s="39">
        <v>0.1</v>
      </c>
      <c r="F5" s="39">
        <v>0.2</v>
      </c>
    </row>
    <row r="6" spans="2:6">
      <c r="B6" s="20"/>
      <c r="C6" s="23" t="s">
        <v>138</v>
      </c>
      <c r="D6" s="39">
        <v>0.05</v>
      </c>
      <c r="E6" s="39">
        <v>0.05</v>
      </c>
      <c r="F6" s="39">
        <v>0.1</v>
      </c>
    </row>
    <row r="7" spans="2:6">
      <c r="B7" s="20"/>
      <c r="C7" s="23" t="s">
        <v>139</v>
      </c>
      <c r="D7" s="39">
        <v>0.2</v>
      </c>
      <c r="E7" s="39">
        <v>0.4</v>
      </c>
      <c r="F7" s="39">
        <v>0.6</v>
      </c>
    </row>
    <row r="8" spans="2:6">
      <c r="B8" s="20"/>
      <c r="C8" s="23" t="s">
        <v>140</v>
      </c>
      <c r="D8" s="39">
        <v>0.1</v>
      </c>
      <c r="E8" s="39">
        <v>0.2</v>
      </c>
      <c r="F8" s="39">
        <v>0.3</v>
      </c>
    </row>
    <row r="9" spans="2:6">
      <c r="B9" s="20"/>
      <c r="C9" s="23" t="s">
        <v>141</v>
      </c>
      <c r="D9" s="39">
        <v>0.2</v>
      </c>
      <c r="E9" s="39">
        <v>0.4</v>
      </c>
      <c r="F9" s="39">
        <v>0.6</v>
      </c>
    </row>
    <row r="10" spans="2:6">
      <c r="B10" s="20"/>
      <c r="C10" s="23" t="s">
        <v>142</v>
      </c>
      <c r="D10" s="39">
        <v>1</v>
      </c>
      <c r="E10" s="39">
        <v>2</v>
      </c>
      <c r="F10" s="39">
        <v>2.5</v>
      </c>
    </row>
    <row r="11" spans="2:6">
      <c r="B11" s="20"/>
      <c r="C11" s="23" t="s">
        <v>143</v>
      </c>
      <c r="D11" s="39">
        <v>0.05</v>
      </c>
      <c r="E11" s="39">
        <v>0.1</v>
      </c>
      <c r="F11" s="39">
        <v>0.15</v>
      </c>
    </row>
    <row r="12" spans="2:6">
      <c r="B12" s="20"/>
      <c r="C12" s="23" t="s">
        <v>144</v>
      </c>
      <c r="D12" s="39">
        <v>0.05</v>
      </c>
      <c r="E12" s="39">
        <v>0.1</v>
      </c>
      <c r="F12" s="39">
        <v>0.15</v>
      </c>
    </row>
    <row r="13" spans="2:6">
      <c r="B13" s="20"/>
      <c r="C13" s="21" t="s">
        <v>72</v>
      </c>
      <c r="D13" s="40">
        <f>SUM(D4:D12)*D3</f>
        <v>1.4400000000000002</v>
      </c>
      <c r="E13" s="40">
        <f t="shared" ref="E13:F13" si="0">SUM(E4:E12)*E3</f>
        <v>3.5</v>
      </c>
      <c r="F13" s="40">
        <f t="shared" si="0"/>
        <v>9.6000000000000014</v>
      </c>
    </row>
    <row r="14" spans="2:6">
      <c r="B14" s="20"/>
      <c r="C14" s="20"/>
      <c r="D14" s="41">
        <f>D13*20*8</f>
        <v>230.40000000000003</v>
      </c>
      <c r="E14" s="41">
        <f t="shared" ref="E14:F14" si="1">E13*20*8</f>
        <v>560</v>
      </c>
      <c r="F14" s="41">
        <f t="shared" si="1"/>
        <v>1536.0000000000002</v>
      </c>
    </row>
  </sheetData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9D861-6E0D-7541-BB60-1EFBEE5D1C07}">
  <dimension ref="B2:AQ200"/>
  <sheetViews>
    <sheetView showGridLines="0" tabSelected="1" zoomScale="80" zoomScaleNormal="80" workbookViewId="0">
      <pane xSplit="5" ySplit="6" topLeftCell="AE7" activePane="bottomRight" state="frozen"/>
      <selection pane="topRight" activeCell="F1" sqref="F1"/>
      <selection pane="bottomLeft" activeCell="A7" sqref="A7"/>
      <selection pane="bottomRight" activeCell="F3" sqref="F3:V3"/>
    </sheetView>
  </sheetViews>
  <sheetFormatPr defaultColWidth="10.75" defaultRowHeight="15.75" outlineLevelCol="1"/>
  <cols>
    <col min="1" max="1" width="5.25" style="5" customWidth="1"/>
    <col min="2" max="5" width="12.75" style="5" customWidth="1"/>
    <col min="6" max="6" width="25.75" style="5" customWidth="1"/>
    <col min="7" max="7" width="10.75" style="5" hidden="1" customWidth="1" outlineLevel="1"/>
    <col min="8" max="8" width="25.75" style="5" customWidth="1" collapsed="1"/>
    <col min="9" max="9" width="10.75" style="5" customWidth="1" outlineLevel="1"/>
    <col min="10" max="10" width="25.75" style="5" customWidth="1"/>
    <col min="11" max="11" width="10.75" style="5" customWidth="1" outlineLevel="1"/>
    <col min="12" max="12" width="25.75" style="5" customWidth="1"/>
    <col min="13" max="13" width="10.75" style="5" customWidth="1" outlineLevel="1"/>
    <col min="14" max="14" width="10.75" style="5"/>
    <col min="15" max="15" width="10.75" style="5" customWidth="1" outlineLevel="1"/>
    <col min="16" max="16" width="25.75" style="5" customWidth="1"/>
    <col min="17" max="17" width="25.75" style="8" customWidth="1"/>
    <col min="18" max="18" width="25.75" style="5" customWidth="1"/>
    <col min="19" max="19" width="15.75" style="8" customWidth="1"/>
    <col min="20" max="20" width="25.75" style="9" customWidth="1"/>
    <col min="21" max="21" width="54.25" style="5" customWidth="1"/>
    <col min="22" max="22" width="10.75" style="5" customWidth="1" outlineLevel="1"/>
    <col min="23" max="23" width="25.75" style="5" customWidth="1"/>
    <col min="24" max="24" width="7.5" style="5" customWidth="1" outlineLevel="1"/>
    <col min="25" max="25" width="25.75" style="5" customWidth="1"/>
    <col min="26" max="26" width="7.5" style="5" customWidth="1" outlineLevel="1"/>
    <col min="27" max="27" width="25.75" style="9" customWidth="1"/>
    <col min="28" max="28" width="25.75" style="5" customWidth="1"/>
    <col min="29" max="29" width="7.5" style="5" customWidth="1" outlineLevel="1"/>
    <col min="30" max="30" width="25.75" style="5" customWidth="1"/>
    <col min="31" max="31" width="7.5" style="5" customWidth="1" outlineLevel="1"/>
    <col min="32" max="33" width="25.75" style="5" customWidth="1"/>
    <col min="34" max="34" width="7.5" style="5" customWidth="1" outlineLevel="1"/>
    <col min="35" max="35" width="25.75" style="5" customWidth="1"/>
    <col min="36" max="36" width="7.5" style="5" customWidth="1" outlineLevel="1"/>
    <col min="37" max="37" width="18.25" style="9" customWidth="1"/>
    <col min="38" max="38" width="20.75" style="8" customWidth="1"/>
    <col min="39" max="40" width="20.75" style="9" customWidth="1"/>
    <col min="41" max="41" width="20.75" style="5" customWidth="1"/>
    <col min="42" max="42" width="41.5" style="5" customWidth="1"/>
    <col min="43" max="43" width="19.75" style="5" customWidth="1"/>
    <col min="44" max="16384" width="10.75" style="5"/>
  </cols>
  <sheetData>
    <row r="2" spans="2:43">
      <c r="AK2" s="9">
        <f>$AF7*(1-$AA7-50%*$AH7-10%*$Z7)</f>
        <v>0.16799999999999998</v>
      </c>
    </row>
    <row r="3" spans="2:43" ht="51.6" customHeight="1">
      <c r="F3" s="85" t="s">
        <v>77</v>
      </c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75" t="s">
        <v>7</v>
      </c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69" t="s">
        <v>73</v>
      </c>
      <c r="AM3" s="70"/>
      <c r="AN3" s="70"/>
      <c r="AO3" s="71"/>
      <c r="AP3" s="65" t="s">
        <v>74</v>
      </c>
      <c r="AQ3" s="66"/>
    </row>
    <row r="4" spans="2:43" ht="24" customHeight="1">
      <c r="F4" s="79" t="s">
        <v>145</v>
      </c>
      <c r="G4" s="80"/>
      <c r="H4" s="80"/>
      <c r="I4" s="80"/>
      <c r="J4" s="80"/>
      <c r="K4" s="80"/>
      <c r="L4" s="80"/>
      <c r="M4" s="80"/>
      <c r="N4" s="80"/>
      <c r="O4" s="81"/>
      <c r="P4" s="82" t="s">
        <v>146</v>
      </c>
      <c r="Q4" s="80"/>
      <c r="R4" s="80"/>
      <c r="S4" s="80"/>
      <c r="T4" s="80"/>
      <c r="U4" s="80"/>
      <c r="V4" s="81"/>
      <c r="W4" s="64" t="s">
        <v>76</v>
      </c>
      <c r="X4" s="64"/>
      <c r="Y4" s="64"/>
      <c r="Z4" s="64"/>
      <c r="AA4" s="64"/>
      <c r="AB4" s="64"/>
      <c r="AC4" s="64"/>
      <c r="AD4" s="64"/>
      <c r="AE4" s="64"/>
      <c r="AF4" s="60" t="s">
        <v>12</v>
      </c>
      <c r="AG4" s="61"/>
      <c r="AH4" s="61"/>
      <c r="AI4" s="61"/>
      <c r="AJ4" s="62"/>
      <c r="AK4" s="76" t="s">
        <v>77</v>
      </c>
      <c r="AL4" s="72"/>
      <c r="AM4" s="73"/>
      <c r="AN4" s="73"/>
      <c r="AO4" s="74"/>
      <c r="AP4" s="67"/>
      <c r="AQ4" s="68"/>
    </row>
    <row r="5" spans="2:43" ht="27" customHeight="1">
      <c r="F5" s="78" t="s">
        <v>78</v>
      </c>
      <c r="G5" s="78"/>
      <c r="H5" s="78" t="s">
        <v>79</v>
      </c>
      <c r="I5" s="78"/>
      <c r="J5" s="78" t="s">
        <v>1</v>
      </c>
      <c r="K5" s="78"/>
      <c r="L5" s="78" t="s">
        <v>3</v>
      </c>
      <c r="M5" s="78"/>
      <c r="N5" s="83" t="s">
        <v>75</v>
      </c>
      <c r="O5" s="83" t="s">
        <v>80</v>
      </c>
      <c r="P5" s="78" t="s">
        <v>81</v>
      </c>
      <c r="Q5" s="78"/>
      <c r="R5" s="78"/>
      <c r="S5" s="78"/>
      <c r="T5" s="29" t="s">
        <v>82</v>
      </c>
      <c r="U5" s="78" t="s">
        <v>83</v>
      </c>
      <c r="V5" s="78"/>
      <c r="W5" s="63" t="s">
        <v>84</v>
      </c>
      <c r="X5" s="63"/>
      <c r="Y5" s="63" t="s">
        <v>78</v>
      </c>
      <c r="Z5" s="63"/>
      <c r="AA5" s="25" t="s">
        <v>85</v>
      </c>
      <c r="AB5" s="63" t="s">
        <v>86</v>
      </c>
      <c r="AC5" s="63"/>
      <c r="AD5" s="63" t="s">
        <v>87</v>
      </c>
      <c r="AE5" s="63"/>
      <c r="AF5" s="26" t="s">
        <v>88</v>
      </c>
      <c r="AG5" s="63" t="s">
        <v>89</v>
      </c>
      <c r="AH5" s="63"/>
      <c r="AI5" s="63" t="s">
        <v>90</v>
      </c>
      <c r="AJ5" s="63"/>
      <c r="AK5" s="77"/>
      <c r="AL5" s="33" t="s">
        <v>91</v>
      </c>
      <c r="AM5" s="34" t="s">
        <v>92</v>
      </c>
      <c r="AN5" s="34" t="s">
        <v>93</v>
      </c>
      <c r="AO5" s="35" t="s">
        <v>94</v>
      </c>
      <c r="AP5" s="36" t="s">
        <v>95</v>
      </c>
      <c r="AQ5" s="36" t="s">
        <v>96</v>
      </c>
    </row>
    <row r="6" spans="2:43" ht="55.9" customHeight="1">
      <c r="B6" s="6" t="s">
        <v>97</v>
      </c>
      <c r="C6" s="6" t="s">
        <v>98</v>
      </c>
      <c r="D6" s="6" t="s">
        <v>99</v>
      </c>
      <c r="E6" s="6" t="s">
        <v>100</v>
      </c>
      <c r="F6" s="30" t="s">
        <v>101</v>
      </c>
      <c r="G6" s="30" t="s">
        <v>102</v>
      </c>
      <c r="H6" s="30" t="s">
        <v>103</v>
      </c>
      <c r="I6" s="30" t="s">
        <v>102</v>
      </c>
      <c r="J6" s="30" t="s">
        <v>104</v>
      </c>
      <c r="K6" s="30" t="s">
        <v>102</v>
      </c>
      <c r="L6" s="30" t="s">
        <v>104</v>
      </c>
      <c r="M6" s="30" t="s">
        <v>102</v>
      </c>
      <c r="N6" s="84"/>
      <c r="O6" s="84"/>
      <c r="P6" s="30" t="s">
        <v>105</v>
      </c>
      <c r="Q6" s="31" t="s">
        <v>106</v>
      </c>
      <c r="R6" s="30" t="s">
        <v>107</v>
      </c>
      <c r="S6" s="31" t="s">
        <v>108</v>
      </c>
      <c r="T6" s="32" t="s">
        <v>109</v>
      </c>
      <c r="U6" s="30" t="s">
        <v>110</v>
      </c>
      <c r="V6" s="30" t="s">
        <v>102</v>
      </c>
      <c r="W6" s="27" t="s">
        <v>111</v>
      </c>
      <c r="X6" s="27" t="s">
        <v>112</v>
      </c>
      <c r="Y6" s="27" t="s">
        <v>113</v>
      </c>
      <c r="Z6" s="27" t="s">
        <v>112</v>
      </c>
      <c r="AA6" s="28" t="s">
        <v>114</v>
      </c>
      <c r="AB6" s="27" t="s">
        <v>115</v>
      </c>
      <c r="AC6" s="27" t="s">
        <v>112</v>
      </c>
      <c r="AD6" s="27" t="s">
        <v>116</v>
      </c>
      <c r="AE6" s="27" t="s">
        <v>112</v>
      </c>
      <c r="AF6" s="27" t="s">
        <v>117</v>
      </c>
      <c r="AG6" s="27" t="s">
        <v>118</v>
      </c>
      <c r="AH6" s="27" t="s">
        <v>112</v>
      </c>
      <c r="AI6" s="27" t="s">
        <v>14</v>
      </c>
      <c r="AJ6" s="27" t="s">
        <v>112</v>
      </c>
      <c r="AK6" s="28" t="s">
        <v>119</v>
      </c>
      <c r="AL6" s="33" t="s">
        <v>120</v>
      </c>
      <c r="AM6" s="34" t="s">
        <v>121</v>
      </c>
      <c r="AN6" s="34" t="s">
        <v>121</v>
      </c>
      <c r="AO6" s="35" t="s">
        <v>122</v>
      </c>
      <c r="AP6" s="36" t="s">
        <v>123</v>
      </c>
      <c r="AQ6" s="36" t="s">
        <v>124</v>
      </c>
    </row>
    <row r="7" spans="2:43" ht="47.25">
      <c r="B7" s="10" t="s">
        <v>125</v>
      </c>
      <c r="C7" s="10" t="s">
        <v>126</v>
      </c>
      <c r="D7" s="10" t="s">
        <v>128</v>
      </c>
      <c r="E7" s="10"/>
      <c r="F7" s="10" t="s">
        <v>23</v>
      </c>
      <c r="G7" s="11" t="str">
        <f>IF(ISERROR(VLOOKUP($F7,Scorecard!$D$7:$E$11,2,0)),"",VLOOKUP($F7,Scorecard!$D$7:$E$11,2,0))</f>
        <v>Feasible</v>
      </c>
      <c r="H7" s="10" t="s">
        <v>31</v>
      </c>
      <c r="I7" s="11" t="str">
        <f>IF(ISERROR(VLOOKUP($H7,Scorecard!$D$16:$E$19,2,0)),"",VLOOKUP($H7,Scorecard!$D$16:$E$19,2,0))</f>
        <v>Feasible</v>
      </c>
      <c r="J7" s="10" t="s">
        <v>2</v>
      </c>
      <c r="K7" s="11">
        <f>IF(ISERROR(VLOOKUP($J7,Scorecard!$D$26:$E$30,2,0)),"",VLOOKUP($J7,Scorecard!$D$26:$E$30,2,0))</f>
        <v>0.4</v>
      </c>
      <c r="L7" s="10" t="s">
        <v>4</v>
      </c>
      <c r="M7" s="11">
        <f>IF(ISERROR(VLOOKUP($L7,Scorecard!$D$35:$E$39,2,0)),"",VLOOKUP($L7,Scorecard!$D$35:$E$39,2,0))</f>
        <v>0.8</v>
      </c>
      <c r="N7" s="10" t="str">
        <f>IF(ISBLANK(OR(L7,J7,H7,F7)),"",IF(G7="Low Feasibility","Low Feasibility",IF(I7="Low Feasibility","Low Feasibility",IF(I7="Digitize First","Digitize First",IF(OR(K7="Postpone",M7="Postpone"),"Postpone","Feasible")))))</f>
        <v>Feasible</v>
      </c>
      <c r="O7" s="11">
        <f>IF(ISERROR(IF(N7="Feasible",50%*K7+50%*M7)),"",IF(N7="Feasible",50%*K7+50%*M7))</f>
        <v>0.60000000000000009</v>
      </c>
      <c r="P7" s="10" t="s">
        <v>5</v>
      </c>
      <c r="Q7" s="12">
        <v>10</v>
      </c>
      <c r="R7" s="10">
        <v>5</v>
      </c>
      <c r="S7" s="19">
        <v>0.10416666666666666</v>
      </c>
      <c r="T7" s="13">
        <v>0.1</v>
      </c>
      <c r="U7" s="10" t="s">
        <v>49</v>
      </c>
      <c r="V7" s="7">
        <f>IF(ISERROR(VLOOKUP($U7,Scorecard!$D$56:$E$59,2,0)),"",VLOOKUP($U7,Scorecard!$D$56:$E$59,2,0))</f>
        <v>2</v>
      </c>
      <c r="W7" s="10" t="s">
        <v>8</v>
      </c>
      <c r="X7" s="11">
        <f>IF(ISERROR(VLOOKUP($W7,Scorecard!$D$66:$E$70,2,0)),"",VLOOKUP($W7,Scorecard!$D$66:$E$70,2,0))</f>
        <v>0.2</v>
      </c>
      <c r="Y7" s="10" t="s">
        <v>9</v>
      </c>
      <c r="Z7" s="11">
        <f>IF(ISERROR(VLOOKUP($Y7,Scorecard!$D$73:$E$75,2,0)),"",VLOOKUP($Y7,Scorecard!$D$73:$E$75,2,0))</f>
        <v>0.7</v>
      </c>
      <c r="AA7" s="13">
        <v>0.05</v>
      </c>
      <c r="AB7" s="10" t="s">
        <v>10</v>
      </c>
      <c r="AC7" s="11">
        <f>IF(ISERROR(VLOOKUP($AB7,Scorecard!$D$80:$E$83,2,0)),"",VLOOKUP($AB7,Scorecard!$D$80:$E$83,2,0))</f>
        <v>0.6</v>
      </c>
      <c r="AD7" s="10" t="s">
        <v>11</v>
      </c>
      <c r="AE7" s="11">
        <f>IF(ISERROR(VLOOKUP($AD7,Scorecard!$D$88:$E$89,2,0)),"",VLOOKUP($AD7,Scorecard!$D$88:$E$89,2,0))</f>
        <v>1</v>
      </c>
      <c r="AF7" s="13">
        <v>0.6</v>
      </c>
      <c r="AG7" s="10" t="s">
        <v>13</v>
      </c>
      <c r="AH7" s="11">
        <f>IF(ISERROR(VLOOKUP($AG7,Scorecard!$D$94:$E$95,2,0)),"",VLOOKUP($AG7,Scorecard!$D$94:$E$95,2,0))</f>
        <v>1.2</v>
      </c>
      <c r="AI7" s="10" t="s">
        <v>64</v>
      </c>
      <c r="AJ7" s="11">
        <f>IF(ISERROR(VLOOKUP($AI7,Scorecard!$D$100:$E$104,2,0)),"",VLOOKUP($AI7,Scorecard!$D$100:$E$104,2,0))</f>
        <v>0.4</v>
      </c>
      <c r="AK7" s="18">
        <f>IF(ISERROR(IF($AF7*(1-$AA7-50%*$AJ7-10%*$Z7)&lt;0%,0%,$AF7*(1-$AA7-50%*$AJ7-10%*$Z7))),"",IF($AF7*(1-$AA7-50%*$AJ7-10%*$Z7)&lt;0%,0%,$AF7*(1-$AA7-50%*$AJ7-10%*$Z7)))</f>
        <v>0.40800000000000003</v>
      </c>
      <c r="AL7" s="15">
        <f>AK7*S7*260*8</f>
        <v>88.399999999999991</v>
      </c>
      <c r="AM7" s="17">
        <f>AK7</f>
        <v>0.40800000000000003</v>
      </c>
      <c r="AN7" s="16">
        <f>2/3*AK7</f>
        <v>0.27200000000000002</v>
      </c>
      <c r="AO7" s="14">
        <f>V7</f>
        <v>2</v>
      </c>
      <c r="AP7" s="15">
        <f>IF($AQ7&lt;=35%,'Assumptions Effort'!$D$13*20*8,IF(OR($AQ7&gt;35%,$AQ7&lt;=65%),'Assumptions Effort'!$E$13*20*8,'Assumptions Effort'!$F$13*20*8))</f>
        <v>560</v>
      </c>
      <c r="AQ7" s="18">
        <f>IF(ISERROR(IF((10%*$O7+10%*$X7+10%*$AC7+30%*$Z7+40%*$AJ7)*$AE7*$AH7&gt;100%,100%,(10%*$O7+10%*$X7+10%*$AC7+30%*$Z7+40%*$AJ7)*$AE7*$AH7)),"",IF((10%*$O7+10%*$X7+10%*$AC7+30%*$Z7+40%*$AJ7)*$AE7*$AH7&gt;100%,100%,(10%*$O7+10%*$X7+10%*$AC7+30%*$Z7+40%*$AJ7)*$AE7*$AH7))</f>
        <v>0.61199999999999999</v>
      </c>
    </row>
    <row r="8" spans="2:43" ht="47.25">
      <c r="B8" s="10" t="s">
        <v>125</v>
      </c>
      <c r="C8" s="10" t="s">
        <v>126</v>
      </c>
      <c r="D8" s="10" t="s">
        <v>129</v>
      </c>
      <c r="E8" s="10"/>
      <c r="F8" s="10" t="s">
        <v>22</v>
      </c>
      <c r="G8" s="11" t="str">
        <f>IF(ISERROR(VLOOKUP($F8,Scorecard!$D$7:$E$11,2,0)),"",VLOOKUP($F8,Scorecard!$D$7:$E$11,2,0))</f>
        <v>Feasible</v>
      </c>
      <c r="H8" s="10" t="s">
        <v>0</v>
      </c>
      <c r="I8" s="11" t="str">
        <f>IF(ISERROR(VLOOKUP($H8,Scorecard!$D$16:$E$19,2,0)),"",VLOOKUP($H8,Scorecard!$D$16:$E$19,2,0))</f>
        <v>Feasible</v>
      </c>
      <c r="J8" s="10" t="s">
        <v>35</v>
      </c>
      <c r="K8" s="11">
        <f>IF(ISERROR(VLOOKUP($J8,Scorecard!$D$26:$E$30,2,0)),"",VLOOKUP($J8,Scorecard!$D$26:$E$30,2,0))</f>
        <v>0.2</v>
      </c>
      <c r="L8" s="10" t="s">
        <v>35</v>
      </c>
      <c r="M8" s="11">
        <f>IF(ISERROR(VLOOKUP($L8,Scorecard!$D$35:$E$39,2,0)),"",VLOOKUP($L8,Scorecard!$D$35:$E$39,2,0))</f>
        <v>0.2</v>
      </c>
      <c r="N8" s="10" t="str">
        <f>IF(ISBLANK(IF(G8="Low Feasibility","Low Feasibility",IF(I8="Low Feasibility","Low Feasibility",IF(I8="Digitize First","Digitize First",IF(OR(K8="Postpone",M8="Postpone"),"Postpone","Feasible"))))),"",IF(G8="Low Feasibility","Low Feasibility",IF(I8="Low Feasibility","Low Feasibility",IF(I8="Digitize First","Digitize First",IF(OR(K8="Postpone",M8="Postpone"),"Postpone","Feasible")))))</f>
        <v>Feasible</v>
      </c>
      <c r="O8" s="11">
        <f t="shared" ref="O8:O9" si="0">IF(ISERROR(IF(N8="Feasible",50%*K8+50%*M8)),"",IF(N8="Feasible",50%*K8+50%*M8))</f>
        <v>0.2</v>
      </c>
      <c r="P8" s="10" t="s">
        <v>5</v>
      </c>
      <c r="Q8" s="12">
        <v>10</v>
      </c>
      <c r="R8" s="10">
        <v>10</v>
      </c>
      <c r="S8" s="19">
        <f>IF(ISERROR(VLOOKUP($P8,Scorecard!$D$46:$F$51,3,0)*Q8*R8/8/60/260),"",VLOOKUP($P8,Scorecard!$D$46:$F$51,3,0)*Q8*R8/8/60/260)</f>
        <v>0.20833333333333331</v>
      </c>
      <c r="T8" s="13">
        <v>0.1</v>
      </c>
      <c r="U8" s="10" t="s">
        <v>49</v>
      </c>
      <c r="V8" s="7">
        <f>IF(ISERROR(VLOOKUP($U8,Scorecard!$D$56:$E$59,2,0)),"",VLOOKUP($U8,Scorecard!$D$56:$E$59,2,0))</f>
        <v>2</v>
      </c>
      <c r="W8" s="10" t="s">
        <v>54</v>
      </c>
      <c r="X8" s="11">
        <f>IF(ISERROR(VLOOKUP($W8,Scorecard!$D$66:$E$70,2,0)),"",VLOOKUP($W8,Scorecard!$D$66:$E$70,2,0))</f>
        <v>0.4</v>
      </c>
      <c r="Y8" s="10" t="s">
        <v>59</v>
      </c>
      <c r="Z8" s="11">
        <f>IF(ISERROR(VLOOKUP($Y8,Scorecard!$D$73:$E$75,2,0)),"",VLOOKUP($Y8,Scorecard!$D$73:$E$75,2,0))</f>
        <v>0.2</v>
      </c>
      <c r="AA8" s="13">
        <v>0.05</v>
      </c>
      <c r="AB8" s="10" t="s">
        <v>61</v>
      </c>
      <c r="AC8" s="11">
        <f>IF(ISERROR(VLOOKUP($AB8,Scorecard!$D$80:$E$83,2,0)),"",VLOOKUP($AB8,Scorecard!$D$80:$E$83,2,0))</f>
        <v>0.3</v>
      </c>
      <c r="AD8" s="10" t="s">
        <v>11</v>
      </c>
      <c r="AE8" s="11">
        <f>IF(ISERROR(VLOOKUP($AD8,Scorecard!$D$88:$E$89,2,0)),"",VLOOKUP($AD8,Scorecard!$D$88:$E$89,2,0))</f>
        <v>1</v>
      </c>
      <c r="AF8" s="13">
        <v>1</v>
      </c>
      <c r="AG8" s="10" t="s">
        <v>11</v>
      </c>
      <c r="AH8" s="11">
        <f>IF(ISERROR(VLOOKUP($AG8,Scorecard!$D$94:$E$95,2,0)),"",VLOOKUP($AG8,Scorecard!$D$94:$E$95,2,0))</f>
        <v>1</v>
      </c>
      <c r="AI8" s="10" t="s">
        <v>15</v>
      </c>
      <c r="AJ8" s="11">
        <f>IF(ISERROR(VLOOKUP($AI8,Scorecard!$D$100:$E$104,2,0)),"",VLOOKUP($AI8,Scorecard!$D$100:$E$104,2,0))</f>
        <v>0</v>
      </c>
      <c r="AK8" s="18">
        <f t="shared" ref="AK8:AK71" si="1">IF(ISERROR(IF($AF8*(1-$AA8-50%*$AJ8-10%*$Z8)&lt;0%,0%,$AF8*(1-$AA8-50%*$AJ8-10%*$Z8))),"",IF($AF8*(1-$AA8-50%*$AJ8-10%*$Z8)&lt;0%,0%,$AF8*(1-$AA8-50%*$AJ8-10%*$Z8)))</f>
        <v>0.92999999999999994</v>
      </c>
      <c r="AL8" s="15">
        <f t="shared" ref="AL8:AL71" si="2">IF(ISERROR(IF($AF8*(1-$AA8-50%*$AH8-10%*$Z8)&lt;0%,0%,$AF8*(1-$AA8-50%*$AH8-10%*$Z8))*S8*260*8),"",IF($AF8*(1-$AA8-50%*$AH8-10%*$Z8)&lt;0%,0%,$AF8*(1-$AA8-50%*$AH8-10%*$Z8))*S8*260*8)</f>
        <v>186.33333333333329</v>
      </c>
      <c r="AM8" s="17">
        <f t="shared" ref="AM8:AM71" si="3">IF(ISERROR(IF(($T8-$AF8*(1-$AA8-50%*$AH8-10%*$Z8)*$T8)/$T8&lt;0,0,($T8-$AF8*(1-$AA8-50%*$AH8-10%*$Z8)*$T8)/$T8)),"",IF(($T8-$AF8*(1-$AA8-50%*$AH8-10%*$Z8)*$T8)/$T8&lt;0,0,($T8-$AF8*(1-$AA8-50%*$AH8-10%*$Z8)*$T8)/$T8))</f>
        <v>0.57000000000000006</v>
      </c>
      <c r="AN8" s="16">
        <f>2/3*AK8</f>
        <v>0.61999999999999988</v>
      </c>
      <c r="AO8" s="14">
        <f>V8</f>
        <v>2</v>
      </c>
      <c r="AP8" s="15">
        <f>IF($AQ8&lt;=35%,'Assumptions Effort'!$D$13*20*8,IF(OR($AQ8&gt;35%,$AQ8&lt;=65%),'Assumptions Effort'!$E$13*20*8,'Assumptions Effort'!$F$13*20*8))</f>
        <v>230.40000000000003</v>
      </c>
      <c r="AQ8" s="18">
        <f t="shared" ref="AQ8:AQ43" si="4">IF(ISERROR(IF((10%*$O8+10%*$X8+10%*$AC8+30%*$Z8+40%*$AJ8)*$AE8*$AH8&gt;100%,100%,(10%*$O8+10%*$X8+10%*$AC8+30%*$Z8+40%*$AJ8)*$AE8*$AH8)),"",IF((10%*$O8+10%*$X8+10%*$AC8+30%*$Z8+40%*$AJ8)*$AE8*$AH8&gt;100%,100%,(10%*$O8+10%*$X8+10%*$AC8+30%*$Z8+40%*$AJ8)*$AE8*$AH8))</f>
        <v>0.15000000000000002</v>
      </c>
    </row>
    <row r="9" spans="2:43" ht="47.25">
      <c r="B9" s="10" t="s">
        <v>125</v>
      </c>
      <c r="C9" s="10" t="s">
        <v>127</v>
      </c>
      <c r="D9" s="10" t="s">
        <v>127</v>
      </c>
      <c r="E9" s="10"/>
      <c r="F9" s="10" t="s">
        <v>23</v>
      </c>
      <c r="G9" s="11" t="str">
        <f>IF(ISERROR(VLOOKUP($F9,Scorecard!$D$7:$E$11,2,0)),"",VLOOKUP($F9,Scorecard!$D$7:$E$11,2,0))</f>
        <v>Feasible</v>
      </c>
      <c r="H9" s="10" t="s">
        <v>31</v>
      </c>
      <c r="I9" s="11" t="str">
        <f>IF(ISERROR(VLOOKUP($H9,Scorecard!$D$16:$E$19,2,0)),"",VLOOKUP($H9,Scorecard!$D$16:$E$19,2,0))</f>
        <v>Feasible</v>
      </c>
      <c r="J9" s="10" t="s">
        <v>34</v>
      </c>
      <c r="K9" s="11">
        <f>IF(ISERROR(VLOOKUP($J9,Scorecard!$D$26:$E$30,2,0)),"",VLOOKUP($J9,Scorecard!$D$26:$E$30,2,0))</f>
        <v>0</v>
      </c>
      <c r="L9" s="10" t="s">
        <v>34</v>
      </c>
      <c r="M9" s="11">
        <f>IF(ISERROR(VLOOKUP($L9,Scorecard!$D$35:$E$39,2,0)),"",VLOOKUP($L9,Scorecard!$D$35:$E$39,2,0))</f>
        <v>0</v>
      </c>
      <c r="N9" s="10" t="str">
        <f t="shared" ref="N9" si="5">IF(ISBLANK(IF(G9="Low Feasibility","Low Feasibility",IF(I9="Low Feasibility","Low Feasibility",IF(I9="Digitize First","Digitize First",IF(OR(K9="Postpone",M9="Postpone"),"Postpone","Feasible"))))),"",IF(G9="Low Feasibility","Low Feasibility",IF(I9="Low Feasibility","Low Feasibility",IF(I9="Digitize First","Digitize First",IF(OR(K9="Postpone",M9="Postpone"),"Postpone","Feasible")))))</f>
        <v>Feasible</v>
      </c>
      <c r="O9" s="11">
        <f t="shared" si="0"/>
        <v>0</v>
      </c>
      <c r="P9" s="10" t="s">
        <v>42</v>
      </c>
      <c r="Q9" s="12">
        <v>10</v>
      </c>
      <c r="R9" s="10">
        <v>15</v>
      </c>
      <c r="S9" s="19">
        <f>IF(ISERROR(VLOOKUP($P9,Scorecard!$D$46:$F$51,3,0)*Q9*R9/8/60/260),"",VLOOKUP($P9,Scorecard!$D$46:$F$51,3,0)*Q9*R9/8/60/260)</f>
        <v>6.25E-2</v>
      </c>
      <c r="T9" s="13">
        <v>0.1</v>
      </c>
      <c r="U9" s="10" t="s">
        <v>50</v>
      </c>
      <c r="V9" s="7">
        <f>IF(ISERROR(VLOOKUP($U9,Scorecard!$D$56:$E$59,2,0)),"",VLOOKUP($U9,Scorecard!$D$56:$E$59,2,0))</f>
        <v>3</v>
      </c>
      <c r="W9" s="10" t="s">
        <v>8</v>
      </c>
      <c r="X9" s="11">
        <f>IF(ISERROR(VLOOKUP($W9,Scorecard!$D$66:$E$70,2,0)),"",VLOOKUP($W9,Scorecard!$D$66:$E$70,2,0))</f>
        <v>0.2</v>
      </c>
      <c r="Y9" s="10" t="s">
        <v>9</v>
      </c>
      <c r="Z9" s="11">
        <f>IF(ISERROR(VLOOKUP($Y9,Scorecard!$D$73:$E$75,2,0)),"",VLOOKUP($Y9,Scorecard!$D$73:$E$75,2,0))</f>
        <v>0.7</v>
      </c>
      <c r="AA9" s="13">
        <v>0.05</v>
      </c>
      <c r="AB9" s="10" t="s">
        <v>61</v>
      </c>
      <c r="AC9" s="11">
        <f>IF(ISERROR(VLOOKUP($AB9,Scorecard!$D$80:$E$83,2,0)),"",VLOOKUP($AB9,Scorecard!$D$80:$E$83,2,0))</f>
        <v>0.3</v>
      </c>
      <c r="AD9" s="10" t="s">
        <v>11</v>
      </c>
      <c r="AE9" s="11">
        <f>IF(ISERROR(VLOOKUP($AD9,Scorecard!$D$88:$E$89,2,0)),"",VLOOKUP($AD9,Scorecard!$D$88:$E$89,2,0))</f>
        <v>1</v>
      </c>
      <c r="AF9" s="13">
        <v>0.6</v>
      </c>
      <c r="AG9" s="10" t="s">
        <v>13</v>
      </c>
      <c r="AH9" s="11">
        <f>IF(ISERROR(VLOOKUP($AG9,Scorecard!$D$94:$E$95,2,0)),"",VLOOKUP($AG9,Scorecard!$D$94:$E$95,2,0))</f>
        <v>1.2</v>
      </c>
      <c r="AI9" s="10" t="s">
        <v>65</v>
      </c>
      <c r="AJ9" s="11">
        <f>IF(ISERROR(VLOOKUP($AI9,Scorecard!$D$100:$E$104,2,0)),"",VLOOKUP($AI9,Scorecard!$D$100:$E$104,2,0))</f>
        <v>0.7</v>
      </c>
      <c r="AK9" s="18">
        <f t="shared" si="1"/>
        <v>0.318</v>
      </c>
      <c r="AL9" s="15">
        <f t="shared" si="2"/>
        <v>21.839999999999996</v>
      </c>
      <c r="AM9" s="17">
        <f t="shared" si="3"/>
        <v>0.83200000000000007</v>
      </c>
      <c r="AN9" s="16">
        <f>2/3*AK9</f>
        <v>0.21199999999999999</v>
      </c>
      <c r="AO9" s="14">
        <f>V9</f>
        <v>3</v>
      </c>
      <c r="AP9" s="15">
        <f>IF($AQ9&lt;=35%,'Assumptions Effort'!$D$13*20*8,IF(OR($AQ9&gt;35%,$AQ9&lt;=65%),'Assumptions Effort'!$E$13*20*8,'Assumptions Effort'!$F$13*20*8))</f>
        <v>560</v>
      </c>
      <c r="AQ9" s="18">
        <f t="shared" si="4"/>
        <v>0.64800000000000002</v>
      </c>
    </row>
    <row r="10" spans="2:43">
      <c r="B10" s="10"/>
      <c r="C10" s="10"/>
      <c r="D10" s="10"/>
      <c r="E10" s="10"/>
      <c r="F10" s="10"/>
      <c r="G10" s="11"/>
      <c r="H10" s="10"/>
      <c r="I10" s="11"/>
      <c r="J10" s="10"/>
      <c r="K10" s="11"/>
      <c r="L10" s="10"/>
      <c r="M10" s="11" t="str">
        <f>IF(ISERROR(VLOOKUP($L10,Scorecard!$D$35:$E$39,2,0)),"",VLOOKUP($L10,Scorecard!$D$35:$E$39,2,0))</f>
        <v/>
      </c>
      <c r="N10" s="10"/>
      <c r="O10" s="11"/>
      <c r="P10" s="10"/>
      <c r="Q10" s="12"/>
      <c r="R10" s="10"/>
      <c r="S10" s="19" t="str">
        <f>IF(ISERROR(VLOOKUP($P10,Scorecard!$D$46:$F$51,3,0)*Q10*R10/8/60/260),"",VLOOKUP($P10,Scorecard!$D$46:$F$51,3,0)*Q10*R10/8/60/260)</f>
        <v/>
      </c>
      <c r="T10" s="13"/>
      <c r="U10" s="10"/>
      <c r="V10" s="7" t="str">
        <f>IF(ISERROR(VLOOKUP($U10,Scorecard!$D$56:$E$59,2,0)),"",VLOOKUP($U10,Scorecard!$D$56:$E$59,2,0))</f>
        <v/>
      </c>
      <c r="W10" s="10"/>
      <c r="X10" s="11" t="str">
        <f>IF(ISERROR(VLOOKUP($W10,Scorecard!$D$66:$E$70,2,0)),"",VLOOKUP($W10,Scorecard!$D$66:$E$70,2,0))</f>
        <v/>
      </c>
      <c r="Y10" s="10"/>
      <c r="Z10" s="11" t="str">
        <f>IF(ISERROR(VLOOKUP($Y10,Scorecard!$D$73:$E$75,2,0)),"",VLOOKUP($Y10,Scorecard!$D$73:$E$75,2,0))</f>
        <v/>
      </c>
      <c r="AA10" s="13"/>
      <c r="AB10" s="10"/>
      <c r="AC10" s="11" t="str">
        <f>IF(ISERROR(VLOOKUP($AB10,Scorecard!$D$80:$E$83,2,0)),"",VLOOKUP($AB10,Scorecard!$D$80:$E$83,2,0))</f>
        <v/>
      </c>
      <c r="AD10" s="10"/>
      <c r="AE10" s="11" t="str">
        <f>IF(ISERROR(VLOOKUP($AD10,Scorecard!$D$88:$E$89,2,0)),"",VLOOKUP($AD10,Scorecard!$D$88:$E$89,2,0))</f>
        <v/>
      </c>
      <c r="AF10" s="13"/>
      <c r="AG10" s="10"/>
      <c r="AH10" s="11" t="str">
        <f>IF(ISERROR(VLOOKUP($AG10,Scorecard!$D$94:$E$95,2,0)),"",VLOOKUP($AG10,Scorecard!$D$94:$E$95,2,0))</f>
        <v/>
      </c>
      <c r="AI10" s="10"/>
      <c r="AJ10" s="11" t="str">
        <f>IF(ISERROR(VLOOKUP($AI10,Scorecard!$D$100:$E$104,2,0)),"",VLOOKUP($AI10,Scorecard!$D$100:$E$104,2,0))</f>
        <v/>
      </c>
      <c r="AK10" s="18" t="str">
        <f t="shared" si="1"/>
        <v/>
      </c>
      <c r="AL10" s="15" t="str">
        <f t="shared" si="2"/>
        <v/>
      </c>
      <c r="AM10" s="17" t="str">
        <f t="shared" si="3"/>
        <v/>
      </c>
      <c r="AN10" s="16"/>
      <c r="AO10" s="14"/>
      <c r="AP10" s="14"/>
      <c r="AQ10" s="18" t="str">
        <f t="shared" si="4"/>
        <v/>
      </c>
    </row>
    <row r="11" spans="2:43">
      <c r="B11" s="10"/>
      <c r="C11" s="10"/>
      <c r="D11" s="10"/>
      <c r="E11" s="10"/>
      <c r="F11" s="10"/>
      <c r="G11" s="11" t="str">
        <f>IF(ISERROR(VLOOKUP($F11,Scorecard!$D$7:$E$11,2,0)),"",VLOOKUP($F11,Scorecard!$D$7:$E$11,2,0))</f>
        <v/>
      </c>
      <c r="H11" s="10"/>
      <c r="I11" s="11" t="str">
        <f>IF(ISERROR(VLOOKUP($H11,Scorecard!$D$16:$E$19,2,0)),"",VLOOKUP($H11,Scorecard!$D$16:$E$19,2,0))</f>
        <v/>
      </c>
      <c r="J11" s="10"/>
      <c r="K11" s="11" t="str">
        <f>IF(ISERROR(VLOOKUP($J11,Scorecard!$D$26:$E$30,2,0)),"",VLOOKUP($J11,Scorecard!$D$26:$E$30,2,0))</f>
        <v/>
      </c>
      <c r="L11" s="10"/>
      <c r="M11" s="11" t="str">
        <f>IF(ISERROR(VLOOKUP($L11,Scorecard!$D$35:$E$39,2,0)),"",VLOOKUP($L11,Scorecard!$D$35:$E$39,2,0))</f>
        <v/>
      </c>
      <c r="N11" s="10"/>
      <c r="O11" s="11"/>
      <c r="P11" s="10"/>
      <c r="Q11" s="12"/>
      <c r="R11" s="10"/>
      <c r="S11" s="19" t="str">
        <f>IF(ISERROR(VLOOKUP($P11,Scorecard!$D$46:$F$51,3,0)*Q11*R11/8/60/260),"",VLOOKUP($P11,Scorecard!$D$46:$F$51,3,0)*Q11*R11/8/60/260)</f>
        <v/>
      </c>
      <c r="T11" s="13"/>
      <c r="U11" s="10"/>
      <c r="V11" s="7" t="str">
        <f>IF(ISERROR(VLOOKUP($U11,Scorecard!$D$56:$E$59,2,0)),"",VLOOKUP($U11,Scorecard!$D$56:$E$59,2,0))</f>
        <v/>
      </c>
      <c r="W11" s="10"/>
      <c r="X11" s="11" t="str">
        <f>IF(ISERROR(VLOOKUP($W11,Scorecard!$D$66:$E$70,2,0)),"",VLOOKUP($W11,Scorecard!$D$66:$E$70,2,0))</f>
        <v/>
      </c>
      <c r="Y11" s="10"/>
      <c r="Z11" s="11" t="str">
        <f>IF(ISERROR(VLOOKUP($Y11,Scorecard!$D$73:$E$75,2,0)),"",VLOOKUP($Y11,Scorecard!$D$73:$E$75,2,0))</f>
        <v/>
      </c>
      <c r="AA11" s="13"/>
      <c r="AB11" s="10"/>
      <c r="AC11" s="11" t="str">
        <f>IF(ISERROR(VLOOKUP($AB11,Scorecard!$D$80:$E$83,2,0)),"",VLOOKUP($AB11,Scorecard!$D$80:$E$83,2,0))</f>
        <v/>
      </c>
      <c r="AD11" s="10"/>
      <c r="AE11" s="11" t="str">
        <f>IF(ISERROR(VLOOKUP($AD11,Scorecard!$D$88:$E$89,2,0)),"",VLOOKUP($AD11,Scorecard!$D$88:$E$89,2,0))</f>
        <v/>
      </c>
      <c r="AF11" s="13"/>
      <c r="AG11" s="10"/>
      <c r="AH11" s="11" t="str">
        <f>IF(ISERROR(VLOOKUP($AG11,Scorecard!$D$94:$E$95,2,0)),"",VLOOKUP($AG11,Scorecard!$D$94:$E$95,2,0))</f>
        <v/>
      </c>
      <c r="AI11" s="10"/>
      <c r="AJ11" s="11" t="str">
        <f>IF(ISERROR(VLOOKUP($AI11,Scorecard!$D$100:$E$104,2,0)),"",VLOOKUP($AI11,Scorecard!$D$100:$E$104,2,0))</f>
        <v/>
      </c>
      <c r="AK11" s="18" t="str">
        <f t="shared" si="1"/>
        <v/>
      </c>
      <c r="AL11" s="15" t="str">
        <f t="shared" si="2"/>
        <v/>
      </c>
      <c r="AM11" s="17" t="str">
        <f t="shared" si="3"/>
        <v/>
      </c>
      <c r="AN11" s="16"/>
      <c r="AO11" s="14"/>
      <c r="AP11" s="14"/>
      <c r="AQ11" s="18" t="str">
        <f t="shared" si="4"/>
        <v/>
      </c>
    </row>
    <row r="12" spans="2:43">
      <c r="B12" s="10"/>
      <c r="C12" s="10"/>
      <c r="D12" s="10"/>
      <c r="E12" s="10"/>
      <c r="F12" s="10"/>
      <c r="G12" s="11" t="str">
        <f>IF(ISERROR(VLOOKUP($F12,Scorecard!$D$7:$E$11,2,0)),"",VLOOKUP($F12,Scorecard!$D$7:$E$11,2,0))</f>
        <v/>
      </c>
      <c r="H12" s="10"/>
      <c r="I12" s="11" t="str">
        <f>IF(ISERROR(VLOOKUP($H12,Scorecard!$D$16:$E$19,2,0)),"",VLOOKUP($H12,Scorecard!$D$16:$E$19,2,0))</f>
        <v/>
      </c>
      <c r="J12" s="10"/>
      <c r="K12" s="11" t="str">
        <f>IF(ISERROR(VLOOKUP($J12,Scorecard!$D$26:$E$30,2,0)),"",VLOOKUP($J12,Scorecard!$D$26:$E$30,2,0))</f>
        <v/>
      </c>
      <c r="L12" s="10"/>
      <c r="M12" s="11" t="str">
        <f>IF(ISERROR(VLOOKUP($L12,Scorecard!$D$35:$E$39,2,0)),"",VLOOKUP($L12,Scorecard!$D$35:$E$39,2,0))</f>
        <v/>
      </c>
      <c r="N12" s="10"/>
      <c r="O12" s="11"/>
      <c r="P12" s="10"/>
      <c r="Q12" s="12"/>
      <c r="R12" s="10"/>
      <c r="S12" s="19" t="str">
        <f>IF(ISERROR(VLOOKUP($P12,Scorecard!$D$46:$F$51,3,0)*Q12*R12/8/60/260),"",VLOOKUP($P12,Scorecard!$D$46:$F$51,3,0)*Q12*R12/8/60/260)</f>
        <v/>
      </c>
      <c r="T12" s="13"/>
      <c r="U12" s="10"/>
      <c r="V12" s="7" t="str">
        <f>IF(ISERROR(VLOOKUP($U12,Scorecard!$D$56:$E$59,2,0)),"",VLOOKUP($U12,Scorecard!$D$56:$E$59,2,0))</f>
        <v/>
      </c>
      <c r="W12" s="10"/>
      <c r="X12" s="11" t="str">
        <f>IF(ISERROR(VLOOKUP($W12,Scorecard!$D$66:$E$70,2,0)),"",VLOOKUP($W12,Scorecard!$D$66:$E$70,2,0))</f>
        <v/>
      </c>
      <c r="Y12" s="10"/>
      <c r="Z12" s="11" t="str">
        <f>IF(ISERROR(VLOOKUP($Y12,Scorecard!$D$73:$E$75,2,0)),"",VLOOKUP($Y12,Scorecard!$D$73:$E$75,2,0))</f>
        <v/>
      </c>
      <c r="AA12" s="13"/>
      <c r="AB12" s="10"/>
      <c r="AC12" s="11" t="str">
        <f>IF(ISERROR(VLOOKUP($AB12,Scorecard!$D$80:$E$83,2,0)),"",VLOOKUP($AB12,Scorecard!$D$80:$E$83,2,0))</f>
        <v/>
      </c>
      <c r="AD12" s="10"/>
      <c r="AE12" s="11" t="str">
        <f>IF(ISERROR(VLOOKUP($AD12,Scorecard!$D$88:$E$89,2,0)),"",VLOOKUP($AD12,Scorecard!$D$88:$E$89,2,0))</f>
        <v/>
      </c>
      <c r="AF12" s="13"/>
      <c r="AG12" s="10"/>
      <c r="AH12" s="11" t="str">
        <f>IF(ISERROR(VLOOKUP($AG12,Scorecard!$D$94:$E$95,2,0)),"",VLOOKUP($AG12,Scorecard!$D$94:$E$95,2,0))</f>
        <v/>
      </c>
      <c r="AI12" s="10"/>
      <c r="AJ12" s="11" t="str">
        <f>IF(ISERROR(VLOOKUP($AI12,Scorecard!$D$100:$E$104,2,0)),"",VLOOKUP($AI12,Scorecard!$D$100:$E$104,2,0))</f>
        <v/>
      </c>
      <c r="AK12" s="18" t="str">
        <f t="shared" si="1"/>
        <v/>
      </c>
      <c r="AL12" s="15" t="str">
        <f t="shared" si="2"/>
        <v/>
      </c>
      <c r="AM12" s="17" t="str">
        <f t="shared" si="3"/>
        <v/>
      </c>
      <c r="AN12" s="16"/>
      <c r="AO12" s="14"/>
      <c r="AP12" s="14"/>
      <c r="AQ12" s="18" t="str">
        <f t="shared" si="4"/>
        <v/>
      </c>
    </row>
    <row r="13" spans="2:43">
      <c r="B13" s="10"/>
      <c r="C13" s="10"/>
      <c r="D13" s="10"/>
      <c r="E13" s="10"/>
      <c r="F13" s="10"/>
      <c r="G13" s="11" t="str">
        <f>IF(ISERROR(VLOOKUP($F13,Scorecard!$D$7:$E$11,2,0)),"",VLOOKUP($F13,Scorecard!$D$7:$E$11,2,0))</f>
        <v/>
      </c>
      <c r="H13" s="10"/>
      <c r="I13" s="11" t="str">
        <f>IF(ISERROR(VLOOKUP($H13,Scorecard!$D$16:$E$19,2,0)),"",VLOOKUP($H13,Scorecard!$D$16:$E$19,2,0))</f>
        <v/>
      </c>
      <c r="J13" s="10"/>
      <c r="K13" s="11" t="str">
        <f>IF(ISERROR(VLOOKUP($J13,Scorecard!$D$26:$E$30,2,0)),"",VLOOKUP($J13,Scorecard!$D$26:$E$30,2,0))</f>
        <v/>
      </c>
      <c r="L13" s="10"/>
      <c r="M13" s="11" t="str">
        <f>IF(ISERROR(VLOOKUP($L13,Scorecard!$D$35:$E$39,2,0)),"",VLOOKUP($L13,Scorecard!$D$35:$E$39,2,0))</f>
        <v/>
      </c>
      <c r="N13" s="10"/>
      <c r="O13" s="11"/>
      <c r="P13" s="10"/>
      <c r="Q13" s="12"/>
      <c r="R13" s="10"/>
      <c r="S13" s="19" t="str">
        <f>IF(ISERROR(VLOOKUP($P13,Scorecard!$D$46:$F$51,3,0)*Q13*R13/8/60/260),"",VLOOKUP($P13,Scorecard!$D$46:$F$51,3,0)*Q13*R13/8/60/260)</f>
        <v/>
      </c>
      <c r="T13" s="13"/>
      <c r="U13" s="10"/>
      <c r="V13" s="7" t="str">
        <f>IF(ISERROR(VLOOKUP($U13,Scorecard!$D$56:$E$59,2,0)),"",VLOOKUP($U13,Scorecard!$D$56:$E$59,2,0))</f>
        <v/>
      </c>
      <c r="W13" s="10"/>
      <c r="X13" s="11" t="str">
        <f>IF(ISERROR(VLOOKUP($W13,Scorecard!$D$66:$E$70,2,0)),"",VLOOKUP($W13,Scorecard!$D$66:$E$70,2,0))</f>
        <v/>
      </c>
      <c r="Y13" s="10"/>
      <c r="Z13" s="11" t="str">
        <f>IF(ISERROR(VLOOKUP($Y13,Scorecard!$D$73:$E$75,2,0)),"",VLOOKUP($Y13,Scorecard!$D$73:$E$75,2,0))</f>
        <v/>
      </c>
      <c r="AA13" s="13"/>
      <c r="AB13" s="10"/>
      <c r="AC13" s="11" t="str">
        <f>IF(ISERROR(VLOOKUP($AB13,Scorecard!$D$80:$E$83,2,0)),"",VLOOKUP($AB13,Scorecard!$D$80:$E$83,2,0))</f>
        <v/>
      </c>
      <c r="AD13" s="10"/>
      <c r="AE13" s="11" t="str">
        <f>IF(ISERROR(VLOOKUP($AD13,Scorecard!$D$88:$E$89,2,0)),"",VLOOKUP($AD13,Scorecard!$D$88:$E$89,2,0))</f>
        <v/>
      </c>
      <c r="AF13" s="13"/>
      <c r="AG13" s="10"/>
      <c r="AH13" s="11" t="str">
        <f>IF(ISERROR(VLOOKUP($AG13,Scorecard!$D$94:$E$95,2,0)),"",VLOOKUP($AG13,Scorecard!$D$94:$E$95,2,0))</f>
        <v/>
      </c>
      <c r="AI13" s="10"/>
      <c r="AJ13" s="11" t="str">
        <f>IF(ISERROR(VLOOKUP($AI13,Scorecard!$D$100:$E$104,2,0)),"",VLOOKUP($AI13,Scorecard!$D$100:$E$104,2,0))</f>
        <v/>
      </c>
      <c r="AK13" s="18" t="str">
        <f t="shared" si="1"/>
        <v/>
      </c>
      <c r="AL13" s="15" t="str">
        <f t="shared" si="2"/>
        <v/>
      </c>
      <c r="AM13" s="17" t="str">
        <f t="shared" si="3"/>
        <v/>
      </c>
      <c r="AN13" s="16"/>
      <c r="AO13" s="14"/>
      <c r="AP13" s="14"/>
      <c r="AQ13" s="18" t="str">
        <f t="shared" si="4"/>
        <v/>
      </c>
    </row>
    <row r="14" spans="2:43">
      <c r="B14" s="10"/>
      <c r="C14" s="10"/>
      <c r="D14" s="10"/>
      <c r="E14" s="10"/>
      <c r="F14" s="10"/>
      <c r="G14" s="11" t="str">
        <f>IF(ISERROR(VLOOKUP($F14,Scorecard!$D$7:$E$11,2,0)),"",VLOOKUP($F14,Scorecard!$D$7:$E$11,2,0))</f>
        <v/>
      </c>
      <c r="H14" s="10"/>
      <c r="I14" s="11" t="str">
        <f>IF(ISERROR(VLOOKUP($H14,Scorecard!$D$16:$E$19,2,0)),"",VLOOKUP($H14,Scorecard!$D$16:$E$19,2,0))</f>
        <v/>
      </c>
      <c r="J14" s="10"/>
      <c r="K14" s="11" t="str">
        <f>IF(ISERROR(VLOOKUP($J14,Scorecard!$D$26:$E$30,2,0)),"",VLOOKUP($J14,Scorecard!$D$26:$E$30,2,0))</f>
        <v/>
      </c>
      <c r="L14" s="10"/>
      <c r="M14" s="11" t="str">
        <f>IF(ISERROR(VLOOKUP($L14,Scorecard!$D$35:$E$39,2,0)),"",VLOOKUP($L14,Scorecard!$D$35:$E$39,2,0))</f>
        <v/>
      </c>
      <c r="N14" s="10"/>
      <c r="O14" s="11"/>
      <c r="P14" s="10"/>
      <c r="Q14" s="12"/>
      <c r="R14" s="10"/>
      <c r="S14" s="19" t="str">
        <f>IF(ISERROR(VLOOKUP($P14,Scorecard!$D$46:$F$51,3,0)*Q14*R14/8/60/260),"",VLOOKUP($P14,Scorecard!$D$46:$F$51,3,0)*Q14*R14/8/60/260)</f>
        <v/>
      </c>
      <c r="T14" s="13"/>
      <c r="U14" s="10"/>
      <c r="V14" s="7" t="str">
        <f>IF(ISERROR(VLOOKUP($U14,Scorecard!$D$56:$E$59,2,0)),"",VLOOKUP($U14,Scorecard!$D$56:$E$59,2,0))</f>
        <v/>
      </c>
      <c r="W14" s="10"/>
      <c r="X14" s="11" t="str">
        <f>IF(ISERROR(VLOOKUP($W14,Scorecard!$D$66:$E$70,2,0)),"",VLOOKUP($W14,Scorecard!$D$66:$E$70,2,0))</f>
        <v/>
      </c>
      <c r="Y14" s="10"/>
      <c r="Z14" s="11" t="str">
        <f>IF(ISERROR(VLOOKUP($Y14,Scorecard!$D$73:$E$75,2,0)),"",VLOOKUP($Y14,Scorecard!$D$73:$E$75,2,0))</f>
        <v/>
      </c>
      <c r="AA14" s="13"/>
      <c r="AB14" s="10"/>
      <c r="AC14" s="11" t="str">
        <f>IF(ISERROR(VLOOKUP($AB14,Scorecard!$D$80:$E$83,2,0)),"",VLOOKUP($AB14,Scorecard!$D$80:$E$83,2,0))</f>
        <v/>
      </c>
      <c r="AD14" s="10"/>
      <c r="AE14" s="11" t="str">
        <f>IF(ISERROR(VLOOKUP($AD14,Scorecard!$D$88:$E$89,2,0)),"",VLOOKUP($AD14,Scorecard!$D$88:$E$89,2,0))</f>
        <v/>
      </c>
      <c r="AF14" s="13"/>
      <c r="AG14" s="10"/>
      <c r="AH14" s="11" t="str">
        <f>IF(ISERROR(VLOOKUP($AG14,Scorecard!$D$94:$E$95,2,0)),"",VLOOKUP($AG14,Scorecard!$D$94:$E$95,2,0))</f>
        <v/>
      </c>
      <c r="AI14" s="10"/>
      <c r="AJ14" s="11" t="str">
        <f>IF(ISERROR(VLOOKUP($AI14,Scorecard!$D$100:$E$104,2,0)),"",VLOOKUP($AI14,Scorecard!$D$100:$E$104,2,0))</f>
        <v/>
      </c>
      <c r="AK14" s="18" t="str">
        <f t="shared" si="1"/>
        <v/>
      </c>
      <c r="AL14" s="15" t="str">
        <f t="shared" si="2"/>
        <v/>
      </c>
      <c r="AM14" s="17" t="str">
        <f t="shared" si="3"/>
        <v/>
      </c>
      <c r="AN14" s="16"/>
      <c r="AO14" s="14"/>
      <c r="AP14" s="14"/>
      <c r="AQ14" s="18" t="str">
        <f t="shared" si="4"/>
        <v/>
      </c>
    </row>
    <row r="15" spans="2:43">
      <c r="B15" s="10"/>
      <c r="C15" s="10"/>
      <c r="D15" s="10"/>
      <c r="E15" s="10"/>
      <c r="F15" s="10"/>
      <c r="G15" s="11" t="str">
        <f>IF(ISERROR(VLOOKUP($F15,Scorecard!$D$7:$E$11,2,0)),"",VLOOKUP($F15,Scorecard!$D$7:$E$11,2,0))</f>
        <v/>
      </c>
      <c r="H15" s="10"/>
      <c r="I15" s="11" t="str">
        <f>IF(ISERROR(VLOOKUP($H15,Scorecard!$D$16:$E$19,2,0)),"",VLOOKUP($H15,Scorecard!$D$16:$E$19,2,0))</f>
        <v/>
      </c>
      <c r="J15" s="10"/>
      <c r="K15" s="11" t="str">
        <f>IF(ISERROR(VLOOKUP($J15,Scorecard!$D$26:$E$30,2,0)),"",VLOOKUP($J15,Scorecard!$D$26:$E$30,2,0))</f>
        <v/>
      </c>
      <c r="L15" s="10"/>
      <c r="M15" s="11" t="str">
        <f>IF(ISERROR(VLOOKUP($L15,Scorecard!$D$35:$E$39,2,0)),"",VLOOKUP($L15,Scorecard!$D$35:$E$39,2,0))</f>
        <v/>
      </c>
      <c r="N15" s="10"/>
      <c r="O15" s="11"/>
      <c r="P15" s="10"/>
      <c r="Q15" s="12"/>
      <c r="R15" s="10"/>
      <c r="S15" s="19" t="str">
        <f>IF(ISERROR(VLOOKUP($P15,Scorecard!$D$46:$F$51,3,0)*Q15*R15/8/60/260),"",VLOOKUP($P15,Scorecard!$D$46:$F$51,3,0)*Q15*R15/8/60/260)</f>
        <v/>
      </c>
      <c r="T15" s="13"/>
      <c r="U15" s="10"/>
      <c r="V15" s="7" t="str">
        <f>IF(ISERROR(VLOOKUP($U15,Scorecard!$D$56:$E$59,2,0)),"",VLOOKUP($U15,Scorecard!$D$56:$E$59,2,0))</f>
        <v/>
      </c>
      <c r="W15" s="10"/>
      <c r="X15" s="11" t="str">
        <f>IF(ISERROR(VLOOKUP($W15,Scorecard!$D$66:$E$70,2,0)),"",VLOOKUP($W15,Scorecard!$D$66:$E$70,2,0))</f>
        <v/>
      </c>
      <c r="Y15" s="10"/>
      <c r="Z15" s="11" t="str">
        <f>IF(ISERROR(VLOOKUP($Y15,Scorecard!$D$73:$E$75,2,0)),"",VLOOKUP($Y15,Scorecard!$D$73:$E$75,2,0))</f>
        <v/>
      </c>
      <c r="AA15" s="13"/>
      <c r="AB15" s="10"/>
      <c r="AC15" s="11" t="str">
        <f>IF(ISERROR(VLOOKUP($AB15,Scorecard!$D$80:$E$83,2,0)),"",VLOOKUP($AB15,Scorecard!$D$80:$E$83,2,0))</f>
        <v/>
      </c>
      <c r="AD15" s="10"/>
      <c r="AE15" s="11" t="str">
        <f>IF(ISERROR(VLOOKUP($AD15,Scorecard!$D$88:$E$89,2,0)),"",VLOOKUP($AD15,Scorecard!$D$88:$E$89,2,0))</f>
        <v/>
      </c>
      <c r="AF15" s="13"/>
      <c r="AG15" s="10"/>
      <c r="AH15" s="11" t="str">
        <f>IF(ISERROR(VLOOKUP($AG15,Scorecard!$D$94:$E$95,2,0)),"",VLOOKUP($AG15,Scorecard!$D$94:$E$95,2,0))</f>
        <v/>
      </c>
      <c r="AI15" s="10"/>
      <c r="AJ15" s="11" t="str">
        <f>IF(ISERROR(VLOOKUP($AI15,Scorecard!$D$100:$E$104,2,0)),"",VLOOKUP($AI15,Scorecard!$D$100:$E$104,2,0))</f>
        <v/>
      </c>
      <c r="AK15" s="18" t="str">
        <f t="shared" si="1"/>
        <v/>
      </c>
      <c r="AL15" s="15" t="str">
        <f t="shared" si="2"/>
        <v/>
      </c>
      <c r="AM15" s="17" t="str">
        <f t="shared" si="3"/>
        <v/>
      </c>
      <c r="AN15" s="16"/>
      <c r="AO15" s="14"/>
      <c r="AP15" s="14"/>
      <c r="AQ15" s="18" t="str">
        <f t="shared" si="4"/>
        <v/>
      </c>
    </row>
    <row r="16" spans="2:43">
      <c r="B16" s="10"/>
      <c r="C16" s="10"/>
      <c r="D16" s="10"/>
      <c r="E16" s="10"/>
      <c r="F16" s="10"/>
      <c r="G16" s="11" t="str">
        <f>IF(ISERROR(VLOOKUP($F16,Scorecard!$D$7:$E$11,2,0)),"",VLOOKUP($F16,Scorecard!$D$7:$E$11,2,0))</f>
        <v/>
      </c>
      <c r="H16" s="10"/>
      <c r="I16" s="11" t="str">
        <f>IF(ISERROR(VLOOKUP($H16,Scorecard!$D$16:$E$19,2,0)),"",VLOOKUP($H16,Scorecard!$D$16:$E$19,2,0))</f>
        <v/>
      </c>
      <c r="J16" s="10"/>
      <c r="K16" s="11" t="str">
        <f>IF(ISERROR(VLOOKUP($J16,Scorecard!$D$26:$E$30,2,0)),"",VLOOKUP($J16,Scorecard!$D$26:$E$30,2,0))</f>
        <v/>
      </c>
      <c r="L16" s="10"/>
      <c r="M16" s="11" t="str">
        <f>IF(ISERROR(VLOOKUP($L16,Scorecard!$D$35:$E$39,2,0)),"",VLOOKUP($L16,Scorecard!$D$35:$E$39,2,0))</f>
        <v/>
      </c>
      <c r="N16" s="10"/>
      <c r="O16" s="11"/>
      <c r="P16" s="10"/>
      <c r="Q16" s="12"/>
      <c r="R16" s="10"/>
      <c r="S16" s="19" t="str">
        <f>IF(ISERROR(VLOOKUP($P16,Scorecard!$D$46:$F$51,3,0)*Q16*R16/8/60/260),"",VLOOKUP($P16,Scorecard!$D$46:$F$51,3,0)*Q16*R16/8/60/260)</f>
        <v/>
      </c>
      <c r="T16" s="13"/>
      <c r="U16" s="10"/>
      <c r="V16" s="7" t="str">
        <f>IF(ISERROR(VLOOKUP($U16,Scorecard!$D$56:$E$59,2,0)),"",VLOOKUP($U16,Scorecard!$D$56:$E$59,2,0))</f>
        <v/>
      </c>
      <c r="W16" s="10"/>
      <c r="X16" s="11" t="str">
        <f>IF(ISERROR(VLOOKUP($W16,Scorecard!$D$66:$E$70,2,0)),"",VLOOKUP($W16,Scorecard!$D$66:$E$70,2,0))</f>
        <v/>
      </c>
      <c r="Y16" s="10"/>
      <c r="Z16" s="11" t="str">
        <f>IF(ISERROR(VLOOKUP($Y16,Scorecard!$D$73:$E$75,2,0)),"",VLOOKUP($Y16,Scorecard!$D$73:$E$75,2,0))</f>
        <v/>
      </c>
      <c r="AA16" s="13"/>
      <c r="AB16" s="10"/>
      <c r="AC16" s="11" t="str">
        <f>IF(ISERROR(VLOOKUP($AB16,Scorecard!$D$80:$E$83,2,0)),"",VLOOKUP($AB16,Scorecard!$D$80:$E$83,2,0))</f>
        <v/>
      </c>
      <c r="AD16" s="10"/>
      <c r="AE16" s="11" t="str">
        <f>IF(ISERROR(VLOOKUP($AD16,Scorecard!$D$88:$E$89,2,0)),"",VLOOKUP($AD16,Scorecard!$D$88:$E$89,2,0))</f>
        <v/>
      </c>
      <c r="AF16" s="13"/>
      <c r="AG16" s="10"/>
      <c r="AH16" s="11" t="str">
        <f>IF(ISERROR(VLOOKUP($AG16,Scorecard!$D$94:$E$95,2,0)),"",VLOOKUP($AG16,Scorecard!$D$94:$E$95,2,0))</f>
        <v/>
      </c>
      <c r="AI16" s="10"/>
      <c r="AJ16" s="11" t="str">
        <f>IF(ISERROR(VLOOKUP($AI16,Scorecard!$D$100:$E$104,2,0)),"",VLOOKUP($AI16,Scorecard!$D$100:$E$104,2,0))</f>
        <v/>
      </c>
      <c r="AK16" s="18" t="str">
        <f t="shared" si="1"/>
        <v/>
      </c>
      <c r="AL16" s="15" t="str">
        <f t="shared" si="2"/>
        <v/>
      </c>
      <c r="AM16" s="17" t="str">
        <f t="shared" si="3"/>
        <v/>
      </c>
      <c r="AN16" s="16"/>
      <c r="AO16" s="14"/>
      <c r="AP16" s="14"/>
      <c r="AQ16" s="18" t="str">
        <f t="shared" si="4"/>
        <v/>
      </c>
    </row>
    <row r="17" spans="2:43">
      <c r="B17" s="10"/>
      <c r="C17" s="10"/>
      <c r="D17" s="10"/>
      <c r="E17" s="10"/>
      <c r="F17" s="10"/>
      <c r="G17" s="11" t="str">
        <f>IF(ISERROR(VLOOKUP($F17,Scorecard!$D$7:$E$11,2,0)),"",VLOOKUP($F17,Scorecard!$D$7:$E$11,2,0))</f>
        <v/>
      </c>
      <c r="H17" s="10"/>
      <c r="I17" s="11" t="str">
        <f>IF(ISERROR(VLOOKUP($H17,Scorecard!$D$16:$E$19,2,0)),"",VLOOKUP($H17,Scorecard!$D$16:$E$19,2,0))</f>
        <v/>
      </c>
      <c r="J17" s="10"/>
      <c r="K17" s="11" t="str">
        <f>IF(ISERROR(VLOOKUP($J17,Scorecard!$D$26:$E$30,2,0)),"",VLOOKUP($J17,Scorecard!$D$26:$E$30,2,0))</f>
        <v/>
      </c>
      <c r="L17" s="10"/>
      <c r="M17" s="11" t="str">
        <f>IF(ISERROR(VLOOKUP($L17,Scorecard!$D$35:$E$39,2,0)),"",VLOOKUP($L17,Scorecard!$D$35:$E$39,2,0))</f>
        <v/>
      </c>
      <c r="N17" s="10"/>
      <c r="O17" s="11"/>
      <c r="P17" s="10"/>
      <c r="Q17" s="12"/>
      <c r="R17" s="10"/>
      <c r="S17" s="19" t="str">
        <f>IF(ISERROR(VLOOKUP($P17,Scorecard!$D$46:$F$51,3,0)*Q17*R17/8/60/260),"",VLOOKUP($P17,Scorecard!$D$46:$F$51,3,0)*Q17*R17/8/60/260)</f>
        <v/>
      </c>
      <c r="T17" s="13"/>
      <c r="U17" s="10"/>
      <c r="V17" s="7" t="str">
        <f>IF(ISERROR(VLOOKUP($U17,Scorecard!$D$56:$E$59,2,0)),"",VLOOKUP($U17,Scorecard!$D$56:$E$59,2,0))</f>
        <v/>
      </c>
      <c r="W17" s="10"/>
      <c r="X17" s="11" t="str">
        <f>IF(ISERROR(VLOOKUP($W17,Scorecard!$D$66:$E$70,2,0)),"",VLOOKUP($W17,Scorecard!$D$66:$E$70,2,0))</f>
        <v/>
      </c>
      <c r="Y17" s="10"/>
      <c r="Z17" s="11" t="str">
        <f>IF(ISERROR(VLOOKUP($Y17,Scorecard!$D$73:$E$75,2,0)),"",VLOOKUP($Y17,Scorecard!$D$73:$E$75,2,0))</f>
        <v/>
      </c>
      <c r="AA17" s="13"/>
      <c r="AB17" s="10"/>
      <c r="AC17" s="11" t="str">
        <f>IF(ISERROR(VLOOKUP($AB17,Scorecard!$D$80:$E$83,2,0)),"",VLOOKUP($AB17,Scorecard!$D$80:$E$83,2,0))</f>
        <v/>
      </c>
      <c r="AD17" s="10"/>
      <c r="AE17" s="11" t="str">
        <f>IF(ISERROR(VLOOKUP($AD17,Scorecard!$D$88:$E$89,2,0)),"",VLOOKUP($AD17,Scorecard!$D$88:$E$89,2,0))</f>
        <v/>
      </c>
      <c r="AF17" s="13"/>
      <c r="AG17" s="10"/>
      <c r="AH17" s="11" t="str">
        <f>IF(ISERROR(VLOOKUP($AG17,Scorecard!$D$94:$E$95,2,0)),"",VLOOKUP($AG17,Scorecard!$D$94:$E$95,2,0))</f>
        <v/>
      </c>
      <c r="AI17" s="10"/>
      <c r="AJ17" s="11" t="str">
        <f>IF(ISERROR(VLOOKUP($AI17,Scorecard!$D$100:$E$104,2,0)),"",VLOOKUP($AI17,Scorecard!$D$100:$E$104,2,0))</f>
        <v/>
      </c>
      <c r="AK17" s="18" t="str">
        <f t="shared" si="1"/>
        <v/>
      </c>
      <c r="AL17" s="15" t="str">
        <f t="shared" si="2"/>
        <v/>
      </c>
      <c r="AM17" s="17" t="str">
        <f t="shared" si="3"/>
        <v/>
      </c>
      <c r="AN17" s="16"/>
      <c r="AO17" s="14"/>
      <c r="AP17" s="14"/>
      <c r="AQ17" s="18" t="str">
        <f t="shared" si="4"/>
        <v/>
      </c>
    </row>
    <row r="18" spans="2:43">
      <c r="B18" s="10"/>
      <c r="C18" s="10"/>
      <c r="D18" s="10"/>
      <c r="E18" s="10"/>
      <c r="F18" s="10"/>
      <c r="G18" s="11" t="str">
        <f>IF(ISERROR(VLOOKUP($F18,Scorecard!$D$7:$E$11,2,0)),"",VLOOKUP($F18,Scorecard!$D$7:$E$11,2,0))</f>
        <v/>
      </c>
      <c r="H18" s="10"/>
      <c r="I18" s="11" t="str">
        <f>IF(ISERROR(VLOOKUP($H18,Scorecard!$D$16:$E$19,2,0)),"",VLOOKUP($H18,Scorecard!$D$16:$E$19,2,0))</f>
        <v/>
      </c>
      <c r="J18" s="10"/>
      <c r="K18" s="11" t="str">
        <f>IF(ISERROR(VLOOKUP($J18,Scorecard!$D$26:$E$30,2,0)),"",VLOOKUP($J18,Scorecard!$D$26:$E$30,2,0))</f>
        <v/>
      </c>
      <c r="L18" s="10"/>
      <c r="M18" s="11" t="str">
        <f>IF(ISERROR(VLOOKUP($L18,Scorecard!$D$35:$E$39,2,0)),"",VLOOKUP($L18,Scorecard!$D$35:$E$39,2,0))</f>
        <v/>
      </c>
      <c r="N18" s="10"/>
      <c r="O18" s="11"/>
      <c r="P18" s="10"/>
      <c r="Q18" s="12"/>
      <c r="R18" s="10"/>
      <c r="S18" s="19" t="str">
        <f>IF(ISERROR(VLOOKUP($P18,Scorecard!$D$46:$F$51,3,0)*Q18*R18/8/60/260),"",VLOOKUP($P18,Scorecard!$D$46:$F$51,3,0)*Q18*R18/8/60/260)</f>
        <v/>
      </c>
      <c r="T18" s="13"/>
      <c r="U18" s="10"/>
      <c r="V18" s="7" t="str">
        <f>IF(ISERROR(VLOOKUP($U18,Scorecard!$D$56:$E$59,2,0)),"",VLOOKUP($U18,Scorecard!$D$56:$E$59,2,0))</f>
        <v/>
      </c>
      <c r="W18" s="10"/>
      <c r="X18" s="11" t="str">
        <f>IF(ISERROR(VLOOKUP($W18,Scorecard!$D$66:$E$70,2,0)),"",VLOOKUP($W18,Scorecard!$D$66:$E$70,2,0))</f>
        <v/>
      </c>
      <c r="Y18" s="10"/>
      <c r="Z18" s="11" t="str">
        <f>IF(ISERROR(VLOOKUP($Y18,Scorecard!$D$73:$E$75,2,0)),"",VLOOKUP($Y18,Scorecard!$D$73:$E$75,2,0))</f>
        <v/>
      </c>
      <c r="AA18" s="13"/>
      <c r="AB18" s="10"/>
      <c r="AC18" s="11" t="str">
        <f>IF(ISERROR(VLOOKUP($AB18,Scorecard!$D$80:$E$83,2,0)),"",VLOOKUP($AB18,Scorecard!$D$80:$E$83,2,0))</f>
        <v/>
      </c>
      <c r="AD18" s="10"/>
      <c r="AE18" s="11" t="str">
        <f>IF(ISERROR(VLOOKUP($AD18,Scorecard!$D$88:$E$89,2,0)),"",VLOOKUP($AD18,Scorecard!$D$88:$E$89,2,0))</f>
        <v/>
      </c>
      <c r="AF18" s="13"/>
      <c r="AG18" s="10"/>
      <c r="AH18" s="11" t="str">
        <f>IF(ISERROR(VLOOKUP($AG18,Scorecard!$D$94:$E$95,2,0)),"",VLOOKUP($AG18,Scorecard!$D$94:$E$95,2,0))</f>
        <v/>
      </c>
      <c r="AI18" s="10"/>
      <c r="AJ18" s="11" t="str">
        <f>IF(ISERROR(VLOOKUP($AI18,Scorecard!$D$100:$E$104,2,0)),"",VLOOKUP($AI18,Scorecard!$D$100:$E$104,2,0))</f>
        <v/>
      </c>
      <c r="AK18" s="18" t="str">
        <f t="shared" si="1"/>
        <v/>
      </c>
      <c r="AL18" s="15" t="str">
        <f t="shared" si="2"/>
        <v/>
      </c>
      <c r="AM18" s="17" t="str">
        <f t="shared" si="3"/>
        <v/>
      </c>
      <c r="AN18" s="16"/>
      <c r="AO18" s="14"/>
      <c r="AP18" s="14"/>
      <c r="AQ18" s="18" t="str">
        <f t="shared" si="4"/>
        <v/>
      </c>
    </row>
    <row r="19" spans="2:43">
      <c r="B19" s="10"/>
      <c r="C19" s="10"/>
      <c r="D19" s="10"/>
      <c r="E19" s="10"/>
      <c r="F19" s="10"/>
      <c r="G19" s="11" t="str">
        <f>IF(ISERROR(VLOOKUP($F19,Scorecard!$D$7:$E$11,2,0)),"",VLOOKUP($F19,Scorecard!$D$7:$E$11,2,0))</f>
        <v/>
      </c>
      <c r="H19" s="10"/>
      <c r="I19" s="11" t="str">
        <f>IF(ISERROR(VLOOKUP($H19,Scorecard!$D$16:$E$19,2,0)),"",VLOOKUP($H19,Scorecard!$D$16:$E$19,2,0))</f>
        <v/>
      </c>
      <c r="J19" s="10"/>
      <c r="K19" s="11" t="str">
        <f>IF(ISERROR(VLOOKUP($J19,Scorecard!$D$26:$E$30,2,0)),"",VLOOKUP($J19,Scorecard!$D$26:$E$30,2,0))</f>
        <v/>
      </c>
      <c r="L19" s="10"/>
      <c r="M19" s="11" t="str">
        <f>IF(ISERROR(VLOOKUP($L19,Scorecard!$D$35:$E$39,2,0)),"",VLOOKUP($L19,Scorecard!$D$35:$E$39,2,0))</f>
        <v/>
      </c>
      <c r="N19" s="10"/>
      <c r="O19" s="11"/>
      <c r="P19" s="10"/>
      <c r="Q19" s="12"/>
      <c r="R19" s="10"/>
      <c r="S19" s="19" t="str">
        <f>IF(ISERROR(VLOOKUP($P19,Scorecard!$D$46:$F$51,3,0)*Q19*R19/8/60/260),"",VLOOKUP($P19,Scorecard!$D$46:$F$51,3,0)*Q19*R19/8/60/260)</f>
        <v/>
      </c>
      <c r="T19" s="13"/>
      <c r="U19" s="10"/>
      <c r="V19" s="7" t="str">
        <f>IF(ISERROR(VLOOKUP($U19,Scorecard!$D$56:$E$59,2,0)),"",VLOOKUP($U19,Scorecard!$D$56:$E$59,2,0))</f>
        <v/>
      </c>
      <c r="W19" s="10"/>
      <c r="X19" s="11" t="str">
        <f>IF(ISERROR(VLOOKUP($W19,Scorecard!$D$66:$E$70,2,0)),"",VLOOKUP($W19,Scorecard!$D$66:$E$70,2,0))</f>
        <v/>
      </c>
      <c r="Y19" s="10"/>
      <c r="Z19" s="11" t="str">
        <f>IF(ISERROR(VLOOKUP($Y19,Scorecard!$D$73:$E$75,2,0)),"",VLOOKUP($Y19,Scorecard!$D$73:$E$75,2,0))</f>
        <v/>
      </c>
      <c r="AA19" s="13"/>
      <c r="AB19" s="10"/>
      <c r="AC19" s="11" t="str">
        <f>IF(ISERROR(VLOOKUP($AB19,Scorecard!$D$80:$E$83,2,0)),"",VLOOKUP($AB19,Scorecard!$D$80:$E$83,2,0))</f>
        <v/>
      </c>
      <c r="AD19" s="10"/>
      <c r="AE19" s="11" t="str">
        <f>IF(ISERROR(VLOOKUP($AD19,Scorecard!$D$88:$E$89,2,0)),"",VLOOKUP($AD19,Scorecard!$D$88:$E$89,2,0))</f>
        <v/>
      </c>
      <c r="AF19" s="13"/>
      <c r="AG19" s="10"/>
      <c r="AH19" s="11" t="str">
        <f>IF(ISERROR(VLOOKUP($AG19,Scorecard!$D$94:$E$95,2,0)),"",VLOOKUP($AG19,Scorecard!$D$94:$E$95,2,0))</f>
        <v/>
      </c>
      <c r="AI19" s="10"/>
      <c r="AJ19" s="11" t="str">
        <f>IF(ISERROR(VLOOKUP($AI19,Scorecard!$D$100:$E$104,2,0)),"",VLOOKUP($AI19,Scorecard!$D$100:$E$104,2,0))</f>
        <v/>
      </c>
      <c r="AK19" s="18" t="str">
        <f t="shared" si="1"/>
        <v/>
      </c>
      <c r="AL19" s="15" t="str">
        <f t="shared" si="2"/>
        <v/>
      </c>
      <c r="AM19" s="17" t="str">
        <f t="shared" si="3"/>
        <v/>
      </c>
      <c r="AN19" s="16"/>
      <c r="AO19" s="14"/>
      <c r="AP19" s="14"/>
      <c r="AQ19" s="18" t="str">
        <f t="shared" si="4"/>
        <v/>
      </c>
    </row>
    <row r="20" spans="2:43">
      <c r="B20" s="10"/>
      <c r="C20" s="10"/>
      <c r="D20" s="10"/>
      <c r="E20" s="10"/>
      <c r="F20" s="10"/>
      <c r="G20" s="11" t="str">
        <f>IF(ISERROR(VLOOKUP($F20,Scorecard!$D$7:$E$11,2,0)),"",VLOOKUP($F20,Scorecard!$D$7:$E$11,2,0))</f>
        <v/>
      </c>
      <c r="H20" s="10"/>
      <c r="I20" s="11" t="str">
        <f>IF(ISERROR(VLOOKUP($H20,Scorecard!$D$16:$E$19,2,0)),"",VLOOKUP($H20,Scorecard!$D$16:$E$19,2,0))</f>
        <v/>
      </c>
      <c r="J20" s="10"/>
      <c r="K20" s="11" t="str">
        <f>IF(ISERROR(VLOOKUP($J20,Scorecard!$D$26:$E$30,2,0)),"",VLOOKUP($J20,Scorecard!$D$26:$E$30,2,0))</f>
        <v/>
      </c>
      <c r="L20" s="10"/>
      <c r="M20" s="11" t="str">
        <f>IF(ISERROR(VLOOKUP($L20,Scorecard!$D$35:$E$39,2,0)),"",VLOOKUP($L20,Scorecard!$D$35:$E$39,2,0))</f>
        <v/>
      </c>
      <c r="N20" s="10"/>
      <c r="O20" s="11"/>
      <c r="P20" s="10"/>
      <c r="Q20" s="12"/>
      <c r="R20" s="10"/>
      <c r="S20" s="19" t="str">
        <f>IF(ISERROR(VLOOKUP($P20,Scorecard!$D$46:$F$51,3,0)*Q20*R20/8/60/260),"",VLOOKUP($P20,Scorecard!$D$46:$F$51,3,0)*Q20*R20/8/60/260)</f>
        <v/>
      </c>
      <c r="T20" s="13"/>
      <c r="U20" s="10"/>
      <c r="V20" s="7" t="str">
        <f>IF(ISERROR(VLOOKUP($U20,Scorecard!$D$56:$E$59,2,0)),"",VLOOKUP($U20,Scorecard!$D$56:$E$59,2,0))</f>
        <v/>
      </c>
      <c r="W20" s="10"/>
      <c r="X20" s="11" t="str">
        <f>IF(ISERROR(VLOOKUP($W20,Scorecard!$D$66:$E$70,2,0)),"",VLOOKUP($W20,Scorecard!$D$66:$E$70,2,0))</f>
        <v/>
      </c>
      <c r="Y20" s="10"/>
      <c r="Z20" s="11" t="str">
        <f>IF(ISERROR(VLOOKUP($Y20,Scorecard!$D$73:$E$75,2,0)),"",VLOOKUP($Y20,Scorecard!$D$73:$E$75,2,0))</f>
        <v/>
      </c>
      <c r="AA20" s="13"/>
      <c r="AB20" s="10"/>
      <c r="AC20" s="11" t="str">
        <f>IF(ISERROR(VLOOKUP($AB20,Scorecard!$D$80:$E$83,2,0)),"",VLOOKUP($AB20,Scorecard!$D$80:$E$83,2,0))</f>
        <v/>
      </c>
      <c r="AD20" s="10"/>
      <c r="AE20" s="11" t="str">
        <f>IF(ISERROR(VLOOKUP($AD20,Scorecard!$D$88:$E$89,2,0)),"",VLOOKUP($AD20,Scorecard!$D$88:$E$89,2,0))</f>
        <v/>
      </c>
      <c r="AF20" s="13"/>
      <c r="AG20" s="10"/>
      <c r="AH20" s="11" t="str">
        <f>IF(ISERROR(VLOOKUP($AG20,Scorecard!$D$94:$E$95,2,0)),"",VLOOKUP($AG20,Scorecard!$D$94:$E$95,2,0))</f>
        <v/>
      </c>
      <c r="AI20" s="10"/>
      <c r="AJ20" s="11" t="str">
        <f>IF(ISERROR(VLOOKUP($AI20,Scorecard!$D$100:$E$104,2,0)),"",VLOOKUP($AI20,Scorecard!$D$100:$E$104,2,0))</f>
        <v/>
      </c>
      <c r="AK20" s="18" t="str">
        <f t="shared" si="1"/>
        <v/>
      </c>
      <c r="AL20" s="15" t="str">
        <f t="shared" si="2"/>
        <v/>
      </c>
      <c r="AM20" s="17" t="str">
        <f t="shared" si="3"/>
        <v/>
      </c>
      <c r="AN20" s="16"/>
      <c r="AO20" s="14"/>
      <c r="AP20" s="14"/>
      <c r="AQ20" s="18" t="str">
        <f t="shared" si="4"/>
        <v/>
      </c>
    </row>
    <row r="21" spans="2:43">
      <c r="B21" s="10"/>
      <c r="C21" s="10"/>
      <c r="D21" s="10"/>
      <c r="E21" s="10"/>
      <c r="F21" s="10"/>
      <c r="G21" s="11" t="str">
        <f>IF(ISERROR(VLOOKUP($F21,Scorecard!$D$7:$E$11,2,0)),"",VLOOKUP($F21,Scorecard!$D$7:$E$11,2,0))</f>
        <v/>
      </c>
      <c r="H21" s="10"/>
      <c r="I21" s="11" t="str">
        <f>IF(ISERROR(VLOOKUP($H21,Scorecard!$D$16:$E$19,2,0)),"",VLOOKUP($H21,Scorecard!$D$16:$E$19,2,0))</f>
        <v/>
      </c>
      <c r="J21" s="10"/>
      <c r="K21" s="11" t="str">
        <f>IF(ISERROR(VLOOKUP($J21,Scorecard!$D$26:$E$30,2,0)),"",VLOOKUP($J21,Scorecard!$D$26:$E$30,2,0))</f>
        <v/>
      </c>
      <c r="L21" s="10"/>
      <c r="M21" s="11" t="str">
        <f>IF(ISERROR(VLOOKUP($L21,Scorecard!$D$35:$E$39,2,0)),"",VLOOKUP($L21,Scorecard!$D$35:$E$39,2,0))</f>
        <v/>
      </c>
      <c r="N21" s="10"/>
      <c r="O21" s="11"/>
      <c r="P21" s="10"/>
      <c r="Q21" s="12"/>
      <c r="R21" s="10"/>
      <c r="S21" s="19" t="str">
        <f>IF(ISERROR(VLOOKUP($P21,Scorecard!$D$46:$F$51,3,0)*Q21*R21/8/60/260),"",VLOOKUP($P21,Scorecard!$D$46:$F$51,3,0)*Q21*R21/8/60/260)</f>
        <v/>
      </c>
      <c r="T21" s="13"/>
      <c r="U21" s="10"/>
      <c r="V21" s="7" t="str">
        <f>IF(ISERROR(VLOOKUP($U21,Scorecard!$D$56:$E$59,2,0)),"",VLOOKUP($U21,Scorecard!$D$56:$E$59,2,0))</f>
        <v/>
      </c>
      <c r="W21" s="10"/>
      <c r="X21" s="11" t="str">
        <f>IF(ISERROR(VLOOKUP($W21,Scorecard!$D$66:$E$70,2,0)),"",VLOOKUP($W21,Scorecard!$D$66:$E$70,2,0))</f>
        <v/>
      </c>
      <c r="Y21" s="10"/>
      <c r="Z21" s="11" t="str">
        <f>IF(ISERROR(VLOOKUP($Y21,Scorecard!$D$73:$E$75,2,0)),"",VLOOKUP($Y21,Scorecard!$D$73:$E$75,2,0))</f>
        <v/>
      </c>
      <c r="AA21" s="13"/>
      <c r="AB21" s="10"/>
      <c r="AC21" s="11" t="str">
        <f>IF(ISERROR(VLOOKUP($AB21,Scorecard!$D$80:$E$83,2,0)),"",VLOOKUP($AB21,Scorecard!$D$80:$E$83,2,0))</f>
        <v/>
      </c>
      <c r="AD21" s="10"/>
      <c r="AE21" s="11" t="str">
        <f>IF(ISERROR(VLOOKUP($AD21,Scorecard!$D$88:$E$89,2,0)),"",VLOOKUP($AD21,Scorecard!$D$88:$E$89,2,0))</f>
        <v/>
      </c>
      <c r="AF21" s="13"/>
      <c r="AG21" s="10"/>
      <c r="AH21" s="11" t="str">
        <f>IF(ISERROR(VLOOKUP($AG21,Scorecard!$D$94:$E$95,2,0)),"",VLOOKUP($AG21,Scorecard!$D$94:$E$95,2,0))</f>
        <v/>
      </c>
      <c r="AI21" s="10"/>
      <c r="AJ21" s="11" t="str">
        <f>IF(ISERROR(VLOOKUP($AI21,Scorecard!$D$100:$E$104,2,0)),"",VLOOKUP($AI21,Scorecard!$D$100:$E$104,2,0))</f>
        <v/>
      </c>
      <c r="AK21" s="18" t="str">
        <f t="shared" si="1"/>
        <v/>
      </c>
      <c r="AL21" s="15" t="str">
        <f t="shared" si="2"/>
        <v/>
      </c>
      <c r="AM21" s="17" t="str">
        <f t="shared" si="3"/>
        <v/>
      </c>
      <c r="AN21" s="16"/>
      <c r="AO21" s="14"/>
      <c r="AP21" s="14"/>
      <c r="AQ21" s="18" t="str">
        <f t="shared" si="4"/>
        <v/>
      </c>
    </row>
    <row r="22" spans="2:43">
      <c r="B22" s="10"/>
      <c r="C22" s="10"/>
      <c r="D22" s="10"/>
      <c r="E22" s="10"/>
      <c r="F22" s="10"/>
      <c r="G22" s="11" t="str">
        <f>IF(ISERROR(VLOOKUP($F22,Scorecard!$D$7:$E$11,2,0)),"",VLOOKUP($F22,Scorecard!$D$7:$E$11,2,0))</f>
        <v/>
      </c>
      <c r="H22" s="10"/>
      <c r="I22" s="11" t="str">
        <f>IF(ISERROR(VLOOKUP($H22,Scorecard!$D$16:$E$19,2,0)),"",VLOOKUP($H22,Scorecard!$D$16:$E$19,2,0))</f>
        <v/>
      </c>
      <c r="J22" s="10"/>
      <c r="K22" s="11" t="str">
        <f>IF(ISERROR(VLOOKUP($J22,Scorecard!$D$26:$E$30,2,0)),"",VLOOKUP($J22,Scorecard!$D$26:$E$30,2,0))</f>
        <v/>
      </c>
      <c r="L22" s="10"/>
      <c r="M22" s="11" t="str">
        <f>IF(ISERROR(VLOOKUP($L22,Scorecard!$D$35:$E$39,2,0)),"",VLOOKUP($L22,Scorecard!$D$35:$E$39,2,0))</f>
        <v/>
      </c>
      <c r="N22" s="10"/>
      <c r="O22" s="11"/>
      <c r="P22" s="10"/>
      <c r="Q22" s="12"/>
      <c r="R22" s="10"/>
      <c r="S22" s="19" t="str">
        <f>IF(ISERROR(VLOOKUP($P22,Scorecard!$D$46:$F$51,3,0)*Q22*R22/8/60/260),"",VLOOKUP($P22,Scorecard!$D$46:$F$51,3,0)*Q22*R22/8/60/260)</f>
        <v/>
      </c>
      <c r="T22" s="13"/>
      <c r="U22" s="10"/>
      <c r="V22" s="7" t="str">
        <f>IF(ISERROR(VLOOKUP($U22,Scorecard!$D$56:$E$59,2,0)),"",VLOOKUP($U22,Scorecard!$D$56:$E$59,2,0))</f>
        <v/>
      </c>
      <c r="W22" s="10"/>
      <c r="X22" s="11" t="str">
        <f>IF(ISERROR(VLOOKUP($W22,Scorecard!$D$66:$E$70,2,0)),"",VLOOKUP($W22,Scorecard!$D$66:$E$70,2,0))</f>
        <v/>
      </c>
      <c r="Y22" s="10"/>
      <c r="Z22" s="11" t="str">
        <f>IF(ISERROR(VLOOKUP($Y22,Scorecard!$D$73:$E$75,2,0)),"",VLOOKUP($Y22,Scorecard!$D$73:$E$75,2,0))</f>
        <v/>
      </c>
      <c r="AA22" s="13"/>
      <c r="AB22" s="10"/>
      <c r="AC22" s="11" t="str">
        <f>IF(ISERROR(VLOOKUP($AB22,Scorecard!$D$80:$E$83,2,0)),"",VLOOKUP($AB22,Scorecard!$D$80:$E$83,2,0))</f>
        <v/>
      </c>
      <c r="AD22" s="10"/>
      <c r="AE22" s="11" t="str">
        <f>IF(ISERROR(VLOOKUP($AD22,Scorecard!$D$88:$E$89,2,0)),"",VLOOKUP($AD22,Scorecard!$D$88:$E$89,2,0))</f>
        <v/>
      </c>
      <c r="AF22" s="13"/>
      <c r="AG22" s="10"/>
      <c r="AH22" s="11" t="str">
        <f>IF(ISERROR(VLOOKUP($AG22,Scorecard!$D$94:$E$95,2,0)),"",VLOOKUP($AG22,Scorecard!$D$94:$E$95,2,0))</f>
        <v/>
      </c>
      <c r="AI22" s="10"/>
      <c r="AJ22" s="11" t="str">
        <f>IF(ISERROR(VLOOKUP($AI22,Scorecard!$D$100:$E$104,2,0)),"",VLOOKUP($AI22,Scorecard!$D$100:$E$104,2,0))</f>
        <v/>
      </c>
      <c r="AK22" s="18" t="str">
        <f t="shared" si="1"/>
        <v/>
      </c>
      <c r="AL22" s="15" t="str">
        <f t="shared" si="2"/>
        <v/>
      </c>
      <c r="AM22" s="17" t="str">
        <f t="shared" si="3"/>
        <v/>
      </c>
      <c r="AN22" s="16"/>
      <c r="AO22" s="14"/>
      <c r="AP22" s="14"/>
      <c r="AQ22" s="18" t="str">
        <f t="shared" si="4"/>
        <v/>
      </c>
    </row>
    <row r="23" spans="2:43">
      <c r="B23" s="10"/>
      <c r="C23" s="10"/>
      <c r="D23" s="10"/>
      <c r="E23" s="10"/>
      <c r="F23" s="10"/>
      <c r="G23" s="11" t="str">
        <f>IF(ISERROR(VLOOKUP($F23,Scorecard!$D$7:$E$11,2,0)),"",VLOOKUP($F23,Scorecard!$D$7:$E$11,2,0))</f>
        <v/>
      </c>
      <c r="H23" s="10"/>
      <c r="I23" s="11" t="str">
        <f>IF(ISERROR(VLOOKUP($H23,Scorecard!$D$16:$E$19,2,0)),"",VLOOKUP($H23,Scorecard!$D$16:$E$19,2,0))</f>
        <v/>
      </c>
      <c r="J23" s="10"/>
      <c r="K23" s="11" t="str">
        <f>IF(ISERROR(VLOOKUP($J23,Scorecard!$D$26:$E$30,2,0)),"",VLOOKUP($J23,Scorecard!$D$26:$E$30,2,0))</f>
        <v/>
      </c>
      <c r="L23" s="10"/>
      <c r="M23" s="11" t="str">
        <f>IF(ISERROR(VLOOKUP($L23,Scorecard!$D$35:$E$39,2,0)),"",VLOOKUP($L23,Scorecard!$D$35:$E$39,2,0))</f>
        <v/>
      </c>
      <c r="N23" s="10"/>
      <c r="O23" s="11"/>
      <c r="P23" s="10"/>
      <c r="Q23" s="12"/>
      <c r="R23" s="10"/>
      <c r="S23" s="19" t="str">
        <f>IF(ISERROR(VLOOKUP($P23,Scorecard!$D$46:$F$51,3,0)*Q23*R23/8/60/260),"",VLOOKUP($P23,Scorecard!$D$46:$F$51,3,0)*Q23*R23/8/60/260)</f>
        <v/>
      </c>
      <c r="T23" s="13"/>
      <c r="U23" s="10"/>
      <c r="V23" s="7" t="str">
        <f>IF(ISERROR(VLOOKUP($U23,Scorecard!$D$56:$E$59,2,0)),"",VLOOKUP($U23,Scorecard!$D$56:$E$59,2,0))</f>
        <v/>
      </c>
      <c r="W23" s="10"/>
      <c r="X23" s="11" t="str">
        <f>IF(ISERROR(VLOOKUP($W23,Scorecard!$D$66:$E$70,2,0)),"",VLOOKUP($W23,Scorecard!$D$66:$E$70,2,0))</f>
        <v/>
      </c>
      <c r="Y23" s="10"/>
      <c r="Z23" s="11" t="str">
        <f>IF(ISERROR(VLOOKUP($Y23,Scorecard!$D$73:$E$75,2,0)),"",VLOOKUP($Y23,Scorecard!$D$73:$E$75,2,0))</f>
        <v/>
      </c>
      <c r="AA23" s="13"/>
      <c r="AB23" s="10"/>
      <c r="AC23" s="11" t="str">
        <f>IF(ISERROR(VLOOKUP($AB23,Scorecard!$D$80:$E$83,2,0)),"",VLOOKUP($AB23,Scorecard!$D$80:$E$83,2,0))</f>
        <v/>
      </c>
      <c r="AD23" s="10"/>
      <c r="AE23" s="11" t="str">
        <f>IF(ISERROR(VLOOKUP($AD23,Scorecard!$D$88:$E$89,2,0)),"",VLOOKUP($AD23,Scorecard!$D$88:$E$89,2,0))</f>
        <v/>
      </c>
      <c r="AF23" s="13"/>
      <c r="AG23" s="10"/>
      <c r="AH23" s="11" t="str">
        <f>IF(ISERROR(VLOOKUP($AG23,Scorecard!$D$94:$E$95,2,0)),"",VLOOKUP($AG23,Scorecard!$D$94:$E$95,2,0))</f>
        <v/>
      </c>
      <c r="AI23" s="10"/>
      <c r="AJ23" s="11" t="str">
        <f>IF(ISERROR(VLOOKUP($AI23,Scorecard!$D$100:$E$104,2,0)),"",VLOOKUP($AI23,Scorecard!$D$100:$E$104,2,0))</f>
        <v/>
      </c>
      <c r="AK23" s="18" t="str">
        <f t="shared" si="1"/>
        <v/>
      </c>
      <c r="AL23" s="15" t="str">
        <f t="shared" si="2"/>
        <v/>
      </c>
      <c r="AM23" s="17" t="str">
        <f t="shared" si="3"/>
        <v/>
      </c>
      <c r="AN23" s="16"/>
      <c r="AO23" s="14"/>
      <c r="AP23" s="14"/>
      <c r="AQ23" s="18" t="str">
        <f t="shared" si="4"/>
        <v/>
      </c>
    </row>
    <row r="24" spans="2:43">
      <c r="B24" s="10"/>
      <c r="C24" s="10"/>
      <c r="D24" s="10"/>
      <c r="E24" s="10"/>
      <c r="F24" s="10"/>
      <c r="G24" s="11" t="str">
        <f>IF(ISERROR(VLOOKUP($F24,Scorecard!$D$7:$E$11,2,0)),"",VLOOKUP($F24,Scorecard!$D$7:$E$11,2,0))</f>
        <v/>
      </c>
      <c r="H24" s="10"/>
      <c r="I24" s="11" t="str">
        <f>IF(ISERROR(VLOOKUP($H24,Scorecard!$D$16:$E$19,2,0)),"",VLOOKUP($H24,Scorecard!$D$16:$E$19,2,0))</f>
        <v/>
      </c>
      <c r="J24" s="10"/>
      <c r="K24" s="11" t="str">
        <f>IF(ISERROR(VLOOKUP($J24,Scorecard!$D$26:$E$30,2,0)),"",VLOOKUP($J24,Scorecard!$D$26:$E$30,2,0))</f>
        <v/>
      </c>
      <c r="L24" s="10"/>
      <c r="M24" s="11" t="str">
        <f>IF(ISERROR(VLOOKUP($L24,Scorecard!$D$35:$E$39,2,0)),"",VLOOKUP($L24,Scorecard!$D$35:$E$39,2,0))</f>
        <v/>
      </c>
      <c r="N24" s="10"/>
      <c r="O24" s="11"/>
      <c r="P24" s="10"/>
      <c r="Q24" s="12"/>
      <c r="R24" s="10"/>
      <c r="S24" s="19" t="str">
        <f>IF(ISERROR(VLOOKUP($P24,Scorecard!$D$46:$F$51,3,0)*Q24*R24/8/60/260),"",VLOOKUP($P24,Scorecard!$D$46:$F$51,3,0)*Q24*R24/8/60/260)</f>
        <v/>
      </c>
      <c r="T24" s="13"/>
      <c r="U24" s="10"/>
      <c r="V24" s="7" t="str">
        <f>IF(ISERROR(VLOOKUP($U24,Scorecard!$D$56:$E$59,2,0)),"",VLOOKUP($U24,Scorecard!$D$56:$E$59,2,0))</f>
        <v/>
      </c>
      <c r="W24" s="10"/>
      <c r="X24" s="11" t="str">
        <f>IF(ISERROR(VLOOKUP($W24,Scorecard!$D$66:$E$70,2,0)),"",VLOOKUP($W24,Scorecard!$D$66:$E$70,2,0))</f>
        <v/>
      </c>
      <c r="Y24" s="10"/>
      <c r="Z24" s="11" t="str">
        <f>IF(ISERROR(VLOOKUP($Y24,Scorecard!$D$73:$E$75,2,0)),"",VLOOKUP($Y24,Scorecard!$D$73:$E$75,2,0))</f>
        <v/>
      </c>
      <c r="AA24" s="13"/>
      <c r="AB24" s="10"/>
      <c r="AC24" s="11" t="str">
        <f>IF(ISERROR(VLOOKUP($AB24,Scorecard!$D$80:$E$83,2,0)),"",VLOOKUP($AB24,Scorecard!$D$80:$E$83,2,0))</f>
        <v/>
      </c>
      <c r="AD24" s="10"/>
      <c r="AE24" s="11" t="str">
        <f>IF(ISERROR(VLOOKUP($AD24,Scorecard!$D$88:$E$89,2,0)),"",VLOOKUP($AD24,Scorecard!$D$88:$E$89,2,0))</f>
        <v/>
      </c>
      <c r="AF24" s="13"/>
      <c r="AG24" s="10"/>
      <c r="AH24" s="11" t="str">
        <f>IF(ISERROR(VLOOKUP($AG24,Scorecard!$D$94:$E$95,2,0)),"",VLOOKUP($AG24,Scorecard!$D$94:$E$95,2,0))</f>
        <v/>
      </c>
      <c r="AI24" s="10"/>
      <c r="AJ24" s="11" t="str">
        <f>IF(ISERROR(VLOOKUP($AI24,Scorecard!$D$100:$E$104,2,0)),"",VLOOKUP($AI24,Scorecard!$D$100:$E$104,2,0))</f>
        <v/>
      </c>
      <c r="AK24" s="18" t="str">
        <f t="shared" si="1"/>
        <v/>
      </c>
      <c r="AL24" s="15" t="str">
        <f t="shared" si="2"/>
        <v/>
      </c>
      <c r="AM24" s="17" t="str">
        <f t="shared" si="3"/>
        <v/>
      </c>
      <c r="AN24" s="16"/>
      <c r="AO24" s="14"/>
      <c r="AP24" s="14"/>
      <c r="AQ24" s="18" t="str">
        <f t="shared" si="4"/>
        <v/>
      </c>
    </row>
    <row r="25" spans="2:43">
      <c r="B25" s="10"/>
      <c r="C25" s="10"/>
      <c r="D25" s="10"/>
      <c r="E25" s="10"/>
      <c r="F25" s="10"/>
      <c r="G25" s="11" t="str">
        <f>IF(ISERROR(VLOOKUP($F25,Scorecard!$D$7:$E$11,2,0)),"",VLOOKUP($F25,Scorecard!$D$7:$E$11,2,0))</f>
        <v/>
      </c>
      <c r="H25" s="10"/>
      <c r="I25" s="11" t="str">
        <f>IF(ISERROR(VLOOKUP($H25,Scorecard!$D$16:$E$19,2,0)),"",VLOOKUP($H25,Scorecard!$D$16:$E$19,2,0))</f>
        <v/>
      </c>
      <c r="J25" s="10"/>
      <c r="K25" s="11" t="str">
        <f>IF(ISERROR(VLOOKUP($J25,Scorecard!$D$26:$E$30,2,0)),"",VLOOKUP($J25,Scorecard!$D$26:$E$30,2,0))</f>
        <v/>
      </c>
      <c r="L25" s="10"/>
      <c r="M25" s="11" t="str">
        <f>IF(ISERROR(VLOOKUP($L25,Scorecard!$D$35:$E$39,2,0)),"",VLOOKUP($L25,Scorecard!$D$35:$E$39,2,0))</f>
        <v/>
      </c>
      <c r="N25" s="10"/>
      <c r="O25" s="11"/>
      <c r="P25" s="10"/>
      <c r="Q25" s="12"/>
      <c r="R25" s="10"/>
      <c r="S25" s="19" t="str">
        <f>IF(ISERROR(VLOOKUP($P25,Scorecard!$D$46:$F$51,3,0)*Q25*R25/8/60/260),"",VLOOKUP($P25,Scorecard!$D$46:$F$51,3,0)*Q25*R25/8/60/260)</f>
        <v/>
      </c>
      <c r="T25" s="13"/>
      <c r="U25" s="10"/>
      <c r="V25" s="7" t="str">
        <f>IF(ISERROR(VLOOKUP($U25,Scorecard!$D$56:$E$59,2,0)),"",VLOOKUP($U25,Scorecard!$D$56:$E$59,2,0))</f>
        <v/>
      </c>
      <c r="W25" s="10"/>
      <c r="X25" s="11" t="str">
        <f>IF(ISERROR(VLOOKUP($W25,Scorecard!$D$66:$E$70,2,0)),"",VLOOKUP($W25,Scorecard!$D$66:$E$70,2,0))</f>
        <v/>
      </c>
      <c r="Y25" s="10"/>
      <c r="Z25" s="11" t="str">
        <f>IF(ISERROR(VLOOKUP($Y25,Scorecard!$D$73:$E$75,2,0)),"",VLOOKUP($Y25,Scorecard!$D$73:$E$75,2,0))</f>
        <v/>
      </c>
      <c r="AA25" s="13"/>
      <c r="AB25" s="10"/>
      <c r="AC25" s="11" t="str">
        <f>IF(ISERROR(VLOOKUP($AB25,Scorecard!$D$80:$E$83,2,0)),"",VLOOKUP($AB25,Scorecard!$D$80:$E$83,2,0))</f>
        <v/>
      </c>
      <c r="AD25" s="10"/>
      <c r="AE25" s="11" t="str">
        <f>IF(ISERROR(VLOOKUP($AD25,Scorecard!$D$88:$E$89,2,0)),"",VLOOKUP($AD25,Scorecard!$D$88:$E$89,2,0))</f>
        <v/>
      </c>
      <c r="AF25" s="13"/>
      <c r="AG25" s="10"/>
      <c r="AH25" s="11" t="str">
        <f>IF(ISERROR(VLOOKUP($AG25,Scorecard!$D$94:$E$95,2,0)),"",VLOOKUP($AG25,Scorecard!$D$94:$E$95,2,0))</f>
        <v/>
      </c>
      <c r="AI25" s="10"/>
      <c r="AJ25" s="11" t="str">
        <f>IF(ISERROR(VLOOKUP($AI25,Scorecard!$D$100:$E$104,2,0)),"",VLOOKUP($AI25,Scorecard!$D$100:$E$104,2,0))</f>
        <v/>
      </c>
      <c r="AK25" s="18" t="str">
        <f t="shared" si="1"/>
        <v/>
      </c>
      <c r="AL25" s="15" t="str">
        <f t="shared" si="2"/>
        <v/>
      </c>
      <c r="AM25" s="17" t="str">
        <f t="shared" si="3"/>
        <v/>
      </c>
      <c r="AN25" s="16"/>
      <c r="AO25" s="14"/>
      <c r="AP25" s="14"/>
      <c r="AQ25" s="18" t="str">
        <f t="shared" si="4"/>
        <v/>
      </c>
    </row>
    <row r="26" spans="2:43">
      <c r="B26" s="10"/>
      <c r="C26" s="10"/>
      <c r="D26" s="10"/>
      <c r="E26" s="10"/>
      <c r="F26" s="10"/>
      <c r="G26" s="11" t="str">
        <f>IF(ISERROR(VLOOKUP($F26,Scorecard!$D$7:$E$11,2,0)),"",VLOOKUP($F26,Scorecard!$D$7:$E$11,2,0))</f>
        <v/>
      </c>
      <c r="H26" s="10"/>
      <c r="I26" s="11" t="str">
        <f>IF(ISERROR(VLOOKUP($H26,Scorecard!$D$16:$E$19,2,0)),"",VLOOKUP($H26,Scorecard!$D$16:$E$19,2,0))</f>
        <v/>
      </c>
      <c r="J26" s="10"/>
      <c r="K26" s="11" t="str">
        <f>IF(ISERROR(VLOOKUP($J26,Scorecard!$D$26:$E$30,2,0)),"",VLOOKUP($J26,Scorecard!$D$26:$E$30,2,0))</f>
        <v/>
      </c>
      <c r="L26" s="10"/>
      <c r="M26" s="11" t="str">
        <f>IF(ISERROR(VLOOKUP($L26,Scorecard!$D$35:$E$39,2,0)),"",VLOOKUP($L26,Scorecard!$D$35:$E$39,2,0))</f>
        <v/>
      </c>
      <c r="N26" s="10"/>
      <c r="O26" s="11"/>
      <c r="P26" s="10"/>
      <c r="Q26" s="12"/>
      <c r="R26" s="10"/>
      <c r="S26" s="19" t="str">
        <f>IF(ISERROR(VLOOKUP($P26,Scorecard!$D$46:$F$51,3,0)*Q26*R26/8/60/260),"",VLOOKUP($P26,Scorecard!$D$46:$F$51,3,0)*Q26*R26/8/60/260)</f>
        <v/>
      </c>
      <c r="T26" s="13"/>
      <c r="U26" s="10"/>
      <c r="V26" s="7" t="str">
        <f>IF(ISERROR(VLOOKUP($U26,Scorecard!$D$56:$E$59,2,0)),"",VLOOKUP($U26,Scorecard!$D$56:$E$59,2,0))</f>
        <v/>
      </c>
      <c r="W26" s="10"/>
      <c r="X26" s="11" t="str">
        <f>IF(ISERROR(VLOOKUP($W26,Scorecard!$D$66:$E$70,2,0)),"",VLOOKUP($W26,Scorecard!$D$66:$E$70,2,0))</f>
        <v/>
      </c>
      <c r="Y26" s="10"/>
      <c r="Z26" s="11" t="str">
        <f>IF(ISERROR(VLOOKUP($Y26,Scorecard!$D$73:$E$75,2,0)),"",VLOOKUP($Y26,Scorecard!$D$73:$E$75,2,0))</f>
        <v/>
      </c>
      <c r="AA26" s="13"/>
      <c r="AB26" s="10"/>
      <c r="AC26" s="11" t="str">
        <f>IF(ISERROR(VLOOKUP($AB26,Scorecard!$D$80:$E$83,2,0)),"",VLOOKUP($AB26,Scorecard!$D$80:$E$83,2,0))</f>
        <v/>
      </c>
      <c r="AD26" s="10"/>
      <c r="AE26" s="11" t="str">
        <f>IF(ISERROR(VLOOKUP($AD26,Scorecard!$D$88:$E$89,2,0)),"",VLOOKUP($AD26,Scorecard!$D$88:$E$89,2,0))</f>
        <v/>
      </c>
      <c r="AF26" s="13"/>
      <c r="AG26" s="10"/>
      <c r="AH26" s="11" t="str">
        <f>IF(ISERROR(VLOOKUP($AG26,Scorecard!$D$94:$E$95,2,0)),"",VLOOKUP($AG26,Scorecard!$D$94:$E$95,2,0))</f>
        <v/>
      </c>
      <c r="AI26" s="10"/>
      <c r="AJ26" s="11" t="str">
        <f>IF(ISERROR(VLOOKUP($AI26,Scorecard!$D$100:$E$104,2,0)),"",VLOOKUP($AI26,Scorecard!$D$100:$E$104,2,0))</f>
        <v/>
      </c>
      <c r="AK26" s="18" t="str">
        <f t="shared" si="1"/>
        <v/>
      </c>
      <c r="AL26" s="15" t="str">
        <f t="shared" si="2"/>
        <v/>
      </c>
      <c r="AM26" s="17" t="str">
        <f t="shared" si="3"/>
        <v/>
      </c>
      <c r="AN26" s="16"/>
      <c r="AO26" s="14"/>
      <c r="AP26" s="14"/>
      <c r="AQ26" s="18" t="str">
        <f t="shared" si="4"/>
        <v/>
      </c>
    </row>
    <row r="27" spans="2:43">
      <c r="B27" s="10"/>
      <c r="C27" s="10"/>
      <c r="D27" s="10"/>
      <c r="E27" s="10"/>
      <c r="F27" s="10"/>
      <c r="G27" s="11" t="str">
        <f>IF(ISERROR(VLOOKUP($F27,Scorecard!$D$7:$E$11,2,0)),"",VLOOKUP($F27,Scorecard!$D$7:$E$11,2,0))</f>
        <v/>
      </c>
      <c r="H27" s="10"/>
      <c r="I27" s="11" t="str">
        <f>IF(ISERROR(VLOOKUP($H27,Scorecard!$D$16:$E$19,2,0)),"",VLOOKUP($H27,Scorecard!$D$16:$E$19,2,0))</f>
        <v/>
      </c>
      <c r="J27" s="10"/>
      <c r="K27" s="11" t="str">
        <f>IF(ISERROR(VLOOKUP($J27,Scorecard!$D$26:$E$30,2,0)),"",VLOOKUP($J27,Scorecard!$D$26:$E$30,2,0))</f>
        <v/>
      </c>
      <c r="L27" s="10"/>
      <c r="M27" s="11" t="str">
        <f>IF(ISERROR(VLOOKUP($L27,Scorecard!$D$35:$E$39,2,0)),"",VLOOKUP($L27,Scorecard!$D$35:$E$39,2,0))</f>
        <v/>
      </c>
      <c r="N27" s="10"/>
      <c r="O27" s="11"/>
      <c r="P27" s="10"/>
      <c r="Q27" s="12"/>
      <c r="R27" s="10"/>
      <c r="S27" s="19" t="str">
        <f>IF(ISERROR(VLOOKUP($P27,Scorecard!$D$46:$F$51,3,0)*Q27*R27/8/60/260),"",VLOOKUP($P27,Scorecard!$D$46:$F$51,3,0)*Q27*R27/8/60/260)</f>
        <v/>
      </c>
      <c r="T27" s="13"/>
      <c r="U27" s="10"/>
      <c r="V27" s="7" t="str">
        <f>IF(ISERROR(VLOOKUP($U27,Scorecard!$D$56:$E$59,2,0)),"",VLOOKUP($U27,Scorecard!$D$56:$E$59,2,0))</f>
        <v/>
      </c>
      <c r="W27" s="10"/>
      <c r="X27" s="11" t="str">
        <f>IF(ISERROR(VLOOKUP($W27,Scorecard!$D$66:$E$70,2,0)),"",VLOOKUP($W27,Scorecard!$D$66:$E$70,2,0))</f>
        <v/>
      </c>
      <c r="Y27" s="10"/>
      <c r="Z27" s="11" t="str">
        <f>IF(ISERROR(VLOOKUP($Y27,Scorecard!$D$73:$E$75,2,0)),"",VLOOKUP($Y27,Scorecard!$D$73:$E$75,2,0))</f>
        <v/>
      </c>
      <c r="AA27" s="13"/>
      <c r="AB27" s="10"/>
      <c r="AC27" s="11" t="str">
        <f>IF(ISERROR(VLOOKUP($AB27,Scorecard!$D$80:$E$83,2,0)),"",VLOOKUP($AB27,Scorecard!$D$80:$E$83,2,0))</f>
        <v/>
      </c>
      <c r="AD27" s="10"/>
      <c r="AE27" s="11" t="str">
        <f>IF(ISERROR(VLOOKUP($AD27,Scorecard!$D$88:$E$89,2,0)),"",VLOOKUP($AD27,Scorecard!$D$88:$E$89,2,0))</f>
        <v/>
      </c>
      <c r="AF27" s="13"/>
      <c r="AG27" s="10"/>
      <c r="AH27" s="11" t="str">
        <f>IF(ISERROR(VLOOKUP($AG27,Scorecard!$D$94:$E$95,2,0)),"",VLOOKUP($AG27,Scorecard!$D$94:$E$95,2,0))</f>
        <v/>
      </c>
      <c r="AI27" s="10"/>
      <c r="AJ27" s="11" t="str">
        <f>IF(ISERROR(VLOOKUP($AI27,Scorecard!$D$100:$E$104,2,0)),"",VLOOKUP($AI27,Scorecard!$D$100:$E$104,2,0))</f>
        <v/>
      </c>
      <c r="AK27" s="18" t="str">
        <f t="shared" si="1"/>
        <v/>
      </c>
      <c r="AL27" s="15" t="str">
        <f t="shared" si="2"/>
        <v/>
      </c>
      <c r="AM27" s="17" t="str">
        <f t="shared" si="3"/>
        <v/>
      </c>
      <c r="AN27" s="16"/>
      <c r="AO27" s="14"/>
      <c r="AP27" s="14"/>
      <c r="AQ27" s="18" t="str">
        <f>IF(ISERROR(IF((10%*$O27+10%*$X27+10%*$AC27+30%*$Z27+40%*$AJ27)*$AE27*$AH27&gt;100%,100%,(10%*$O27+10%*$X27+10%*$AC27+30%*$Z27+40%*$AJ27)*$AE27*$AH27)),"",IF((10%*$O27+10%*$X27+10%*$AC27+30%*$Z27+40%*$AJ27)*$AE27*$AH27&gt;100%,100%,(10%*$O27+10%*$X27+10%*$AC27+30%*$Z27+40%*$AJ27)*$AE27*$AH27))</f>
        <v/>
      </c>
    </row>
    <row r="28" spans="2:43">
      <c r="B28" s="10"/>
      <c r="C28" s="10"/>
      <c r="D28" s="10"/>
      <c r="E28" s="10"/>
      <c r="F28" s="10"/>
      <c r="G28" s="11" t="str">
        <f>IF(ISERROR(VLOOKUP($F28,Scorecard!$D$7:$E$11,2,0)),"",VLOOKUP($F28,Scorecard!$D$7:$E$11,2,0))</f>
        <v/>
      </c>
      <c r="H28" s="10"/>
      <c r="I28" s="11" t="str">
        <f>IF(ISERROR(VLOOKUP($H28,Scorecard!$D$16:$E$19,2,0)),"",VLOOKUP($H28,Scorecard!$D$16:$E$19,2,0))</f>
        <v/>
      </c>
      <c r="J28" s="10"/>
      <c r="K28" s="11" t="str">
        <f>IF(ISERROR(VLOOKUP($J28,Scorecard!$D$26:$E$30,2,0)),"",VLOOKUP($J28,Scorecard!$D$26:$E$30,2,0))</f>
        <v/>
      </c>
      <c r="L28" s="10"/>
      <c r="M28" s="11" t="str">
        <f>IF(ISERROR(VLOOKUP($L28,Scorecard!$D$35:$E$39,2,0)),"",VLOOKUP($L28,Scorecard!$D$35:$E$39,2,0))</f>
        <v/>
      </c>
      <c r="N28" s="10"/>
      <c r="O28" s="11"/>
      <c r="P28" s="10"/>
      <c r="Q28" s="12"/>
      <c r="R28" s="10"/>
      <c r="S28" s="19" t="str">
        <f>IF(ISERROR(VLOOKUP($P28,Scorecard!$D$46:$F$51,3,0)*Q28*R28/8/60/260),"",VLOOKUP($P28,Scorecard!$D$46:$F$51,3,0)*Q28*R28/8/60/260)</f>
        <v/>
      </c>
      <c r="T28" s="13"/>
      <c r="U28" s="10"/>
      <c r="V28" s="7" t="str">
        <f>IF(ISERROR(VLOOKUP($U28,Scorecard!$D$56:$E$59,2,0)),"",VLOOKUP($U28,Scorecard!$D$56:$E$59,2,0))</f>
        <v/>
      </c>
      <c r="W28" s="10"/>
      <c r="X28" s="11" t="str">
        <f>IF(ISERROR(VLOOKUP($W28,Scorecard!$D$66:$E$70,2,0)),"",VLOOKUP($W28,Scorecard!$D$66:$E$70,2,0))</f>
        <v/>
      </c>
      <c r="Y28" s="10"/>
      <c r="Z28" s="11" t="str">
        <f>IF(ISERROR(VLOOKUP($Y28,Scorecard!$D$73:$E$75,2,0)),"",VLOOKUP($Y28,Scorecard!$D$73:$E$75,2,0))</f>
        <v/>
      </c>
      <c r="AA28" s="13"/>
      <c r="AB28" s="10"/>
      <c r="AC28" s="11" t="str">
        <f>IF(ISERROR(VLOOKUP($AB28,Scorecard!$D$80:$E$83,2,0)),"",VLOOKUP($AB28,Scorecard!$D$80:$E$83,2,0))</f>
        <v/>
      </c>
      <c r="AD28" s="10"/>
      <c r="AE28" s="11" t="str">
        <f>IF(ISERROR(VLOOKUP($AD28,Scorecard!$D$88:$E$89,2,0)),"",VLOOKUP($AD28,Scorecard!$D$88:$E$89,2,0))</f>
        <v/>
      </c>
      <c r="AF28" s="13"/>
      <c r="AG28" s="10"/>
      <c r="AH28" s="11" t="str">
        <f>IF(ISERROR(VLOOKUP($AG28,Scorecard!$D$94:$E$95,2,0)),"",VLOOKUP($AG28,Scorecard!$D$94:$E$95,2,0))</f>
        <v/>
      </c>
      <c r="AI28" s="10"/>
      <c r="AJ28" s="11" t="str">
        <f>IF(ISERROR(VLOOKUP($AI28,Scorecard!$D$100:$E$104,2,0)),"",VLOOKUP($AI28,Scorecard!$D$100:$E$104,2,0))</f>
        <v/>
      </c>
      <c r="AK28" s="18" t="str">
        <f t="shared" si="1"/>
        <v/>
      </c>
      <c r="AL28" s="15" t="str">
        <f t="shared" si="2"/>
        <v/>
      </c>
      <c r="AM28" s="17" t="str">
        <f t="shared" si="3"/>
        <v/>
      </c>
      <c r="AN28" s="16"/>
      <c r="AO28" s="14"/>
      <c r="AP28" s="14"/>
      <c r="AQ28" s="18" t="str">
        <f t="shared" si="4"/>
        <v/>
      </c>
    </row>
    <row r="29" spans="2:43">
      <c r="B29" s="10"/>
      <c r="C29" s="10"/>
      <c r="D29" s="10"/>
      <c r="E29" s="10"/>
      <c r="F29" s="10"/>
      <c r="G29" s="11" t="str">
        <f>IF(ISERROR(VLOOKUP($F29,Scorecard!$D$7:$E$11,2,0)),"",VLOOKUP($F29,Scorecard!$D$7:$E$11,2,0))</f>
        <v/>
      </c>
      <c r="H29" s="10"/>
      <c r="I29" s="11" t="str">
        <f>IF(ISERROR(VLOOKUP($H29,Scorecard!$D$16:$E$19,2,0)),"",VLOOKUP($H29,Scorecard!$D$16:$E$19,2,0))</f>
        <v/>
      </c>
      <c r="J29" s="10"/>
      <c r="K29" s="11" t="str">
        <f>IF(ISERROR(VLOOKUP($J29,Scorecard!$D$26:$E$30,2,0)),"",VLOOKUP($J29,Scorecard!$D$26:$E$30,2,0))</f>
        <v/>
      </c>
      <c r="L29" s="10"/>
      <c r="M29" s="11" t="str">
        <f>IF(ISERROR(VLOOKUP($L29,Scorecard!$D$35:$E$39,2,0)),"",VLOOKUP($L29,Scorecard!$D$35:$E$39,2,0))</f>
        <v/>
      </c>
      <c r="N29" s="10"/>
      <c r="O29" s="11"/>
      <c r="P29" s="10"/>
      <c r="Q29" s="12"/>
      <c r="R29" s="10"/>
      <c r="S29" s="19" t="str">
        <f>IF(ISERROR(VLOOKUP($P29,Scorecard!$D$46:$F$51,3,0)*Q29*R29/8/60/260),"",VLOOKUP($P29,Scorecard!$D$46:$F$51,3,0)*Q29*R29/8/60/260)</f>
        <v/>
      </c>
      <c r="T29" s="13"/>
      <c r="U29" s="10"/>
      <c r="V29" s="7" t="str">
        <f>IF(ISERROR(VLOOKUP($U29,Scorecard!$D$56:$E$59,2,0)),"",VLOOKUP($U29,Scorecard!$D$56:$E$59,2,0))</f>
        <v/>
      </c>
      <c r="W29" s="10"/>
      <c r="X29" s="11" t="str">
        <f>IF(ISERROR(VLOOKUP($W29,Scorecard!$D$66:$E$70,2,0)),"",VLOOKUP($W29,Scorecard!$D$66:$E$70,2,0))</f>
        <v/>
      </c>
      <c r="Y29" s="10"/>
      <c r="Z29" s="11" t="str">
        <f>IF(ISERROR(VLOOKUP($Y29,Scorecard!$D$73:$E$75,2,0)),"",VLOOKUP($Y29,Scorecard!$D$73:$E$75,2,0))</f>
        <v/>
      </c>
      <c r="AA29" s="13"/>
      <c r="AB29" s="10"/>
      <c r="AC29" s="11" t="str">
        <f>IF(ISERROR(VLOOKUP($AB29,Scorecard!$D$80:$E$83,2,0)),"",VLOOKUP($AB29,Scorecard!$D$80:$E$83,2,0))</f>
        <v/>
      </c>
      <c r="AD29" s="10"/>
      <c r="AE29" s="11" t="str">
        <f>IF(ISERROR(VLOOKUP($AD29,Scorecard!$D$88:$E$89,2,0)),"",VLOOKUP($AD29,Scorecard!$D$88:$E$89,2,0))</f>
        <v/>
      </c>
      <c r="AF29" s="13"/>
      <c r="AG29" s="10"/>
      <c r="AH29" s="11" t="str">
        <f>IF(ISERROR(VLOOKUP($AG29,Scorecard!$D$94:$E$95,2,0)),"",VLOOKUP($AG29,Scorecard!$D$94:$E$95,2,0))</f>
        <v/>
      </c>
      <c r="AI29" s="10"/>
      <c r="AJ29" s="11" t="str">
        <f>IF(ISERROR(VLOOKUP($AI29,Scorecard!$D$100:$E$104,2,0)),"",VLOOKUP($AI29,Scorecard!$D$100:$E$104,2,0))</f>
        <v/>
      </c>
      <c r="AK29" s="18" t="str">
        <f t="shared" si="1"/>
        <v/>
      </c>
      <c r="AL29" s="15" t="str">
        <f t="shared" si="2"/>
        <v/>
      </c>
      <c r="AM29" s="17" t="str">
        <f t="shared" si="3"/>
        <v/>
      </c>
      <c r="AN29" s="16"/>
      <c r="AO29" s="14"/>
      <c r="AP29" s="14"/>
      <c r="AQ29" s="18" t="str">
        <f t="shared" si="4"/>
        <v/>
      </c>
    </row>
    <row r="30" spans="2:43">
      <c r="B30" s="10"/>
      <c r="C30" s="10"/>
      <c r="D30" s="10"/>
      <c r="E30" s="10"/>
      <c r="F30" s="10"/>
      <c r="G30" s="11" t="str">
        <f>IF(ISERROR(VLOOKUP($F30,Scorecard!$D$7:$E$11,2,0)),"",VLOOKUP($F30,Scorecard!$D$7:$E$11,2,0))</f>
        <v/>
      </c>
      <c r="H30" s="10"/>
      <c r="I30" s="11" t="str">
        <f>IF(ISERROR(VLOOKUP($H30,Scorecard!$D$16:$E$19,2,0)),"",VLOOKUP($H30,Scorecard!$D$16:$E$19,2,0))</f>
        <v/>
      </c>
      <c r="J30" s="10"/>
      <c r="K30" s="11" t="str">
        <f>IF(ISERROR(VLOOKUP($J30,Scorecard!$D$26:$E$30,2,0)),"",VLOOKUP($J30,Scorecard!$D$26:$E$30,2,0))</f>
        <v/>
      </c>
      <c r="L30" s="10"/>
      <c r="M30" s="11" t="str">
        <f>IF(ISERROR(VLOOKUP($L30,Scorecard!$D$35:$E$39,2,0)),"",VLOOKUP($L30,Scorecard!$D$35:$E$39,2,0))</f>
        <v/>
      </c>
      <c r="N30" s="10"/>
      <c r="O30" s="11"/>
      <c r="P30" s="10"/>
      <c r="Q30" s="12"/>
      <c r="R30" s="10"/>
      <c r="S30" s="19" t="str">
        <f>IF(ISERROR(VLOOKUP($P30,Scorecard!$D$46:$F$51,3,0)*Q30*R30/8/60/260),"",VLOOKUP($P30,Scorecard!$D$46:$F$51,3,0)*Q30*R30/8/60/260)</f>
        <v/>
      </c>
      <c r="T30" s="13"/>
      <c r="U30" s="10"/>
      <c r="V30" s="7" t="str">
        <f>IF(ISERROR(VLOOKUP($U30,Scorecard!$D$56:$E$59,2,0)),"",VLOOKUP($U30,Scorecard!$D$56:$E$59,2,0))</f>
        <v/>
      </c>
      <c r="W30" s="10"/>
      <c r="X30" s="11" t="str">
        <f>IF(ISERROR(VLOOKUP($W30,Scorecard!$D$66:$E$70,2,0)),"",VLOOKUP($W30,Scorecard!$D$66:$E$70,2,0))</f>
        <v/>
      </c>
      <c r="Y30" s="10"/>
      <c r="Z30" s="11" t="str">
        <f>IF(ISERROR(VLOOKUP($Y30,Scorecard!$D$73:$E$75,2,0)),"",VLOOKUP($Y30,Scorecard!$D$73:$E$75,2,0))</f>
        <v/>
      </c>
      <c r="AA30" s="13"/>
      <c r="AB30" s="10"/>
      <c r="AC30" s="11" t="str">
        <f>IF(ISERROR(VLOOKUP($AB30,Scorecard!$D$80:$E$83,2,0)),"",VLOOKUP($AB30,Scorecard!$D$80:$E$83,2,0))</f>
        <v/>
      </c>
      <c r="AD30" s="10"/>
      <c r="AE30" s="11" t="str">
        <f>IF(ISERROR(VLOOKUP($AD30,Scorecard!$D$88:$E$89,2,0)),"",VLOOKUP($AD30,Scorecard!$D$88:$E$89,2,0))</f>
        <v/>
      </c>
      <c r="AF30" s="13"/>
      <c r="AG30" s="10"/>
      <c r="AH30" s="11" t="str">
        <f>IF(ISERROR(VLOOKUP($AG30,Scorecard!$D$94:$E$95,2,0)),"",VLOOKUP($AG30,Scorecard!$D$94:$E$95,2,0))</f>
        <v/>
      </c>
      <c r="AI30" s="10"/>
      <c r="AJ30" s="11" t="str">
        <f>IF(ISERROR(VLOOKUP($AI30,Scorecard!$D$100:$E$104,2,0)),"",VLOOKUP($AI30,Scorecard!$D$100:$E$104,2,0))</f>
        <v/>
      </c>
      <c r="AK30" s="18" t="str">
        <f t="shared" si="1"/>
        <v/>
      </c>
      <c r="AL30" s="15" t="str">
        <f t="shared" si="2"/>
        <v/>
      </c>
      <c r="AM30" s="17" t="str">
        <f t="shared" si="3"/>
        <v/>
      </c>
      <c r="AN30" s="16"/>
      <c r="AO30" s="14"/>
      <c r="AP30" s="14"/>
      <c r="AQ30" s="18" t="str">
        <f t="shared" si="4"/>
        <v/>
      </c>
    </row>
    <row r="31" spans="2:43">
      <c r="B31" s="10"/>
      <c r="C31" s="10"/>
      <c r="D31" s="10"/>
      <c r="E31" s="10"/>
      <c r="F31" s="10"/>
      <c r="G31" s="11" t="str">
        <f>IF(ISERROR(VLOOKUP($F31,Scorecard!$D$7:$E$11,2,0)),"",VLOOKUP($F31,Scorecard!$D$7:$E$11,2,0))</f>
        <v/>
      </c>
      <c r="H31" s="10"/>
      <c r="I31" s="11" t="str">
        <f>IF(ISERROR(VLOOKUP($H31,Scorecard!$D$16:$E$19,2,0)),"",VLOOKUP($H31,Scorecard!$D$16:$E$19,2,0))</f>
        <v/>
      </c>
      <c r="J31" s="10"/>
      <c r="K31" s="11" t="str">
        <f>IF(ISERROR(VLOOKUP($J31,Scorecard!$D$26:$E$30,2,0)),"",VLOOKUP($J31,Scorecard!$D$26:$E$30,2,0))</f>
        <v/>
      </c>
      <c r="L31" s="10"/>
      <c r="M31" s="11" t="str">
        <f>IF(ISERROR(VLOOKUP($L31,Scorecard!$D$35:$E$39,2,0)),"",VLOOKUP($L31,Scorecard!$D$35:$E$39,2,0))</f>
        <v/>
      </c>
      <c r="N31" s="10"/>
      <c r="O31" s="11"/>
      <c r="P31" s="10"/>
      <c r="Q31" s="12"/>
      <c r="R31" s="10"/>
      <c r="S31" s="19" t="str">
        <f>IF(ISERROR(VLOOKUP($P31,Scorecard!$D$46:$F$51,3,0)*Q31*R31/8/60/260),"",VLOOKUP($P31,Scorecard!$D$46:$F$51,3,0)*Q31*R31/8/60/260)</f>
        <v/>
      </c>
      <c r="T31" s="13"/>
      <c r="U31" s="10"/>
      <c r="V31" s="7" t="str">
        <f>IF(ISERROR(VLOOKUP($U31,Scorecard!$D$56:$E$59,2,0)),"",VLOOKUP($U31,Scorecard!$D$56:$E$59,2,0))</f>
        <v/>
      </c>
      <c r="W31" s="10"/>
      <c r="X31" s="11" t="str">
        <f>IF(ISERROR(VLOOKUP($W31,Scorecard!$D$66:$E$70,2,0)),"",VLOOKUP($W31,Scorecard!$D$66:$E$70,2,0))</f>
        <v/>
      </c>
      <c r="Y31" s="10"/>
      <c r="Z31" s="11" t="str">
        <f>IF(ISERROR(VLOOKUP($Y31,Scorecard!$D$73:$E$75,2,0)),"",VLOOKUP($Y31,Scorecard!$D$73:$E$75,2,0))</f>
        <v/>
      </c>
      <c r="AA31" s="13"/>
      <c r="AB31" s="10"/>
      <c r="AC31" s="11" t="str">
        <f>IF(ISERROR(VLOOKUP($AB31,Scorecard!$D$80:$E$83,2,0)),"",VLOOKUP($AB31,Scorecard!$D$80:$E$83,2,0))</f>
        <v/>
      </c>
      <c r="AD31" s="10"/>
      <c r="AE31" s="11" t="str">
        <f>IF(ISERROR(VLOOKUP($AD31,Scorecard!$D$88:$E$89,2,0)),"",VLOOKUP($AD31,Scorecard!$D$88:$E$89,2,0))</f>
        <v/>
      </c>
      <c r="AF31" s="13"/>
      <c r="AG31" s="10"/>
      <c r="AH31" s="11" t="str">
        <f>IF(ISERROR(VLOOKUP($AG31,Scorecard!$D$94:$E$95,2,0)),"",VLOOKUP($AG31,Scorecard!$D$94:$E$95,2,0))</f>
        <v/>
      </c>
      <c r="AI31" s="10"/>
      <c r="AJ31" s="11" t="str">
        <f>IF(ISERROR(VLOOKUP($AI31,Scorecard!$D$100:$E$104,2,0)),"",VLOOKUP($AI31,Scorecard!$D$100:$E$104,2,0))</f>
        <v/>
      </c>
      <c r="AK31" s="18" t="str">
        <f t="shared" si="1"/>
        <v/>
      </c>
      <c r="AL31" s="15" t="str">
        <f t="shared" si="2"/>
        <v/>
      </c>
      <c r="AM31" s="17" t="str">
        <f t="shared" si="3"/>
        <v/>
      </c>
      <c r="AN31" s="16"/>
      <c r="AO31" s="14"/>
      <c r="AP31" s="14"/>
      <c r="AQ31" s="18" t="str">
        <f t="shared" si="4"/>
        <v/>
      </c>
    </row>
    <row r="32" spans="2:43">
      <c r="B32" s="10"/>
      <c r="C32" s="10"/>
      <c r="D32" s="10"/>
      <c r="E32" s="10"/>
      <c r="F32" s="10"/>
      <c r="G32" s="11" t="str">
        <f>IF(ISERROR(VLOOKUP($F32,Scorecard!$D$7:$E$11,2,0)),"",VLOOKUP($F32,Scorecard!$D$7:$E$11,2,0))</f>
        <v/>
      </c>
      <c r="H32" s="10"/>
      <c r="I32" s="11" t="str">
        <f>IF(ISERROR(VLOOKUP($H32,Scorecard!$D$16:$E$19,2,0)),"",VLOOKUP($H32,Scorecard!$D$16:$E$19,2,0))</f>
        <v/>
      </c>
      <c r="J32" s="10"/>
      <c r="K32" s="11" t="str">
        <f>IF(ISERROR(VLOOKUP($J32,Scorecard!$D$26:$E$30,2,0)),"",VLOOKUP($J32,Scorecard!$D$26:$E$30,2,0))</f>
        <v/>
      </c>
      <c r="L32" s="10"/>
      <c r="M32" s="11" t="str">
        <f>IF(ISERROR(VLOOKUP($L32,Scorecard!$D$35:$E$39,2,0)),"",VLOOKUP($L32,Scorecard!$D$35:$E$39,2,0))</f>
        <v/>
      </c>
      <c r="N32" s="10"/>
      <c r="O32" s="11"/>
      <c r="P32" s="10"/>
      <c r="Q32" s="12"/>
      <c r="R32" s="10"/>
      <c r="S32" s="19" t="str">
        <f>IF(ISERROR(VLOOKUP($P32,Scorecard!$D$46:$F$51,3,0)*Q32*R32/8/60/260),"",VLOOKUP($P32,Scorecard!$D$46:$F$51,3,0)*Q32*R32/8/60/260)</f>
        <v/>
      </c>
      <c r="T32" s="13"/>
      <c r="U32" s="10"/>
      <c r="V32" s="7" t="str">
        <f>IF(ISERROR(VLOOKUP($U32,Scorecard!$D$56:$E$59,2,0)),"",VLOOKUP($U32,Scorecard!$D$56:$E$59,2,0))</f>
        <v/>
      </c>
      <c r="W32" s="10"/>
      <c r="X32" s="11" t="str">
        <f>IF(ISERROR(VLOOKUP($W32,Scorecard!$D$66:$E$70,2,0)),"",VLOOKUP($W32,Scorecard!$D$66:$E$70,2,0))</f>
        <v/>
      </c>
      <c r="Y32" s="10"/>
      <c r="Z32" s="11" t="str">
        <f>IF(ISERROR(VLOOKUP($Y32,Scorecard!$D$73:$E$75,2,0)),"",VLOOKUP($Y32,Scorecard!$D$73:$E$75,2,0))</f>
        <v/>
      </c>
      <c r="AA32" s="13"/>
      <c r="AB32" s="10"/>
      <c r="AC32" s="11" t="str">
        <f>IF(ISERROR(VLOOKUP($AB32,Scorecard!$D$80:$E$83,2,0)),"",VLOOKUP($AB32,Scorecard!$D$80:$E$83,2,0))</f>
        <v/>
      </c>
      <c r="AD32" s="10"/>
      <c r="AE32" s="11" t="str">
        <f>IF(ISERROR(VLOOKUP($AD32,Scorecard!$D$88:$E$89,2,0)),"",VLOOKUP($AD32,Scorecard!$D$88:$E$89,2,0))</f>
        <v/>
      </c>
      <c r="AF32" s="13"/>
      <c r="AG32" s="10"/>
      <c r="AH32" s="11" t="str">
        <f>IF(ISERROR(VLOOKUP($AG32,Scorecard!$D$94:$E$95,2,0)),"",VLOOKUP($AG32,Scorecard!$D$94:$E$95,2,0))</f>
        <v/>
      </c>
      <c r="AI32" s="10"/>
      <c r="AJ32" s="11" t="str">
        <f>IF(ISERROR(VLOOKUP($AI32,Scorecard!$D$100:$E$104,2,0)),"",VLOOKUP($AI32,Scorecard!$D$100:$E$104,2,0))</f>
        <v/>
      </c>
      <c r="AK32" s="18" t="str">
        <f t="shared" si="1"/>
        <v/>
      </c>
      <c r="AL32" s="15" t="str">
        <f t="shared" si="2"/>
        <v/>
      </c>
      <c r="AM32" s="17" t="str">
        <f t="shared" si="3"/>
        <v/>
      </c>
      <c r="AN32" s="16"/>
      <c r="AO32" s="14"/>
      <c r="AP32" s="14"/>
      <c r="AQ32" s="18" t="str">
        <f t="shared" si="4"/>
        <v/>
      </c>
    </row>
    <row r="33" spans="2:43">
      <c r="B33" s="10"/>
      <c r="C33" s="10"/>
      <c r="D33" s="10"/>
      <c r="E33" s="10"/>
      <c r="F33" s="10"/>
      <c r="G33" s="11" t="str">
        <f>IF(ISERROR(VLOOKUP($F33,Scorecard!$D$7:$E$11,2,0)),"",VLOOKUP($F33,Scorecard!$D$7:$E$11,2,0))</f>
        <v/>
      </c>
      <c r="H33" s="10"/>
      <c r="I33" s="11" t="str">
        <f>IF(ISERROR(VLOOKUP($H33,Scorecard!$D$16:$E$19,2,0)),"",VLOOKUP($H33,Scorecard!$D$16:$E$19,2,0))</f>
        <v/>
      </c>
      <c r="J33" s="10"/>
      <c r="K33" s="11" t="str">
        <f>IF(ISERROR(VLOOKUP($J33,Scorecard!$D$26:$E$30,2,0)),"",VLOOKUP($J33,Scorecard!$D$26:$E$30,2,0))</f>
        <v/>
      </c>
      <c r="L33" s="10"/>
      <c r="M33" s="11" t="str">
        <f>IF(ISERROR(VLOOKUP($L33,Scorecard!$D$35:$E$39,2,0)),"",VLOOKUP($L33,Scorecard!$D$35:$E$39,2,0))</f>
        <v/>
      </c>
      <c r="N33" s="10"/>
      <c r="O33" s="11"/>
      <c r="P33" s="10"/>
      <c r="Q33" s="12"/>
      <c r="R33" s="10"/>
      <c r="S33" s="19" t="str">
        <f>IF(ISERROR(VLOOKUP($P33,Scorecard!$D$46:$F$51,3,0)*Q33*R33/8/60/260),"",VLOOKUP($P33,Scorecard!$D$46:$F$51,3,0)*Q33*R33/8/60/260)</f>
        <v/>
      </c>
      <c r="T33" s="13"/>
      <c r="U33" s="10"/>
      <c r="V33" s="7" t="str">
        <f>IF(ISERROR(VLOOKUP($U33,Scorecard!$D$56:$E$59,2,0)),"",VLOOKUP($U33,Scorecard!$D$56:$E$59,2,0))</f>
        <v/>
      </c>
      <c r="W33" s="10"/>
      <c r="X33" s="11" t="str">
        <f>IF(ISERROR(VLOOKUP($W33,Scorecard!$D$66:$E$70,2,0)),"",VLOOKUP($W33,Scorecard!$D$66:$E$70,2,0))</f>
        <v/>
      </c>
      <c r="Y33" s="10"/>
      <c r="Z33" s="11" t="str">
        <f>IF(ISERROR(VLOOKUP($Y33,Scorecard!$D$73:$E$75,2,0)),"",VLOOKUP($Y33,Scorecard!$D$73:$E$75,2,0))</f>
        <v/>
      </c>
      <c r="AA33" s="13"/>
      <c r="AB33" s="10"/>
      <c r="AC33" s="11" t="str">
        <f>IF(ISERROR(VLOOKUP($AB33,Scorecard!$D$80:$E$83,2,0)),"",VLOOKUP($AB33,Scorecard!$D$80:$E$83,2,0))</f>
        <v/>
      </c>
      <c r="AD33" s="10"/>
      <c r="AE33" s="11" t="str">
        <f>IF(ISERROR(VLOOKUP($AD33,Scorecard!$D$88:$E$89,2,0)),"",VLOOKUP($AD33,Scorecard!$D$88:$E$89,2,0))</f>
        <v/>
      </c>
      <c r="AF33" s="13"/>
      <c r="AG33" s="10"/>
      <c r="AH33" s="11" t="str">
        <f>IF(ISERROR(VLOOKUP($AG33,Scorecard!$D$94:$E$95,2,0)),"",VLOOKUP($AG33,Scorecard!$D$94:$E$95,2,0))</f>
        <v/>
      </c>
      <c r="AI33" s="10"/>
      <c r="AJ33" s="11" t="str">
        <f>IF(ISERROR(VLOOKUP($AI33,Scorecard!$D$100:$E$104,2,0)),"",VLOOKUP($AI33,Scorecard!$D$100:$E$104,2,0))</f>
        <v/>
      </c>
      <c r="AK33" s="18" t="str">
        <f t="shared" si="1"/>
        <v/>
      </c>
      <c r="AL33" s="15" t="str">
        <f t="shared" si="2"/>
        <v/>
      </c>
      <c r="AM33" s="17" t="str">
        <f t="shared" si="3"/>
        <v/>
      </c>
      <c r="AN33" s="16"/>
      <c r="AO33" s="14"/>
      <c r="AP33" s="14"/>
      <c r="AQ33" s="18" t="str">
        <f t="shared" si="4"/>
        <v/>
      </c>
    </row>
    <row r="34" spans="2:43">
      <c r="B34" s="10"/>
      <c r="C34" s="10"/>
      <c r="D34" s="10"/>
      <c r="E34" s="10"/>
      <c r="F34" s="10"/>
      <c r="G34" s="11" t="str">
        <f>IF(ISERROR(VLOOKUP($F34,Scorecard!$D$7:$E$11,2,0)),"",VLOOKUP($F34,Scorecard!$D$7:$E$11,2,0))</f>
        <v/>
      </c>
      <c r="H34" s="10"/>
      <c r="I34" s="11" t="str">
        <f>IF(ISERROR(VLOOKUP($H34,Scorecard!$D$16:$E$19,2,0)),"",VLOOKUP($H34,Scorecard!$D$16:$E$19,2,0))</f>
        <v/>
      </c>
      <c r="J34" s="10"/>
      <c r="K34" s="11" t="str">
        <f>IF(ISERROR(VLOOKUP($J34,Scorecard!$D$26:$E$30,2,0)),"",VLOOKUP($J34,Scorecard!$D$26:$E$30,2,0))</f>
        <v/>
      </c>
      <c r="L34" s="10"/>
      <c r="M34" s="11" t="str">
        <f>IF(ISERROR(VLOOKUP($L34,Scorecard!$D$35:$E$39,2,0)),"",VLOOKUP($L34,Scorecard!$D$35:$E$39,2,0))</f>
        <v/>
      </c>
      <c r="N34" s="10"/>
      <c r="O34" s="11"/>
      <c r="P34" s="10"/>
      <c r="Q34" s="12"/>
      <c r="R34" s="10"/>
      <c r="S34" s="19" t="str">
        <f>IF(ISERROR(VLOOKUP($P34,Scorecard!$D$46:$F$51,3,0)*Q34*R34/8/60/260),"",VLOOKUP($P34,Scorecard!$D$46:$F$51,3,0)*Q34*R34/8/60/260)</f>
        <v/>
      </c>
      <c r="T34" s="13"/>
      <c r="U34" s="10"/>
      <c r="V34" s="7" t="str">
        <f>IF(ISERROR(VLOOKUP($U34,Scorecard!$D$56:$E$59,2,0)),"",VLOOKUP($U34,Scorecard!$D$56:$E$59,2,0))</f>
        <v/>
      </c>
      <c r="W34" s="10"/>
      <c r="X34" s="11" t="str">
        <f>IF(ISERROR(VLOOKUP($W34,Scorecard!$D$66:$E$70,2,0)),"",VLOOKUP($W34,Scorecard!$D$66:$E$70,2,0))</f>
        <v/>
      </c>
      <c r="Y34" s="10"/>
      <c r="Z34" s="11" t="str">
        <f>IF(ISERROR(VLOOKUP($Y34,Scorecard!$D$73:$E$75,2,0)),"",VLOOKUP($Y34,Scorecard!$D$73:$E$75,2,0))</f>
        <v/>
      </c>
      <c r="AA34" s="13"/>
      <c r="AB34" s="10"/>
      <c r="AC34" s="11" t="str">
        <f>IF(ISERROR(VLOOKUP($AB34,Scorecard!$D$80:$E$83,2,0)),"",VLOOKUP($AB34,Scorecard!$D$80:$E$83,2,0))</f>
        <v/>
      </c>
      <c r="AD34" s="10"/>
      <c r="AE34" s="11" t="str">
        <f>IF(ISERROR(VLOOKUP($AD34,Scorecard!$D$88:$E$89,2,0)),"",VLOOKUP($AD34,Scorecard!$D$88:$E$89,2,0))</f>
        <v/>
      </c>
      <c r="AF34" s="13"/>
      <c r="AG34" s="10"/>
      <c r="AH34" s="11" t="str">
        <f>IF(ISERROR(VLOOKUP($AG34,Scorecard!$D$94:$E$95,2,0)),"",VLOOKUP($AG34,Scorecard!$D$94:$E$95,2,0))</f>
        <v/>
      </c>
      <c r="AI34" s="10"/>
      <c r="AJ34" s="11" t="str">
        <f>IF(ISERROR(VLOOKUP($AI34,Scorecard!$D$100:$E$104,2,0)),"",VLOOKUP($AI34,Scorecard!$D$100:$E$104,2,0))</f>
        <v/>
      </c>
      <c r="AK34" s="18" t="str">
        <f t="shared" si="1"/>
        <v/>
      </c>
      <c r="AL34" s="15" t="str">
        <f t="shared" si="2"/>
        <v/>
      </c>
      <c r="AM34" s="17" t="str">
        <f t="shared" si="3"/>
        <v/>
      </c>
      <c r="AN34" s="16"/>
      <c r="AO34" s="14"/>
      <c r="AP34" s="14"/>
      <c r="AQ34" s="18" t="str">
        <f t="shared" si="4"/>
        <v/>
      </c>
    </row>
    <row r="35" spans="2:43">
      <c r="B35" s="10"/>
      <c r="C35" s="10"/>
      <c r="D35" s="10"/>
      <c r="E35" s="10"/>
      <c r="F35" s="10"/>
      <c r="G35" s="11" t="str">
        <f>IF(ISERROR(VLOOKUP($F35,Scorecard!$D$7:$E$11,2,0)),"",VLOOKUP($F35,Scorecard!$D$7:$E$11,2,0))</f>
        <v/>
      </c>
      <c r="H35" s="10"/>
      <c r="I35" s="11" t="str">
        <f>IF(ISERROR(VLOOKUP($H35,Scorecard!$D$16:$E$19,2,0)),"",VLOOKUP($H35,Scorecard!$D$16:$E$19,2,0))</f>
        <v/>
      </c>
      <c r="J35" s="10"/>
      <c r="K35" s="11" t="str">
        <f>IF(ISERROR(VLOOKUP($J35,Scorecard!$D$26:$E$30,2,0)),"",VLOOKUP($J35,Scorecard!$D$26:$E$30,2,0))</f>
        <v/>
      </c>
      <c r="L35" s="10"/>
      <c r="M35" s="11" t="str">
        <f>IF(ISERROR(VLOOKUP($L35,Scorecard!$D$35:$E$39,2,0)),"",VLOOKUP($L35,Scorecard!$D$35:$E$39,2,0))</f>
        <v/>
      </c>
      <c r="N35" s="10"/>
      <c r="O35" s="11"/>
      <c r="P35" s="10"/>
      <c r="Q35" s="12"/>
      <c r="R35" s="10"/>
      <c r="S35" s="19" t="str">
        <f>IF(ISERROR(VLOOKUP($P35,Scorecard!$D$46:$F$51,3,0)*Q35*R35/8/60/260),"",VLOOKUP($P35,Scorecard!$D$46:$F$51,3,0)*Q35*R35/8/60/260)</f>
        <v/>
      </c>
      <c r="T35" s="13"/>
      <c r="U35" s="10"/>
      <c r="V35" s="7" t="str">
        <f>IF(ISERROR(VLOOKUP($U35,Scorecard!$D$56:$E$59,2,0)),"",VLOOKUP($U35,Scorecard!$D$56:$E$59,2,0))</f>
        <v/>
      </c>
      <c r="W35" s="10"/>
      <c r="X35" s="11" t="str">
        <f>IF(ISERROR(VLOOKUP($W35,Scorecard!$D$66:$E$70,2,0)),"",VLOOKUP($W35,Scorecard!$D$66:$E$70,2,0))</f>
        <v/>
      </c>
      <c r="Y35" s="10"/>
      <c r="Z35" s="11" t="str">
        <f>IF(ISERROR(VLOOKUP($Y35,Scorecard!$D$73:$E$75,2,0)),"",VLOOKUP($Y35,Scorecard!$D$73:$E$75,2,0))</f>
        <v/>
      </c>
      <c r="AA35" s="13"/>
      <c r="AB35" s="10"/>
      <c r="AC35" s="11" t="str">
        <f>IF(ISERROR(VLOOKUP($AB35,Scorecard!$D$80:$E$83,2,0)),"",VLOOKUP($AB35,Scorecard!$D$80:$E$83,2,0))</f>
        <v/>
      </c>
      <c r="AD35" s="10"/>
      <c r="AE35" s="11" t="str">
        <f>IF(ISERROR(VLOOKUP($AD35,Scorecard!$D$88:$E$89,2,0)),"",VLOOKUP($AD35,Scorecard!$D$88:$E$89,2,0))</f>
        <v/>
      </c>
      <c r="AF35" s="13"/>
      <c r="AG35" s="10"/>
      <c r="AH35" s="11" t="str">
        <f>IF(ISERROR(VLOOKUP($AG35,Scorecard!$D$94:$E$95,2,0)),"",VLOOKUP($AG35,Scorecard!$D$94:$E$95,2,0))</f>
        <v/>
      </c>
      <c r="AI35" s="10"/>
      <c r="AJ35" s="11" t="str">
        <f>IF(ISERROR(VLOOKUP($AI35,Scorecard!$D$100:$E$104,2,0)),"",VLOOKUP($AI35,Scorecard!$D$100:$E$104,2,0))</f>
        <v/>
      </c>
      <c r="AK35" s="18" t="str">
        <f t="shared" si="1"/>
        <v/>
      </c>
      <c r="AL35" s="15" t="str">
        <f t="shared" si="2"/>
        <v/>
      </c>
      <c r="AM35" s="17" t="str">
        <f t="shared" si="3"/>
        <v/>
      </c>
      <c r="AN35" s="16"/>
      <c r="AO35" s="14"/>
      <c r="AP35" s="14"/>
      <c r="AQ35" s="18" t="str">
        <f t="shared" si="4"/>
        <v/>
      </c>
    </row>
    <row r="36" spans="2:43">
      <c r="B36" s="10"/>
      <c r="C36" s="10"/>
      <c r="D36" s="10"/>
      <c r="E36" s="10"/>
      <c r="F36" s="10"/>
      <c r="G36" s="11" t="str">
        <f>IF(ISERROR(VLOOKUP($F36,Scorecard!$D$7:$E$11,2,0)),"",VLOOKUP($F36,Scorecard!$D$7:$E$11,2,0))</f>
        <v/>
      </c>
      <c r="H36" s="10"/>
      <c r="I36" s="11" t="str">
        <f>IF(ISERROR(VLOOKUP($H36,Scorecard!$D$16:$E$19,2,0)),"",VLOOKUP($H36,Scorecard!$D$16:$E$19,2,0))</f>
        <v/>
      </c>
      <c r="J36" s="10"/>
      <c r="K36" s="11" t="str">
        <f>IF(ISERROR(VLOOKUP($J36,Scorecard!$D$26:$E$30,2,0)),"",VLOOKUP($J36,Scorecard!$D$26:$E$30,2,0))</f>
        <v/>
      </c>
      <c r="L36" s="10"/>
      <c r="M36" s="11" t="str">
        <f>IF(ISERROR(VLOOKUP($L36,Scorecard!$D$35:$E$39,2,0)),"",VLOOKUP($L36,Scorecard!$D$35:$E$39,2,0))</f>
        <v/>
      </c>
      <c r="N36" s="10"/>
      <c r="O36" s="11"/>
      <c r="P36" s="10"/>
      <c r="Q36" s="12"/>
      <c r="R36" s="10"/>
      <c r="S36" s="19" t="str">
        <f>IF(ISERROR(VLOOKUP($P36,Scorecard!$D$46:$F$51,3,0)*Q36*R36/8/60/260),"",VLOOKUP($P36,Scorecard!$D$46:$F$51,3,0)*Q36*R36/8/60/260)</f>
        <v/>
      </c>
      <c r="T36" s="13"/>
      <c r="U36" s="10"/>
      <c r="V36" s="7" t="str">
        <f>IF(ISERROR(VLOOKUP($U36,Scorecard!$D$56:$E$59,2,0)),"",VLOOKUP($U36,Scorecard!$D$56:$E$59,2,0))</f>
        <v/>
      </c>
      <c r="W36" s="10"/>
      <c r="X36" s="11" t="str">
        <f>IF(ISERROR(VLOOKUP($W36,Scorecard!$D$66:$E$70,2,0)),"",VLOOKUP($W36,Scorecard!$D$66:$E$70,2,0))</f>
        <v/>
      </c>
      <c r="Y36" s="10"/>
      <c r="Z36" s="11" t="str">
        <f>IF(ISERROR(VLOOKUP($Y36,Scorecard!$D$73:$E$75,2,0)),"",VLOOKUP($Y36,Scorecard!$D$73:$E$75,2,0))</f>
        <v/>
      </c>
      <c r="AA36" s="13"/>
      <c r="AB36" s="10"/>
      <c r="AC36" s="11" t="str">
        <f>IF(ISERROR(VLOOKUP($AB36,Scorecard!$D$80:$E$83,2,0)),"",VLOOKUP($AB36,Scorecard!$D$80:$E$83,2,0))</f>
        <v/>
      </c>
      <c r="AD36" s="10"/>
      <c r="AE36" s="11" t="str">
        <f>IF(ISERROR(VLOOKUP($AD36,Scorecard!$D$88:$E$89,2,0)),"",VLOOKUP($AD36,Scorecard!$D$88:$E$89,2,0))</f>
        <v/>
      </c>
      <c r="AF36" s="13"/>
      <c r="AG36" s="10"/>
      <c r="AH36" s="11" t="str">
        <f>IF(ISERROR(VLOOKUP($AG36,Scorecard!$D$94:$E$95,2,0)),"",VLOOKUP($AG36,Scorecard!$D$94:$E$95,2,0))</f>
        <v/>
      </c>
      <c r="AI36" s="10"/>
      <c r="AJ36" s="11" t="str">
        <f>IF(ISERROR(VLOOKUP($AI36,Scorecard!$D$100:$E$104,2,0)),"",VLOOKUP($AI36,Scorecard!$D$100:$E$104,2,0))</f>
        <v/>
      </c>
      <c r="AK36" s="18" t="str">
        <f t="shared" si="1"/>
        <v/>
      </c>
      <c r="AL36" s="15" t="str">
        <f t="shared" si="2"/>
        <v/>
      </c>
      <c r="AM36" s="17" t="str">
        <f t="shared" si="3"/>
        <v/>
      </c>
      <c r="AN36" s="16"/>
      <c r="AO36" s="14"/>
      <c r="AP36" s="14"/>
      <c r="AQ36" s="18" t="str">
        <f t="shared" si="4"/>
        <v/>
      </c>
    </row>
    <row r="37" spans="2:43">
      <c r="B37" s="10"/>
      <c r="C37" s="10"/>
      <c r="D37" s="10"/>
      <c r="E37" s="10"/>
      <c r="F37" s="10"/>
      <c r="G37" s="11" t="str">
        <f>IF(ISERROR(VLOOKUP($F37,Scorecard!$D$7:$E$11,2,0)),"",VLOOKUP($F37,Scorecard!$D$7:$E$11,2,0))</f>
        <v/>
      </c>
      <c r="H37" s="10"/>
      <c r="I37" s="11" t="str">
        <f>IF(ISERROR(VLOOKUP($H37,Scorecard!$D$16:$E$19,2,0)),"",VLOOKUP($H37,Scorecard!$D$16:$E$19,2,0))</f>
        <v/>
      </c>
      <c r="J37" s="10"/>
      <c r="K37" s="11" t="str">
        <f>IF(ISERROR(VLOOKUP($J37,Scorecard!$D$26:$E$30,2,0)),"",VLOOKUP($J37,Scorecard!$D$26:$E$30,2,0))</f>
        <v/>
      </c>
      <c r="L37" s="10"/>
      <c r="M37" s="11" t="str">
        <f>IF(ISERROR(VLOOKUP($L37,Scorecard!$D$35:$E$39,2,0)),"",VLOOKUP($L37,Scorecard!$D$35:$E$39,2,0))</f>
        <v/>
      </c>
      <c r="N37" s="10"/>
      <c r="O37" s="11"/>
      <c r="P37" s="10"/>
      <c r="Q37" s="12"/>
      <c r="R37" s="10"/>
      <c r="S37" s="19" t="str">
        <f>IF(ISERROR(VLOOKUP($P37,Scorecard!$D$46:$F$51,3,0)*Q37*R37/8/60/260),"",VLOOKUP($P37,Scorecard!$D$46:$F$51,3,0)*Q37*R37/8/60/260)</f>
        <v/>
      </c>
      <c r="T37" s="13"/>
      <c r="U37" s="10"/>
      <c r="V37" s="7" t="str">
        <f>IF(ISERROR(VLOOKUP($U37,Scorecard!$D$56:$E$59,2,0)),"",VLOOKUP($U37,Scorecard!$D$56:$E$59,2,0))</f>
        <v/>
      </c>
      <c r="W37" s="10"/>
      <c r="X37" s="11" t="str">
        <f>IF(ISERROR(VLOOKUP($W37,Scorecard!$D$66:$E$70,2,0)),"",VLOOKUP($W37,Scorecard!$D$66:$E$70,2,0))</f>
        <v/>
      </c>
      <c r="Y37" s="10"/>
      <c r="Z37" s="11" t="str">
        <f>IF(ISERROR(VLOOKUP($Y37,Scorecard!$D$73:$E$75,2,0)),"",VLOOKUP($Y37,Scorecard!$D$73:$E$75,2,0))</f>
        <v/>
      </c>
      <c r="AA37" s="13"/>
      <c r="AB37" s="10"/>
      <c r="AC37" s="11" t="str">
        <f>IF(ISERROR(VLOOKUP($AB37,Scorecard!$D$80:$E$83,2,0)),"",VLOOKUP($AB37,Scorecard!$D$80:$E$83,2,0))</f>
        <v/>
      </c>
      <c r="AD37" s="10"/>
      <c r="AE37" s="11" t="str">
        <f>IF(ISERROR(VLOOKUP($AD37,Scorecard!$D$88:$E$89,2,0)),"",VLOOKUP($AD37,Scorecard!$D$88:$E$89,2,0))</f>
        <v/>
      </c>
      <c r="AF37" s="13"/>
      <c r="AG37" s="10"/>
      <c r="AH37" s="11" t="str">
        <f>IF(ISERROR(VLOOKUP($AG37,Scorecard!$D$94:$E$95,2,0)),"",VLOOKUP($AG37,Scorecard!$D$94:$E$95,2,0))</f>
        <v/>
      </c>
      <c r="AI37" s="10"/>
      <c r="AJ37" s="11" t="str">
        <f>IF(ISERROR(VLOOKUP($AI37,Scorecard!$D$100:$E$104,2,0)),"",VLOOKUP($AI37,Scorecard!$D$100:$E$104,2,0))</f>
        <v/>
      </c>
      <c r="AK37" s="18" t="str">
        <f t="shared" si="1"/>
        <v/>
      </c>
      <c r="AL37" s="15" t="str">
        <f t="shared" si="2"/>
        <v/>
      </c>
      <c r="AM37" s="17" t="str">
        <f t="shared" si="3"/>
        <v/>
      </c>
      <c r="AN37" s="16"/>
      <c r="AO37" s="14"/>
      <c r="AP37" s="14"/>
      <c r="AQ37" s="18" t="str">
        <f t="shared" si="4"/>
        <v/>
      </c>
    </row>
    <row r="38" spans="2:43">
      <c r="B38" s="10"/>
      <c r="C38" s="10"/>
      <c r="D38" s="10"/>
      <c r="E38" s="10"/>
      <c r="F38" s="10"/>
      <c r="G38" s="11" t="str">
        <f>IF(ISERROR(VLOOKUP($F38,Scorecard!$D$7:$E$11,2,0)),"",VLOOKUP($F38,Scorecard!$D$7:$E$11,2,0))</f>
        <v/>
      </c>
      <c r="H38" s="10"/>
      <c r="I38" s="11" t="str">
        <f>IF(ISERROR(VLOOKUP($H38,Scorecard!$D$16:$E$19,2,0)),"",VLOOKUP($H38,Scorecard!$D$16:$E$19,2,0))</f>
        <v/>
      </c>
      <c r="J38" s="10"/>
      <c r="K38" s="11" t="str">
        <f>IF(ISERROR(VLOOKUP($J38,Scorecard!$D$26:$E$30,2,0)),"",VLOOKUP($J38,Scorecard!$D$26:$E$30,2,0))</f>
        <v/>
      </c>
      <c r="L38" s="10"/>
      <c r="M38" s="11" t="str">
        <f>IF(ISERROR(VLOOKUP($L38,Scorecard!$D$35:$E$39,2,0)),"",VLOOKUP($L38,Scorecard!$D$35:$E$39,2,0))</f>
        <v/>
      </c>
      <c r="N38" s="10"/>
      <c r="O38" s="11"/>
      <c r="P38" s="10"/>
      <c r="Q38" s="12"/>
      <c r="R38" s="10"/>
      <c r="S38" s="19" t="str">
        <f>IF(ISERROR(VLOOKUP($P38,Scorecard!$D$46:$F$51,3,0)*Q38*R38/8/60/260),"",VLOOKUP($P38,Scorecard!$D$46:$F$51,3,0)*Q38*R38/8/60/260)</f>
        <v/>
      </c>
      <c r="T38" s="13"/>
      <c r="U38" s="10"/>
      <c r="V38" s="7" t="str">
        <f>IF(ISERROR(VLOOKUP($U38,Scorecard!$D$56:$E$59,2,0)),"",VLOOKUP($U38,Scorecard!$D$56:$E$59,2,0))</f>
        <v/>
      </c>
      <c r="W38" s="10"/>
      <c r="X38" s="11" t="str">
        <f>IF(ISERROR(VLOOKUP($W38,Scorecard!$D$66:$E$70,2,0)),"",VLOOKUP($W38,Scorecard!$D$66:$E$70,2,0))</f>
        <v/>
      </c>
      <c r="Y38" s="10"/>
      <c r="Z38" s="11" t="str">
        <f>IF(ISERROR(VLOOKUP($Y38,Scorecard!$D$73:$E$75,2,0)),"",VLOOKUP($Y38,Scorecard!$D$73:$E$75,2,0))</f>
        <v/>
      </c>
      <c r="AA38" s="13"/>
      <c r="AB38" s="10"/>
      <c r="AC38" s="11" t="str">
        <f>IF(ISERROR(VLOOKUP($AB38,Scorecard!$D$80:$E$83,2,0)),"",VLOOKUP($AB38,Scorecard!$D$80:$E$83,2,0))</f>
        <v/>
      </c>
      <c r="AD38" s="10"/>
      <c r="AE38" s="11" t="str">
        <f>IF(ISERROR(VLOOKUP($AD38,Scorecard!$D$88:$E$89,2,0)),"",VLOOKUP($AD38,Scorecard!$D$88:$E$89,2,0))</f>
        <v/>
      </c>
      <c r="AF38" s="13"/>
      <c r="AG38" s="10"/>
      <c r="AH38" s="11" t="str">
        <f>IF(ISERROR(VLOOKUP($AG38,Scorecard!$D$94:$E$95,2,0)),"",VLOOKUP($AG38,Scorecard!$D$94:$E$95,2,0))</f>
        <v/>
      </c>
      <c r="AI38" s="10"/>
      <c r="AJ38" s="11" t="str">
        <f>IF(ISERROR(VLOOKUP($AI38,Scorecard!$D$100:$E$104,2,0)),"",VLOOKUP($AI38,Scorecard!$D$100:$E$104,2,0))</f>
        <v/>
      </c>
      <c r="AK38" s="18" t="str">
        <f t="shared" si="1"/>
        <v/>
      </c>
      <c r="AL38" s="15" t="str">
        <f t="shared" si="2"/>
        <v/>
      </c>
      <c r="AM38" s="17" t="str">
        <f t="shared" si="3"/>
        <v/>
      </c>
      <c r="AN38" s="16"/>
      <c r="AO38" s="14"/>
      <c r="AP38" s="14"/>
      <c r="AQ38" s="18" t="str">
        <f t="shared" si="4"/>
        <v/>
      </c>
    </row>
    <row r="39" spans="2:43">
      <c r="B39" s="10"/>
      <c r="C39" s="10"/>
      <c r="D39" s="10"/>
      <c r="E39" s="10"/>
      <c r="F39" s="10"/>
      <c r="G39" s="11" t="str">
        <f>IF(ISERROR(VLOOKUP($F39,Scorecard!$D$7:$E$11,2,0)),"",VLOOKUP($F39,Scorecard!$D$7:$E$11,2,0))</f>
        <v/>
      </c>
      <c r="H39" s="10"/>
      <c r="I39" s="11" t="str">
        <f>IF(ISERROR(VLOOKUP($H39,Scorecard!$D$16:$E$19,2,0)),"",VLOOKUP($H39,Scorecard!$D$16:$E$19,2,0))</f>
        <v/>
      </c>
      <c r="J39" s="10"/>
      <c r="K39" s="11" t="str">
        <f>IF(ISERROR(VLOOKUP($J39,Scorecard!$D$26:$E$30,2,0)),"",VLOOKUP($J39,Scorecard!$D$26:$E$30,2,0))</f>
        <v/>
      </c>
      <c r="L39" s="10"/>
      <c r="M39" s="11" t="str">
        <f>IF(ISERROR(VLOOKUP($L39,Scorecard!$D$35:$E$39,2,0)),"",VLOOKUP($L39,Scorecard!$D$35:$E$39,2,0))</f>
        <v/>
      </c>
      <c r="N39" s="10"/>
      <c r="O39" s="11"/>
      <c r="P39" s="10"/>
      <c r="Q39" s="12"/>
      <c r="R39" s="10"/>
      <c r="S39" s="19" t="str">
        <f>IF(ISERROR(VLOOKUP($P39,Scorecard!$D$46:$F$51,3,0)*Q39*R39/8/60/260),"",VLOOKUP($P39,Scorecard!$D$46:$F$51,3,0)*Q39*R39/8/60/260)</f>
        <v/>
      </c>
      <c r="T39" s="13"/>
      <c r="U39" s="10"/>
      <c r="V39" s="7" t="str">
        <f>IF(ISERROR(VLOOKUP($U39,Scorecard!$D$56:$E$59,2,0)),"",VLOOKUP($U39,Scorecard!$D$56:$E$59,2,0))</f>
        <v/>
      </c>
      <c r="W39" s="10"/>
      <c r="X39" s="11" t="str">
        <f>IF(ISERROR(VLOOKUP($W39,Scorecard!$D$66:$E$70,2,0)),"",VLOOKUP($W39,Scorecard!$D$66:$E$70,2,0))</f>
        <v/>
      </c>
      <c r="Y39" s="10"/>
      <c r="Z39" s="11" t="str">
        <f>IF(ISERROR(VLOOKUP($Y39,Scorecard!$D$73:$E$75,2,0)),"",VLOOKUP($Y39,Scorecard!$D$73:$E$75,2,0))</f>
        <v/>
      </c>
      <c r="AA39" s="13"/>
      <c r="AB39" s="10"/>
      <c r="AC39" s="11" t="str">
        <f>IF(ISERROR(VLOOKUP($AB39,Scorecard!$D$80:$E$83,2,0)),"",VLOOKUP($AB39,Scorecard!$D$80:$E$83,2,0))</f>
        <v/>
      </c>
      <c r="AD39" s="10"/>
      <c r="AE39" s="11" t="str">
        <f>IF(ISERROR(VLOOKUP($AD39,Scorecard!$D$88:$E$89,2,0)),"",VLOOKUP($AD39,Scorecard!$D$88:$E$89,2,0))</f>
        <v/>
      </c>
      <c r="AF39" s="13"/>
      <c r="AG39" s="10"/>
      <c r="AH39" s="11" t="str">
        <f>IF(ISERROR(VLOOKUP($AG39,Scorecard!$D$94:$E$95,2,0)),"",VLOOKUP($AG39,Scorecard!$D$94:$E$95,2,0))</f>
        <v/>
      </c>
      <c r="AI39" s="10"/>
      <c r="AJ39" s="11" t="str">
        <f>IF(ISERROR(VLOOKUP($AI39,Scorecard!$D$100:$E$104,2,0)),"",VLOOKUP($AI39,Scorecard!$D$100:$E$104,2,0))</f>
        <v/>
      </c>
      <c r="AK39" s="18" t="str">
        <f t="shared" si="1"/>
        <v/>
      </c>
      <c r="AL39" s="15" t="str">
        <f t="shared" si="2"/>
        <v/>
      </c>
      <c r="AM39" s="17" t="str">
        <f t="shared" si="3"/>
        <v/>
      </c>
      <c r="AN39" s="16"/>
      <c r="AO39" s="14"/>
      <c r="AP39" s="14"/>
      <c r="AQ39" s="18" t="str">
        <f t="shared" si="4"/>
        <v/>
      </c>
    </row>
    <row r="40" spans="2:43">
      <c r="B40" s="10"/>
      <c r="C40" s="10"/>
      <c r="D40" s="10"/>
      <c r="E40" s="10"/>
      <c r="F40" s="10"/>
      <c r="G40" s="11" t="str">
        <f>IF(ISERROR(VLOOKUP($F40,Scorecard!$D$7:$E$11,2,0)),"",VLOOKUP($F40,Scorecard!$D$7:$E$11,2,0))</f>
        <v/>
      </c>
      <c r="H40" s="10"/>
      <c r="I40" s="11" t="str">
        <f>IF(ISERROR(VLOOKUP($H40,Scorecard!$D$16:$E$19,2,0)),"",VLOOKUP($H40,Scorecard!$D$16:$E$19,2,0))</f>
        <v/>
      </c>
      <c r="J40" s="10"/>
      <c r="K40" s="11" t="str">
        <f>IF(ISERROR(VLOOKUP($J40,Scorecard!$D$26:$E$30,2,0)),"",VLOOKUP($J40,Scorecard!$D$26:$E$30,2,0))</f>
        <v/>
      </c>
      <c r="L40" s="10"/>
      <c r="M40" s="11" t="str">
        <f>IF(ISERROR(VLOOKUP($L40,Scorecard!$D$35:$E$39,2,0)),"",VLOOKUP($L40,Scorecard!$D$35:$E$39,2,0))</f>
        <v/>
      </c>
      <c r="N40" s="10"/>
      <c r="O40" s="11"/>
      <c r="P40" s="10"/>
      <c r="Q40" s="12"/>
      <c r="R40" s="10"/>
      <c r="S40" s="19" t="str">
        <f>IF(ISERROR(VLOOKUP($P40,Scorecard!$D$46:$F$51,3,0)*Q40*R40/8/60/260),"",VLOOKUP($P40,Scorecard!$D$46:$F$51,3,0)*Q40*R40/8/60/260)</f>
        <v/>
      </c>
      <c r="T40" s="13"/>
      <c r="U40" s="10"/>
      <c r="V40" s="7" t="str">
        <f>IF(ISERROR(VLOOKUP($U40,Scorecard!$D$56:$E$59,2,0)),"",VLOOKUP($U40,Scorecard!$D$56:$E$59,2,0))</f>
        <v/>
      </c>
      <c r="W40" s="10"/>
      <c r="X40" s="11" t="str">
        <f>IF(ISERROR(VLOOKUP($W40,Scorecard!$D$66:$E$70,2,0)),"",VLOOKUP($W40,Scorecard!$D$66:$E$70,2,0))</f>
        <v/>
      </c>
      <c r="Y40" s="10"/>
      <c r="Z40" s="11" t="str">
        <f>IF(ISERROR(VLOOKUP($Y40,Scorecard!$D$73:$E$75,2,0)),"",VLOOKUP($Y40,Scorecard!$D$73:$E$75,2,0))</f>
        <v/>
      </c>
      <c r="AA40" s="13"/>
      <c r="AB40" s="10"/>
      <c r="AC40" s="11" t="str">
        <f>IF(ISERROR(VLOOKUP($AB40,Scorecard!$D$80:$E$83,2,0)),"",VLOOKUP($AB40,Scorecard!$D$80:$E$83,2,0))</f>
        <v/>
      </c>
      <c r="AD40" s="10"/>
      <c r="AE40" s="11" t="str">
        <f>IF(ISERROR(VLOOKUP($AD40,Scorecard!$D$88:$E$89,2,0)),"",VLOOKUP($AD40,Scorecard!$D$88:$E$89,2,0))</f>
        <v/>
      </c>
      <c r="AF40" s="13"/>
      <c r="AG40" s="10"/>
      <c r="AH40" s="11" t="str">
        <f>IF(ISERROR(VLOOKUP($AG40,Scorecard!$D$94:$E$95,2,0)),"",VLOOKUP($AG40,Scorecard!$D$94:$E$95,2,0))</f>
        <v/>
      </c>
      <c r="AI40" s="10"/>
      <c r="AJ40" s="11" t="str">
        <f>IF(ISERROR(VLOOKUP($AI40,Scorecard!$D$100:$E$104,2,0)),"",VLOOKUP($AI40,Scorecard!$D$100:$E$104,2,0))</f>
        <v/>
      </c>
      <c r="AK40" s="18" t="str">
        <f t="shared" si="1"/>
        <v/>
      </c>
      <c r="AL40" s="15" t="str">
        <f t="shared" si="2"/>
        <v/>
      </c>
      <c r="AM40" s="17" t="str">
        <f t="shared" si="3"/>
        <v/>
      </c>
      <c r="AN40" s="16"/>
      <c r="AO40" s="14"/>
      <c r="AP40" s="14"/>
      <c r="AQ40" s="18" t="str">
        <f t="shared" si="4"/>
        <v/>
      </c>
    </row>
    <row r="41" spans="2:43">
      <c r="B41" s="10"/>
      <c r="C41" s="10"/>
      <c r="D41" s="10"/>
      <c r="E41" s="10"/>
      <c r="F41" s="10"/>
      <c r="G41" s="11" t="str">
        <f>IF(ISERROR(VLOOKUP($F41,Scorecard!$D$7:$E$11,2,0)),"",VLOOKUP($F41,Scorecard!$D$7:$E$11,2,0))</f>
        <v/>
      </c>
      <c r="H41" s="10"/>
      <c r="I41" s="11" t="str">
        <f>IF(ISERROR(VLOOKUP($H41,Scorecard!$D$16:$E$19,2,0)),"",VLOOKUP($H41,Scorecard!$D$16:$E$19,2,0))</f>
        <v/>
      </c>
      <c r="J41" s="10"/>
      <c r="K41" s="11" t="str">
        <f>IF(ISERROR(VLOOKUP($J41,Scorecard!$D$26:$E$30,2,0)),"",VLOOKUP($J41,Scorecard!$D$26:$E$30,2,0))</f>
        <v/>
      </c>
      <c r="L41" s="10"/>
      <c r="M41" s="11" t="str">
        <f>IF(ISERROR(VLOOKUP($L41,Scorecard!$D$35:$E$39,2,0)),"",VLOOKUP($L41,Scorecard!$D$35:$E$39,2,0))</f>
        <v/>
      </c>
      <c r="N41" s="10"/>
      <c r="O41" s="11"/>
      <c r="P41" s="10"/>
      <c r="Q41" s="12"/>
      <c r="R41" s="10"/>
      <c r="S41" s="19" t="str">
        <f>IF(ISERROR(VLOOKUP($P41,Scorecard!$D$46:$F$51,3,0)*Q41*R41/8/60/260),"",VLOOKUP($P41,Scorecard!$D$46:$F$51,3,0)*Q41*R41/8/60/260)</f>
        <v/>
      </c>
      <c r="T41" s="13"/>
      <c r="U41" s="10"/>
      <c r="V41" s="7" t="str">
        <f>IF(ISERROR(VLOOKUP($U41,Scorecard!$D$56:$E$59,2,0)),"",VLOOKUP($U41,Scorecard!$D$56:$E$59,2,0))</f>
        <v/>
      </c>
      <c r="W41" s="10"/>
      <c r="X41" s="11" t="str">
        <f>IF(ISERROR(VLOOKUP($W41,Scorecard!$D$66:$E$70,2,0)),"",VLOOKUP($W41,Scorecard!$D$66:$E$70,2,0))</f>
        <v/>
      </c>
      <c r="Y41" s="10"/>
      <c r="Z41" s="11" t="str">
        <f>IF(ISERROR(VLOOKUP($Y41,Scorecard!$D$73:$E$75,2,0)),"",VLOOKUP($Y41,Scorecard!$D$73:$E$75,2,0))</f>
        <v/>
      </c>
      <c r="AA41" s="13"/>
      <c r="AB41" s="10"/>
      <c r="AC41" s="11" t="str">
        <f>IF(ISERROR(VLOOKUP($AB41,Scorecard!$D$80:$E$83,2,0)),"",VLOOKUP($AB41,Scorecard!$D$80:$E$83,2,0))</f>
        <v/>
      </c>
      <c r="AD41" s="10"/>
      <c r="AE41" s="11" t="str">
        <f>IF(ISERROR(VLOOKUP($AD41,Scorecard!$D$88:$E$89,2,0)),"",VLOOKUP($AD41,Scorecard!$D$88:$E$89,2,0))</f>
        <v/>
      </c>
      <c r="AF41" s="13"/>
      <c r="AG41" s="10"/>
      <c r="AH41" s="11" t="str">
        <f>IF(ISERROR(VLOOKUP($AG41,Scorecard!$D$94:$E$95,2,0)),"",VLOOKUP($AG41,Scorecard!$D$94:$E$95,2,0))</f>
        <v/>
      </c>
      <c r="AI41" s="10"/>
      <c r="AJ41" s="11" t="str">
        <f>IF(ISERROR(VLOOKUP($AI41,Scorecard!$D$100:$E$104,2,0)),"",VLOOKUP($AI41,Scorecard!$D$100:$E$104,2,0))</f>
        <v/>
      </c>
      <c r="AK41" s="18" t="str">
        <f t="shared" si="1"/>
        <v/>
      </c>
      <c r="AL41" s="15" t="str">
        <f t="shared" si="2"/>
        <v/>
      </c>
      <c r="AM41" s="17" t="str">
        <f t="shared" si="3"/>
        <v/>
      </c>
      <c r="AN41" s="16"/>
      <c r="AO41" s="14"/>
      <c r="AP41" s="14"/>
      <c r="AQ41" s="18" t="str">
        <f t="shared" si="4"/>
        <v/>
      </c>
    </row>
    <row r="42" spans="2:43">
      <c r="B42" s="10"/>
      <c r="C42" s="10"/>
      <c r="D42" s="10"/>
      <c r="E42" s="10"/>
      <c r="F42" s="10"/>
      <c r="G42" s="11" t="str">
        <f>IF(ISERROR(VLOOKUP($F42,Scorecard!$D$7:$E$11,2,0)),"",VLOOKUP($F42,Scorecard!$D$7:$E$11,2,0))</f>
        <v/>
      </c>
      <c r="H42" s="10"/>
      <c r="I42" s="11" t="str">
        <f>IF(ISERROR(VLOOKUP($H42,Scorecard!$D$16:$E$19,2,0)),"",VLOOKUP($H42,Scorecard!$D$16:$E$19,2,0))</f>
        <v/>
      </c>
      <c r="J42" s="10"/>
      <c r="K42" s="11" t="str">
        <f>IF(ISERROR(VLOOKUP($J42,Scorecard!$D$26:$E$30,2,0)),"",VLOOKUP($J42,Scorecard!$D$26:$E$30,2,0))</f>
        <v/>
      </c>
      <c r="L42" s="10"/>
      <c r="M42" s="11" t="str">
        <f>IF(ISERROR(VLOOKUP($L42,Scorecard!$D$35:$E$39,2,0)),"",VLOOKUP($L42,Scorecard!$D$35:$E$39,2,0))</f>
        <v/>
      </c>
      <c r="N42" s="10"/>
      <c r="O42" s="11"/>
      <c r="P42" s="10"/>
      <c r="Q42" s="12"/>
      <c r="R42" s="10"/>
      <c r="S42" s="19" t="str">
        <f>IF(ISERROR(VLOOKUP($P42,Scorecard!$D$46:$F$51,3,0)*Q42*R42/8/60/260),"",VLOOKUP($P42,Scorecard!$D$46:$F$51,3,0)*Q42*R42/8/60/260)</f>
        <v/>
      </c>
      <c r="T42" s="13"/>
      <c r="U42" s="10"/>
      <c r="V42" s="7" t="str">
        <f>IF(ISERROR(VLOOKUP($U42,Scorecard!$D$56:$E$59,2,0)),"",VLOOKUP($U42,Scorecard!$D$56:$E$59,2,0))</f>
        <v/>
      </c>
      <c r="W42" s="10"/>
      <c r="X42" s="11" t="str">
        <f>IF(ISERROR(VLOOKUP($W42,Scorecard!$D$66:$E$70,2,0)),"",VLOOKUP($W42,Scorecard!$D$66:$E$70,2,0))</f>
        <v/>
      </c>
      <c r="Y42" s="10"/>
      <c r="Z42" s="11" t="str">
        <f>IF(ISERROR(VLOOKUP($Y42,Scorecard!$D$73:$E$75,2,0)),"",VLOOKUP($Y42,Scorecard!$D$73:$E$75,2,0))</f>
        <v/>
      </c>
      <c r="AA42" s="13"/>
      <c r="AB42" s="10"/>
      <c r="AC42" s="11" t="str">
        <f>IF(ISERROR(VLOOKUP($AB42,Scorecard!$D$80:$E$83,2,0)),"",VLOOKUP($AB42,Scorecard!$D$80:$E$83,2,0))</f>
        <v/>
      </c>
      <c r="AD42" s="10"/>
      <c r="AE42" s="11" t="str">
        <f>IF(ISERROR(VLOOKUP($AD42,Scorecard!$D$88:$E$89,2,0)),"",VLOOKUP($AD42,Scorecard!$D$88:$E$89,2,0))</f>
        <v/>
      </c>
      <c r="AF42" s="13"/>
      <c r="AG42" s="10"/>
      <c r="AH42" s="11" t="str">
        <f>IF(ISERROR(VLOOKUP($AG42,Scorecard!$D$94:$E$95,2,0)),"",VLOOKUP($AG42,Scorecard!$D$94:$E$95,2,0))</f>
        <v/>
      </c>
      <c r="AI42" s="10"/>
      <c r="AJ42" s="11" t="str">
        <f>IF(ISERROR(VLOOKUP($AI42,Scorecard!$D$100:$E$104,2,0)),"",VLOOKUP($AI42,Scorecard!$D$100:$E$104,2,0))</f>
        <v/>
      </c>
      <c r="AK42" s="18" t="str">
        <f t="shared" si="1"/>
        <v/>
      </c>
      <c r="AL42" s="15" t="str">
        <f t="shared" si="2"/>
        <v/>
      </c>
      <c r="AM42" s="17" t="str">
        <f t="shared" si="3"/>
        <v/>
      </c>
      <c r="AN42" s="16"/>
      <c r="AO42" s="14"/>
      <c r="AP42" s="14"/>
      <c r="AQ42" s="18" t="str">
        <f t="shared" si="4"/>
        <v/>
      </c>
    </row>
    <row r="43" spans="2:43">
      <c r="B43" s="10"/>
      <c r="C43" s="10"/>
      <c r="D43" s="10"/>
      <c r="E43" s="10"/>
      <c r="F43" s="10"/>
      <c r="G43" s="11" t="str">
        <f>IF(ISERROR(VLOOKUP($F43,Scorecard!$D$7:$E$11,2,0)),"",VLOOKUP($F43,Scorecard!$D$7:$E$11,2,0))</f>
        <v/>
      </c>
      <c r="H43" s="10"/>
      <c r="I43" s="11" t="str">
        <f>IF(ISERROR(VLOOKUP($H43,Scorecard!$D$16:$E$19,2,0)),"",VLOOKUP($H43,Scorecard!$D$16:$E$19,2,0))</f>
        <v/>
      </c>
      <c r="J43" s="10"/>
      <c r="K43" s="11" t="str">
        <f>IF(ISERROR(VLOOKUP($J43,Scorecard!$D$26:$E$30,2,0)),"",VLOOKUP($J43,Scorecard!$D$26:$E$30,2,0))</f>
        <v/>
      </c>
      <c r="L43" s="10"/>
      <c r="M43" s="11" t="str">
        <f>IF(ISERROR(VLOOKUP($L43,Scorecard!$D$35:$E$39,2,0)),"",VLOOKUP($L43,Scorecard!$D$35:$E$39,2,0))</f>
        <v/>
      </c>
      <c r="N43" s="10"/>
      <c r="O43" s="11"/>
      <c r="P43" s="10"/>
      <c r="Q43" s="12"/>
      <c r="R43" s="10"/>
      <c r="S43" s="19" t="str">
        <f>IF(ISERROR(VLOOKUP($P43,Scorecard!$D$46:$F$51,3,0)*Q43*R43/8/60/260),"",VLOOKUP($P43,Scorecard!$D$46:$F$51,3,0)*Q43*R43/8/60/260)</f>
        <v/>
      </c>
      <c r="T43" s="13"/>
      <c r="U43" s="10"/>
      <c r="V43" s="7" t="str">
        <f>IF(ISERROR(VLOOKUP($U43,Scorecard!$D$56:$E$59,2,0)),"",VLOOKUP($U43,Scorecard!$D$56:$E$59,2,0))</f>
        <v/>
      </c>
      <c r="W43" s="10"/>
      <c r="X43" s="11" t="str">
        <f>IF(ISERROR(VLOOKUP($W43,Scorecard!$D$66:$E$70,2,0)),"",VLOOKUP($W43,Scorecard!$D$66:$E$70,2,0))</f>
        <v/>
      </c>
      <c r="Y43" s="10"/>
      <c r="Z43" s="11" t="str">
        <f>IF(ISERROR(VLOOKUP($Y43,Scorecard!$D$73:$E$75,2,0)),"",VLOOKUP($Y43,Scorecard!$D$73:$E$75,2,0))</f>
        <v/>
      </c>
      <c r="AA43" s="13"/>
      <c r="AB43" s="10"/>
      <c r="AC43" s="11" t="str">
        <f>IF(ISERROR(VLOOKUP($AB43,Scorecard!$D$80:$E$83,2,0)),"",VLOOKUP($AB43,Scorecard!$D$80:$E$83,2,0))</f>
        <v/>
      </c>
      <c r="AD43" s="10"/>
      <c r="AE43" s="11" t="str">
        <f>IF(ISERROR(VLOOKUP($AD43,Scorecard!$D$88:$E$89,2,0)),"",VLOOKUP($AD43,Scorecard!$D$88:$E$89,2,0))</f>
        <v/>
      </c>
      <c r="AF43" s="13"/>
      <c r="AG43" s="10"/>
      <c r="AH43" s="11" t="str">
        <f>IF(ISERROR(VLOOKUP($AG43,Scorecard!$D$94:$E$95,2,0)),"",VLOOKUP($AG43,Scorecard!$D$94:$E$95,2,0))</f>
        <v/>
      </c>
      <c r="AI43" s="10"/>
      <c r="AJ43" s="11" t="str">
        <f>IF(ISERROR(VLOOKUP($AI43,Scorecard!$D$100:$E$104,2,0)),"",VLOOKUP($AI43,Scorecard!$D$100:$E$104,2,0))</f>
        <v/>
      </c>
      <c r="AK43" s="18" t="str">
        <f t="shared" si="1"/>
        <v/>
      </c>
      <c r="AL43" s="15" t="str">
        <f t="shared" si="2"/>
        <v/>
      </c>
      <c r="AM43" s="17" t="str">
        <f t="shared" si="3"/>
        <v/>
      </c>
      <c r="AN43" s="16"/>
      <c r="AO43" s="14"/>
      <c r="AP43" s="14"/>
      <c r="AQ43" s="18" t="str">
        <f t="shared" si="4"/>
        <v/>
      </c>
    </row>
    <row r="44" spans="2:43">
      <c r="B44" s="10"/>
      <c r="C44" s="10"/>
      <c r="D44" s="10"/>
      <c r="E44" s="10"/>
      <c r="F44" s="10"/>
      <c r="G44" s="11" t="str">
        <f>IF(ISERROR(VLOOKUP($F44,Scorecard!$D$7:$E$11,2,0)),"",VLOOKUP($F44,Scorecard!$D$7:$E$11,2,0))</f>
        <v/>
      </c>
      <c r="H44" s="10"/>
      <c r="I44" s="11" t="str">
        <f>IF(ISERROR(VLOOKUP($H44,Scorecard!$D$16:$E$19,2,0)),"",VLOOKUP($H44,Scorecard!$D$16:$E$19,2,0))</f>
        <v/>
      </c>
      <c r="J44" s="10"/>
      <c r="K44" s="11" t="str">
        <f>IF(ISERROR(VLOOKUP($J44,Scorecard!$D$26:$E$30,2,0)),"",VLOOKUP($J44,Scorecard!$D$26:$E$30,2,0))</f>
        <v/>
      </c>
      <c r="L44" s="10"/>
      <c r="M44" s="11" t="str">
        <f>IF(ISERROR(VLOOKUP($L44,Scorecard!$D$35:$E$39,2,0)),"",VLOOKUP($L44,Scorecard!$D$35:$E$39,2,0))</f>
        <v/>
      </c>
      <c r="N44" s="10"/>
      <c r="O44" s="11"/>
      <c r="P44" s="10"/>
      <c r="Q44" s="12"/>
      <c r="R44" s="10"/>
      <c r="S44" s="19" t="str">
        <f>IF(ISERROR(VLOOKUP($P44,Scorecard!$D$46:$F$51,3,0)*Q44*R44/8/60/260),"",VLOOKUP($P44,Scorecard!$D$46:$F$51,3,0)*Q44*R44/8/60/260)</f>
        <v/>
      </c>
      <c r="T44" s="13"/>
      <c r="U44" s="10"/>
      <c r="V44" s="7" t="str">
        <f>IF(ISERROR(VLOOKUP($U44,Scorecard!$D$56:$E$59,2,0)),"",VLOOKUP($U44,Scorecard!$D$56:$E$59,2,0))</f>
        <v/>
      </c>
      <c r="W44" s="10"/>
      <c r="X44" s="11" t="str">
        <f>IF(ISERROR(VLOOKUP($W44,Scorecard!$D$66:$E$70,2,0)),"",VLOOKUP($W44,Scorecard!$D$66:$E$70,2,0))</f>
        <v/>
      </c>
      <c r="Y44" s="10"/>
      <c r="Z44" s="11" t="str">
        <f>IF(ISERROR(VLOOKUP($Y44,Scorecard!$D$73:$E$75,2,0)),"",VLOOKUP($Y44,Scorecard!$D$73:$E$75,2,0))</f>
        <v/>
      </c>
      <c r="AA44" s="13"/>
      <c r="AB44" s="10"/>
      <c r="AC44" s="11" t="str">
        <f>IF(ISERROR(VLOOKUP($AB44,Scorecard!$D$80:$E$83,2,0)),"",VLOOKUP($AB44,Scorecard!$D$80:$E$83,2,0))</f>
        <v/>
      </c>
      <c r="AD44" s="10"/>
      <c r="AE44" s="11" t="str">
        <f>IF(ISERROR(VLOOKUP($AD44,Scorecard!$D$88:$E$89,2,0)),"",VLOOKUP($AD44,Scorecard!$D$88:$E$89,2,0))</f>
        <v/>
      </c>
      <c r="AF44" s="13"/>
      <c r="AG44" s="10"/>
      <c r="AH44" s="11" t="str">
        <f>IF(ISERROR(VLOOKUP($AG44,Scorecard!$D$94:$E$95,2,0)),"",VLOOKUP($AG44,Scorecard!$D$94:$E$95,2,0))</f>
        <v/>
      </c>
      <c r="AI44" s="10"/>
      <c r="AJ44" s="11" t="str">
        <f>IF(ISERROR(VLOOKUP($AI44,Scorecard!$D$100:$E$104,2,0)),"",VLOOKUP($AI44,Scorecard!$D$100:$E$104,2,0))</f>
        <v/>
      </c>
      <c r="AK44" s="18" t="str">
        <f t="shared" si="1"/>
        <v/>
      </c>
      <c r="AL44" s="15" t="str">
        <f t="shared" si="2"/>
        <v/>
      </c>
      <c r="AM44" s="17" t="str">
        <f t="shared" si="3"/>
        <v/>
      </c>
      <c r="AN44" s="16"/>
      <c r="AO44" s="14"/>
      <c r="AP44" s="14"/>
    </row>
    <row r="45" spans="2:43">
      <c r="B45" s="10"/>
      <c r="C45" s="10"/>
      <c r="D45" s="10"/>
      <c r="E45" s="10"/>
      <c r="F45" s="10"/>
      <c r="G45" s="11" t="str">
        <f>IF(ISERROR(VLOOKUP($F45,Scorecard!$D$7:$E$11,2,0)),"",VLOOKUP($F45,Scorecard!$D$7:$E$11,2,0))</f>
        <v/>
      </c>
      <c r="H45" s="10"/>
      <c r="I45" s="11" t="str">
        <f>IF(ISERROR(VLOOKUP($H45,Scorecard!$D$16:$E$19,2,0)),"",VLOOKUP($H45,Scorecard!$D$16:$E$19,2,0))</f>
        <v/>
      </c>
      <c r="J45" s="10"/>
      <c r="K45" s="11" t="str">
        <f>IF(ISERROR(VLOOKUP($J45,Scorecard!$D$26:$E$30,2,0)),"",VLOOKUP($J45,Scorecard!$D$26:$E$30,2,0))</f>
        <v/>
      </c>
      <c r="L45" s="10"/>
      <c r="M45" s="11" t="str">
        <f>IF(ISERROR(VLOOKUP($L45,Scorecard!$D$35:$E$39,2,0)),"",VLOOKUP($L45,Scorecard!$D$35:$E$39,2,0))</f>
        <v/>
      </c>
      <c r="N45" s="10"/>
      <c r="O45" s="11"/>
      <c r="P45" s="10"/>
      <c r="Q45" s="12"/>
      <c r="R45" s="10"/>
      <c r="S45" s="19" t="str">
        <f>IF(ISERROR(VLOOKUP($P45,Scorecard!$D$46:$F$51,3,0)*Q45*R45/8/60/260),"",VLOOKUP($P45,Scorecard!$D$46:$F$51,3,0)*Q45*R45/8/60/260)</f>
        <v/>
      </c>
      <c r="T45" s="13"/>
      <c r="U45" s="10"/>
      <c r="V45" s="7" t="str">
        <f>IF(ISERROR(VLOOKUP($U45,Scorecard!$D$56:$E$59,2,0)),"",VLOOKUP($U45,Scorecard!$D$56:$E$59,2,0))</f>
        <v/>
      </c>
      <c r="W45" s="10"/>
      <c r="X45" s="11" t="str">
        <f>IF(ISERROR(VLOOKUP($W45,Scorecard!$D$66:$E$70,2,0)),"",VLOOKUP($W45,Scorecard!$D$66:$E$70,2,0))</f>
        <v/>
      </c>
      <c r="Y45" s="10"/>
      <c r="Z45" s="11" t="str">
        <f>IF(ISERROR(VLOOKUP($Y45,Scorecard!$D$73:$E$75,2,0)),"",VLOOKUP($Y45,Scorecard!$D$73:$E$75,2,0))</f>
        <v/>
      </c>
      <c r="AA45" s="13"/>
      <c r="AB45" s="10"/>
      <c r="AC45" s="11" t="str">
        <f>IF(ISERROR(VLOOKUP($AB45,Scorecard!$D$80:$E$83,2,0)),"",VLOOKUP($AB45,Scorecard!$D$80:$E$83,2,0))</f>
        <v/>
      </c>
      <c r="AD45" s="10"/>
      <c r="AE45" s="11" t="str">
        <f>IF(ISERROR(VLOOKUP($AD45,Scorecard!$D$88:$E$89,2,0)),"",VLOOKUP($AD45,Scorecard!$D$88:$E$89,2,0))</f>
        <v/>
      </c>
      <c r="AF45" s="13"/>
      <c r="AG45" s="10"/>
      <c r="AH45" s="11" t="str">
        <f>IF(ISERROR(VLOOKUP($AG45,Scorecard!$D$94:$E$95,2,0)),"",VLOOKUP($AG45,Scorecard!$D$94:$E$95,2,0))</f>
        <v/>
      </c>
      <c r="AI45" s="10"/>
      <c r="AJ45" s="11" t="str">
        <f>IF(ISERROR(VLOOKUP($AI45,Scorecard!$D$100:$E$104,2,0)),"",VLOOKUP($AI45,Scorecard!$D$100:$E$104,2,0))</f>
        <v/>
      </c>
      <c r="AK45" s="18" t="str">
        <f t="shared" si="1"/>
        <v/>
      </c>
      <c r="AL45" s="15" t="str">
        <f t="shared" si="2"/>
        <v/>
      </c>
      <c r="AM45" s="17" t="str">
        <f t="shared" si="3"/>
        <v/>
      </c>
      <c r="AN45" s="16"/>
      <c r="AO45" s="14"/>
      <c r="AP45" s="14"/>
    </row>
    <row r="46" spans="2:43">
      <c r="B46" s="10"/>
      <c r="C46" s="10"/>
      <c r="D46" s="10"/>
      <c r="E46" s="10"/>
      <c r="F46" s="10"/>
      <c r="G46" s="11" t="str">
        <f>IF(ISERROR(VLOOKUP($F46,Scorecard!$D$7:$E$11,2,0)),"",VLOOKUP($F46,Scorecard!$D$7:$E$11,2,0))</f>
        <v/>
      </c>
      <c r="H46" s="10"/>
      <c r="I46" s="11" t="str">
        <f>IF(ISERROR(VLOOKUP($H46,Scorecard!$D$16:$E$19,2,0)),"",VLOOKUP($H46,Scorecard!$D$16:$E$19,2,0))</f>
        <v/>
      </c>
      <c r="J46" s="10"/>
      <c r="K46" s="11" t="str">
        <f>IF(ISERROR(VLOOKUP($J46,Scorecard!$D$26:$E$30,2,0)),"",VLOOKUP($J46,Scorecard!$D$26:$E$30,2,0))</f>
        <v/>
      </c>
      <c r="L46" s="10"/>
      <c r="M46" s="11" t="str">
        <f>IF(ISERROR(VLOOKUP($L46,Scorecard!$D$35:$E$39,2,0)),"",VLOOKUP($L46,Scorecard!$D$35:$E$39,2,0))</f>
        <v/>
      </c>
      <c r="N46" s="10"/>
      <c r="O46" s="11"/>
      <c r="P46" s="10"/>
      <c r="Q46" s="12"/>
      <c r="R46" s="10"/>
      <c r="S46" s="19" t="str">
        <f>IF(ISERROR(VLOOKUP($P46,Scorecard!$D$46:$F$51,3,0)*Q46*R46/8/60/260),"",VLOOKUP($P46,Scorecard!$D$46:$F$51,3,0)*Q46*R46/8/60/260)</f>
        <v/>
      </c>
      <c r="T46" s="13"/>
      <c r="U46" s="10"/>
      <c r="V46" s="7" t="str">
        <f>IF(ISERROR(VLOOKUP($U46,Scorecard!$D$56:$E$59,2,0)),"",VLOOKUP($U46,Scorecard!$D$56:$E$59,2,0))</f>
        <v/>
      </c>
      <c r="W46" s="10"/>
      <c r="X46" s="11" t="str">
        <f>IF(ISERROR(VLOOKUP($W46,Scorecard!$D$66:$E$70,2,0)),"",VLOOKUP($W46,Scorecard!$D$66:$E$70,2,0))</f>
        <v/>
      </c>
      <c r="Y46" s="10"/>
      <c r="Z46" s="11" t="str">
        <f>IF(ISERROR(VLOOKUP($Y46,Scorecard!$D$73:$E$75,2,0)),"",VLOOKUP($Y46,Scorecard!$D$73:$E$75,2,0))</f>
        <v/>
      </c>
      <c r="AA46" s="13"/>
      <c r="AB46" s="10"/>
      <c r="AC46" s="11" t="str">
        <f>IF(ISERROR(VLOOKUP($AB46,Scorecard!$D$80:$E$83,2,0)),"",VLOOKUP($AB46,Scorecard!$D$80:$E$83,2,0))</f>
        <v/>
      </c>
      <c r="AD46" s="10"/>
      <c r="AE46" s="11" t="str">
        <f>IF(ISERROR(VLOOKUP($AD46,Scorecard!$D$88:$E$89,2,0)),"",VLOOKUP($AD46,Scorecard!$D$88:$E$89,2,0))</f>
        <v/>
      </c>
      <c r="AF46" s="13"/>
      <c r="AG46" s="10"/>
      <c r="AH46" s="11" t="str">
        <f>IF(ISERROR(VLOOKUP($AG46,Scorecard!$D$94:$E$95,2,0)),"",VLOOKUP($AG46,Scorecard!$D$94:$E$95,2,0))</f>
        <v/>
      </c>
      <c r="AI46" s="10"/>
      <c r="AJ46" s="11" t="str">
        <f>IF(ISERROR(VLOOKUP($AI46,Scorecard!$D$100:$E$104,2,0)),"",VLOOKUP($AI46,Scorecard!$D$100:$E$104,2,0))</f>
        <v/>
      </c>
      <c r="AK46" s="18" t="str">
        <f t="shared" si="1"/>
        <v/>
      </c>
      <c r="AL46" s="15" t="str">
        <f t="shared" si="2"/>
        <v/>
      </c>
      <c r="AM46" s="17" t="str">
        <f t="shared" si="3"/>
        <v/>
      </c>
      <c r="AN46" s="16"/>
      <c r="AO46" s="14"/>
      <c r="AP46" s="14"/>
    </row>
    <row r="47" spans="2:43">
      <c r="B47" s="10"/>
      <c r="C47" s="10"/>
      <c r="D47" s="10"/>
      <c r="E47" s="10"/>
      <c r="F47" s="10"/>
      <c r="G47" s="11" t="str">
        <f>IF(ISERROR(VLOOKUP($F47,Scorecard!$D$7:$E$11,2,0)),"",VLOOKUP($F47,Scorecard!$D$7:$E$11,2,0))</f>
        <v/>
      </c>
      <c r="H47" s="10"/>
      <c r="I47" s="11" t="str">
        <f>IF(ISERROR(VLOOKUP($H47,Scorecard!$D$16:$E$19,2,0)),"",VLOOKUP($H47,Scorecard!$D$16:$E$19,2,0))</f>
        <v/>
      </c>
      <c r="J47" s="10"/>
      <c r="K47" s="11" t="str">
        <f>IF(ISERROR(VLOOKUP($J47,Scorecard!$D$26:$E$30,2,0)),"",VLOOKUP($J47,Scorecard!$D$26:$E$30,2,0))</f>
        <v/>
      </c>
      <c r="L47" s="10"/>
      <c r="M47" s="11" t="str">
        <f>IF(ISERROR(VLOOKUP($L47,Scorecard!$D$35:$E$39,2,0)),"",VLOOKUP($L47,Scorecard!$D$35:$E$39,2,0))</f>
        <v/>
      </c>
      <c r="N47" s="10"/>
      <c r="O47" s="11"/>
      <c r="P47" s="10"/>
      <c r="Q47" s="12"/>
      <c r="R47" s="10"/>
      <c r="S47" s="19" t="str">
        <f>IF(ISERROR(VLOOKUP($P47,Scorecard!$D$46:$F$51,3,0)*Q47*R47/8/60/260),"",VLOOKUP($P47,Scorecard!$D$46:$F$51,3,0)*Q47*R47/8/60/260)</f>
        <v/>
      </c>
      <c r="T47" s="13"/>
      <c r="U47" s="10"/>
      <c r="V47" s="7" t="str">
        <f>IF(ISERROR(VLOOKUP($U47,Scorecard!$D$56:$E$59,2,0)),"",VLOOKUP($U47,Scorecard!$D$56:$E$59,2,0))</f>
        <v/>
      </c>
      <c r="W47" s="10"/>
      <c r="X47" s="11" t="str">
        <f>IF(ISERROR(VLOOKUP($W47,Scorecard!$D$66:$E$70,2,0)),"",VLOOKUP($W47,Scorecard!$D$66:$E$70,2,0))</f>
        <v/>
      </c>
      <c r="Y47" s="10"/>
      <c r="Z47" s="11" t="str">
        <f>IF(ISERROR(VLOOKUP($Y47,Scorecard!$D$73:$E$75,2,0)),"",VLOOKUP($Y47,Scorecard!$D$73:$E$75,2,0))</f>
        <v/>
      </c>
      <c r="AA47" s="13"/>
      <c r="AB47" s="10"/>
      <c r="AC47" s="11" t="str">
        <f>IF(ISERROR(VLOOKUP($AB47,Scorecard!$D$80:$E$83,2,0)),"",VLOOKUP($AB47,Scorecard!$D$80:$E$83,2,0))</f>
        <v/>
      </c>
      <c r="AD47" s="10"/>
      <c r="AE47" s="11" t="str">
        <f>IF(ISERROR(VLOOKUP($AD47,Scorecard!$D$88:$E$89,2,0)),"",VLOOKUP($AD47,Scorecard!$D$88:$E$89,2,0))</f>
        <v/>
      </c>
      <c r="AF47" s="13"/>
      <c r="AG47" s="10"/>
      <c r="AH47" s="11" t="str">
        <f>IF(ISERROR(VLOOKUP($AG47,Scorecard!$D$94:$E$95,2,0)),"",VLOOKUP($AG47,Scorecard!$D$94:$E$95,2,0))</f>
        <v/>
      </c>
      <c r="AI47" s="10"/>
      <c r="AJ47" s="11" t="str">
        <f>IF(ISERROR(VLOOKUP($AI47,Scorecard!$D$100:$E$104,2,0)),"",VLOOKUP($AI47,Scorecard!$D$100:$E$104,2,0))</f>
        <v/>
      </c>
      <c r="AK47" s="18" t="str">
        <f t="shared" si="1"/>
        <v/>
      </c>
      <c r="AL47" s="15" t="str">
        <f t="shared" si="2"/>
        <v/>
      </c>
      <c r="AM47" s="17" t="str">
        <f t="shared" si="3"/>
        <v/>
      </c>
      <c r="AN47" s="16"/>
      <c r="AO47" s="14"/>
      <c r="AP47" s="14"/>
    </row>
    <row r="48" spans="2:43">
      <c r="B48" s="10"/>
      <c r="C48" s="10"/>
      <c r="D48" s="10"/>
      <c r="E48" s="10"/>
      <c r="F48" s="10"/>
      <c r="G48" s="11" t="str">
        <f>IF(ISERROR(VLOOKUP($F48,Scorecard!$D$7:$E$11,2,0)),"",VLOOKUP($F48,Scorecard!$D$7:$E$11,2,0))</f>
        <v/>
      </c>
      <c r="H48" s="10"/>
      <c r="I48" s="11" t="str">
        <f>IF(ISERROR(VLOOKUP($H48,Scorecard!$D$16:$E$19,2,0)),"",VLOOKUP($H48,Scorecard!$D$16:$E$19,2,0))</f>
        <v/>
      </c>
      <c r="J48" s="10"/>
      <c r="K48" s="11" t="str">
        <f>IF(ISERROR(VLOOKUP($J48,Scorecard!$D$26:$E$30,2,0)),"",VLOOKUP($J48,Scorecard!$D$26:$E$30,2,0))</f>
        <v/>
      </c>
      <c r="L48" s="10"/>
      <c r="M48" s="11" t="str">
        <f>IF(ISERROR(VLOOKUP($L48,Scorecard!$D$35:$E$39,2,0)),"",VLOOKUP($L48,Scorecard!$D$35:$E$39,2,0))</f>
        <v/>
      </c>
      <c r="N48" s="10"/>
      <c r="O48" s="11"/>
      <c r="P48" s="10"/>
      <c r="Q48" s="12"/>
      <c r="R48" s="10"/>
      <c r="S48" s="19" t="str">
        <f>IF(ISERROR(VLOOKUP($P48,Scorecard!$D$46:$F$51,3,0)*Q48*R48/8/60/260),"",VLOOKUP($P48,Scorecard!$D$46:$F$51,3,0)*Q48*R48/8/60/260)</f>
        <v/>
      </c>
      <c r="T48" s="13"/>
      <c r="U48" s="10"/>
      <c r="V48" s="7" t="str">
        <f>IF(ISERROR(VLOOKUP($U48,Scorecard!$D$56:$E$59,2,0)),"",VLOOKUP($U48,Scorecard!$D$56:$E$59,2,0))</f>
        <v/>
      </c>
      <c r="W48" s="10"/>
      <c r="X48" s="11" t="str">
        <f>IF(ISERROR(VLOOKUP($W48,Scorecard!$D$66:$E$70,2,0)),"",VLOOKUP($W48,Scorecard!$D$66:$E$70,2,0))</f>
        <v/>
      </c>
      <c r="Y48" s="10"/>
      <c r="Z48" s="11" t="str">
        <f>IF(ISERROR(VLOOKUP($Y48,Scorecard!$D$73:$E$75,2,0)),"",VLOOKUP($Y48,Scorecard!$D$73:$E$75,2,0))</f>
        <v/>
      </c>
      <c r="AA48" s="13"/>
      <c r="AB48" s="10"/>
      <c r="AC48" s="11" t="str">
        <f>IF(ISERROR(VLOOKUP($AB48,Scorecard!$D$80:$E$83,2,0)),"",VLOOKUP($AB48,Scorecard!$D$80:$E$83,2,0))</f>
        <v/>
      </c>
      <c r="AD48" s="10"/>
      <c r="AE48" s="11" t="str">
        <f>IF(ISERROR(VLOOKUP($AD48,Scorecard!$D$88:$E$89,2,0)),"",VLOOKUP($AD48,Scorecard!$D$88:$E$89,2,0))</f>
        <v/>
      </c>
      <c r="AF48" s="13"/>
      <c r="AG48" s="10"/>
      <c r="AH48" s="11" t="str">
        <f>IF(ISERROR(VLOOKUP($AG48,Scorecard!$D$94:$E$95,2,0)),"",VLOOKUP($AG48,Scorecard!$D$94:$E$95,2,0))</f>
        <v/>
      </c>
      <c r="AI48" s="10"/>
      <c r="AJ48" s="11" t="str">
        <f>IF(ISERROR(VLOOKUP($AI48,Scorecard!$D$100:$E$104,2,0)),"",VLOOKUP($AI48,Scorecard!$D$100:$E$104,2,0))</f>
        <v/>
      </c>
      <c r="AK48" s="18" t="str">
        <f t="shared" si="1"/>
        <v/>
      </c>
      <c r="AL48" s="15" t="str">
        <f t="shared" si="2"/>
        <v/>
      </c>
      <c r="AM48" s="17" t="str">
        <f t="shared" si="3"/>
        <v/>
      </c>
      <c r="AN48" s="16"/>
      <c r="AO48" s="14"/>
      <c r="AP48" s="14"/>
    </row>
    <row r="49" spans="2:42">
      <c r="B49" s="10"/>
      <c r="C49" s="10"/>
      <c r="D49" s="10"/>
      <c r="E49" s="10"/>
      <c r="F49" s="10"/>
      <c r="G49" s="11" t="str">
        <f>IF(ISERROR(VLOOKUP($F49,Scorecard!$D$7:$E$11,2,0)),"",VLOOKUP($F49,Scorecard!$D$7:$E$11,2,0))</f>
        <v/>
      </c>
      <c r="H49" s="10"/>
      <c r="I49" s="11" t="str">
        <f>IF(ISERROR(VLOOKUP($H49,Scorecard!$D$16:$E$19,2,0)),"",VLOOKUP($H49,Scorecard!$D$16:$E$19,2,0))</f>
        <v/>
      </c>
      <c r="J49" s="10"/>
      <c r="K49" s="11" t="str">
        <f>IF(ISERROR(VLOOKUP($J49,Scorecard!$D$26:$E$30,2,0)),"",VLOOKUP($J49,Scorecard!$D$26:$E$30,2,0))</f>
        <v/>
      </c>
      <c r="L49" s="10"/>
      <c r="M49" s="11" t="str">
        <f>IF(ISERROR(VLOOKUP($L49,Scorecard!$D$35:$E$39,2,0)),"",VLOOKUP($L49,Scorecard!$D$35:$E$39,2,0))</f>
        <v/>
      </c>
      <c r="N49" s="10"/>
      <c r="O49" s="11"/>
      <c r="P49" s="10"/>
      <c r="Q49" s="12"/>
      <c r="R49" s="10"/>
      <c r="S49" s="19" t="str">
        <f>IF(ISERROR(VLOOKUP($P49,Scorecard!$D$46:$F$51,3,0)*Q49*R49/8/60/260),"",VLOOKUP($P49,Scorecard!$D$46:$F$51,3,0)*Q49*R49/8/60/260)</f>
        <v/>
      </c>
      <c r="T49" s="13"/>
      <c r="U49" s="10"/>
      <c r="V49" s="7" t="str">
        <f>IF(ISERROR(VLOOKUP($U49,Scorecard!$D$56:$E$59,2,0)),"",VLOOKUP($U49,Scorecard!$D$56:$E$59,2,0))</f>
        <v/>
      </c>
      <c r="W49" s="10"/>
      <c r="X49" s="11" t="str">
        <f>IF(ISERROR(VLOOKUP($W49,Scorecard!$D$66:$E$70,2,0)),"",VLOOKUP($W49,Scorecard!$D$66:$E$70,2,0))</f>
        <v/>
      </c>
      <c r="Y49" s="10"/>
      <c r="Z49" s="11" t="str">
        <f>IF(ISERROR(VLOOKUP($Y49,Scorecard!$D$73:$E$75,2,0)),"",VLOOKUP($Y49,Scorecard!$D$73:$E$75,2,0))</f>
        <v/>
      </c>
      <c r="AA49" s="13"/>
      <c r="AB49" s="10"/>
      <c r="AC49" s="11" t="str">
        <f>IF(ISERROR(VLOOKUP($AB49,Scorecard!$D$80:$E$83,2,0)),"",VLOOKUP($AB49,Scorecard!$D$80:$E$83,2,0))</f>
        <v/>
      </c>
      <c r="AD49" s="10"/>
      <c r="AE49" s="11" t="str">
        <f>IF(ISERROR(VLOOKUP($AD49,Scorecard!$D$88:$E$89,2,0)),"",VLOOKUP($AD49,Scorecard!$D$88:$E$89,2,0))</f>
        <v/>
      </c>
      <c r="AF49" s="13"/>
      <c r="AG49" s="10"/>
      <c r="AH49" s="11" t="str">
        <f>IF(ISERROR(VLOOKUP($AG49,Scorecard!$D$94:$E$95,2,0)),"",VLOOKUP($AG49,Scorecard!$D$94:$E$95,2,0))</f>
        <v/>
      </c>
      <c r="AI49" s="10"/>
      <c r="AJ49" s="11" t="str">
        <f>IF(ISERROR(VLOOKUP($AI49,Scorecard!$D$100:$E$104,2,0)),"",VLOOKUP($AI49,Scorecard!$D$100:$E$104,2,0))</f>
        <v/>
      </c>
      <c r="AK49" s="18" t="str">
        <f t="shared" si="1"/>
        <v/>
      </c>
      <c r="AL49" s="15" t="str">
        <f t="shared" si="2"/>
        <v/>
      </c>
      <c r="AM49" s="17" t="str">
        <f t="shared" si="3"/>
        <v/>
      </c>
      <c r="AN49" s="16"/>
      <c r="AO49" s="14"/>
      <c r="AP49" s="14"/>
    </row>
    <row r="50" spans="2:42">
      <c r="B50" s="10"/>
      <c r="C50" s="10"/>
      <c r="D50" s="10"/>
      <c r="E50" s="10"/>
      <c r="F50" s="10"/>
      <c r="G50" s="11" t="str">
        <f>IF(ISERROR(VLOOKUP($F50,Scorecard!$D$7:$E$11,2,0)),"",VLOOKUP($F50,Scorecard!$D$7:$E$11,2,0))</f>
        <v/>
      </c>
      <c r="H50" s="10"/>
      <c r="I50" s="11" t="str">
        <f>IF(ISERROR(VLOOKUP($H50,Scorecard!$D$16:$E$19,2,0)),"",VLOOKUP($H50,Scorecard!$D$16:$E$19,2,0))</f>
        <v/>
      </c>
      <c r="J50" s="10"/>
      <c r="K50" s="11" t="str">
        <f>IF(ISERROR(VLOOKUP($J50,Scorecard!$D$26:$E$30,2,0)),"",VLOOKUP($J50,Scorecard!$D$26:$E$30,2,0))</f>
        <v/>
      </c>
      <c r="L50" s="10"/>
      <c r="M50" s="11" t="str">
        <f>IF(ISERROR(VLOOKUP($L50,Scorecard!$D$35:$E$39,2,0)),"",VLOOKUP($L50,Scorecard!$D$35:$E$39,2,0))</f>
        <v/>
      </c>
      <c r="N50" s="10"/>
      <c r="O50" s="11"/>
      <c r="P50" s="10"/>
      <c r="Q50" s="12"/>
      <c r="R50" s="10"/>
      <c r="S50" s="19" t="str">
        <f>IF(ISERROR(VLOOKUP($P50,Scorecard!$D$46:$F$51,3,0)*Q50*R50/8/60/260),"",VLOOKUP($P50,Scorecard!$D$46:$F$51,3,0)*Q50*R50/8/60/260)</f>
        <v/>
      </c>
      <c r="T50" s="13"/>
      <c r="U50" s="10"/>
      <c r="V50" s="7" t="str">
        <f>IF(ISERROR(VLOOKUP($U50,Scorecard!$D$56:$E$59,2,0)),"",VLOOKUP($U50,Scorecard!$D$56:$E$59,2,0))</f>
        <v/>
      </c>
      <c r="W50" s="10"/>
      <c r="X50" s="11" t="str">
        <f>IF(ISERROR(VLOOKUP($W50,Scorecard!$D$66:$E$70,2,0)),"",VLOOKUP($W50,Scorecard!$D$66:$E$70,2,0))</f>
        <v/>
      </c>
      <c r="Y50" s="10"/>
      <c r="Z50" s="11" t="str">
        <f>IF(ISERROR(VLOOKUP($Y50,Scorecard!$D$73:$E$75,2,0)),"",VLOOKUP($Y50,Scorecard!$D$73:$E$75,2,0))</f>
        <v/>
      </c>
      <c r="AA50" s="13"/>
      <c r="AB50" s="10"/>
      <c r="AC50" s="11" t="str">
        <f>IF(ISERROR(VLOOKUP($AB50,Scorecard!$D$80:$E$83,2,0)),"",VLOOKUP($AB50,Scorecard!$D$80:$E$83,2,0))</f>
        <v/>
      </c>
      <c r="AD50" s="10"/>
      <c r="AE50" s="11" t="str">
        <f>IF(ISERROR(VLOOKUP($AD50,Scorecard!$D$88:$E$89,2,0)),"",VLOOKUP($AD50,Scorecard!$D$88:$E$89,2,0))</f>
        <v/>
      </c>
      <c r="AF50" s="13"/>
      <c r="AG50" s="10"/>
      <c r="AH50" s="11" t="str">
        <f>IF(ISERROR(VLOOKUP($AG50,Scorecard!$D$94:$E$95,2,0)),"",VLOOKUP($AG50,Scorecard!$D$94:$E$95,2,0))</f>
        <v/>
      </c>
      <c r="AI50" s="10"/>
      <c r="AJ50" s="11" t="str">
        <f>IF(ISERROR(VLOOKUP($AI50,Scorecard!$D$100:$E$104,2,0)),"",VLOOKUP($AI50,Scorecard!$D$100:$E$104,2,0))</f>
        <v/>
      </c>
      <c r="AK50" s="18" t="str">
        <f t="shared" si="1"/>
        <v/>
      </c>
      <c r="AL50" s="15" t="str">
        <f t="shared" si="2"/>
        <v/>
      </c>
      <c r="AM50" s="17" t="str">
        <f t="shared" si="3"/>
        <v/>
      </c>
      <c r="AN50" s="16"/>
      <c r="AO50" s="14"/>
      <c r="AP50" s="14"/>
    </row>
    <row r="51" spans="2:42">
      <c r="B51" s="10"/>
      <c r="C51" s="10"/>
      <c r="D51" s="10"/>
      <c r="E51" s="10"/>
      <c r="F51" s="10"/>
      <c r="G51" s="11" t="str">
        <f>IF(ISERROR(VLOOKUP($F51,Scorecard!$D$7:$E$11,2,0)),"",VLOOKUP($F51,Scorecard!$D$7:$E$11,2,0))</f>
        <v/>
      </c>
      <c r="H51" s="10"/>
      <c r="I51" s="11" t="str">
        <f>IF(ISERROR(VLOOKUP($H51,Scorecard!$D$16:$E$19,2,0)),"",VLOOKUP($H51,Scorecard!$D$16:$E$19,2,0))</f>
        <v/>
      </c>
      <c r="J51" s="10"/>
      <c r="K51" s="11" t="str">
        <f>IF(ISERROR(VLOOKUP($J51,Scorecard!$D$26:$E$30,2,0)),"",VLOOKUP($J51,Scorecard!$D$26:$E$30,2,0))</f>
        <v/>
      </c>
      <c r="L51" s="10"/>
      <c r="M51" s="11" t="str">
        <f>IF(ISERROR(VLOOKUP($L51,Scorecard!$D$35:$E$39,2,0)),"",VLOOKUP($L51,Scorecard!$D$35:$E$39,2,0))</f>
        <v/>
      </c>
      <c r="N51" s="10"/>
      <c r="O51" s="11"/>
      <c r="P51" s="10"/>
      <c r="Q51" s="12"/>
      <c r="R51" s="10"/>
      <c r="S51" s="19" t="str">
        <f>IF(ISERROR(VLOOKUP($P51,Scorecard!$D$46:$F$51,3,0)*Q51*R51/8/60/260),"",VLOOKUP($P51,Scorecard!$D$46:$F$51,3,0)*Q51*R51/8/60/260)</f>
        <v/>
      </c>
      <c r="T51" s="13"/>
      <c r="U51" s="10"/>
      <c r="V51" s="7" t="str">
        <f>IF(ISERROR(VLOOKUP($U51,Scorecard!$D$56:$E$59,2,0)),"",VLOOKUP($U51,Scorecard!$D$56:$E$59,2,0))</f>
        <v/>
      </c>
      <c r="W51" s="10"/>
      <c r="X51" s="11" t="str">
        <f>IF(ISERROR(VLOOKUP($W51,Scorecard!$D$66:$E$70,2,0)),"",VLOOKUP($W51,Scorecard!$D$66:$E$70,2,0))</f>
        <v/>
      </c>
      <c r="Y51" s="10"/>
      <c r="Z51" s="11" t="str">
        <f>IF(ISERROR(VLOOKUP($Y51,Scorecard!$D$73:$E$75,2,0)),"",VLOOKUP($Y51,Scorecard!$D$73:$E$75,2,0))</f>
        <v/>
      </c>
      <c r="AA51" s="13"/>
      <c r="AB51" s="10"/>
      <c r="AC51" s="11" t="str">
        <f>IF(ISERROR(VLOOKUP($AB51,Scorecard!$D$80:$E$83,2,0)),"",VLOOKUP($AB51,Scorecard!$D$80:$E$83,2,0))</f>
        <v/>
      </c>
      <c r="AD51" s="10"/>
      <c r="AE51" s="11" t="str">
        <f>IF(ISERROR(VLOOKUP($AD51,Scorecard!$D$88:$E$89,2,0)),"",VLOOKUP($AD51,Scorecard!$D$88:$E$89,2,0))</f>
        <v/>
      </c>
      <c r="AF51" s="13"/>
      <c r="AG51" s="10"/>
      <c r="AH51" s="11" t="str">
        <f>IF(ISERROR(VLOOKUP($AG51,Scorecard!$D$94:$E$95,2,0)),"",VLOOKUP($AG51,Scorecard!$D$94:$E$95,2,0))</f>
        <v/>
      </c>
      <c r="AI51" s="10"/>
      <c r="AJ51" s="11" t="str">
        <f>IF(ISERROR(VLOOKUP($AI51,Scorecard!$D$100:$E$104,2,0)),"",VLOOKUP($AI51,Scorecard!$D$100:$E$104,2,0))</f>
        <v/>
      </c>
      <c r="AK51" s="18" t="str">
        <f t="shared" si="1"/>
        <v/>
      </c>
      <c r="AL51" s="15" t="str">
        <f t="shared" si="2"/>
        <v/>
      </c>
      <c r="AM51" s="17" t="str">
        <f t="shared" si="3"/>
        <v/>
      </c>
      <c r="AN51" s="16"/>
      <c r="AO51" s="14"/>
      <c r="AP51" s="14"/>
    </row>
    <row r="52" spans="2:42">
      <c r="B52" s="10"/>
      <c r="C52" s="10"/>
      <c r="D52" s="10"/>
      <c r="E52" s="10"/>
      <c r="F52" s="10"/>
      <c r="G52" s="11" t="str">
        <f>IF(ISERROR(VLOOKUP($F52,Scorecard!$D$7:$E$11,2,0)),"",VLOOKUP($F52,Scorecard!$D$7:$E$11,2,0))</f>
        <v/>
      </c>
      <c r="H52" s="10"/>
      <c r="I52" s="11" t="str">
        <f>IF(ISERROR(VLOOKUP($H52,Scorecard!$D$16:$E$19,2,0)),"",VLOOKUP($H52,Scorecard!$D$16:$E$19,2,0))</f>
        <v/>
      </c>
      <c r="J52" s="10"/>
      <c r="K52" s="11" t="str">
        <f>IF(ISERROR(VLOOKUP($J52,Scorecard!$D$26:$E$30,2,0)),"",VLOOKUP($J52,Scorecard!$D$26:$E$30,2,0))</f>
        <v/>
      </c>
      <c r="L52" s="10"/>
      <c r="M52" s="11" t="str">
        <f>IF(ISERROR(VLOOKUP($L52,Scorecard!$D$35:$E$39,2,0)),"",VLOOKUP($L52,Scorecard!$D$35:$E$39,2,0))</f>
        <v/>
      </c>
      <c r="N52" s="10"/>
      <c r="O52" s="11"/>
      <c r="P52" s="10"/>
      <c r="Q52" s="12"/>
      <c r="R52" s="10"/>
      <c r="S52" s="19" t="str">
        <f>IF(ISERROR(VLOOKUP($P52,Scorecard!$D$46:$F$51,3,0)*Q52*R52/8/60/260),"",VLOOKUP($P52,Scorecard!$D$46:$F$51,3,0)*Q52*R52/8/60/260)</f>
        <v/>
      </c>
      <c r="T52" s="13"/>
      <c r="U52" s="10"/>
      <c r="V52" s="7" t="str">
        <f>IF(ISERROR(VLOOKUP($U52,Scorecard!$D$56:$E$59,2,0)),"",VLOOKUP($U52,Scorecard!$D$56:$E$59,2,0))</f>
        <v/>
      </c>
      <c r="W52" s="10"/>
      <c r="X52" s="11" t="str">
        <f>IF(ISERROR(VLOOKUP($W52,Scorecard!$D$66:$E$70,2,0)),"",VLOOKUP($W52,Scorecard!$D$66:$E$70,2,0))</f>
        <v/>
      </c>
      <c r="Y52" s="10"/>
      <c r="Z52" s="11" t="str">
        <f>IF(ISERROR(VLOOKUP($Y52,Scorecard!$D$73:$E$75,2,0)),"",VLOOKUP($Y52,Scorecard!$D$73:$E$75,2,0))</f>
        <v/>
      </c>
      <c r="AA52" s="13"/>
      <c r="AB52" s="10"/>
      <c r="AC52" s="11" t="str">
        <f>IF(ISERROR(VLOOKUP($AB52,Scorecard!$D$80:$E$83,2,0)),"",VLOOKUP($AB52,Scorecard!$D$80:$E$83,2,0))</f>
        <v/>
      </c>
      <c r="AD52" s="10"/>
      <c r="AE52" s="11" t="str">
        <f>IF(ISERROR(VLOOKUP($AD52,Scorecard!$D$88:$E$89,2,0)),"",VLOOKUP($AD52,Scorecard!$D$88:$E$89,2,0))</f>
        <v/>
      </c>
      <c r="AF52" s="13"/>
      <c r="AG52" s="10"/>
      <c r="AH52" s="11" t="str">
        <f>IF(ISERROR(VLOOKUP($AG52,Scorecard!$D$94:$E$95,2,0)),"",VLOOKUP($AG52,Scorecard!$D$94:$E$95,2,0))</f>
        <v/>
      </c>
      <c r="AI52" s="10"/>
      <c r="AJ52" s="11" t="str">
        <f>IF(ISERROR(VLOOKUP($AI52,Scorecard!$D$100:$E$104,2,0)),"",VLOOKUP($AI52,Scorecard!$D$100:$E$104,2,0))</f>
        <v/>
      </c>
      <c r="AK52" s="18" t="str">
        <f t="shared" si="1"/>
        <v/>
      </c>
      <c r="AL52" s="15" t="str">
        <f t="shared" si="2"/>
        <v/>
      </c>
      <c r="AM52" s="17" t="str">
        <f t="shared" si="3"/>
        <v/>
      </c>
      <c r="AN52" s="16"/>
      <c r="AO52" s="14"/>
      <c r="AP52" s="14"/>
    </row>
    <row r="53" spans="2:42">
      <c r="B53" s="10"/>
      <c r="C53" s="10"/>
      <c r="D53" s="10"/>
      <c r="E53" s="10"/>
      <c r="F53" s="10"/>
      <c r="G53" s="11" t="str">
        <f>IF(ISERROR(VLOOKUP($F53,Scorecard!$D$7:$E$11,2,0)),"",VLOOKUP($F53,Scorecard!$D$7:$E$11,2,0))</f>
        <v/>
      </c>
      <c r="H53" s="10"/>
      <c r="I53" s="11" t="str">
        <f>IF(ISERROR(VLOOKUP($H53,Scorecard!$D$16:$E$19,2,0)),"",VLOOKUP($H53,Scorecard!$D$16:$E$19,2,0))</f>
        <v/>
      </c>
      <c r="J53" s="10"/>
      <c r="K53" s="11" t="str">
        <f>IF(ISERROR(VLOOKUP($J53,Scorecard!$D$26:$E$30,2,0)),"",VLOOKUP($J53,Scorecard!$D$26:$E$30,2,0))</f>
        <v/>
      </c>
      <c r="L53" s="10"/>
      <c r="M53" s="11" t="str">
        <f>IF(ISERROR(VLOOKUP($L53,Scorecard!$D$35:$E$39,2,0)),"",VLOOKUP($L53,Scorecard!$D$35:$E$39,2,0))</f>
        <v/>
      </c>
      <c r="N53" s="10"/>
      <c r="O53" s="11"/>
      <c r="P53" s="10"/>
      <c r="Q53" s="12"/>
      <c r="R53" s="10"/>
      <c r="S53" s="19" t="str">
        <f>IF(ISERROR(VLOOKUP($P53,Scorecard!$D$46:$F$51,3,0)*Q53*R53/8/60/260),"",VLOOKUP($P53,Scorecard!$D$46:$F$51,3,0)*Q53*R53/8/60/260)</f>
        <v/>
      </c>
      <c r="T53" s="13"/>
      <c r="U53" s="10"/>
      <c r="V53" s="7" t="str">
        <f>IF(ISERROR(VLOOKUP($U53,Scorecard!$D$56:$E$59,2,0)),"",VLOOKUP($U53,Scorecard!$D$56:$E$59,2,0))</f>
        <v/>
      </c>
      <c r="W53" s="10"/>
      <c r="X53" s="11" t="str">
        <f>IF(ISERROR(VLOOKUP($W53,Scorecard!$D$66:$E$70,2,0)),"",VLOOKUP($W53,Scorecard!$D$66:$E$70,2,0))</f>
        <v/>
      </c>
      <c r="Y53" s="10"/>
      <c r="Z53" s="11" t="str">
        <f>IF(ISERROR(VLOOKUP($Y53,Scorecard!$D$73:$E$75,2,0)),"",VLOOKUP($Y53,Scorecard!$D$73:$E$75,2,0))</f>
        <v/>
      </c>
      <c r="AA53" s="13"/>
      <c r="AB53" s="10"/>
      <c r="AC53" s="11" t="str">
        <f>IF(ISERROR(VLOOKUP($AB53,Scorecard!$D$80:$E$83,2,0)),"",VLOOKUP($AB53,Scorecard!$D$80:$E$83,2,0))</f>
        <v/>
      </c>
      <c r="AD53" s="10"/>
      <c r="AE53" s="11" t="str">
        <f>IF(ISERROR(VLOOKUP($AD53,Scorecard!$D$88:$E$89,2,0)),"",VLOOKUP($AD53,Scorecard!$D$88:$E$89,2,0))</f>
        <v/>
      </c>
      <c r="AF53" s="13"/>
      <c r="AG53" s="10"/>
      <c r="AH53" s="11" t="str">
        <f>IF(ISERROR(VLOOKUP($AG53,Scorecard!$D$94:$E$95,2,0)),"",VLOOKUP($AG53,Scorecard!$D$94:$E$95,2,0))</f>
        <v/>
      </c>
      <c r="AI53" s="10"/>
      <c r="AJ53" s="11" t="str">
        <f>IF(ISERROR(VLOOKUP($AI53,Scorecard!$D$100:$E$104,2,0)),"",VLOOKUP($AI53,Scorecard!$D$100:$E$104,2,0))</f>
        <v/>
      </c>
      <c r="AK53" s="18" t="str">
        <f t="shared" si="1"/>
        <v/>
      </c>
      <c r="AL53" s="15" t="str">
        <f t="shared" si="2"/>
        <v/>
      </c>
      <c r="AM53" s="17" t="str">
        <f t="shared" si="3"/>
        <v/>
      </c>
      <c r="AN53" s="16"/>
      <c r="AO53" s="14"/>
      <c r="AP53" s="14"/>
    </row>
    <row r="54" spans="2:42">
      <c r="B54" s="10"/>
      <c r="C54" s="10"/>
      <c r="D54" s="10"/>
      <c r="E54" s="10"/>
      <c r="F54" s="10"/>
      <c r="G54" s="11" t="str">
        <f>IF(ISERROR(VLOOKUP($F54,Scorecard!$D$7:$E$11,2,0)),"",VLOOKUP($F54,Scorecard!$D$7:$E$11,2,0))</f>
        <v/>
      </c>
      <c r="H54" s="10"/>
      <c r="I54" s="11" t="str">
        <f>IF(ISERROR(VLOOKUP($H54,Scorecard!$D$16:$E$19,2,0)),"",VLOOKUP($H54,Scorecard!$D$16:$E$19,2,0))</f>
        <v/>
      </c>
      <c r="J54" s="10"/>
      <c r="K54" s="11" t="str">
        <f>IF(ISERROR(VLOOKUP($J54,Scorecard!$D$26:$E$30,2,0)),"",VLOOKUP($J54,Scorecard!$D$26:$E$30,2,0))</f>
        <v/>
      </c>
      <c r="L54" s="10"/>
      <c r="M54" s="11" t="str">
        <f>IF(ISERROR(VLOOKUP($L54,Scorecard!$D$35:$E$39,2,0)),"",VLOOKUP($L54,Scorecard!$D$35:$E$39,2,0))</f>
        <v/>
      </c>
      <c r="N54" s="10"/>
      <c r="O54" s="11"/>
      <c r="P54" s="10"/>
      <c r="Q54" s="12"/>
      <c r="R54" s="10"/>
      <c r="S54" s="19" t="str">
        <f>IF(ISERROR(VLOOKUP($P54,Scorecard!$D$46:$F$51,3,0)*Q54*R54/8/60/260),"",VLOOKUP($P54,Scorecard!$D$46:$F$51,3,0)*Q54*R54/8/60/260)</f>
        <v/>
      </c>
      <c r="T54" s="13"/>
      <c r="U54" s="10"/>
      <c r="V54" s="7" t="str">
        <f>IF(ISERROR(VLOOKUP($U54,Scorecard!$D$56:$E$59,2,0)),"",VLOOKUP($U54,Scorecard!$D$56:$E$59,2,0))</f>
        <v/>
      </c>
      <c r="W54" s="10"/>
      <c r="X54" s="11" t="str">
        <f>IF(ISERROR(VLOOKUP($W54,Scorecard!$D$66:$E$70,2,0)),"",VLOOKUP($W54,Scorecard!$D$66:$E$70,2,0))</f>
        <v/>
      </c>
      <c r="Y54" s="10"/>
      <c r="Z54" s="11" t="str">
        <f>IF(ISERROR(VLOOKUP($Y54,Scorecard!$D$73:$E$75,2,0)),"",VLOOKUP($Y54,Scorecard!$D$73:$E$75,2,0))</f>
        <v/>
      </c>
      <c r="AA54" s="13"/>
      <c r="AB54" s="10"/>
      <c r="AC54" s="11" t="str">
        <f>IF(ISERROR(VLOOKUP($AB54,Scorecard!$D$80:$E$83,2,0)),"",VLOOKUP($AB54,Scorecard!$D$80:$E$83,2,0))</f>
        <v/>
      </c>
      <c r="AD54" s="10"/>
      <c r="AE54" s="11" t="str">
        <f>IF(ISERROR(VLOOKUP($AD54,Scorecard!$D$88:$E$89,2,0)),"",VLOOKUP($AD54,Scorecard!$D$88:$E$89,2,0))</f>
        <v/>
      </c>
      <c r="AF54" s="13"/>
      <c r="AG54" s="10"/>
      <c r="AH54" s="11" t="str">
        <f>IF(ISERROR(VLOOKUP($AG54,Scorecard!$D$94:$E$95,2,0)),"",VLOOKUP($AG54,Scorecard!$D$94:$E$95,2,0))</f>
        <v/>
      </c>
      <c r="AI54" s="10"/>
      <c r="AJ54" s="11" t="str">
        <f>IF(ISERROR(VLOOKUP($AI54,Scorecard!$D$100:$E$104,2,0)),"",VLOOKUP($AI54,Scorecard!$D$100:$E$104,2,0))</f>
        <v/>
      </c>
      <c r="AK54" s="18" t="str">
        <f t="shared" si="1"/>
        <v/>
      </c>
      <c r="AL54" s="15" t="str">
        <f t="shared" si="2"/>
        <v/>
      </c>
      <c r="AM54" s="17" t="str">
        <f t="shared" si="3"/>
        <v/>
      </c>
      <c r="AN54" s="16"/>
      <c r="AO54" s="14"/>
      <c r="AP54" s="14"/>
    </row>
    <row r="55" spans="2:42">
      <c r="B55" s="10"/>
      <c r="C55" s="10"/>
      <c r="D55" s="10"/>
      <c r="E55" s="10"/>
      <c r="F55" s="10"/>
      <c r="G55" s="11" t="str">
        <f>IF(ISERROR(VLOOKUP($F55,Scorecard!$D$7:$E$11,2,0)),"",VLOOKUP($F55,Scorecard!$D$7:$E$11,2,0))</f>
        <v/>
      </c>
      <c r="H55" s="10"/>
      <c r="I55" s="11" t="str">
        <f>IF(ISERROR(VLOOKUP($H55,Scorecard!$D$16:$E$19,2,0)),"",VLOOKUP($H55,Scorecard!$D$16:$E$19,2,0))</f>
        <v/>
      </c>
      <c r="J55" s="10"/>
      <c r="K55" s="11" t="str">
        <f>IF(ISERROR(VLOOKUP($J55,Scorecard!$D$26:$E$30,2,0)),"",VLOOKUP($J55,Scorecard!$D$26:$E$30,2,0))</f>
        <v/>
      </c>
      <c r="L55" s="10"/>
      <c r="M55" s="11" t="str">
        <f>IF(ISERROR(VLOOKUP($L55,Scorecard!$D$35:$E$39,2,0)),"",VLOOKUP($L55,Scorecard!$D$35:$E$39,2,0))</f>
        <v/>
      </c>
      <c r="N55" s="10"/>
      <c r="O55" s="11"/>
      <c r="P55" s="10"/>
      <c r="Q55" s="12"/>
      <c r="R55" s="10"/>
      <c r="S55" s="19" t="str">
        <f>IF(ISERROR(VLOOKUP($P55,Scorecard!$D$46:$F$51,3,0)*Q55*R55/8/60/260),"",VLOOKUP($P55,Scorecard!$D$46:$F$51,3,0)*Q55*R55/8/60/260)</f>
        <v/>
      </c>
      <c r="T55" s="13"/>
      <c r="U55" s="10"/>
      <c r="V55" s="7" t="str">
        <f>IF(ISERROR(VLOOKUP($U55,Scorecard!$D$56:$E$59,2,0)),"",VLOOKUP($U55,Scorecard!$D$56:$E$59,2,0))</f>
        <v/>
      </c>
      <c r="W55" s="10"/>
      <c r="X55" s="11" t="str">
        <f>IF(ISERROR(VLOOKUP($W55,Scorecard!$D$66:$E$70,2,0)),"",VLOOKUP($W55,Scorecard!$D$66:$E$70,2,0))</f>
        <v/>
      </c>
      <c r="Y55" s="10"/>
      <c r="Z55" s="11" t="str">
        <f>IF(ISERROR(VLOOKUP($Y55,Scorecard!$D$73:$E$75,2,0)),"",VLOOKUP($Y55,Scorecard!$D$73:$E$75,2,0))</f>
        <v/>
      </c>
      <c r="AA55" s="13"/>
      <c r="AB55" s="10"/>
      <c r="AC55" s="11" t="str">
        <f>IF(ISERROR(VLOOKUP($AB55,Scorecard!$D$80:$E$83,2,0)),"",VLOOKUP($AB55,Scorecard!$D$80:$E$83,2,0))</f>
        <v/>
      </c>
      <c r="AD55" s="10"/>
      <c r="AE55" s="11" t="str">
        <f>IF(ISERROR(VLOOKUP($AD55,Scorecard!$D$88:$E$89,2,0)),"",VLOOKUP($AD55,Scorecard!$D$88:$E$89,2,0))</f>
        <v/>
      </c>
      <c r="AF55" s="13"/>
      <c r="AG55" s="10"/>
      <c r="AH55" s="11" t="str">
        <f>IF(ISERROR(VLOOKUP($AG55,Scorecard!$D$94:$E$95,2,0)),"",VLOOKUP($AG55,Scorecard!$D$94:$E$95,2,0))</f>
        <v/>
      </c>
      <c r="AI55" s="10"/>
      <c r="AJ55" s="11" t="str">
        <f>IF(ISERROR(VLOOKUP($AI55,Scorecard!$D$100:$E$104,2,0)),"",VLOOKUP($AI55,Scorecard!$D$100:$E$104,2,0))</f>
        <v/>
      </c>
      <c r="AK55" s="18" t="str">
        <f t="shared" si="1"/>
        <v/>
      </c>
      <c r="AL55" s="15" t="str">
        <f t="shared" si="2"/>
        <v/>
      </c>
      <c r="AM55" s="17" t="str">
        <f t="shared" si="3"/>
        <v/>
      </c>
      <c r="AN55" s="16"/>
      <c r="AO55" s="14"/>
      <c r="AP55" s="14"/>
    </row>
    <row r="56" spans="2:42">
      <c r="B56" s="10"/>
      <c r="C56" s="10"/>
      <c r="D56" s="10"/>
      <c r="E56" s="10"/>
      <c r="F56" s="10"/>
      <c r="G56" s="11" t="str">
        <f>IF(ISERROR(VLOOKUP($F56,Scorecard!$D$7:$E$11,2,0)),"",VLOOKUP($F56,Scorecard!$D$7:$E$11,2,0))</f>
        <v/>
      </c>
      <c r="H56" s="10"/>
      <c r="I56" s="11" t="str">
        <f>IF(ISERROR(VLOOKUP($H56,Scorecard!$D$16:$E$19,2,0)),"",VLOOKUP($H56,Scorecard!$D$16:$E$19,2,0))</f>
        <v/>
      </c>
      <c r="J56" s="10"/>
      <c r="K56" s="11" t="str">
        <f>IF(ISERROR(VLOOKUP($J56,Scorecard!$D$26:$E$30,2,0)),"",VLOOKUP($J56,Scorecard!$D$26:$E$30,2,0))</f>
        <v/>
      </c>
      <c r="L56" s="10"/>
      <c r="M56" s="11" t="str">
        <f>IF(ISERROR(VLOOKUP($L56,Scorecard!$D$35:$E$39,2,0)),"",VLOOKUP($L56,Scorecard!$D$35:$E$39,2,0))</f>
        <v/>
      </c>
      <c r="N56" s="10"/>
      <c r="O56" s="11"/>
      <c r="P56" s="10"/>
      <c r="Q56" s="12"/>
      <c r="R56" s="10"/>
      <c r="S56" s="19" t="str">
        <f>IF(ISERROR(VLOOKUP($P56,Scorecard!$D$46:$F$51,3,0)*Q56*R56/8/60/260),"",VLOOKUP($P56,Scorecard!$D$46:$F$51,3,0)*Q56*R56/8/60/260)</f>
        <v/>
      </c>
      <c r="T56" s="13"/>
      <c r="U56" s="10"/>
      <c r="V56" s="7" t="str">
        <f>IF(ISERROR(VLOOKUP($U56,Scorecard!$D$56:$E$59,2,0)),"",VLOOKUP($U56,Scorecard!$D$56:$E$59,2,0))</f>
        <v/>
      </c>
      <c r="W56" s="10"/>
      <c r="X56" s="11" t="str">
        <f>IF(ISERROR(VLOOKUP($W56,Scorecard!$D$66:$E$70,2,0)),"",VLOOKUP($W56,Scorecard!$D$66:$E$70,2,0))</f>
        <v/>
      </c>
      <c r="Y56" s="10"/>
      <c r="Z56" s="11" t="str">
        <f>IF(ISERROR(VLOOKUP($Y56,Scorecard!$D$73:$E$75,2,0)),"",VLOOKUP($Y56,Scorecard!$D$73:$E$75,2,0))</f>
        <v/>
      </c>
      <c r="AA56" s="13"/>
      <c r="AB56" s="10"/>
      <c r="AC56" s="11" t="str">
        <f>IF(ISERROR(VLOOKUP($AB56,Scorecard!$D$80:$E$83,2,0)),"",VLOOKUP($AB56,Scorecard!$D$80:$E$83,2,0))</f>
        <v/>
      </c>
      <c r="AD56" s="10"/>
      <c r="AE56" s="11" t="str">
        <f>IF(ISERROR(VLOOKUP($AD56,Scorecard!$D$88:$E$89,2,0)),"",VLOOKUP($AD56,Scorecard!$D$88:$E$89,2,0))</f>
        <v/>
      </c>
      <c r="AF56" s="13"/>
      <c r="AG56" s="10"/>
      <c r="AH56" s="11" t="str">
        <f>IF(ISERROR(VLOOKUP($AG56,Scorecard!$D$94:$E$95,2,0)),"",VLOOKUP($AG56,Scorecard!$D$94:$E$95,2,0))</f>
        <v/>
      </c>
      <c r="AI56" s="10"/>
      <c r="AJ56" s="11" t="str">
        <f>IF(ISERROR(VLOOKUP($AI56,Scorecard!$D$100:$E$104,2,0)),"",VLOOKUP($AI56,Scorecard!$D$100:$E$104,2,0))</f>
        <v/>
      </c>
      <c r="AK56" s="18" t="str">
        <f t="shared" si="1"/>
        <v/>
      </c>
      <c r="AL56" s="15" t="str">
        <f t="shared" si="2"/>
        <v/>
      </c>
      <c r="AM56" s="17" t="str">
        <f t="shared" si="3"/>
        <v/>
      </c>
      <c r="AN56" s="16"/>
      <c r="AO56" s="14"/>
      <c r="AP56" s="14"/>
    </row>
    <row r="57" spans="2:42">
      <c r="B57" s="10"/>
      <c r="C57" s="10"/>
      <c r="D57" s="10"/>
      <c r="E57" s="10"/>
      <c r="F57" s="10"/>
      <c r="G57" s="11" t="str">
        <f>IF(ISERROR(VLOOKUP($F57,Scorecard!$D$7:$E$11,2,0)),"",VLOOKUP($F57,Scorecard!$D$7:$E$11,2,0))</f>
        <v/>
      </c>
      <c r="H57" s="10"/>
      <c r="I57" s="11" t="str">
        <f>IF(ISERROR(VLOOKUP($H57,Scorecard!$D$16:$E$19,2,0)),"",VLOOKUP($H57,Scorecard!$D$16:$E$19,2,0))</f>
        <v/>
      </c>
      <c r="J57" s="10"/>
      <c r="K57" s="11" t="str">
        <f>IF(ISERROR(VLOOKUP($J57,Scorecard!$D$26:$E$30,2,0)),"",VLOOKUP($J57,Scorecard!$D$26:$E$30,2,0))</f>
        <v/>
      </c>
      <c r="L57" s="10"/>
      <c r="M57" s="11" t="str">
        <f>IF(ISERROR(VLOOKUP($L57,Scorecard!$D$35:$E$39,2,0)),"",VLOOKUP($L57,Scorecard!$D$35:$E$39,2,0))</f>
        <v/>
      </c>
      <c r="N57" s="10"/>
      <c r="O57" s="11"/>
      <c r="P57" s="10"/>
      <c r="Q57" s="12"/>
      <c r="R57" s="10"/>
      <c r="S57" s="19" t="str">
        <f>IF(ISERROR(VLOOKUP($P57,Scorecard!$D$46:$F$51,3,0)*Q57*R57/8/60/260),"",VLOOKUP($P57,Scorecard!$D$46:$F$51,3,0)*Q57*R57/8/60/260)</f>
        <v/>
      </c>
      <c r="T57" s="13"/>
      <c r="U57" s="10"/>
      <c r="V57" s="7" t="str">
        <f>IF(ISERROR(VLOOKUP($U57,Scorecard!$D$56:$E$59,2,0)),"",VLOOKUP($U57,Scorecard!$D$56:$E$59,2,0))</f>
        <v/>
      </c>
      <c r="W57" s="10"/>
      <c r="X57" s="11" t="str">
        <f>IF(ISERROR(VLOOKUP($W57,Scorecard!$D$66:$E$70,2,0)),"",VLOOKUP($W57,Scorecard!$D$66:$E$70,2,0))</f>
        <v/>
      </c>
      <c r="Y57" s="10"/>
      <c r="Z57" s="11" t="str">
        <f>IF(ISERROR(VLOOKUP($Y57,Scorecard!$D$73:$E$75,2,0)),"",VLOOKUP($Y57,Scorecard!$D$73:$E$75,2,0))</f>
        <v/>
      </c>
      <c r="AA57" s="13"/>
      <c r="AB57" s="10"/>
      <c r="AC57" s="11" t="str">
        <f>IF(ISERROR(VLOOKUP($AB57,Scorecard!$D$80:$E$83,2,0)),"",VLOOKUP($AB57,Scorecard!$D$80:$E$83,2,0))</f>
        <v/>
      </c>
      <c r="AD57" s="10"/>
      <c r="AE57" s="11" t="str">
        <f>IF(ISERROR(VLOOKUP($AD57,Scorecard!$D$88:$E$89,2,0)),"",VLOOKUP($AD57,Scorecard!$D$88:$E$89,2,0))</f>
        <v/>
      </c>
      <c r="AF57" s="13"/>
      <c r="AG57" s="10"/>
      <c r="AH57" s="11" t="str">
        <f>IF(ISERROR(VLOOKUP($AG57,Scorecard!$D$94:$E$95,2,0)),"",VLOOKUP($AG57,Scorecard!$D$94:$E$95,2,0))</f>
        <v/>
      </c>
      <c r="AI57" s="10"/>
      <c r="AJ57" s="11" t="str">
        <f>IF(ISERROR(VLOOKUP($AI57,Scorecard!$D$100:$E$104,2,0)),"",VLOOKUP($AI57,Scorecard!$D$100:$E$104,2,0))</f>
        <v/>
      </c>
      <c r="AK57" s="18" t="str">
        <f t="shared" si="1"/>
        <v/>
      </c>
      <c r="AL57" s="15" t="str">
        <f t="shared" si="2"/>
        <v/>
      </c>
      <c r="AM57" s="17" t="str">
        <f t="shared" si="3"/>
        <v/>
      </c>
      <c r="AN57" s="16"/>
      <c r="AO57" s="14"/>
      <c r="AP57" s="14"/>
    </row>
    <row r="58" spans="2:42">
      <c r="B58" s="10"/>
      <c r="C58" s="10"/>
      <c r="D58" s="10"/>
      <c r="E58" s="10"/>
      <c r="F58" s="10"/>
      <c r="G58" s="11" t="str">
        <f>IF(ISERROR(VLOOKUP($F58,Scorecard!$D$7:$E$11,2,0)),"",VLOOKUP($F58,Scorecard!$D$7:$E$11,2,0))</f>
        <v/>
      </c>
      <c r="H58" s="10"/>
      <c r="I58" s="11" t="str">
        <f>IF(ISERROR(VLOOKUP($H58,Scorecard!$D$16:$E$19,2,0)),"",VLOOKUP($H58,Scorecard!$D$16:$E$19,2,0))</f>
        <v/>
      </c>
      <c r="J58" s="10"/>
      <c r="K58" s="11" t="str">
        <f>IF(ISERROR(VLOOKUP($J58,Scorecard!$D$26:$E$30,2,0)),"",VLOOKUP($J58,Scorecard!$D$26:$E$30,2,0))</f>
        <v/>
      </c>
      <c r="L58" s="10"/>
      <c r="M58" s="11" t="str">
        <f>IF(ISERROR(VLOOKUP($L58,Scorecard!$D$35:$E$39,2,0)),"",VLOOKUP($L58,Scorecard!$D$35:$E$39,2,0))</f>
        <v/>
      </c>
      <c r="N58" s="10"/>
      <c r="O58" s="11"/>
      <c r="P58" s="10"/>
      <c r="Q58" s="12"/>
      <c r="R58" s="10"/>
      <c r="S58" s="19" t="str">
        <f>IF(ISERROR(VLOOKUP($P58,Scorecard!$D$46:$F$51,3,0)*Q58*R58/8/60/260),"",VLOOKUP($P58,Scorecard!$D$46:$F$51,3,0)*Q58*R58/8/60/260)</f>
        <v/>
      </c>
      <c r="T58" s="13"/>
      <c r="U58" s="10"/>
      <c r="V58" s="7" t="str">
        <f>IF(ISERROR(VLOOKUP($U58,Scorecard!$D$56:$E$59,2,0)),"",VLOOKUP($U58,Scorecard!$D$56:$E$59,2,0))</f>
        <v/>
      </c>
      <c r="W58" s="10"/>
      <c r="X58" s="11" t="str">
        <f>IF(ISERROR(VLOOKUP($W58,Scorecard!$D$66:$E$70,2,0)),"",VLOOKUP($W58,Scorecard!$D$66:$E$70,2,0))</f>
        <v/>
      </c>
      <c r="Y58" s="10"/>
      <c r="Z58" s="11" t="str">
        <f>IF(ISERROR(VLOOKUP($Y58,Scorecard!$D$73:$E$75,2,0)),"",VLOOKUP($Y58,Scorecard!$D$73:$E$75,2,0))</f>
        <v/>
      </c>
      <c r="AA58" s="13"/>
      <c r="AB58" s="10"/>
      <c r="AC58" s="11" t="str">
        <f>IF(ISERROR(VLOOKUP($AB58,Scorecard!$D$80:$E$83,2,0)),"",VLOOKUP($AB58,Scorecard!$D$80:$E$83,2,0))</f>
        <v/>
      </c>
      <c r="AD58" s="10"/>
      <c r="AE58" s="11" t="str">
        <f>IF(ISERROR(VLOOKUP($AD58,Scorecard!$D$88:$E$89,2,0)),"",VLOOKUP($AD58,Scorecard!$D$88:$E$89,2,0))</f>
        <v/>
      </c>
      <c r="AF58" s="13"/>
      <c r="AG58" s="10"/>
      <c r="AH58" s="11" t="str">
        <f>IF(ISERROR(VLOOKUP($AG58,Scorecard!$D$94:$E$95,2,0)),"",VLOOKUP($AG58,Scorecard!$D$94:$E$95,2,0))</f>
        <v/>
      </c>
      <c r="AI58" s="10"/>
      <c r="AJ58" s="11" t="str">
        <f>IF(ISERROR(VLOOKUP($AI58,Scorecard!$D$100:$E$104,2,0)),"",VLOOKUP($AI58,Scorecard!$D$100:$E$104,2,0))</f>
        <v/>
      </c>
      <c r="AK58" s="18" t="str">
        <f t="shared" si="1"/>
        <v/>
      </c>
      <c r="AL58" s="15" t="str">
        <f t="shared" si="2"/>
        <v/>
      </c>
      <c r="AM58" s="17" t="str">
        <f t="shared" si="3"/>
        <v/>
      </c>
      <c r="AN58" s="16"/>
      <c r="AO58" s="14"/>
      <c r="AP58" s="14"/>
    </row>
    <row r="59" spans="2:42">
      <c r="B59" s="10"/>
      <c r="C59" s="10"/>
      <c r="D59" s="10"/>
      <c r="E59" s="10"/>
      <c r="F59" s="10"/>
      <c r="G59" s="11" t="str">
        <f>IF(ISERROR(VLOOKUP($F59,Scorecard!$D$7:$E$11,2,0)),"",VLOOKUP($F59,Scorecard!$D$7:$E$11,2,0))</f>
        <v/>
      </c>
      <c r="H59" s="10"/>
      <c r="I59" s="11" t="str">
        <f>IF(ISERROR(VLOOKUP($H59,Scorecard!$D$16:$E$19,2,0)),"",VLOOKUP($H59,Scorecard!$D$16:$E$19,2,0))</f>
        <v/>
      </c>
      <c r="J59" s="10"/>
      <c r="K59" s="11" t="str">
        <f>IF(ISERROR(VLOOKUP($J59,Scorecard!$D$26:$E$30,2,0)),"",VLOOKUP($J59,Scorecard!$D$26:$E$30,2,0))</f>
        <v/>
      </c>
      <c r="L59" s="10"/>
      <c r="M59" s="11" t="str">
        <f>IF(ISERROR(VLOOKUP($L59,Scorecard!$D$35:$E$39,2,0)),"",VLOOKUP($L59,Scorecard!$D$35:$E$39,2,0))</f>
        <v/>
      </c>
      <c r="N59" s="10"/>
      <c r="O59" s="11"/>
      <c r="P59" s="10"/>
      <c r="Q59" s="12"/>
      <c r="R59" s="10"/>
      <c r="S59" s="19" t="str">
        <f>IF(ISERROR(VLOOKUP($P59,Scorecard!$D$46:$F$51,3,0)*Q59*R59/8/60/260),"",VLOOKUP($P59,Scorecard!$D$46:$F$51,3,0)*Q59*R59/8/60/260)</f>
        <v/>
      </c>
      <c r="T59" s="13"/>
      <c r="U59" s="10"/>
      <c r="V59" s="7" t="str">
        <f>IF(ISERROR(VLOOKUP($U59,Scorecard!$D$56:$E$59,2,0)),"",VLOOKUP($U59,Scorecard!$D$56:$E$59,2,0))</f>
        <v/>
      </c>
      <c r="W59" s="10"/>
      <c r="X59" s="11" t="str">
        <f>IF(ISERROR(VLOOKUP($W59,Scorecard!$D$66:$E$70,2,0)),"",VLOOKUP($W59,Scorecard!$D$66:$E$70,2,0))</f>
        <v/>
      </c>
      <c r="Y59" s="10"/>
      <c r="Z59" s="11" t="str">
        <f>IF(ISERROR(VLOOKUP($Y59,Scorecard!$D$73:$E$75,2,0)),"",VLOOKUP($Y59,Scorecard!$D$73:$E$75,2,0))</f>
        <v/>
      </c>
      <c r="AA59" s="13"/>
      <c r="AB59" s="10"/>
      <c r="AC59" s="11" t="str">
        <f>IF(ISERROR(VLOOKUP($AB59,Scorecard!$D$80:$E$83,2,0)),"",VLOOKUP($AB59,Scorecard!$D$80:$E$83,2,0))</f>
        <v/>
      </c>
      <c r="AD59" s="10"/>
      <c r="AE59" s="11" t="str">
        <f>IF(ISERROR(VLOOKUP($AD59,Scorecard!$D$88:$E$89,2,0)),"",VLOOKUP($AD59,Scorecard!$D$88:$E$89,2,0))</f>
        <v/>
      </c>
      <c r="AF59" s="13"/>
      <c r="AG59" s="10"/>
      <c r="AH59" s="11" t="str">
        <f>IF(ISERROR(VLOOKUP($AG59,Scorecard!$D$94:$E$95,2,0)),"",VLOOKUP($AG59,Scorecard!$D$94:$E$95,2,0))</f>
        <v/>
      </c>
      <c r="AI59" s="10"/>
      <c r="AJ59" s="11" t="str">
        <f>IF(ISERROR(VLOOKUP($AI59,Scorecard!$D$100:$E$104,2,0)),"",VLOOKUP($AI59,Scorecard!$D$100:$E$104,2,0))</f>
        <v/>
      </c>
      <c r="AK59" s="18" t="str">
        <f t="shared" si="1"/>
        <v/>
      </c>
      <c r="AL59" s="15" t="str">
        <f t="shared" si="2"/>
        <v/>
      </c>
      <c r="AM59" s="17" t="str">
        <f t="shared" si="3"/>
        <v/>
      </c>
      <c r="AN59" s="16"/>
      <c r="AO59" s="14"/>
      <c r="AP59" s="14"/>
    </row>
    <row r="60" spans="2:42">
      <c r="B60" s="10"/>
      <c r="C60" s="10"/>
      <c r="D60" s="10"/>
      <c r="E60" s="10"/>
      <c r="F60" s="10"/>
      <c r="G60" s="11" t="str">
        <f>IF(ISERROR(VLOOKUP($F60,Scorecard!$D$7:$E$11,2,0)),"",VLOOKUP($F60,Scorecard!$D$7:$E$11,2,0))</f>
        <v/>
      </c>
      <c r="H60" s="10"/>
      <c r="I60" s="11" t="str">
        <f>IF(ISERROR(VLOOKUP($H60,Scorecard!$D$16:$E$19,2,0)),"",VLOOKUP($H60,Scorecard!$D$16:$E$19,2,0))</f>
        <v/>
      </c>
      <c r="J60" s="10"/>
      <c r="K60" s="11" t="str">
        <f>IF(ISERROR(VLOOKUP($J60,Scorecard!$D$26:$E$30,2,0)),"",VLOOKUP($J60,Scorecard!$D$26:$E$30,2,0))</f>
        <v/>
      </c>
      <c r="L60" s="10"/>
      <c r="M60" s="11" t="str">
        <f>IF(ISERROR(VLOOKUP($L60,Scorecard!$D$35:$E$39,2,0)),"",VLOOKUP($L60,Scorecard!$D$35:$E$39,2,0))</f>
        <v/>
      </c>
      <c r="N60" s="10"/>
      <c r="O60" s="11"/>
      <c r="P60" s="10"/>
      <c r="Q60" s="12"/>
      <c r="R60" s="10"/>
      <c r="S60" s="19" t="str">
        <f>IF(ISERROR(VLOOKUP($P60,Scorecard!$D$46:$F$51,3,0)*Q60*R60/8/60/260),"",VLOOKUP($P60,Scorecard!$D$46:$F$51,3,0)*Q60*R60/8/60/260)</f>
        <v/>
      </c>
      <c r="T60" s="13"/>
      <c r="U60" s="10"/>
      <c r="V60" s="7" t="str">
        <f>IF(ISERROR(VLOOKUP($U60,Scorecard!$D$56:$E$59,2,0)),"",VLOOKUP($U60,Scorecard!$D$56:$E$59,2,0))</f>
        <v/>
      </c>
      <c r="W60" s="10"/>
      <c r="X60" s="11" t="str">
        <f>IF(ISERROR(VLOOKUP($W60,Scorecard!$D$66:$E$70,2,0)),"",VLOOKUP($W60,Scorecard!$D$66:$E$70,2,0))</f>
        <v/>
      </c>
      <c r="Y60" s="10"/>
      <c r="Z60" s="11" t="str">
        <f>IF(ISERROR(VLOOKUP($Y60,Scorecard!$D$73:$E$75,2,0)),"",VLOOKUP($Y60,Scorecard!$D$73:$E$75,2,0))</f>
        <v/>
      </c>
      <c r="AA60" s="13"/>
      <c r="AB60" s="10"/>
      <c r="AC60" s="11" t="str">
        <f>IF(ISERROR(VLOOKUP($AB60,Scorecard!$D$80:$E$83,2,0)),"",VLOOKUP($AB60,Scorecard!$D$80:$E$83,2,0))</f>
        <v/>
      </c>
      <c r="AD60" s="10"/>
      <c r="AE60" s="11" t="str">
        <f>IF(ISERROR(VLOOKUP($AD60,Scorecard!$D$88:$E$89,2,0)),"",VLOOKUP($AD60,Scorecard!$D$88:$E$89,2,0))</f>
        <v/>
      </c>
      <c r="AF60" s="13"/>
      <c r="AG60" s="10"/>
      <c r="AH60" s="11" t="str">
        <f>IF(ISERROR(VLOOKUP($AG60,Scorecard!$D$94:$E$95,2,0)),"",VLOOKUP($AG60,Scorecard!$D$94:$E$95,2,0))</f>
        <v/>
      </c>
      <c r="AI60" s="10"/>
      <c r="AJ60" s="11" t="str">
        <f>IF(ISERROR(VLOOKUP($AI60,Scorecard!$D$100:$E$104,2,0)),"",VLOOKUP($AI60,Scorecard!$D$100:$E$104,2,0))</f>
        <v/>
      </c>
      <c r="AK60" s="18" t="str">
        <f t="shared" si="1"/>
        <v/>
      </c>
      <c r="AL60" s="15" t="str">
        <f t="shared" si="2"/>
        <v/>
      </c>
      <c r="AM60" s="17" t="str">
        <f t="shared" si="3"/>
        <v/>
      </c>
      <c r="AN60" s="16"/>
      <c r="AO60" s="14"/>
      <c r="AP60" s="14"/>
    </row>
    <row r="61" spans="2:42">
      <c r="B61" s="10"/>
      <c r="C61" s="10"/>
      <c r="D61" s="10"/>
      <c r="E61" s="10"/>
      <c r="F61" s="10"/>
      <c r="G61" s="11" t="str">
        <f>IF(ISERROR(VLOOKUP($F61,Scorecard!$D$7:$E$11,2,0)),"",VLOOKUP($F61,Scorecard!$D$7:$E$11,2,0))</f>
        <v/>
      </c>
      <c r="H61" s="10"/>
      <c r="I61" s="11" t="str">
        <f>IF(ISERROR(VLOOKUP($H61,Scorecard!$D$16:$E$19,2,0)),"",VLOOKUP($H61,Scorecard!$D$16:$E$19,2,0))</f>
        <v/>
      </c>
      <c r="J61" s="10"/>
      <c r="K61" s="11" t="str">
        <f>IF(ISERROR(VLOOKUP($J61,Scorecard!$D$26:$E$30,2,0)),"",VLOOKUP($J61,Scorecard!$D$26:$E$30,2,0))</f>
        <v/>
      </c>
      <c r="L61" s="10"/>
      <c r="M61" s="11" t="str">
        <f>IF(ISERROR(VLOOKUP($L61,Scorecard!$D$35:$E$39,2,0)),"",VLOOKUP($L61,Scorecard!$D$35:$E$39,2,0))</f>
        <v/>
      </c>
      <c r="N61" s="10"/>
      <c r="O61" s="11"/>
      <c r="P61" s="10"/>
      <c r="Q61" s="12"/>
      <c r="R61" s="10"/>
      <c r="S61" s="19" t="str">
        <f>IF(ISERROR(VLOOKUP($P61,Scorecard!$D$46:$F$51,3,0)*Q61*R61/8/60/260),"",VLOOKUP($P61,Scorecard!$D$46:$F$51,3,0)*Q61*R61/8/60/260)</f>
        <v/>
      </c>
      <c r="T61" s="13"/>
      <c r="U61" s="10"/>
      <c r="V61" s="7" t="str">
        <f>IF(ISERROR(VLOOKUP($U61,Scorecard!$D$56:$E$59,2,0)),"",VLOOKUP($U61,Scorecard!$D$56:$E$59,2,0))</f>
        <v/>
      </c>
      <c r="W61" s="10"/>
      <c r="X61" s="11" t="str">
        <f>IF(ISERROR(VLOOKUP($W61,Scorecard!$D$66:$E$70,2,0)),"",VLOOKUP($W61,Scorecard!$D$66:$E$70,2,0))</f>
        <v/>
      </c>
      <c r="Y61" s="10"/>
      <c r="Z61" s="11" t="str">
        <f>IF(ISERROR(VLOOKUP($Y61,Scorecard!$D$73:$E$75,2,0)),"",VLOOKUP($Y61,Scorecard!$D$73:$E$75,2,0))</f>
        <v/>
      </c>
      <c r="AA61" s="13"/>
      <c r="AB61" s="10"/>
      <c r="AC61" s="11" t="str">
        <f>IF(ISERROR(VLOOKUP($AB61,Scorecard!$D$80:$E$83,2,0)),"",VLOOKUP($AB61,Scorecard!$D$80:$E$83,2,0))</f>
        <v/>
      </c>
      <c r="AD61" s="10"/>
      <c r="AE61" s="11" t="str">
        <f>IF(ISERROR(VLOOKUP($AD61,Scorecard!$D$88:$E$89,2,0)),"",VLOOKUP($AD61,Scorecard!$D$88:$E$89,2,0))</f>
        <v/>
      </c>
      <c r="AF61" s="13"/>
      <c r="AG61" s="10"/>
      <c r="AH61" s="11" t="str">
        <f>IF(ISERROR(VLOOKUP($AG61,Scorecard!$D$94:$E$95,2,0)),"",VLOOKUP($AG61,Scorecard!$D$94:$E$95,2,0))</f>
        <v/>
      </c>
      <c r="AI61" s="10"/>
      <c r="AJ61" s="11" t="str">
        <f>IF(ISERROR(VLOOKUP($AI61,Scorecard!$D$100:$E$104,2,0)),"",VLOOKUP($AI61,Scorecard!$D$100:$E$104,2,0))</f>
        <v/>
      </c>
      <c r="AK61" s="18" t="str">
        <f t="shared" si="1"/>
        <v/>
      </c>
      <c r="AL61" s="15" t="str">
        <f t="shared" si="2"/>
        <v/>
      </c>
      <c r="AM61" s="17" t="str">
        <f t="shared" si="3"/>
        <v/>
      </c>
      <c r="AN61" s="16"/>
      <c r="AO61" s="14"/>
      <c r="AP61" s="14"/>
    </row>
    <row r="62" spans="2:42">
      <c r="B62" s="10"/>
      <c r="C62" s="10"/>
      <c r="D62" s="10"/>
      <c r="E62" s="10"/>
      <c r="F62" s="10"/>
      <c r="G62" s="11" t="str">
        <f>IF(ISERROR(VLOOKUP($F62,Scorecard!$D$7:$E$11,2,0)),"",VLOOKUP($F62,Scorecard!$D$7:$E$11,2,0))</f>
        <v/>
      </c>
      <c r="H62" s="10"/>
      <c r="I62" s="11" t="str">
        <f>IF(ISERROR(VLOOKUP($H62,Scorecard!$D$16:$E$19,2,0)),"",VLOOKUP($H62,Scorecard!$D$16:$E$19,2,0))</f>
        <v/>
      </c>
      <c r="J62" s="10"/>
      <c r="K62" s="11" t="str">
        <f>IF(ISERROR(VLOOKUP($J62,Scorecard!$D$26:$E$30,2,0)),"",VLOOKUP($J62,Scorecard!$D$26:$E$30,2,0))</f>
        <v/>
      </c>
      <c r="L62" s="10"/>
      <c r="M62" s="11" t="str">
        <f>IF(ISERROR(VLOOKUP($L62,Scorecard!$D$35:$E$39,2,0)),"",VLOOKUP($L62,Scorecard!$D$35:$E$39,2,0))</f>
        <v/>
      </c>
      <c r="N62" s="10"/>
      <c r="O62" s="11"/>
      <c r="P62" s="10"/>
      <c r="Q62" s="12"/>
      <c r="R62" s="10"/>
      <c r="S62" s="19" t="str">
        <f>IF(ISERROR(VLOOKUP($P62,Scorecard!$D$46:$F$51,3,0)*Q62*R62/8/60/260),"",VLOOKUP($P62,Scorecard!$D$46:$F$51,3,0)*Q62*R62/8/60/260)</f>
        <v/>
      </c>
      <c r="T62" s="13"/>
      <c r="U62" s="10"/>
      <c r="V62" s="7" t="str">
        <f>IF(ISERROR(VLOOKUP($U62,Scorecard!$D$56:$E$59,2,0)),"",VLOOKUP($U62,Scorecard!$D$56:$E$59,2,0))</f>
        <v/>
      </c>
      <c r="W62" s="10"/>
      <c r="X62" s="11" t="str">
        <f>IF(ISERROR(VLOOKUP($W62,Scorecard!$D$66:$E$70,2,0)),"",VLOOKUP($W62,Scorecard!$D$66:$E$70,2,0))</f>
        <v/>
      </c>
      <c r="Y62" s="10"/>
      <c r="Z62" s="11" t="str">
        <f>IF(ISERROR(VLOOKUP($Y62,Scorecard!$D$73:$E$75,2,0)),"",VLOOKUP($Y62,Scorecard!$D$73:$E$75,2,0))</f>
        <v/>
      </c>
      <c r="AA62" s="13"/>
      <c r="AB62" s="10"/>
      <c r="AC62" s="11" t="str">
        <f>IF(ISERROR(VLOOKUP($AB62,Scorecard!$D$80:$E$83,2,0)),"",VLOOKUP($AB62,Scorecard!$D$80:$E$83,2,0))</f>
        <v/>
      </c>
      <c r="AD62" s="10"/>
      <c r="AE62" s="11" t="str">
        <f>IF(ISERROR(VLOOKUP($AD62,Scorecard!$D$88:$E$89,2,0)),"",VLOOKUP($AD62,Scorecard!$D$88:$E$89,2,0))</f>
        <v/>
      </c>
      <c r="AF62" s="13"/>
      <c r="AG62" s="10"/>
      <c r="AH62" s="11" t="str">
        <f>IF(ISERROR(VLOOKUP($AG62,Scorecard!$D$94:$E$95,2,0)),"",VLOOKUP($AG62,Scorecard!$D$94:$E$95,2,0))</f>
        <v/>
      </c>
      <c r="AI62" s="10"/>
      <c r="AJ62" s="11" t="str">
        <f>IF(ISERROR(VLOOKUP($AI62,Scorecard!$D$100:$E$104,2,0)),"",VLOOKUP($AI62,Scorecard!$D$100:$E$104,2,0))</f>
        <v/>
      </c>
      <c r="AK62" s="18" t="str">
        <f t="shared" si="1"/>
        <v/>
      </c>
      <c r="AL62" s="15" t="str">
        <f t="shared" si="2"/>
        <v/>
      </c>
      <c r="AM62" s="17" t="str">
        <f t="shared" si="3"/>
        <v/>
      </c>
      <c r="AN62" s="16"/>
      <c r="AO62" s="14"/>
      <c r="AP62" s="14"/>
    </row>
    <row r="63" spans="2:42">
      <c r="B63" s="10"/>
      <c r="C63" s="10"/>
      <c r="D63" s="10"/>
      <c r="E63" s="10"/>
      <c r="F63" s="10"/>
      <c r="G63" s="11" t="str">
        <f>IF(ISERROR(VLOOKUP($F63,Scorecard!$D$7:$E$11,2,0)),"",VLOOKUP($F63,Scorecard!$D$7:$E$11,2,0))</f>
        <v/>
      </c>
      <c r="H63" s="10"/>
      <c r="I63" s="11" t="str">
        <f>IF(ISERROR(VLOOKUP($H63,Scorecard!$D$16:$E$19,2,0)),"",VLOOKUP($H63,Scorecard!$D$16:$E$19,2,0))</f>
        <v/>
      </c>
      <c r="J63" s="10"/>
      <c r="K63" s="11" t="str">
        <f>IF(ISERROR(VLOOKUP($J63,Scorecard!$D$26:$E$30,2,0)),"",VLOOKUP($J63,Scorecard!$D$26:$E$30,2,0))</f>
        <v/>
      </c>
      <c r="L63" s="10"/>
      <c r="M63" s="11" t="str">
        <f>IF(ISERROR(VLOOKUP($L63,Scorecard!$D$35:$E$39,2,0)),"",VLOOKUP($L63,Scorecard!$D$35:$E$39,2,0))</f>
        <v/>
      </c>
      <c r="N63" s="10"/>
      <c r="O63" s="11"/>
      <c r="P63" s="10"/>
      <c r="Q63" s="12"/>
      <c r="R63" s="10"/>
      <c r="S63" s="19" t="str">
        <f>IF(ISERROR(VLOOKUP($P63,Scorecard!$D$46:$F$51,3,0)*Q63*R63/8/60/260),"",VLOOKUP($P63,Scorecard!$D$46:$F$51,3,0)*Q63*R63/8/60/260)</f>
        <v/>
      </c>
      <c r="T63" s="13"/>
      <c r="U63" s="10"/>
      <c r="V63" s="7" t="str">
        <f>IF(ISERROR(VLOOKUP($U63,Scorecard!$D$56:$E$59,2,0)),"",VLOOKUP($U63,Scorecard!$D$56:$E$59,2,0))</f>
        <v/>
      </c>
      <c r="W63" s="10"/>
      <c r="X63" s="11" t="str">
        <f>IF(ISERROR(VLOOKUP($W63,Scorecard!$D$66:$E$70,2,0)),"",VLOOKUP($W63,Scorecard!$D$66:$E$70,2,0))</f>
        <v/>
      </c>
      <c r="Y63" s="10"/>
      <c r="Z63" s="11" t="str">
        <f>IF(ISERROR(VLOOKUP($Y63,Scorecard!$D$73:$E$75,2,0)),"",VLOOKUP($Y63,Scorecard!$D$73:$E$75,2,0))</f>
        <v/>
      </c>
      <c r="AA63" s="13"/>
      <c r="AB63" s="10"/>
      <c r="AC63" s="11" t="str">
        <f>IF(ISERROR(VLOOKUP($AB63,Scorecard!$D$80:$E$83,2,0)),"",VLOOKUP($AB63,Scorecard!$D$80:$E$83,2,0))</f>
        <v/>
      </c>
      <c r="AD63" s="10"/>
      <c r="AE63" s="11" t="str">
        <f>IF(ISERROR(VLOOKUP($AD63,Scorecard!$D$88:$E$89,2,0)),"",VLOOKUP($AD63,Scorecard!$D$88:$E$89,2,0))</f>
        <v/>
      </c>
      <c r="AF63" s="13"/>
      <c r="AG63" s="10"/>
      <c r="AH63" s="11" t="str">
        <f>IF(ISERROR(VLOOKUP($AG63,Scorecard!$D$94:$E$95,2,0)),"",VLOOKUP($AG63,Scorecard!$D$94:$E$95,2,0))</f>
        <v/>
      </c>
      <c r="AI63" s="10"/>
      <c r="AJ63" s="11" t="str">
        <f>IF(ISERROR(VLOOKUP($AI63,Scorecard!$D$100:$E$104,2,0)),"",VLOOKUP($AI63,Scorecard!$D$100:$E$104,2,0))</f>
        <v/>
      </c>
      <c r="AK63" s="18" t="str">
        <f t="shared" si="1"/>
        <v/>
      </c>
      <c r="AL63" s="15" t="str">
        <f t="shared" si="2"/>
        <v/>
      </c>
      <c r="AM63" s="17" t="str">
        <f t="shared" si="3"/>
        <v/>
      </c>
      <c r="AN63" s="16"/>
      <c r="AO63" s="14"/>
      <c r="AP63" s="14"/>
    </row>
    <row r="64" spans="2:42">
      <c r="B64" s="10"/>
      <c r="C64" s="10"/>
      <c r="D64" s="10"/>
      <c r="E64" s="10"/>
      <c r="F64" s="10"/>
      <c r="G64" s="11" t="str">
        <f>IF(ISERROR(VLOOKUP($F64,Scorecard!$D$7:$E$11,2,0)),"",VLOOKUP($F64,Scorecard!$D$7:$E$11,2,0))</f>
        <v/>
      </c>
      <c r="H64" s="10"/>
      <c r="I64" s="11" t="str">
        <f>IF(ISERROR(VLOOKUP($H64,Scorecard!$D$16:$E$19,2,0)),"",VLOOKUP($H64,Scorecard!$D$16:$E$19,2,0))</f>
        <v/>
      </c>
      <c r="J64" s="10"/>
      <c r="K64" s="11" t="str">
        <f>IF(ISERROR(VLOOKUP($J64,Scorecard!$D$26:$E$30,2,0)),"",VLOOKUP($J64,Scorecard!$D$26:$E$30,2,0))</f>
        <v/>
      </c>
      <c r="L64" s="10"/>
      <c r="M64" s="11" t="str">
        <f>IF(ISERROR(VLOOKUP($L64,Scorecard!$D$35:$E$39,2,0)),"",VLOOKUP($L64,Scorecard!$D$35:$E$39,2,0))</f>
        <v/>
      </c>
      <c r="N64" s="10"/>
      <c r="O64" s="11"/>
      <c r="P64" s="10"/>
      <c r="Q64" s="12"/>
      <c r="R64" s="10"/>
      <c r="S64" s="19" t="str">
        <f>IF(ISERROR(VLOOKUP($P64,Scorecard!$D$46:$F$51,3,0)*Q64*R64/8/60/260),"",VLOOKUP($P64,Scorecard!$D$46:$F$51,3,0)*Q64*R64/8/60/260)</f>
        <v/>
      </c>
      <c r="T64" s="13"/>
      <c r="U64" s="10"/>
      <c r="V64" s="7" t="str">
        <f>IF(ISERROR(VLOOKUP($U64,Scorecard!$D$56:$E$59,2,0)),"",VLOOKUP($U64,Scorecard!$D$56:$E$59,2,0))</f>
        <v/>
      </c>
      <c r="W64" s="10"/>
      <c r="X64" s="11" t="str">
        <f>IF(ISERROR(VLOOKUP($W64,Scorecard!$D$66:$E$70,2,0)),"",VLOOKUP($W64,Scorecard!$D$66:$E$70,2,0))</f>
        <v/>
      </c>
      <c r="Y64" s="10"/>
      <c r="Z64" s="11" t="str">
        <f>IF(ISERROR(VLOOKUP($Y64,Scorecard!$D$73:$E$75,2,0)),"",VLOOKUP($Y64,Scorecard!$D$73:$E$75,2,0))</f>
        <v/>
      </c>
      <c r="AA64" s="13"/>
      <c r="AB64" s="10"/>
      <c r="AC64" s="11" t="str">
        <f>IF(ISERROR(VLOOKUP($AB64,Scorecard!$D$80:$E$83,2,0)),"",VLOOKUP($AB64,Scorecard!$D$80:$E$83,2,0))</f>
        <v/>
      </c>
      <c r="AD64" s="10"/>
      <c r="AE64" s="11" t="str">
        <f>IF(ISERROR(VLOOKUP($AD64,Scorecard!$D$88:$E$89,2,0)),"",VLOOKUP($AD64,Scorecard!$D$88:$E$89,2,0))</f>
        <v/>
      </c>
      <c r="AF64" s="13"/>
      <c r="AG64" s="10"/>
      <c r="AH64" s="11" t="str">
        <f>IF(ISERROR(VLOOKUP($AG64,Scorecard!$D$94:$E$95,2,0)),"",VLOOKUP($AG64,Scorecard!$D$94:$E$95,2,0))</f>
        <v/>
      </c>
      <c r="AI64" s="10"/>
      <c r="AJ64" s="11" t="str">
        <f>IF(ISERROR(VLOOKUP($AI64,Scorecard!$D$100:$E$104,2,0)),"",VLOOKUP($AI64,Scorecard!$D$100:$E$104,2,0))</f>
        <v/>
      </c>
      <c r="AK64" s="18" t="str">
        <f t="shared" si="1"/>
        <v/>
      </c>
      <c r="AL64" s="15" t="str">
        <f t="shared" si="2"/>
        <v/>
      </c>
      <c r="AM64" s="17" t="str">
        <f t="shared" si="3"/>
        <v/>
      </c>
      <c r="AN64" s="16"/>
      <c r="AO64" s="14"/>
      <c r="AP64" s="14"/>
    </row>
    <row r="65" spans="2:42">
      <c r="B65" s="10"/>
      <c r="C65" s="10"/>
      <c r="D65" s="10"/>
      <c r="E65" s="10"/>
      <c r="F65" s="10"/>
      <c r="G65" s="11" t="str">
        <f>IF(ISERROR(VLOOKUP($F65,Scorecard!$D$7:$E$11,2,0)),"",VLOOKUP($F65,Scorecard!$D$7:$E$11,2,0))</f>
        <v/>
      </c>
      <c r="H65" s="10"/>
      <c r="I65" s="11" t="str">
        <f>IF(ISERROR(VLOOKUP($H65,Scorecard!$D$16:$E$19,2,0)),"",VLOOKUP($H65,Scorecard!$D$16:$E$19,2,0))</f>
        <v/>
      </c>
      <c r="J65" s="10"/>
      <c r="K65" s="11" t="str">
        <f>IF(ISERROR(VLOOKUP($J65,Scorecard!$D$26:$E$30,2,0)),"",VLOOKUP($J65,Scorecard!$D$26:$E$30,2,0))</f>
        <v/>
      </c>
      <c r="L65" s="10"/>
      <c r="M65" s="11" t="str">
        <f>IF(ISERROR(VLOOKUP($L65,Scorecard!$D$35:$E$39,2,0)),"",VLOOKUP($L65,Scorecard!$D$35:$E$39,2,0))</f>
        <v/>
      </c>
      <c r="N65" s="10"/>
      <c r="O65" s="11"/>
      <c r="P65" s="10"/>
      <c r="Q65" s="12"/>
      <c r="R65" s="10"/>
      <c r="S65" s="19" t="str">
        <f>IF(ISERROR(VLOOKUP($P65,Scorecard!$D$46:$F$51,3,0)*Q65*R65/8/60/260),"",VLOOKUP($P65,Scorecard!$D$46:$F$51,3,0)*Q65*R65/8/60/260)</f>
        <v/>
      </c>
      <c r="T65" s="13"/>
      <c r="U65" s="10"/>
      <c r="V65" s="7" t="str">
        <f>IF(ISERROR(VLOOKUP($U65,Scorecard!$D$56:$E$59,2,0)),"",VLOOKUP($U65,Scorecard!$D$56:$E$59,2,0))</f>
        <v/>
      </c>
      <c r="W65" s="10"/>
      <c r="X65" s="11" t="str">
        <f>IF(ISERROR(VLOOKUP($W65,Scorecard!$D$66:$E$70,2,0)),"",VLOOKUP($W65,Scorecard!$D$66:$E$70,2,0))</f>
        <v/>
      </c>
      <c r="Y65" s="10"/>
      <c r="Z65" s="11" t="str">
        <f>IF(ISERROR(VLOOKUP($Y65,Scorecard!$D$73:$E$75,2,0)),"",VLOOKUP($Y65,Scorecard!$D$73:$E$75,2,0))</f>
        <v/>
      </c>
      <c r="AA65" s="13"/>
      <c r="AB65" s="10"/>
      <c r="AC65" s="11" t="str">
        <f>IF(ISERROR(VLOOKUP($AB65,Scorecard!$D$80:$E$83,2,0)),"",VLOOKUP($AB65,Scorecard!$D$80:$E$83,2,0))</f>
        <v/>
      </c>
      <c r="AD65" s="10"/>
      <c r="AE65" s="11" t="str">
        <f>IF(ISERROR(VLOOKUP($AD65,Scorecard!$D$88:$E$89,2,0)),"",VLOOKUP($AD65,Scorecard!$D$88:$E$89,2,0))</f>
        <v/>
      </c>
      <c r="AF65" s="13"/>
      <c r="AG65" s="10"/>
      <c r="AH65" s="11" t="str">
        <f>IF(ISERROR(VLOOKUP($AG65,Scorecard!$D$94:$E$95,2,0)),"",VLOOKUP($AG65,Scorecard!$D$94:$E$95,2,0))</f>
        <v/>
      </c>
      <c r="AI65" s="10"/>
      <c r="AJ65" s="11" t="str">
        <f>IF(ISERROR(VLOOKUP($AI65,Scorecard!$D$100:$E$104,2,0)),"",VLOOKUP($AI65,Scorecard!$D$100:$E$104,2,0))</f>
        <v/>
      </c>
      <c r="AK65" s="18" t="str">
        <f t="shared" si="1"/>
        <v/>
      </c>
      <c r="AL65" s="15" t="str">
        <f t="shared" si="2"/>
        <v/>
      </c>
      <c r="AM65" s="17" t="str">
        <f t="shared" si="3"/>
        <v/>
      </c>
      <c r="AN65" s="16"/>
      <c r="AO65" s="14"/>
      <c r="AP65" s="14"/>
    </row>
    <row r="66" spans="2:42">
      <c r="B66" s="10"/>
      <c r="C66" s="10"/>
      <c r="D66" s="10"/>
      <c r="E66" s="10"/>
      <c r="F66" s="10"/>
      <c r="G66" s="11" t="str">
        <f>IF(ISERROR(VLOOKUP($F66,Scorecard!$D$7:$E$11,2,0)),"",VLOOKUP($F66,Scorecard!$D$7:$E$11,2,0))</f>
        <v/>
      </c>
      <c r="H66" s="10"/>
      <c r="I66" s="11" t="str">
        <f>IF(ISERROR(VLOOKUP($H66,Scorecard!$D$16:$E$19,2,0)),"",VLOOKUP($H66,Scorecard!$D$16:$E$19,2,0))</f>
        <v/>
      </c>
      <c r="J66" s="10"/>
      <c r="K66" s="11" t="str">
        <f>IF(ISERROR(VLOOKUP($J66,Scorecard!$D$26:$E$30,2,0)),"",VLOOKUP($J66,Scorecard!$D$26:$E$30,2,0))</f>
        <v/>
      </c>
      <c r="L66" s="10"/>
      <c r="M66" s="11" t="str">
        <f>IF(ISERROR(VLOOKUP($L66,Scorecard!$D$35:$E$39,2,0)),"",VLOOKUP($L66,Scorecard!$D$35:$E$39,2,0))</f>
        <v/>
      </c>
      <c r="N66" s="10"/>
      <c r="O66" s="11"/>
      <c r="P66" s="10"/>
      <c r="Q66" s="12"/>
      <c r="R66" s="10"/>
      <c r="S66" s="19" t="str">
        <f>IF(ISERROR(VLOOKUP($P66,Scorecard!$D$46:$F$51,3,0)*Q66*R66/8/60/260),"",VLOOKUP($P66,Scorecard!$D$46:$F$51,3,0)*Q66*R66/8/60/260)</f>
        <v/>
      </c>
      <c r="T66" s="13"/>
      <c r="U66" s="10"/>
      <c r="V66" s="7" t="str">
        <f>IF(ISERROR(VLOOKUP($U66,Scorecard!$D$56:$E$59,2,0)),"",VLOOKUP($U66,Scorecard!$D$56:$E$59,2,0))</f>
        <v/>
      </c>
      <c r="W66" s="10"/>
      <c r="X66" s="11" t="str">
        <f>IF(ISERROR(VLOOKUP($W66,Scorecard!$D$66:$E$70,2,0)),"",VLOOKUP($W66,Scorecard!$D$66:$E$70,2,0))</f>
        <v/>
      </c>
      <c r="Y66" s="10"/>
      <c r="Z66" s="11" t="str">
        <f>IF(ISERROR(VLOOKUP($Y66,Scorecard!$D$73:$E$75,2,0)),"",VLOOKUP($Y66,Scorecard!$D$73:$E$75,2,0))</f>
        <v/>
      </c>
      <c r="AA66" s="13"/>
      <c r="AB66" s="10"/>
      <c r="AC66" s="11" t="str">
        <f>IF(ISERROR(VLOOKUP($AB66,Scorecard!$D$80:$E$83,2,0)),"",VLOOKUP($AB66,Scorecard!$D$80:$E$83,2,0))</f>
        <v/>
      </c>
      <c r="AD66" s="10"/>
      <c r="AE66" s="11" t="str">
        <f>IF(ISERROR(VLOOKUP($AD66,Scorecard!$D$88:$E$89,2,0)),"",VLOOKUP($AD66,Scorecard!$D$88:$E$89,2,0))</f>
        <v/>
      </c>
      <c r="AF66" s="13"/>
      <c r="AG66" s="10"/>
      <c r="AH66" s="11" t="str">
        <f>IF(ISERROR(VLOOKUP($AG66,Scorecard!$D$94:$E$95,2,0)),"",VLOOKUP($AG66,Scorecard!$D$94:$E$95,2,0))</f>
        <v/>
      </c>
      <c r="AI66" s="10"/>
      <c r="AJ66" s="11" t="str">
        <f>IF(ISERROR(VLOOKUP($AI66,Scorecard!$D$100:$E$104,2,0)),"",VLOOKUP($AI66,Scorecard!$D$100:$E$104,2,0))</f>
        <v/>
      </c>
      <c r="AK66" s="18" t="str">
        <f t="shared" si="1"/>
        <v/>
      </c>
      <c r="AL66" s="15" t="str">
        <f t="shared" si="2"/>
        <v/>
      </c>
      <c r="AM66" s="17" t="str">
        <f t="shared" si="3"/>
        <v/>
      </c>
      <c r="AN66" s="16"/>
      <c r="AO66" s="14"/>
      <c r="AP66" s="14"/>
    </row>
    <row r="67" spans="2:42">
      <c r="B67" s="10"/>
      <c r="C67" s="10"/>
      <c r="D67" s="10"/>
      <c r="E67" s="10"/>
      <c r="F67" s="10"/>
      <c r="G67" s="11" t="str">
        <f>IF(ISERROR(VLOOKUP($F67,Scorecard!$D$7:$E$11,2,0)),"",VLOOKUP($F67,Scorecard!$D$7:$E$11,2,0))</f>
        <v/>
      </c>
      <c r="H67" s="10"/>
      <c r="I67" s="11" t="str">
        <f>IF(ISERROR(VLOOKUP($H67,Scorecard!$D$16:$E$19,2,0)),"",VLOOKUP($H67,Scorecard!$D$16:$E$19,2,0))</f>
        <v/>
      </c>
      <c r="J67" s="10"/>
      <c r="K67" s="11" t="str">
        <f>IF(ISERROR(VLOOKUP($J67,Scorecard!$D$26:$E$30,2,0)),"",VLOOKUP($J67,Scorecard!$D$26:$E$30,2,0))</f>
        <v/>
      </c>
      <c r="L67" s="10"/>
      <c r="M67" s="11" t="str">
        <f>IF(ISERROR(VLOOKUP($L67,Scorecard!$D$35:$E$39,2,0)),"",VLOOKUP($L67,Scorecard!$D$35:$E$39,2,0))</f>
        <v/>
      </c>
      <c r="N67" s="10"/>
      <c r="O67" s="11"/>
      <c r="P67" s="10"/>
      <c r="Q67" s="12"/>
      <c r="R67" s="10"/>
      <c r="S67" s="19" t="str">
        <f>IF(ISERROR(VLOOKUP($P67,Scorecard!$D$46:$F$51,3,0)*Q67*R67/8/60/260),"",VLOOKUP($P67,Scorecard!$D$46:$F$51,3,0)*Q67*R67/8/60/260)</f>
        <v/>
      </c>
      <c r="T67" s="13"/>
      <c r="U67" s="10"/>
      <c r="V67" s="7" t="str">
        <f>IF(ISERROR(VLOOKUP($U67,Scorecard!$D$56:$E$59,2,0)),"",VLOOKUP($U67,Scorecard!$D$56:$E$59,2,0))</f>
        <v/>
      </c>
      <c r="W67" s="10"/>
      <c r="X67" s="11" t="str">
        <f>IF(ISERROR(VLOOKUP($W67,Scorecard!$D$66:$E$70,2,0)),"",VLOOKUP($W67,Scorecard!$D$66:$E$70,2,0))</f>
        <v/>
      </c>
      <c r="Y67" s="10"/>
      <c r="Z67" s="11" t="str">
        <f>IF(ISERROR(VLOOKUP($Y67,Scorecard!$D$73:$E$75,2,0)),"",VLOOKUP($Y67,Scorecard!$D$73:$E$75,2,0))</f>
        <v/>
      </c>
      <c r="AA67" s="13"/>
      <c r="AB67" s="10"/>
      <c r="AC67" s="11" t="str">
        <f>IF(ISERROR(VLOOKUP($AB67,Scorecard!$D$80:$E$83,2,0)),"",VLOOKUP($AB67,Scorecard!$D$80:$E$83,2,0))</f>
        <v/>
      </c>
      <c r="AD67" s="10"/>
      <c r="AE67" s="11" t="str">
        <f>IF(ISERROR(VLOOKUP($AD67,Scorecard!$D$88:$E$89,2,0)),"",VLOOKUP($AD67,Scorecard!$D$88:$E$89,2,0))</f>
        <v/>
      </c>
      <c r="AF67" s="13"/>
      <c r="AG67" s="10"/>
      <c r="AH67" s="11" t="str">
        <f>IF(ISERROR(VLOOKUP($AG67,Scorecard!$D$94:$E$95,2,0)),"",VLOOKUP($AG67,Scorecard!$D$94:$E$95,2,0))</f>
        <v/>
      </c>
      <c r="AI67" s="10"/>
      <c r="AJ67" s="11" t="str">
        <f>IF(ISERROR(VLOOKUP($AI67,Scorecard!$D$100:$E$104,2,0)),"",VLOOKUP($AI67,Scorecard!$D$100:$E$104,2,0))</f>
        <v/>
      </c>
      <c r="AK67" s="18" t="str">
        <f t="shared" si="1"/>
        <v/>
      </c>
      <c r="AL67" s="15" t="str">
        <f t="shared" si="2"/>
        <v/>
      </c>
      <c r="AM67" s="17" t="str">
        <f t="shared" si="3"/>
        <v/>
      </c>
      <c r="AN67" s="16"/>
      <c r="AO67" s="14"/>
      <c r="AP67" s="14"/>
    </row>
    <row r="68" spans="2:42">
      <c r="B68" s="10"/>
      <c r="C68" s="10"/>
      <c r="D68" s="10"/>
      <c r="E68" s="10"/>
      <c r="F68" s="10"/>
      <c r="G68" s="11" t="str">
        <f>IF(ISERROR(VLOOKUP($F68,Scorecard!$D$7:$E$11,2,0)),"",VLOOKUP($F68,Scorecard!$D$7:$E$11,2,0))</f>
        <v/>
      </c>
      <c r="H68" s="10"/>
      <c r="I68" s="11" t="str">
        <f>IF(ISERROR(VLOOKUP($H68,Scorecard!$D$16:$E$19,2,0)),"",VLOOKUP($H68,Scorecard!$D$16:$E$19,2,0))</f>
        <v/>
      </c>
      <c r="J68" s="10"/>
      <c r="K68" s="11" t="str">
        <f>IF(ISERROR(VLOOKUP($J68,Scorecard!$D$26:$E$30,2,0)),"",VLOOKUP($J68,Scorecard!$D$26:$E$30,2,0))</f>
        <v/>
      </c>
      <c r="L68" s="10"/>
      <c r="M68" s="11" t="str">
        <f>IF(ISERROR(VLOOKUP($L68,Scorecard!$D$35:$E$39,2,0)),"",VLOOKUP($L68,Scorecard!$D$35:$E$39,2,0))</f>
        <v/>
      </c>
      <c r="N68" s="10"/>
      <c r="O68" s="11"/>
      <c r="P68" s="10"/>
      <c r="Q68" s="12"/>
      <c r="R68" s="10"/>
      <c r="S68" s="19" t="str">
        <f>IF(ISERROR(VLOOKUP($P68,Scorecard!$D$46:$F$51,3,0)*Q68*R68/8/60/260),"",VLOOKUP($P68,Scorecard!$D$46:$F$51,3,0)*Q68*R68/8/60/260)</f>
        <v/>
      </c>
      <c r="T68" s="13"/>
      <c r="U68" s="10"/>
      <c r="V68" s="7" t="str">
        <f>IF(ISERROR(VLOOKUP($U68,Scorecard!$D$56:$E$59,2,0)),"",VLOOKUP($U68,Scorecard!$D$56:$E$59,2,0))</f>
        <v/>
      </c>
      <c r="W68" s="10"/>
      <c r="X68" s="11" t="str">
        <f>IF(ISERROR(VLOOKUP($W68,Scorecard!$D$66:$E$70,2,0)),"",VLOOKUP($W68,Scorecard!$D$66:$E$70,2,0))</f>
        <v/>
      </c>
      <c r="Y68" s="10"/>
      <c r="Z68" s="11" t="str">
        <f>IF(ISERROR(VLOOKUP($Y68,Scorecard!$D$73:$E$75,2,0)),"",VLOOKUP($Y68,Scorecard!$D$73:$E$75,2,0))</f>
        <v/>
      </c>
      <c r="AA68" s="13"/>
      <c r="AB68" s="10"/>
      <c r="AC68" s="11" t="str">
        <f>IF(ISERROR(VLOOKUP($AB68,Scorecard!$D$80:$E$83,2,0)),"",VLOOKUP($AB68,Scorecard!$D$80:$E$83,2,0))</f>
        <v/>
      </c>
      <c r="AD68" s="10"/>
      <c r="AE68" s="11" t="str">
        <f>IF(ISERROR(VLOOKUP($AD68,Scorecard!$D$88:$E$89,2,0)),"",VLOOKUP($AD68,Scorecard!$D$88:$E$89,2,0))</f>
        <v/>
      </c>
      <c r="AF68" s="13"/>
      <c r="AG68" s="10"/>
      <c r="AH68" s="11" t="str">
        <f>IF(ISERROR(VLOOKUP($AG68,Scorecard!$D$94:$E$95,2,0)),"",VLOOKUP($AG68,Scorecard!$D$94:$E$95,2,0))</f>
        <v/>
      </c>
      <c r="AI68" s="10"/>
      <c r="AJ68" s="11" t="str">
        <f>IF(ISERROR(VLOOKUP($AI68,Scorecard!$D$100:$E$104,2,0)),"",VLOOKUP($AI68,Scorecard!$D$100:$E$104,2,0))</f>
        <v/>
      </c>
      <c r="AK68" s="18" t="str">
        <f t="shared" si="1"/>
        <v/>
      </c>
      <c r="AL68" s="15" t="str">
        <f t="shared" si="2"/>
        <v/>
      </c>
      <c r="AM68" s="17" t="str">
        <f t="shared" si="3"/>
        <v/>
      </c>
      <c r="AN68" s="16"/>
      <c r="AO68" s="14"/>
      <c r="AP68" s="14"/>
    </row>
    <row r="69" spans="2:42">
      <c r="B69" s="10"/>
      <c r="C69" s="10"/>
      <c r="D69" s="10"/>
      <c r="E69" s="10"/>
      <c r="F69" s="10"/>
      <c r="G69" s="11" t="str">
        <f>IF(ISERROR(VLOOKUP($F69,Scorecard!$D$7:$E$11,2,0)),"",VLOOKUP($F69,Scorecard!$D$7:$E$11,2,0))</f>
        <v/>
      </c>
      <c r="H69" s="10"/>
      <c r="I69" s="11" t="str">
        <f>IF(ISERROR(VLOOKUP($H69,Scorecard!$D$16:$E$19,2,0)),"",VLOOKUP($H69,Scorecard!$D$16:$E$19,2,0))</f>
        <v/>
      </c>
      <c r="J69" s="10"/>
      <c r="K69" s="11" t="str">
        <f>IF(ISERROR(VLOOKUP($J69,Scorecard!$D$26:$E$30,2,0)),"",VLOOKUP($J69,Scorecard!$D$26:$E$30,2,0))</f>
        <v/>
      </c>
      <c r="L69" s="10"/>
      <c r="M69" s="11" t="str">
        <f>IF(ISERROR(VLOOKUP($L69,Scorecard!$D$35:$E$39,2,0)),"",VLOOKUP($L69,Scorecard!$D$35:$E$39,2,0))</f>
        <v/>
      </c>
      <c r="N69" s="10"/>
      <c r="O69" s="11"/>
      <c r="P69" s="10"/>
      <c r="Q69" s="12"/>
      <c r="R69" s="10"/>
      <c r="S69" s="19" t="str">
        <f>IF(ISERROR(VLOOKUP($P69,Scorecard!$D$46:$F$51,3,0)*Q69*R69/8/60/260),"",VLOOKUP($P69,Scorecard!$D$46:$F$51,3,0)*Q69*R69/8/60/260)</f>
        <v/>
      </c>
      <c r="T69" s="13"/>
      <c r="U69" s="10"/>
      <c r="V69" s="7" t="str">
        <f>IF(ISERROR(VLOOKUP($U69,Scorecard!$D$56:$E$59,2,0)),"",VLOOKUP($U69,Scorecard!$D$56:$E$59,2,0))</f>
        <v/>
      </c>
      <c r="W69" s="10"/>
      <c r="X69" s="11" t="str">
        <f>IF(ISERROR(VLOOKUP($W69,Scorecard!$D$66:$E$70,2,0)),"",VLOOKUP($W69,Scorecard!$D$66:$E$70,2,0))</f>
        <v/>
      </c>
      <c r="Y69" s="10"/>
      <c r="Z69" s="11" t="str">
        <f>IF(ISERROR(VLOOKUP($Y69,Scorecard!$D$73:$E$75,2,0)),"",VLOOKUP($Y69,Scorecard!$D$73:$E$75,2,0))</f>
        <v/>
      </c>
      <c r="AA69" s="13"/>
      <c r="AB69" s="10"/>
      <c r="AC69" s="11" t="str">
        <f>IF(ISERROR(VLOOKUP($AB69,Scorecard!$D$80:$E$83,2,0)),"",VLOOKUP($AB69,Scorecard!$D$80:$E$83,2,0))</f>
        <v/>
      </c>
      <c r="AD69" s="10"/>
      <c r="AE69" s="11" t="str">
        <f>IF(ISERROR(VLOOKUP($AD69,Scorecard!$D$88:$E$89,2,0)),"",VLOOKUP($AD69,Scorecard!$D$88:$E$89,2,0))</f>
        <v/>
      </c>
      <c r="AF69" s="13"/>
      <c r="AG69" s="10"/>
      <c r="AH69" s="11" t="str">
        <f>IF(ISERROR(VLOOKUP($AG69,Scorecard!$D$94:$E$95,2,0)),"",VLOOKUP($AG69,Scorecard!$D$94:$E$95,2,0))</f>
        <v/>
      </c>
      <c r="AI69" s="10"/>
      <c r="AJ69" s="11" t="str">
        <f>IF(ISERROR(VLOOKUP($AI69,Scorecard!$D$100:$E$104,2,0)),"",VLOOKUP($AI69,Scorecard!$D$100:$E$104,2,0))</f>
        <v/>
      </c>
      <c r="AK69" s="18" t="str">
        <f t="shared" si="1"/>
        <v/>
      </c>
      <c r="AL69" s="15" t="str">
        <f t="shared" si="2"/>
        <v/>
      </c>
      <c r="AM69" s="17" t="str">
        <f t="shared" si="3"/>
        <v/>
      </c>
      <c r="AN69" s="16"/>
      <c r="AO69" s="14"/>
      <c r="AP69" s="14"/>
    </row>
    <row r="70" spans="2:42">
      <c r="B70" s="10"/>
      <c r="C70" s="10"/>
      <c r="D70" s="10"/>
      <c r="E70" s="10"/>
      <c r="F70" s="10"/>
      <c r="G70" s="11" t="str">
        <f>IF(ISERROR(VLOOKUP($F70,Scorecard!$D$7:$E$11,2,0)),"",VLOOKUP($F70,Scorecard!$D$7:$E$11,2,0))</f>
        <v/>
      </c>
      <c r="H70" s="10"/>
      <c r="I70" s="11" t="str">
        <f>IF(ISERROR(VLOOKUP($H70,Scorecard!$D$16:$E$19,2,0)),"",VLOOKUP($H70,Scorecard!$D$16:$E$19,2,0))</f>
        <v/>
      </c>
      <c r="J70" s="10"/>
      <c r="K70" s="11" t="str">
        <f>IF(ISERROR(VLOOKUP($J70,Scorecard!$D$26:$E$30,2,0)),"",VLOOKUP($J70,Scorecard!$D$26:$E$30,2,0))</f>
        <v/>
      </c>
      <c r="L70" s="10"/>
      <c r="M70" s="11" t="str">
        <f>IF(ISERROR(VLOOKUP($L70,Scorecard!$D$35:$E$39,2,0)),"",VLOOKUP($L70,Scorecard!$D$35:$E$39,2,0))</f>
        <v/>
      </c>
      <c r="N70" s="10"/>
      <c r="O70" s="11"/>
      <c r="P70" s="10"/>
      <c r="Q70" s="12"/>
      <c r="R70" s="10"/>
      <c r="S70" s="19" t="str">
        <f>IF(ISERROR(VLOOKUP($P70,Scorecard!$D$46:$F$51,3,0)*Q70*R70/8/60/260),"",VLOOKUP($P70,Scorecard!$D$46:$F$51,3,0)*Q70*R70/8/60/260)</f>
        <v/>
      </c>
      <c r="T70" s="13"/>
      <c r="U70" s="10"/>
      <c r="V70" s="7" t="str">
        <f>IF(ISERROR(VLOOKUP($U70,Scorecard!$D$56:$E$59,2,0)),"",VLOOKUP($U70,Scorecard!$D$56:$E$59,2,0))</f>
        <v/>
      </c>
      <c r="W70" s="10"/>
      <c r="X70" s="11" t="str">
        <f>IF(ISERROR(VLOOKUP($W70,Scorecard!$D$66:$E$70,2,0)),"",VLOOKUP($W70,Scorecard!$D$66:$E$70,2,0))</f>
        <v/>
      </c>
      <c r="Y70" s="10"/>
      <c r="Z70" s="11" t="str">
        <f>IF(ISERROR(VLOOKUP($Y70,Scorecard!$D$73:$E$75,2,0)),"",VLOOKUP($Y70,Scorecard!$D$73:$E$75,2,0))</f>
        <v/>
      </c>
      <c r="AA70" s="13"/>
      <c r="AB70" s="10"/>
      <c r="AC70" s="11" t="str">
        <f>IF(ISERROR(VLOOKUP($AB70,Scorecard!$D$80:$E$83,2,0)),"",VLOOKUP($AB70,Scorecard!$D$80:$E$83,2,0))</f>
        <v/>
      </c>
      <c r="AD70" s="10"/>
      <c r="AE70" s="11" t="str">
        <f>IF(ISERROR(VLOOKUP($AD70,Scorecard!$D$88:$E$89,2,0)),"",VLOOKUP($AD70,Scorecard!$D$88:$E$89,2,0))</f>
        <v/>
      </c>
      <c r="AF70" s="13"/>
      <c r="AG70" s="10"/>
      <c r="AH70" s="11" t="str">
        <f>IF(ISERROR(VLOOKUP($AG70,Scorecard!$D$94:$E$95,2,0)),"",VLOOKUP($AG70,Scorecard!$D$94:$E$95,2,0))</f>
        <v/>
      </c>
      <c r="AI70" s="10"/>
      <c r="AJ70" s="11" t="str">
        <f>IF(ISERROR(VLOOKUP($AI70,Scorecard!$D$100:$E$104,2,0)),"",VLOOKUP($AI70,Scorecard!$D$100:$E$104,2,0))</f>
        <v/>
      </c>
      <c r="AK70" s="18" t="str">
        <f t="shared" si="1"/>
        <v/>
      </c>
      <c r="AL70" s="15" t="str">
        <f t="shared" si="2"/>
        <v/>
      </c>
      <c r="AM70" s="17" t="str">
        <f t="shared" si="3"/>
        <v/>
      </c>
      <c r="AN70" s="16"/>
      <c r="AO70" s="14"/>
      <c r="AP70" s="14"/>
    </row>
    <row r="71" spans="2:42">
      <c r="B71" s="10"/>
      <c r="C71" s="10"/>
      <c r="D71" s="10"/>
      <c r="E71" s="10"/>
      <c r="F71" s="10"/>
      <c r="G71" s="11" t="str">
        <f>IF(ISERROR(VLOOKUP($F71,Scorecard!$D$7:$E$11,2,0)),"",VLOOKUP($F71,Scorecard!$D$7:$E$11,2,0))</f>
        <v/>
      </c>
      <c r="H71" s="10"/>
      <c r="I71" s="11" t="str">
        <f>IF(ISERROR(VLOOKUP($H71,Scorecard!$D$16:$E$19,2,0)),"",VLOOKUP($H71,Scorecard!$D$16:$E$19,2,0))</f>
        <v/>
      </c>
      <c r="J71" s="10"/>
      <c r="K71" s="11" t="str">
        <f>IF(ISERROR(VLOOKUP($J71,Scorecard!$D$26:$E$30,2,0)),"",VLOOKUP($J71,Scorecard!$D$26:$E$30,2,0))</f>
        <v/>
      </c>
      <c r="L71" s="10"/>
      <c r="M71" s="11" t="str">
        <f>IF(ISERROR(VLOOKUP($L71,Scorecard!$D$35:$E$39,2,0)),"",VLOOKUP($L71,Scorecard!$D$35:$E$39,2,0))</f>
        <v/>
      </c>
      <c r="N71" s="10"/>
      <c r="O71" s="11"/>
      <c r="P71" s="10"/>
      <c r="Q71" s="12"/>
      <c r="R71" s="10"/>
      <c r="S71" s="19" t="str">
        <f>IF(ISERROR(VLOOKUP($P71,Scorecard!$D$46:$F$51,3,0)*Q71*R71/8/60/260),"",VLOOKUP($P71,Scorecard!$D$46:$F$51,3,0)*Q71*R71/8/60/260)</f>
        <v/>
      </c>
      <c r="T71" s="13"/>
      <c r="U71" s="10"/>
      <c r="V71" s="7" t="str">
        <f>IF(ISERROR(VLOOKUP($U71,Scorecard!$D$56:$E$59,2,0)),"",VLOOKUP($U71,Scorecard!$D$56:$E$59,2,0))</f>
        <v/>
      </c>
      <c r="W71" s="10"/>
      <c r="X71" s="11" t="str">
        <f>IF(ISERROR(VLOOKUP($W71,Scorecard!$D$66:$E$70,2,0)),"",VLOOKUP($W71,Scorecard!$D$66:$E$70,2,0))</f>
        <v/>
      </c>
      <c r="Y71" s="10"/>
      <c r="Z71" s="11" t="str">
        <f>IF(ISERROR(VLOOKUP($Y71,Scorecard!$D$73:$E$75,2,0)),"",VLOOKUP($Y71,Scorecard!$D$73:$E$75,2,0))</f>
        <v/>
      </c>
      <c r="AA71" s="13"/>
      <c r="AB71" s="10"/>
      <c r="AC71" s="11" t="str">
        <f>IF(ISERROR(VLOOKUP($AB71,Scorecard!$D$80:$E$83,2,0)),"",VLOOKUP($AB71,Scorecard!$D$80:$E$83,2,0))</f>
        <v/>
      </c>
      <c r="AD71" s="10"/>
      <c r="AE71" s="11" t="str">
        <f>IF(ISERROR(VLOOKUP($AD71,Scorecard!$D$88:$E$89,2,0)),"",VLOOKUP($AD71,Scorecard!$D$88:$E$89,2,0))</f>
        <v/>
      </c>
      <c r="AF71" s="13"/>
      <c r="AG71" s="10"/>
      <c r="AH71" s="11" t="str">
        <f>IF(ISERROR(VLOOKUP($AG71,Scorecard!$D$94:$E$95,2,0)),"",VLOOKUP($AG71,Scorecard!$D$94:$E$95,2,0))</f>
        <v/>
      </c>
      <c r="AI71" s="10"/>
      <c r="AJ71" s="11" t="str">
        <f>IF(ISERROR(VLOOKUP($AI71,Scorecard!$D$100:$E$104,2,0)),"",VLOOKUP($AI71,Scorecard!$D$100:$E$104,2,0))</f>
        <v/>
      </c>
      <c r="AK71" s="18" t="str">
        <f t="shared" si="1"/>
        <v/>
      </c>
      <c r="AL71" s="15" t="str">
        <f t="shared" si="2"/>
        <v/>
      </c>
      <c r="AM71" s="17" t="str">
        <f t="shared" si="3"/>
        <v/>
      </c>
      <c r="AN71" s="16"/>
      <c r="AO71" s="14"/>
      <c r="AP71" s="14"/>
    </row>
    <row r="72" spans="2:42">
      <c r="B72" s="10"/>
      <c r="C72" s="10"/>
      <c r="D72" s="10"/>
      <c r="E72" s="10"/>
      <c r="F72" s="10"/>
      <c r="G72" s="11" t="str">
        <f>IF(ISERROR(VLOOKUP($F72,Scorecard!$D$7:$E$11,2,0)),"",VLOOKUP($F72,Scorecard!$D$7:$E$11,2,0))</f>
        <v/>
      </c>
      <c r="H72" s="10"/>
      <c r="I72" s="11" t="str">
        <f>IF(ISERROR(VLOOKUP($H72,Scorecard!$D$16:$E$19,2,0)),"",VLOOKUP($H72,Scorecard!$D$16:$E$19,2,0))</f>
        <v/>
      </c>
      <c r="J72" s="10"/>
      <c r="K72" s="11" t="str">
        <f>IF(ISERROR(VLOOKUP($J72,Scorecard!$D$26:$E$30,2,0)),"",VLOOKUP($J72,Scorecard!$D$26:$E$30,2,0))</f>
        <v/>
      </c>
      <c r="L72" s="10"/>
      <c r="M72" s="11" t="str">
        <f>IF(ISERROR(VLOOKUP($L72,Scorecard!$D$35:$E$39,2,0)),"",VLOOKUP($L72,Scorecard!$D$35:$E$39,2,0))</f>
        <v/>
      </c>
      <c r="N72" s="10"/>
      <c r="O72" s="11"/>
      <c r="P72" s="10"/>
      <c r="Q72" s="12"/>
      <c r="R72" s="10"/>
      <c r="S72" s="19" t="str">
        <f>IF(ISERROR(VLOOKUP($P72,Scorecard!$D$46:$F$51,3,0)*Q72*R72/8/60/260),"",VLOOKUP($P72,Scorecard!$D$46:$F$51,3,0)*Q72*R72/8/60/260)</f>
        <v/>
      </c>
      <c r="T72" s="13"/>
      <c r="U72" s="10"/>
      <c r="V72" s="7" t="str">
        <f>IF(ISERROR(VLOOKUP($U72,Scorecard!$D$56:$E$59,2,0)),"",VLOOKUP($U72,Scorecard!$D$56:$E$59,2,0))</f>
        <v/>
      </c>
      <c r="W72" s="10"/>
      <c r="X72" s="11" t="str">
        <f>IF(ISERROR(VLOOKUP($W72,Scorecard!$D$66:$E$70,2,0)),"",VLOOKUP($W72,Scorecard!$D$66:$E$70,2,0))</f>
        <v/>
      </c>
      <c r="Y72" s="10"/>
      <c r="Z72" s="11" t="str">
        <f>IF(ISERROR(VLOOKUP($Y72,Scorecard!$D$73:$E$75,2,0)),"",VLOOKUP($Y72,Scorecard!$D$73:$E$75,2,0))</f>
        <v/>
      </c>
      <c r="AA72" s="13"/>
      <c r="AB72" s="10"/>
      <c r="AC72" s="11" t="str">
        <f>IF(ISERROR(VLOOKUP($AB72,Scorecard!$D$80:$E$83,2,0)),"",VLOOKUP($AB72,Scorecard!$D$80:$E$83,2,0))</f>
        <v/>
      </c>
      <c r="AD72" s="10"/>
      <c r="AE72" s="11" t="str">
        <f>IF(ISERROR(VLOOKUP($AD72,Scorecard!$D$88:$E$89,2,0)),"",VLOOKUP($AD72,Scorecard!$D$88:$E$89,2,0))</f>
        <v/>
      </c>
      <c r="AF72" s="13"/>
      <c r="AG72" s="10"/>
      <c r="AH72" s="11" t="str">
        <f>IF(ISERROR(VLOOKUP($AG72,Scorecard!$D$94:$E$95,2,0)),"",VLOOKUP($AG72,Scorecard!$D$94:$E$95,2,0))</f>
        <v/>
      </c>
      <c r="AI72" s="10"/>
      <c r="AJ72" s="11" t="str">
        <f>IF(ISERROR(VLOOKUP($AI72,Scorecard!$D$100:$E$104,2,0)),"",VLOOKUP($AI72,Scorecard!$D$100:$E$104,2,0))</f>
        <v/>
      </c>
      <c r="AK72" s="18" t="str">
        <f t="shared" ref="AK72:AK135" si="6">IF(ISERROR(IF($AF72*(1-$AA72-50%*$AJ72-10%*$Z72)&lt;0%,0%,$AF72*(1-$AA72-50%*$AJ72-10%*$Z72))),"",IF($AF72*(1-$AA72-50%*$AJ72-10%*$Z72)&lt;0%,0%,$AF72*(1-$AA72-50%*$AJ72-10%*$Z72)))</f>
        <v/>
      </c>
      <c r="AL72" s="15" t="str">
        <f t="shared" ref="AL72:AL135" si="7">IF(ISERROR(IF($AF72*(1-$AA72-50%*$AH72-10%*$Z72)&lt;0%,0%,$AF72*(1-$AA72-50%*$AH72-10%*$Z72))*S72*260*8),"",IF($AF72*(1-$AA72-50%*$AH72-10%*$Z72)&lt;0%,0%,$AF72*(1-$AA72-50%*$AH72-10%*$Z72))*S72*260*8)</f>
        <v/>
      </c>
      <c r="AM72" s="17" t="str">
        <f t="shared" ref="AM72:AM135" si="8">IF(ISERROR(IF(($T72-$AF72*(1-$AA72-50%*$AH72-10%*$Z72)*$T72)/$T72&lt;0,0,($T72-$AF72*(1-$AA72-50%*$AH72-10%*$Z72)*$T72)/$T72)),"",IF(($T72-$AF72*(1-$AA72-50%*$AH72-10%*$Z72)*$T72)/$T72&lt;0,0,($T72-$AF72*(1-$AA72-50%*$AH72-10%*$Z72)*$T72)/$T72))</f>
        <v/>
      </c>
      <c r="AN72" s="16"/>
      <c r="AO72" s="14"/>
      <c r="AP72" s="14"/>
    </row>
    <row r="73" spans="2:42">
      <c r="B73" s="10"/>
      <c r="C73" s="10"/>
      <c r="D73" s="10"/>
      <c r="E73" s="10"/>
      <c r="F73" s="10"/>
      <c r="G73" s="11" t="str">
        <f>IF(ISERROR(VLOOKUP($F73,Scorecard!$D$7:$E$11,2,0)),"",VLOOKUP($F73,Scorecard!$D$7:$E$11,2,0))</f>
        <v/>
      </c>
      <c r="H73" s="10"/>
      <c r="I73" s="11" t="str">
        <f>IF(ISERROR(VLOOKUP($H73,Scorecard!$D$16:$E$19,2,0)),"",VLOOKUP($H73,Scorecard!$D$16:$E$19,2,0))</f>
        <v/>
      </c>
      <c r="J73" s="10"/>
      <c r="K73" s="11" t="str">
        <f>IF(ISERROR(VLOOKUP($J73,Scorecard!$D$26:$E$30,2,0)),"",VLOOKUP($J73,Scorecard!$D$26:$E$30,2,0))</f>
        <v/>
      </c>
      <c r="L73" s="10"/>
      <c r="M73" s="11" t="str">
        <f>IF(ISERROR(VLOOKUP($L73,Scorecard!$D$35:$E$39,2,0)),"",VLOOKUP($L73,Scorecard!$D$35:$E$39,2,0))</f>
        <v/>
      </c>
      <c r="N73" s="10"/>
      <c r="O73" s="11"/>
      <c r="P73" s="10"/>
      <c r="Q73" s="12"/>
      <c r="R73" s="10"/>
      <c r="S73" s="19" t="str">
        <f>IF(ISERROR(VLOOKUP($P73,Scorecard!$D$46:$F$51,3,0)*Q73*R73/8/60/260),"",VLOOKUP($P73,Scorecard!$D$46:$F$51,3,0)*Q73*R73/8/60/260)</f>
        <v/>
      </c>
      <c r="T73" s="13"/>
      <c r="U73" s="10"/>
      <c r="V73" s="7" t="str">
        <f>IF(ISERROR(VLOOKUP($U73,Scorecard!$D$56:$E$59,2,0)),"",VLOOKUP($U73,Scorecard!$D$56:$E$59,2,0))</f>
        <v/>
      </c>
      <c r="W73" s="10"/>
      <c r="X73" s="11" t="str">
        <f>IF(ISERROR(VLOOKUP($W73,Scorecard!$D$66:$E$70,2,0)),"",VLOOKUP($W73,Scorecard!$D$66:$E$70,2,0))</f>
        <v/>
      </c>
      <c r="Y73" s="10"/>
      <c r="Z73" s="11" t="str">
        <f>IF(ISERROR(VLOOKUP($Y73,Scorecard!$D$73:$E$75,2,0)),"",VLOOKUP($Y73,Scorecard!$D$73:$E$75,2,0))</f>
        <v/>
      </c>
      <c r="AA73" s="13"/>
      <c r="AB73" s="10"/>
      <c r="AC73" s="11" t="str">
        <f>IF(ISERROR(VLOOKUP($AB73,Scorecard!$D$80:$E$83,2,0)),"",VLOOKUP($AB73,Scorecard!$D$80:$E$83,2,0))</f>
        <v/>
      </c>
      <c r="AD73" s="10"/>
      <c r="AE73" s="11" t="str">
        <f>IF(ISERROR(VLOOKUP($AD73,Scorecard!$D$88:$E$89,2,0)),"",VLOOKUP($AD73,Scorecard!$D$88:$E$89,2,0))</f>
        <v/>
      </c>
      <c r="AF73" s="13"/>
      <c r="AG73" s="10"/>
      <c r="AH73" s="11" t="str">
        <f>IF(ISERROR(VLOOKUP($AG73,Scorecard!$D$94:$E$95,2,0)),"",VLOOKUP($AG73,Scorecard!$D$94:$E$95,2,0))</f>
        <v/>
      </c>
      <c r="AI73" s="10"/>
      <c r="AJ73" s="11" t="str">
        <f>IF(ISERROR(VLOOKUP($AI73,Scorecard!$D$100:$E$104,2,0)),"",VLOOKUP($AI73,Scorecard!$D$100:$E$104,2,0))</f>
        <v/>
      </c>
      <c r="AK73" s="18" t="str">
        <f t="shared" si="6"/>
        <v/>
      </c>
      <c r="AL73" s="15" t="str">
        <f t="shared" si="7"/>
        <v/>
      </c>
      <c r="AM73" s="17" t="str">
        <f t="shared" si="8"/>
        <v/>
      </c>
      <c r="AN73" s="16"/>
      <c r="AO73" s="14"/>
      <c r="AP73" s="14"/>
    </row>
    <row r="74" spans="2:42">
      <c r="B74" s="10"/>
      <c r="C74" s="10"/>
      <c r="D74" s="10"/>
      <c r="E74" s="10"/>
      <c r="F74" s="10"/>
      <c r="G74" s="11" t="str">
        <f>IF(ISERROR(VLOOKUP($F74,Scorecard!$D$7:$E$11,2,0)),"",VLOOKUP($F74,Scorecard!$D$7:$E$11,2,0))</f>
        <v/>
      </c>
      <c r="H74" s="10"/>
      <c r="I74" s="11" t="str">
        <f>IF(ISERROR(VLOOKUP($H74,Scorecard!$D$16:$E$19,2,0)),"",VLOOKUP($H74,Scorecard!$D$16:$E$19,2,0))</f>
        <v/>
      </c>
      <c r="J74" s="10"/>
      <c r="K74" s="11" t="str">
        <f>IF(ISERROR(VLOOKUP($J74,Scorecard!$D$26:$E$30,2,0)),"",VLOOKUP($J74,Scorecard!$D$26:$E$30,2,0))</f>
        <v/>
      </c>
      <c r="L74" s="10"/>
      <c r="M74" s="11" t="str">
        <f>IF(ISERROR(VLOOKUP($L74,Scorecard!$D$35:$E$39,2,0)),"",VLOOKUP($L74,Scorecard!$D$35:$E$39,2,0))</f>
        <v/>
      </c>
      <c r="N74" s="10"/>
      <c r="O74" s="11"/>
      <c r="P74" s="10"/>
      <c r="Q74" s="12"/>
      <c r="R74" s="10"/>
      <c r="S74" s="19" t="str">
        <f>IF(ISERROR(VLOOKUP($P74,Scorecard!$D$46:$F$51,3,0)*Q74*R74/8/60/260),"",VLOOKUP($P74,Scorecard!$D$46:$F$51,3,0)*Q74*R74/8/60/260)</f>
        <v/>
      </c>
      <c r="T74" s="13"/>
      <c r="U74" s="10"/>
      <c r="V74" s="7" t="str">
        <f>IF(ISERROR(VLOOKUP($U74,Scorecard!$D$56:$E$59,2,0)),"",VLOOKUP($U74,Scorecard!$D$56:$E$59,2,0))</f>
        <v/>
      </c>
      <c r="W74" s="10"/>
      <c r="X74" s="11" t="str">
        <f>IF(ISERROR(VLOOKUP($W74,Scorecard!$D$66:$E$70,2,0)),"",VLOOKUP($W74,Scorecard!$D$66:$E$70,2,0))</f>
        <v/>
      </c>
      <c r="Y74" s="10"/>
      <c r="Z74" s="11" t="str">
        <f>IF(ISERROR(VLOOKUP($Y74,Scorecard!$D$73:$E$75,2,0)),"",VLOOKUP($Y74,Scorecard!$D$73:$E$75,2,0))</f>
        <v/>
      </c>
      <c r="AA74" s="13"/>
      <c r="AB74" s="10"/>
      <c r="AC74" s="11" t="str">
        <f>IF(ISERROR(VLOOKUP($AB74,Scorecard!$D$80:$E$83,2,0)),"",VLOOKUP($AB74,Scorecard!$D$80:$E$83,2,0))</f>
        <v/>
      </c>
      <c r="AD74" s="10"/>
      <c r="AE74" s="11" t="str">
        <f>IF(ISERROR(VLOOKUP($AD74,Scorecard!$D$88:$E$89,2,0)),"",VLOOKUP($AD74,Scorecard!$D$88:$E$89,2,0))</f>
        <v/>
      </c>
      <c r="AF74" s="13"/>
      <c r="AG74" s="10"/>
      <c r="AH74" s="11" t="str">
        <f>IF(ISERROR(VLOOKUP($AG74,Scorecard!$D$94:$E$95,2,0)),"",VLOOKUP($AG74,Scorecard!$D$94:$E$95,2,0))</f>
        <v/>
      </c>
      <c r="AI74" s="10"/>
      <c r="AJ74" s="11" t="str">
        <f>IF(ISERROR(VLOOKUP($AI74,Scorecard!$D$100:$E$104,2,0)),"",VLOOKUP($AI74,Scorecard!$D$100:$E$104,2,0))</f>
        <v/>
      </c>
      <c r="AK74" s="18" t="str">
        <f t="shared" si="6"/>
        <v/>
      </c>
      <c r="AL74" s="15" t="str">
        <f t="shared" si="7"/>
        <v/>
      </c>
      <c r="AM74" s="17" t="str">
        <f t="shared" si="8"/>
        <v/>
      </c>
      <c r="AN74" s="16"/>
      <c r="AO74" s="14"/>
      <c r="AP74" s="14"/>
    </row>
    <row r="75" spans="2:42">
      <c r="B75" s="10"/>
      <c r="C75" s="10"/>
      <c r="D75" s="10"/>
      <c r="E75" s="10"/>
      <c r="F75" s="10"/>
      <c r="G75" s="11" t="str">
        <f>IF(ISERROR(VLOOKUP($F75,Scorecard!$D$7:$E$11,2,0)),"",VLOOKUP($F75,Scorecard!$D$7:$E$11,2,0))</f>
        <v/>
      </c>
      <c r="H75" s="10"/>
      <c r="I75" s="11" t="str">
        <f>IF(ISERROR(VLOOKUP($H75,Scorecard!$D$16:$E$19,2,0)),"",VLOOKUP($H75,Scorecard!$D$16:$E$19,2,0))</f>
        <v/>
      </c>
      <c r="J75" s="10"/>
      <c r="K75" s="11" t="str">
        <f>IF(ISERROR(VLOOKUP($J75,Scorecard!$D$26:$E$30,2,0)),"",VLOOKUP($J75,Scorecard!$D$26:$E$30,2,0))</f>
        <v/>
      </c>
      <c r="L75" s="10"/>
      <c r="M75" s="11" t="str">
        <f>IF(ISERROR(VLOOKUP($L75,Scorecard!$D$35:$E$39,2,0)),"",VLOOKUP($L75,Scorecard!$D$35:$E$39,2,0))</f>
        <v/>
      </c>
      <c r="N75" s="10"/>
      <c r="O75" s="11"/>
      <c r="P75" s="10"/>
      <c r="Q75" s="12"/>
      <c r="R75" s="10"/>
      <c r="S75" s="19" t="str">
        <f>IF(ISERROR(VLOOKUP($P75,Scorecard!$D$46:$F$51,3,0)*Q75*R75/8/60/260),"",VLOOKUP($P75,Scorecard!$D$46:$F$51,3,0)*Q75*R75/8/60/260)</f>
        <v/>
      </c>
      <c r="T75" s="13"/>
      <c r="U75" s="10"/>
      <c r="V75" s="7" t="str">
        <f>IF(ISERROR(VLOOKUP($U75,Scorecard!$D$56:$E$59,2,0)),"",VLOOKUP($U75,Scorecard!$D$56:$E$59,2,0))</f>
        <v/>
      </c>
      <c r="W75" s="10"/>
      <c r="X75" s="11" t="str">
        <f>IF(ISERROR(VLOOKUP($W75,Scorecard!$D$66:$E$70,2,0)),"",VLOOKUP($W75,Scorecard!$D$66:$E$70,2,0))</f>
        <v/>
      </c>
      <c r="Y75" s="10"/>
      <c r="Z75" s="11" t="str">
        <f>IF(ISERROR(VLOOKUP($Y75,Scorecard!$D$73:$E$75,2,0)),"",VLOOKUP($Y75,Scorecard!$D$73:$E$75,2,0))</f>
        <v/>
      </c>
      <c r="AA75" s="13"/>
      <c r="AB75" s="10"/>
      <c r="AC75" s="11" t="str">
        <f>IF(ISERROR(VLOOKUP($AB75,Scorecard!$D$80:$E$83,2,0)),"",VLOOKUP($AB75,Scorecard!$D$80:$E$83,2,0))</f>
        <v/>
      </c>
      <c r="AD75" s="10"/>
      <c r="AE75" s="11" t="str">
        <f>IF(ISERROR(VLOOKUP($AD75,Scorecard!$D$88:$E$89,2,0)),"",VLOOKUP($AD75,Scorecard!$D$88:$E$89,2,0))</f>
        <v/>
      </c>
      <c r="AF75" s="13"/>
      <c r="AG75" s="10"/>
      <c r="AH75" s="11" t="str">
        <f>IF(ISERROR(VLOOKUP($AG75,Scorecard!$D$94:$E$95,2,0)),"",VLOOKUP($AG75,Scorecard!$D$94:$E$95,2,0))</f>
        <v/>
      </c>
      <c r="AI75" s="10"/>
      <c r="AJ75" s="11" t="str">
        <f>IF(ISERROR(VLOOKUP($AI75,Scorecard!$D$100:$E$104,2,0)),"",VLOOKUP($AI75,Scorecard!$D$100:$E$104,2,0))</f>
        <v/>
      </c>
      <c r="AK75" s="18" t="str">
        <f t="shared" si="6"/>
        <v/>
      </c>
      <c r="AL75" s="15" t="str">
        <f t="shared" si="7"/>
        <v/>
      </c>
      <c r="AM75" s="17" t="str">
        <f t="shared" si="8"/>
        <v/>
      </c>
      <c r="AN75" s="16"/>
      <c r="AO75" s="14"/>
      <c r="AP75" s="14"/>
    </row>
    <row r="76" spans="2:42">
      <c r="B76" s="10"/>
      <c r="C76" s="10"/>
      <c r="D76" s="10"/>
      <c r="E76" s="10"/>
      <c r="F76" s="10"/>
      <c r="G76" s="11" t="str">
        <f>IF(ISERROR(VLOOKUP($F76,Scorecard!$D$7:$E$11,2,0)),"",VLOOKUP($F76,Scorecard!$D$7:$E$11,2,0))</f>
        <v/>
      </c>
      <c r="H76" s="10"/>
      <c r="I76" s="11" t="str">
        <f>IF(ISERROR(VLOOKUP($H76,Scorecard!$D$16:$E$19,2,0)),"",VLOOKUP($H76,Scorecard!$D$16:$E$19,2,0))</f>
        <v/>
      </c>
      <c r="J76" s="10"/>
      <c r="K76" s="11" t="str">
        <f>IF(ISERROR(VLOOKUP($J76,Scorecard!$D$26:$E$30,2,0)),"",VLOOKUP($J76,Scorecard!$D$26:$E$30,2,0))</f>
        <v/>
      </c>
      <c r="L76" s="10"/>
      <c r="M76" s="11" t="str">
        <f>IF(ISERROR(VLOOKUP($L76,Scorecard!$D$35:$E$39,2,0)),"",VLOOKUP($L76,Scorecard!$D$35:$E$39,2,0))</f>
        <v/>
      </c>
      <c r="N76" s="10"/>
      <c r="O76" s="11"/>
      <c r="P76" s="10"/>
      <c r="Q76" s="12"/>
      <c r="R76" s="10"/>
      <c r="S76" s="19" t="str">
        <f>IF(ISERROR(VLOOKUP($P76,Scorecard!$D$46:$F$51,3,0)*Q76*R76/8/60/260),"",VLOOKUP($P76,Scorecard!$D$46:$F$51,3,0)*Q76*R76/8/60/260)</f>
        <v/>
      </c>
      <c r="T76" s="13"/>
      <c r="U76" s="10"/>
      <c r="V76" s="7" t="str">
        <f>IF(ISERROR(VLOOKUP($U76,Scorecard!$D$56:$E$59,2,0)),"",VLOOKUP($U76,Scorecard!$D$56:$E$59,2,0))</f>
        <v/>
      </c>
      <c r="W76" s="10"/>
      <c r="X76" s="11" t="str">
        <f>IF(ISERROR(VLOOKUP($W76,Scorecard!$D$66:$E$70,2,0)),"",VLOOKUP($W76,Scorecard!$D$66:$E$70,2,0))</f>
        <v/>
      </c>
      <c r="Y76" s="10"/>
      <c r="Z76" s="11" t="str">
        <f>IF(ISERROR(VLOOKUP($Y76,Scorecard!$D$73:$E$75,2,0)),"",VLOOKUP($Y76,Scorecard!$D$73:$E$75,2,0))</f>
        <v/>
      </c>
      <c r="AA76" s="13"/>
      <c r="AB76" s="10"/>
      <c r="AC76" s="11" t="str">
        <f>IF(ISERROR(VLOOKUP($AB76,Scorecard!$D$80:$E$83,2,0)),"",VLOOKUP($AB76,Scorecard!$D$80:$E$83,2,0))</f>
        <v/>
      </c>
      <c r="AD76" s="10"/>
      <c r="AE76" s="11" t="str">
        <f>IF(ISERROR(VLOOKUP($AD76,Scorecard!$D$88:$E$89,2,0)),"",VLOOKUP($AD76,Scorecard!$D$88:$E$89,2,0))</f>
        <v/>
      </c>
      <c r="AF76" s="13"/>
      <c r="AG76" s="10"/>
      <c r="AH76" s="11" t="str">
        <f>IF(ISERROR(VLOOKUP($AG76,Scorecard!$D$94:$E$95,2,0)),"",VLOOKUP($AG76,Scorecard!$D$94:$E$95,2,0))</f>
        <v/>
      </c>
      <c r="AI76" s="10"/>
      <c r="AJ76" s="11" t="str">
        <f>IF(ISERROR(VLOOKUP($AI76,Scorecard!$D$100:$E$104,2,0)),"",VLOOKUP($AI76,Scorecard!$D$100:$E$104,2,0))</f>
        <v/>
      </c>
      <c r="AK76" s="18" t="str">
        <f t="shared" si="6"/>
        <v/>
      </c>
      <c r="AL76" s="15" t="str">
        <f t="shared" si="7"/>
        <v/>
      </c>
      <c r="AM76" s="17" t="str">
        <f t="shared" si="8"/>
        <v/>
      </c>
      <c r="AN76" s="16"/>
      <c r="AO76" s="14"/>
      <c r="AP76" s="14"/>
    </row>
    <row r="77" spans="2:42">
      <c r="B77" s="10"/>
      <c r="C77" s="10"/>
      <c r="D77" s="10"/>
      <c r="E77" s="10"/>
      <c r="F77" s="10"/>
      <c r="G77" s="11" t="str">
        <f>IF(ISERROR(VLOOKUP($F77,Scorecard!$D$7:$E$11,2,0)),"",VLOOKUP($F77,Scorecard!$D$7:$E$11,2,0))</f>
        <v/>
      </c>
      <c r="H77" s="10"/>
      <c r="I77" s="11" t="str">
        <f>IF(ISERROR(VLOOKUP($H77,Scorecard!$D$16:$E$19,2,0)),"",VLOOKUP($H77,Scorecard!$D$16:$E$19,2,0))</f>
        <v/>
      </c>
      <c r="J77" s="10"/>
      <c r="K77" s="11" t="str">
        <f>IF(ISERROR(VLOOKUP($J77,Scorecard!$D$26:$E$30,2,0)),"",VLOOKUP($J77,Scorecard!$D$26:$E$30,2,0))</f>
        <v/>
      </c>
      <c r="L77" s="10"/>
      <c r="M77" s="11" t="str">
        <f>IF(ISERROR(VLOOKUP($L77,Scorecard!$D$35:$E$39,2,0)),"",VLOOKUP($L77,Scorecard!$D$35:$E$39,2,0))</f>
        <v/>
      </c>
      <c r="N77" s="10"/>
      <c r="O77" s="11"/>
      <c r="P77" s="10"/>
      <c r="Q77" s="12"/>
      <c r="R77" s="10"/>
      <c r="S77" s="19" t="str">
        <f>IF(ISERROR(VLOOKUP($P77,Scorecard!$D$46:$F$51,3,0)*Q77*R77/8/60/260),"",VLOOKUP($P77,Scorecard!$D$46:$F$51,3,0)*Q77*R77/8/60/260)</f>
        <v/>
      </c>
      <c r="T77" s="13"/>
      <c r="U77" s="10"/>
      <c r="V77" s="7" t="str">
        <f>IF(ISERROR(VLOOKUP($U77,Scorecard!$D$56:$E$59,2,0)),"",VLOOKUP($U77,Scorecard!$D$56:$E$59,2,0))</f>
        <v/>
      </c>
      <c r="W77" s="10"/>
      <c r="X77" s="11" t="str">
        <f>IF(ISERROR(VLOOKUP($W77,Scorecard!$D$66:$E$70,2,0)),"",VLOOKUP($W77,Scorecard!$D$66:$E$70,2,0))</f>
        <v/>
      </c>
      <c r="Y77" s="10"/>
      <c r="Z77" s="11" t="str">
        <f>IF(ISERROR(VLOOKUP($Y77,Scorecard!$D$73:$E$75,2,0)),"",VLOOKUP($Y77,Scorecard!$D$73:$E$75,2,0))</f>
        <v/>
      </c>
      <c r="AA77" s="13"/>
      <c r="AB77" s="10"/>
      <c r="AC77" s="11" t="str">
        <f>IF(ISERROR(VLOOKUP($AB77,Scorecard!$D$80:$E$83,2,0)),"",VLOOKUP($AB77,Scorecard!$D$80:$E$83,2,0))</f>
        <v/>
      </c>
      <c r="AD77" s="10"/>
      <c r="AE77" s="11" t="str">
        <f>IF(ISERROR(VLOOKUP($AD77,Scorecard!$D$88:$E$89,2,0)),"",VLOOKUP($AD77,Scorecard!$D$88:$E$89,2,0))</f>
        <v/>
      </c>
      <c r="AF77" s="13"/>
      <c r="AG77" s="10"/>
      <c r="AH77" s="11" t="str">
        <f>IF(ISERROR(VLOOKUP($AG77,Scorecard!$D$94:$E$95,2,0)),"",VLOOKUP($AG77,Scorecard!$D$94:$E$95,2,0))</f>
        <v/>
      </c>
      <c r="AI77" s="10"/>
      <c r="AJ77" s="11" t="str">
        <f>IF(ISERROR(VLOOKUP($AI77,Scorecard!$D$100:$E$104,2,0)),"",VLOOKUP($AI77,Scorecard!$D$100:$E$104,2,0))</f>
        <v/>
      </c>
      <c r="AK77" s="18" t="str">
        <f t="shared" si="6"/>
        <v/>
      </c>
      <c r="AL77" s="15" t="str">
        <f t="shared" si="7"/>
        <v/>
      </c>
      <c r="AM77" s="17" t="str">
        <f t="shared" si="8"/>
        <v/>
      </c>
      <c r="AN77" s="16"/>
      <c r="AO77" s="14"/>
      <c r="AP77" s="14"/>
    </row>
    <row r="78" spans="2:42">
      <c r="B78" s="10"/>
      <c r="C78" s="10"/>
      <c r="D78" s="10"/>
      <c r="E78" s="10"/>
      <c r="F78" s="10"/>
      <c r="G78" s="11" t="str">
        <f>IF(ISERROR(VLOOKUP($F78,Scorecard!$D$7:$E$11,2,0)),"",VLOOKUP($F78,Scorecard!$D$7:$E$11,2,0))</f>
        <v/>
      </c>
      <c r="H78" s="10"/>
      <c r="I78" s="11" t="str">
        <f>IF(ISERROR(VLOOKUP($H78,Scorecard!$D$16:$E$19,2,0)),"",VLOOKUP($H78,Scorecard!$D$16:$E$19,2,0))</f>
        <v/>
      </c>
      <c r="J78" s="10"/>
      <c r="K78" s="11" t="str">
        <f>IF(ISERROR(VLOOKUP($J78,Scorecard!$D$26:$E$30,2,0)),"",VLOOKUP($J78,Scorecard!$D$26:$E$30,2,0))</f>
        <v/>
      </c>
      <c r="L78" s="10"/>
      <c r="M78" s="11" t="str">
        <f>IF(ISERROR(VLOOKUP($L78,Scorecard!$D$35:$E$39,2,0)),"",VLOOKUP($L78,Scorecard!$D$35:$E$39,2,0))</f>
        <v/>
      </c>
      <c r="N78" s="10"/>
      <c r="O78" s="11"/>
      <c r="P78" s="10"/>
      <c r="Q78" s="12"/>
      <c r="R78" s="10"/>
      <c r="S78" s="19" t="str">
        <f>IF(ISERROR(VLOOKUP($P78,Scorecard!$D$46:$F$51,3,0)*Q78*R78/8/60/260),"",VLOOKUP($P78,Scorecard!$D$46:$F$51,3,0)*Q78*R78/8/60/260)</f>
        <v/>
      </c>
      <c r="T78" s="13"/>
      <c r="U78" s="10"/>
      <c r="V78" s="7" t="str">
        <f>IF(ISERROR(VLOOKUP($U78,Scorecard!$D$56:$E$59,2,0)),"",VLOOKUP($U78,Scorecard!$D$56:$E$59,2,0))</f>
        <v/>
      </c>
      <c r="W78" s="10"/>
      <c r="X78" s="11" t="str">
        <f>IF(ISERROR(VLOOKUP($W78,Scorecard!$D$66:$E$70,2,0)),"",VLOOKUP($W78,Scorecard!$D$66:$E$70,2,0))</f>
        <v/>
      </c>
      <c r="Y78" s="10"/>
      <c r="Z78" s="11" t="str">
        <f>IF(ISERROR(VLOOKUP($Y78,Scorecard!$D$73:$E$75,2,0)),"",VLOOKUP($Y78,Scorecard!$D$73:$E$75,2,0))</f>
        <v/>
      </c>
      <c r="AA78" s="13"/>
      <c r="AB78" s="10"/>
      <c r="AC78" s="11" t="str">
        <f>IF(ISERROR(VLOOKUP($AB78,Scorecard!$D$80:$E$83,2,0)),"",VLOOKUP($AB78,Scorecard!$D$80:$E$83,2,0))</f>
        <v/>
      </c>
      <c r="AD78" s="10"/>
      <c r="AE78" s="11" t="str">
        <f>IF(ISERROR(VLOOKUP($AD78,Scorecard!$D$88:$E$89,2,0)),"",VLOOKUP($AD78,Scorecard!$D$88:$E$89,2,0))</f>
        <v/>
      </c>
      <c r="AF78" s="13"/>
      <c r="AG78" s="10"/>
      <c r="AH78" s="11" t="str">
        <f>IF(ISERROR(VLOOKUP($AG78,Scorecard!$D$94:$E$95,2,0)),"",VLOOKUP($AG78,Scorecard!$D$94:$E$95,2,0))</f>
        <v/>
      </c>
      <c r="AI78" s="10"/>
      <c r="AJ78" s="11" t="str">
        <f>IF(ISERROR(VLOOKUP($AI78,Scorecard!$D$100:$E$104,2,0)),"",VLOOKUP($AI78,Scorecard!$D$100:$E$104,2,0))</f>
        <v/>
      </c>
      <c r="AK78" s="18" t="str">
        <f t="shared" si="6"/>
        <v/>
      </c>
      <c r="AL78" s="15" t="str">
        <f t="shared" si="7"/>
        <v/>
      </c>
      <c r="AM78" s="17" t="str">
        <f t="shared" si="8"/>
        <v/>
      </c>
      <c r="AN78" s="16"/>
      <c r="AO78" s="14"/>
      <c r="AP78" s="14"/>
    </row>
    <row r="79" spans="2:42">
      <c r="B79" s="10"/>
      <c r="C79" s="10"/>
      <c r="D79" s="10"/>
      <c r="E79" s="10"/>
      <c r="F79" s="10"/>
      <c r="G79" s="11" t="str">
        <f>IF(ISERROR(VLOOKUP($F79,Scorecard!$D$7:$E$11,2,0)),"",VLOOKUP($F79,Scorecard!$D$7:$E$11,2,0))</f>
        <v/>
      </c>
      <c r="H79" s="10"/>
      <c r="I79" s="11" t="str">
        <f>IF(ISERROR(VLOOKUP($H79,Scorecard!$D$16:$E$19,2,0)),"",VLOOKUP($H79,Scorecard!$D$16:$E$19,2,0))</f>
        <v/>
      </c>
      <c r="J79" s="10"/>
      <c r="K79" s="11" t="str">
        <f>IF(ISERROR(VLOOKUP($J79,Scorecard!$D$26:$E$30,2,0)),"",VLOOKUP($J79,Scorecard!$D$26:$E$30,2,0))</f>
        <v/>
      </c>
      <c r="L79" s="10"/>
      <c r="M79" s="11" t="str">
        <f>IF(ISERROR(VLOOKUP($L79,Scorecard!$D$35:$E$39,2,0)),"",VLOOKUP($L79,Scorecard!$D$35:$E$39,2,0))</f>
        <v/>
      </c>
      <c r="N79" s="10"/>
      <c r="O79" s="11"/>
      <c r="P79" s="10"/>
      <c r="Q79" s="12"/>
      <c r="R79" s="10"/>
      <c r="S79" s="19" t="str">
        <f>IF(ISERROR(VLOOKUP($P79,Scorecard!$D$46:$F$51,3,0)*Q79*R79/8/60/260),"",VLOOKUP($P79,Scorecard!$D$46:$F$51,3,0)*Q79*R79/8/60/260)</f>
        <v/>
      </c>
      <c r="T79" s="13"/>
      <c r="U79" s="10"/>
      <c r="V79" s="7" t="str">
        <f>IF(ISERROR(VLOOKUP($U79,Scorecard!$D$56:$E$59,2,0)),"",VLOOKUP($U79,Scorecard!$D$56:$E$59,2,0))</f>
        <v/>
      </c>
      <c r="W79" s="10"/>
      <c r="X79" s="11" t="str">
        <f>IF(ISERROR(VLOOKUP($W79,Scorecard!$D$66:$E$70,2,0)),"",VLOOKUP($W79,Scorecard!$D$66:$E$70,2,0))</f>
        <v/>
      </c>
      <c r="Y79" s="10"/>
      <c r="Z79" s="11" t="str">
        <f>IF(ISERROR(VLOOKUP($Y79,Scorecard!$D$73:$E$75,2,0)),"",VLOOKUP($Y79,Scorecard!$D$73:$E$75,2,0))</f>
        <v/>
      </c>
      <c r="AA79" s="13"/>
      <c r="AB79" s="10"/>
      <c r="AC79" s="11" t="str">
        <f>IF(ISERROR(VLOOKUP($AB79,Scorecard!$D$80:$E$83,2,0)),"",VLOOKUP($AB79,Scorecard!$D$80:$E$83,2,0))</f>
        <v/>
      </c>
      <c r="AD79" s="10"/>
      <c r="AE79" s="11" t="str">
        <f>IF(ISERROR(VLOOKUP($AD79,Scorecard!$D$88:$E$89,2,0)),"",VLOOKUP($AD79,Scorecard!$D$88:$E$89,2,0))</f>
        <v/>
      </c>
      <c r="AF79" s="13"/>
      <c r="AG79" s="10"/>
      <c r="AH79" s="11" t="str">
        <f>IF(ISERROR(VLOOKUP($AG79,Scorecard!$D$94:$E$95,2,0)),"",VLOOKUP($AG79,Scorecard!$D$94:$E$95,2,0))</f>
        <v/>
      </c>
      <c r="AI79" s="10"/>
      <c r="AJ79" s="11" t="str">
        <f>IF(ISERROR(VLOOKUP($AI79,Scorecard!$D$100:$E$104,2,0)),"",VLOOKUP($AI79,Scorecard!$D$100:$E$104,2,0))</f>
        <v/>
      </c>
      <c r="AK79" s="18" t="str">
        <f t="shared" si="6"/>
        <v/>
      </c>
      <c r="AL79" s="15" t="str">
        <f t="shared" si="7"/>
        <v/>
      </c>
      <c r="AM79" s="17" t="str">
        <f t="shared" si="8"/>
        <v/>
      </c>
      <c r="AN79" s="16"/>
      <c r="AO79" s="14"/>
      <c r="AP79" s="14"/>
    </row>
    <row r="80" spans="2:42">
      <c r="B80" s="10"/>
      <c r="C80" s="10"/>
      <c r="D80" s="10"/>
      <c r="E80" s="10"/>
      <c r="F80" s="10"/>
      <c r="G80" s="11" t="str">
        <f>IF(ISERROR(VLOOKUP($F80,Scorecard!$D$7:$E$11,2,0)),"",VLOOKUP($F80,Scorecard!$D$7:$E$11,2,0))</f>
        <v/>
      </c>
      <c r="H80" s="10"/>
      <c r="I80" s="11" t="str">
        <f>IF(ISERROR(VLOOKUP($H80,Scorecard!$D$16:$E$19,2,0)),"",VLOOKUP($H80,Scorecard!$D$16:$E$19,2,0))</f>
        <v/>
      </c>
      <c r="J80" s="10"/>
      <c r="K80" s="11" t="str">
        <f>IF(ISERROR(VLOOKUP($J80,Scorecard!$D$26:$E$30,2,0)),"",VLOOKUP($J80,Scorecard!$D$26:$E$30,2,0))</f>
        <v/>
      </c>
      <c r="L80" s="10"/>
      <c r="M80" s="11" t="str">
        <f>IF(ISERROR(VLOOKUP($L80,Scorecard!$D$35:$E$39,2,0)),"",VLOOKUP($L80,Scorecard!$D$35:$E$39,2,0))</f>
        <v/>
      </c>
      <c r="N80" s="10"/>
      <c r="O80" s="11"/>
      <c r="P80" s="10"/>
      <c r="Q80" s="12"/>
      <c r="R80" s="10"/>
      <c r="S80" s="19" t="str">
        <f>IF(ISERROR(VLOOKUP($P80,Scorecard!$D$46:$F$51,3,0)*Q80*R80/8/60/260),"",VLOOKUP($P80,Scorecard!$D$46:$F$51,3,0)*Q80*R80/8/60/260)</f>
        <v/>
      </c>
      <c r="T80" s="13"/>
      <c r="U80" s="10"/>
      <c r="V80" s="7" t="str">
        <f>IF(ISERROR(VLOOKUP($U80,Scorecard!$D$56:$E$59,2,0)),"",VLOOKUP($U80,Scorecard!$D$56:$E$59,2,0))</f>
        <v/>
      </c>
      <c r="W80" s="10"/>
      <c r="X80" s="11" t="str">
        <f>IF(ISERROR(VLOOKUP($W80,Scorecard!$D$66:$E$70,2,0)),"",VLOOKUP($W80,Scorecard!$D$66:$E$70,2,0))</f>
        <v/>
      </c>
      <c r="Y80" s="10"/>
      <c r="Z80" s="11" t="str">
        <f>IF(ISERROR(VLOOKUP($Y80,Scorecard!$D$73:$E$75,2,0)),"",VLOOKUP($Y80,Scorecard!$D$73:$E$75,2,0))</f>
        <v/>
      </c>
      <c r="AA80" s="13"/>
      <c r="AB80" s="10"/>
      <c r="AC80" s="11" t="str">
        <f>IF(ISERROR(VLOOKUP($AB80,Scorecard!$D$80:$E$83,2,0)),"",VLOOKUP($AB80,Scorecard!$D$80:$E$83,2,0))</f>
        <v/>
      </c>
      <c r="AD80" s="10"/>
      <c r="AE80" s="11" t="str">
        <f>IF(ISERROR(VLOOKUP($AD80,Scorecard!$D$88:$E$89,2,0)),"",VLOOKUP($AD80,Scorecard!$D$88:$E$89,2,0))</f>
        <v/>
      </c>
      <c r="AF80" s="13"/>
      <c r="AG80" s="10"/>
      <c r="AH80" s="11" t="str">
        <f>IF(ISERROR(VLOOKUP($AG80,Scorecard!$D$94:$E$95,2,0)),"",VLOOKUP($AG80,Scorecard!$D$94:$E$95,2,0))</f>
        <v/>
      </c>
      <c r="AI80" s="10"/>
      <c r="AJ80" s="11" t="str">
        <f>IF(ISERROR(VLOOKUP($AI80,Scorecard!$D$100:$E$104,2,0)),"",VLOOKUP($AI80,Scorecard!$D$100:$E$104,2,0))</f>
        <v/>
      </c>
      <c r="AK80" s="18" t="str">
        <f t="shared" si="6"/>
        <v/>
      </c>
      <c r="AL80" s="15" t="str">
        <f t="shared" si="7"/>
        <v/>
      </c>
      <c r="AM80" s="17" t="str">
        <f t="shared" si="8"/>
        <v/>
      </c>
      <c r="AN80" s="16"/>
      <c r="AO80" s="14"/>
      <c r="AP80" s="14"/>
    </row>
    <row r="81" spans="2:42">
      <c r="B81" s="10"/>
      <c r="C81" s="10"/>
      <c r="D81" s="10"/>
      <c r="E81" s="10"/>
      <c r="F81" s="10"/>
      <c r="G81" s="11" t="str">
        <f>IF(ISERROR(VLOOKUP($F81,Scorecard!$D$7:$E$11,2,0)),"",VLOOKUP($F81,Scorecard!$D$7:$E$11,2,0))</f>
        <v/>
      </c>
      <c r="H81" s="10"/>
      <c r="I81" s="11" t="str">
        <f>IF(ISERROR(VLOOKUP($H81,Scorecard!$D$16:$E$19,2,0)),"",VLOOKUP($H81,Scorecard!$D$16:$E$19,2,0))</f>
        <v/>
      </c>
      <c r="J81" s="10"/>
      <c r="K81" s="11" t="str">
        <f>IF(ISERROR(VLOOKUP($J81,Scorecard!$D$26:$E$30,2,0)),"",VLOOKUP($J81,Scorecard!$D$26:$E$30,2,0))</f>
        <v/>
      </c>
      <c r="L81" s="10"/>
      <c r="M81" s="11" t="str">
        <f>IF(ISERROR(VLOOKUP($L81,Scorecard!$D$35:$E$39,2,0)),"",VLOOKUP($L81,Scorecard!$D$35:$E$39,2,0))</f>
        <v/>
      </c>
      <c r="N81" s="10"/>
      <c r="O81" s="11"/>
      <c r="P81" s="10"/>
      <c r="Q81" s="12"/>
      <c r="R81" s="10"/>
      <c r="S81" s="19" t="str">
        <f>IF(ISERROR(VLOOKUP($P81,Scorecard!$D$46:$F$51,3,0)*Q81*R81/8/60/260),"",VLOOKUP($P81,Scorecard!$D$46:$F$51,3,0)*Q81*R81/8/60/260)</f>
        <v/>
      </c>
      <c r="T81" s="13"/>
      <c r="U81" s="10"/>
      <c r="V81" s="7" t="str">
        <f>IF(ISERROR(VLOOKUP($U81,Scorecard!$D$56:$E$59,2,0)),"",VLOOKUP($U81,Scorecard!$D$56:$E$59,2,0))</f>
        <v/>
      </c>
      <c r="W81" s="10"/>
      <c r="X81" s="11" t="str">
        <f>IF(ISERROR(VLOOKUP($W81,Scorecard!$D$66:$E$70,2,0)),"",VLOOKUP($W81,Scorecard!$D$66:$E$70,2,0))</f>
        <v/>
      </c>
      <c r="Y81" s="10"/>
      <c r="Z81" s="11" t="str">
        <f>IF(ISERROR(VLOOKUP($Y81,Scorecard!$D$73:$E$75,2,0)),"",VLOOKUP($Y81,Scorecard!$D$73:$E$75,2,0))</f>
        <v/>
      </c>
      <c r="AA81" s="13"/>
      <c r="AB81" s="10"/>
      <c r="AC81" s="11" t="str">
        <f>IF(ISERROR(VLOOKUP($AB81,Scorecard!$D$80:$E$83,2,0)),"",VLOOKUP($AB81,Scorecard!$D$80:$E$83,2,0))</f>
        <v/>
      </c>
      <c r="AD81" s="10"/>
      <c r="AE81" s="11" t="str">
        <f>IF(ISERROR(VLOOKUP($AD81,Scorecard!$D$88:$E$89,2,0)),"",VLOOKUP($AD81,Scorecard!$D$88:$E$89,2,0))</f>
        <v/>
      </c>
      <c r="AF81" s="13"/>
      <c r="AG81" s="10"/>
      <c r="AH81" s="11" t="str">
        <f>IF(ISERROR(VLOOKUP($AG81,Scorecard!$D$94:$E$95,2,0)),"",VLOOKUP($AG81,Scorecard!$D$94:$E$95,2,0))</f>
        <v/>
      </c>
      <c r="AI81" s="10"/>
      <c r="AJ81" s="11" t="str">
        <f>IF(ISERROR(VLOOKUP($AI81,Scorecard!$D$100:$E$104,2,0)),"",VLOOKUP($AI81,Scorecard!$D$100:$E$104,2,0))</f>
        <v/>
      </c>
      <c r="AK81" s="18" t="str">
        <f t="shared" si="6"/>
        <v/>
      </c>
      <c r="AL81" s="15" t="str">
        <f t="shared" si="7"/>
        <v/>
      </c>
      <c r="AM81" s="17" t="str">
        <f t="shared" si="8"/>
        <v/>
      </c>
      <c r="AN81" s="16"/>
      <c r="AO81" s="14"/>
      <c r="AP81" s="14"/>
    </row>
    <row r="82" spans="2:42">
      <c r="B82" s="10"/>
      <c r="C82" s="10"/>
      <c r="D82" s="10"/>
      <c r="E82" s="10"/>
      <c r="F82" s="10"/>
      <c r="G82" s="11" t="str">
        <f>IF(ISERROR(VLOOKUP($F82,Scorecard!$D$7:$E$11,2,0)),"",VLOOKUP($F82,Scorecard!$D$7:$E$11,2,0))</f>
        <v/>
      </c>
      <c r="H82" s="10"/>
      <c r="I82" s="11" t="str">
        <f>IF(ISERROR(VLOOKUP($H82,Scorecard!$D$16:$E$19,2,0)),"",VLOOKUP($H82,Scorecard!$D$16:$E$19,2,0))</f>
        <v/>
      </c>
      <c r="J82" s="10"/>
      <c r="K82" s="11" t="str">
        <f>IF(ISERROR(VLOOKUP($J82,Scorecard!$D$26:$E$30,2,0)),"",VLOOKUP($J82,Scorecard!$D$26:$E$30,2,0))</f>
        <v/>
      </c>
      <c r="L82" s="10"/>
      <c r="M82" s="11" t="str">
        <f>IF(ISERROR(VLOOKUP($L82,Scorecard!$D$35:$E$39,2,0)),"",VLOOKUP($L82,Scorecard!$D$35:$E$39,2,0))</f>
        <v/>
      </c>
      <c r="N82" s="10"/>
      <c r="O82" s="11"/>
      <c r="P82" s="10"/>
      <c r="Q82" s="12"/>
      <c r="R82" s="10"/>
      <c r="S82" s="19" t="str">
        <f>IF(ISERROR(VLOOKUP($P82,Scorecard!$D$46:$F$51,3,0)*Q82*R82/8/60/260),"",VLOOKUP($P82,Scorecard!$D$46:$F$51,3,0)*Q82*R82/8/60/260)</f>
        <v/>
      </c>
      <c r="T82" s="13"/>
      <c r="U82" s="10"/>
      <c r="V82" s="7" t="str">
        <f>IF(ISERROR(VLOOKUP($U82,Scorecard!$D$56:$E$59,2,0)),"",VLOOKUP($U82,Scorecard!$D$56:$E$59,2,0))</f>
        <v/>
      </c>
      <c r="W82" s="10"/>
      <c r="X82" s="11" t="str">
        <f>IF(ISERROR(VLOOKUP($W82,Scorecard!$D$66:$E$70,2,0)),"",VLOOKUP($W82,Scorecard!$D$66:$E$70,2,0))</f>
        <v/>
      </c>
      <c r="Y82" s="10"/>
      <c r="Z82" s="11" t="str">
        <f>IF(ISERROR(VLOOKUP($Y82,Scorecard!$D$73:$E$75,2,0)),"",VLOOKUP($Y82,Scorecard!$D$73:$E$75,2,0))</f>
        <v/>
      </c>
      <c r="AA82" s="13"/>
      <c r="AB82" s="10"/>
      <c r="AC82" s="11" t="str">
        <f>IF(ISERROR(VLOOKUP($AB82,Scorecard!$D$80:$E$83,2,0)),"",VLOOKUP($AB82,Scorecard!$D$80:$E$83,2,0))</f>
        <v/>
      </c>
      <c r="AD82" s="10"/>
      <c r="AE82" s="11" t="str">
        <f>IF(ISERROR(VLOOKUP($AD82,Scorecard!$D$88:$E$89,2,0)),"",VLOOKUP($AD82,Scorecard!$D$88:$E$89,2,0))</f>
        <v/>
      </c>
      <c r="AF82" s="13"/>
      <c r="AG82" s="10"/>
      <c r="AH82" s="11" t="str">
        <f>IF(ISERROR(VLOOKUP($AG82,Scorecard!$D$94:$E$95,2,0)),"",VLOOKUP($AG82,Scorecard!$D$94:$E$95,2,0))</f>
        <v/>
      </c>
      <c r="AI82" s="10"/>
      <c r="AJ82" s="11" t="str">
        <f>IF(ISERROR(VLOOKUP($AI82,Scorecard!$D$100:$E$104,2,0)),"",VLOOKUP($AI82,Scorecard!$D$100:$E$104,2,0))</f>
        <v/>
      </c>
      <c r="AK82" s="18" t="str">
        <f t="shared" si="6"/>
        <v/>
      </c>
      <c r="AL82" s="15" t="str">
        <f t="shared" si="7"/>
        <v/>
      </c>
      <c r="AM82" s="17" t="str">
        <f t="shared" si="8"/>
        <v/>
      </c>
      <c r="AN82" s="16"/>
      <c r="AO82" s="14"/>
      <c r="AP82" s="14"/>
    </row>
    <row r="83" spans="2:42">
      <c r="B83" s="10"/>
      <c r="C83" s="10"/>
      <c r="D83" s="10"/>
      <c r="E83" s="10"/>
      <c r="F83" s="10"/>
      <c r="G83" s="11" t="str">
        <f>IF(ISERROR(VLOOKUP($F83,Scorecard!$D$7:$E$11,2,0)),"",VLOOKUP($F83,Scorecard!$D$7:$E$11,2,0))</f>
        <v/>
      </c>
      <c r="H83" s="10"/>
      <c r="I83" s="11" t="str">
        <f>IF(ISERROR(VLOOKUP($H83,Scorecard!$D$16:$E$19,2,0)),"",VLOOKUP($H83,Scorecard!$D$16:$E$19,2,0))</f>
        <v/>
      </c>
      <c r="J83" s="10"/>
      <c r="K83" s="11" t="str">
        <f>IF(ISERROR(VLOOKUP($J83,Scorecard!$D$26:$E$30,2,0)),"",VLOOKUP($J83,Scorecard!$D$26:$E$30,2,0))</f>
        <v/>
      </c>
      <c r="L83" s="10"/>
      <c r="M83" s="11" t="str">
        <f>IF(ISERROR(VLOOKUP($L83,Scorecard!$D$35:$E$39,2,0)),"",VLOOKUP($L83,Scorecard!$D$35:$E$39,2,0))</f>
        <v/>
      </c>
      <c r="N83" s="10"/>
      <c r="O83" s="11"/>
      <c r="P83" s="10"/>
      <c r="Q83" s="12"/>
      <c r="R83" s="10"/>
      <c r="S83" s="19" t="str">
        <f>IF(ISERROR(VLOOKUP($P83,Scorecard!$D$46:$F$51,3,0)*Q83*R83/8/60/260),"",VLOOKUP($P83,Scorecard!$D$46:$F$51,3,0)*Q83*R83/8/60/260)</f>
        <v/>
      </c>
      <c r="T83" s="13"/>
      <c r="U83" s="10"/>
      <c r="V83" s="7" t="str">
        <f>IF(ISERROR(VLOOKUP($U83,Scorecard!$D$56:$E$59,2,0)),"",VLOOKUP($U83,Scorecard!$D$56:$E$59,2,0))</f>
        <v/>
      </c>
      <c r="W83" s="10"/>
      <c r="X83" s="11" t="str">
        <f>IF(ISERROR(VLOOKUP($W83,Scorecard!$D$66:$E$70,2,0)),"",VLOOKUP($W83,Scorecard!$D$66:$E$70,2,0))</f>
        <v/>
      </c>
      <c r="Y83" s="10"/>
      <c r="Z83" s="11" t="str">
        <f>IF(ISERROR(VLOOKUP($Y83,Scorecard!$D$73:$E$75,2,0)),"",VLOOKUP($Y83,Scorecard!$D$73:$E$75,2,0))</f>
        <v/>
      </c>
      <c r="AA83" s="13"/>
      <c r="AB83" s="10"/>
      <c r="AC83" s="11" t="str">
        <f>IF(ISERROR(VLOOKUP($AB83,Scorecard!$D$80:$E$83,2,0)),"",VLOOKUP($AB83,Scorecard!$D$80:$E$83,2,0))</f>
        <v/>
      </c>
      <c r="AD83" s="10"/>
      <c r="AE83" s="11" t="str">
        <f>IF(ISERROR(VLOOKUP($AD83,Scorecard!$D$88:$E$89,2,0)),"",VLOOKUP($AD83,Scorecard!$D$88:$E$89,2,0))</f>
        <v/>
      </c>
      <c r="AF83" s="13"/>
      <c r="AG83" s="10"/>
      <c r="AH83" s="11" t="str">
        <f>IF(ISERROR(VLOOKUP($AG83,Scorecard!$D$94:$E$95,2,0)),"",VLOOKUP($AG83,Scorecard!$D$94:$E$95,2,0))</f>
        <v/>
      </c>
      <c r="AI83" s="10"/>
      <c r="AJ83" s="11" t="str">
        <f>IF(ISERROR(VLOOKUP($AI83,Scorecard!$D$100:$E$104,2,0)),"",VLOOKUP($AI83,Scorecard!$D$100:$E$104,2,0))</f>
        <v/>
      </c>
      <c r="AK83" s="18" t="str">
        <f t="shared" si="6"/>
        <v/>
      </c>
      <c r="AL83" s="15" t="str">
        <f t="shared" si="7"/>
        <v/>
      </c>
      <c r="AM83" s="17" t="str">
        <f t="shared" si="8"/>
        <v/>
      </c>
      <c r="AN83" s="16"/>
      <c r="AO83" s="14"/>
      <c r="AP83" s="14"/>
    </row>
    <row r="84" spans="2:42">
      <c r="B84" s="10"/>
      <c r="C84" s="10"/>
      <c r="D84" s="10"/>
      <c r="E84" s="10"/>
      <c r="F84" s="10"/>
      <c r="G84" s="11" t="str">
        <f>IF(ISERROR(VLOOKUP($F84,Scorecard!$D$7:$E$11,2,0)),"",VLOOKUP($F84,Scorecard!$D$7:$E$11,2,0))</f>
        <v/>
      </c>
      <c r="H84" s="10"/>
      <c r="I84" s="11" t="str">
        <f>IF(ISERROR(VLOOKUP($H84,Scorecard!$D$16:$E$19,2,0)),"",VLOOKUP($H84,Scorecard!$D$16:$E$19,2,0))</f>
        <v/>
      </c>
      <c r="J84" s="10"/>
      <c r="K84" s="11" t="str">
        <f>IF(ISERROR(VLOOKUP($J84,Scorecard!$D$26:$E$30,2,0)),"",VLOOKUP($J84,Scorecard!$D$26:$E$30,2,0))</f>
        <v/>
      </c>
      <c r="L84" s="10"/>
      <c r="M84" s="11" t="str">
        <f>IF(ISERROR(VLOOKUP($L84,Scorecard!$D$35:$E$39,2,0)),"",VLOOKUP($L84,Scorecard!$D$35:$E$39,2,0))</f>
        <v/>
      </c>
      <c r="N84" s="10"/>
      <c r="O84" s="11"/>
      <c r="P84" s="10"/>
      <c r="Q84" s="12"/>
      <c r="R84" s="10"/>
      <c r="S84" s="19" t="str">
        <f>IF(ISERROR(VLOOKUP($P84,Scorecard!$D$46:$F$51,3,0)*Q84*R84/8/60/260),"",VLOOKUP($P84,Scorecard!$D$46:$F$51,3,0)*Q84*R84/8/60/260)</f>
        <v/>
      </c>
      <c r="T84" s="13"/>
      <c r="U84" s="10"/>
      <c r="V84" s="7" t="str">
        <f>IF(ISERROR(VLOOKUP($U84,Scorecard!$D$56:$E$59,2,0)),"",VLOOKUP($U84,Scorecard!$D$56:$E$59,2,0))</f>
        <v/>
      </c>
      <c r="W84" s="10"/>
      <c r="X84" s="11" t="str">
        <f>IF(ISERROR(VLOOKUP($W84,Scorecard!$D$66:$E$70,2,0)),"",VLOOKUP($W84,Scorecard!$D$66:$E$70,2,0))</f>
        <v/>
      </c>
      <c r="Y84" s="10"/>
      <c r="Z84" s="11" t="str">
        <f>IF(ISERROR(VLOOKUP($Y84,Scorecard!$D$73:$E$75,2,0)),"",VLOOKUP($Y84,Scorecard!$D$73:$E$75,2,0))</f>
        <v/>
      </c>
      <c r="AA84" s="13"/>
      <c r="AB84" s="10"/>
      <c r="AC84" s="11" t="str">
        <f>IF(ISERROR(VLOOKUP($AB84,Scorecard!$D$80:$E$83,2,0)),"",VLOOKUP($AB84,Scorecard!$D$80:$E$83,2,0))</f>
        <v/>
      </c>
      <c r="AD84" s="10"/>
      <c r="AE84" s="11" t="str">
        <f>IF(ISERROR(VLOOKUP($AD84,Scorecard!$D$88:$E$89,2,0)),"",VLOOKUP($AD84,Scorecard!$D$88:$E$89,2,0))</f>
        <v/>
      </c>
      <c r="AF84" s="13"/>
      <c r="AG84" s="10"/>
      <c r="AH84" s="11" t="str">
        <f>IF(ISERROR(VLOOKUP($AG84,Scorecard!$D$94:$E$95,2,0)),"",VLOOKUP($AG84,Scorecard!$D$94:$E$95,2,0))</f>
        <v/>
      </c>
      <c r="AI84" s="10"/>
      <c r="AJ84" s="11" t="str">
        <f>IF(ISERROR(VLOOKUP($AI84,Scorecard!$D$100:$E$104,2,0)),"",VLOOKUP($AI84,Scorecard!$D$100:$E$104,2,0))</f>
        <v/>
      </c>
      <c r="AK84" s="18" t="str">
        <f t="shared" si="6"/>
        <v/>
      </c>
      <c r="AL84" s="15" t="str">
        <f t="shared" si="7"/>
        <v/>
      </c>
      <c r="AM84" s="17" t="str">
        <f t="shared" si="8"/>
        <v/>
      </c>
      <c r="AN84" s="16"/>
      <c r="AO84" s="14"/>
      <c r="AP84" s="14"/>
    </row>
    <row r="85" spans="2:42">
      <c r="B85" s="10"/>
      <c r="C85" s="10"/>
      <c r="D85" s="10"/>
      <c r="E85" s="10"/>
      <c r="F85" s="10"/>
      <c r="G85" s="11" t="str">
        <f>IF(ISERROR(VLOOKUP($F85,Scorecard!$D$7:$E$11,2,0)),"",VLOOKUP($F85,Scorecard!$D$7:$E$11,2,0))</f>
        <v/>
      </c>
      <c r="H85" s="10"/>
      <c r="I85" s="11" t="str">
        <f>IF(ISERROR(VLOOKUP($H85,Scorecard!$D$16:$E$19,2,0)),"",VLOOKUP($H85,Scorecard!$D$16:$E$19,2,0))</f>
        <v/>
      </c>
      <c r="J85" s="10"/>
      <c r="K85" s="11" t="str">
        <f>IF(ISERROR(VLOOKUP($J85,Scorecard!$D$26:$E$30,2,0)),"",VLOOKUP($J85,Scorecard!$D$26:$E$30,2,0))</f>
        <v/>
      </c>
      <c r="L85" s="10"/>
      <c r="M85" s="11" t="str">
        <f>IF(ISERROR(VLOOKUP($L85,Scorecard!$D$35:$E$39,2,0)),"",VLOOKUP($L85,Scorecard!$D$35:$E$39,2,0))</f>
        <v/>
      </c>
      <c r="N85" s="10"/>
      <c r="O85" s="11"/>
      <c r="P85" s="10"/>
      <c r="Q85" s="12"/>
      <c r="R85" s="10"/>
      <c r="S85" s="19" t="str">
        <f>IF(ISERROR(VLOOKUP($P85,Scorecard!$D$46:$F$51,3,0)*Q85*R85/8/60/260),"",VLOOKUP($P85,Scorecard!$D$46:$F$51,3,0)*Q85*R85/8/60/260)</f>
        <v/>
      </c>
      <c r="T85" s="13"/>
      <c r="U85" s="10"/>
      <c r="V85" s="7" t="str">
        <f>IF(ISERROR(VLOOKUP($U85,Scorecard!$D$56:$E$59,2,0)),"",VLOOKUP($U85,Scorecard!$D$56:$E$59,2,0))</f>
        <v/>
      </c>
      <c r="W85" s="10"/>
      <c r="X85" s="11" t="str">
        <f>IF(ISERROR(VLOOKUP($W85,Scorecard!$D$66:$E$70,2,0)),"",VLOOKUP($W85,Scorecard!$D$66:$E$70,2,0))</f>
        <v/>
      </c>
      <c r="Y85" s="10"/>
      <c r="Z85" s="11" t="str">
        <f>IF(ISERROR(VLOOKUP($Y85,Scorecard!$D$73:$E$75,2,0)),"",VLOOKUP($Y85,Scorecard!$D$73:$E$75,2,0))</f>
        <v/>
      </c>
      <c r="AA85" s="13"/>
      <c r="AB85" s="10"/>
      <c r="AC85" s="11" t="str">
        <f>IF(ISERROR(VLOOKUP($AB85,Scorecard!$D$80:$E$83,2,0)),"",VLOOKUP($AB85,Scorecard!$D$80:$E$83,2,0))</f>
        <v/>
      </c>
      <c r="AD85" s="10"/>
      <c r="AE85" s="11" t="str">
        <f>IF(ISERROR(VLOOKUP($AD85,Scorecard!$D$88:$E$89,2,0)),"",VLOOKUP($AD85,Scorecard!$D$88:$E$89,2,0))</f>
        <v/>
      </c>
      <c r="AF85" s="13"/>
      <c r="AG85" s="10"/>
      <c r="AH85" s="11" t="str">
        <f>IF(ISERROR(VLOOKUP($AG85,Scorecard!$D$94:$E$95,2,0)),"",VLOOKUP($AG85,Scorecard!$D$94:$E$95,2,0))</f>
        <v/>
      </c>
      <c r="AI85" s="10"/>
      <c r="AJ85" s="11" t="str">
        <f>IF(ISERROR(VLOOKUP($AI85,Scorecard!$D$100:$E$104,2,0)),"",VLOOKUP($AI85,Scorecard!$D$100:$E$104,2,0))</f>
        <v/>
      </c>
      <c r="AK85" s="18" t="str">
        <f t="shared" si="6"/>
        <v/>
      </c>
      <c r="AL85" s="15" t="str">
        <f t="shared" si="7"/>
        <v/>
      </c>
      <c r="AM85" s="17" t="str">
        <f t="shared" si="8"/>
        <v/>
      </c>
      <c r="AN85" s="16"/>
      <c r="AO85" s="14"/>
      <c r="AP85" s="14"/>
    </row>
    <row r="86" spans="2:42">
      <c r="B86" s="10"/>
      <c r="C86" s="10"/>
      <c r="D86" s="10"/>
      <c r="E86" s="10"/>
      <c r="F86" s="10"/>
      <c r="G86" s="11" t="str">
        <f>IF(ISERROR(VLOOKUP($F86,Scorecard!$D$7:$E$11,2,0)),"",VLOOKUP($F86,Scorecard!$D$7:$E$11,2,0))</f>
        <v/>
      </c>
      <c r="H86" s="10"/>
      <c r="I86" s="11" t="str">
        <f>IF(ISERROR(VLOOKUP($H86,Scorecard!$D$16:$E$19,2,0)),"",VLOOKUP($H86,Scorecard!$D$16:$E$19,2,0))</f>
        <v/>
      </c>
      <c r="J86" s="10"/>
      <c r="K86" s="11" t="str">
        <f>IF(ISERROR(VLOOKUP($J86,Scorecard!$D$26:$E$30,2,0)),"",VLOOKUP($J86,Scorecard!$D$26:$E$30,2,0))</f>
        <v/>
      </c>
      <c r="L86" s="10"/>
      <c r="M86" s="11" t="str">
        <f>IF(ISERROR(VLOOKUP($L86,Scorecard!$D$35:$E$39,2,0)),"",VLOOKUP($L86,Scorecard!$D$35:$E$39,2,0))</f>
        <v/>
      </c>
      <c r="N86" s="10"/>
      <c r="O86" s="11"/>
      <c r="P86" s="10"/>
      <c r="Q86" s="12"/>
      <c r="R86" s="10"/>
      <c r="S86" s="19" t="str">
        <f>IF(ISERROR(VLOOKUP($P86,Scorecard!$D$46:$F$51,3,0)*Q86*R86/8/60/260),"",VLOOKUP($P86,Scorecard!$D$46:$F$51,3,0)*Q86*R86/8/60/260)</f>
        <v/>
      </c>
      <c r="T86" s="13"/>
      <c r="U86" s="10"/>
      <c r="V86" s="7" t="str">
        <f>IF(ISERROR(VLOOKUP($U86,Scorecard!$D$56:$E$59,2,0)),"",VLOOKUP($U86,Scorecard!$D$56:$E$59,2,0))</f>
        <v/>
      </c>
      <c r="W86" s="10"/>
      <c r="X86" s="11" t="str">
        <f>IF(ISERROR(VLOOKUP($W86,Scorecard!$D$66:$E$70,2,0)),"",VLOOKUP($W86,Scorecard!$D$66:$E$70,2,0))</f>
        <v/>
      </c>
      <c r="Y86" s="10"/>
      <c r="Z86" s="11" t="str">
        <f>IF(ISERROR(VLOOKUP($Y86,Scorecard!$D$73:$E$75,2,0)),"",VLOOKUP($Y86,Scorecard!$D$73:$E$75,2,0))</f>
        <v/>
      </c>
      <c r="AA86" s="13"/>
      <c r="AB86" s="10"/>
      <c r="AC86" s="11" t="str">
        <f>IF(ISERROR(VLOOKUP($AB86,Scorecard!$D$80:$E$83,2,0)),"",VLOOKUP($AB86,Scorecard!$D$80:$E$83,2,0))</f>
        <v/>
      </c>
      <c r="AD86" s="10"/>
      <c r="AE86" s="11" t="str">
        <f>IF(ISERROR(VLOOKUP($AD86,Scorecard!$D$88:$E$89,2,0)),"",VLOOKUP($AD86,Scorecard!$D$88:$E$89,2,0))</f>
        <v/>
      </c>
      <c r="AF86" s="13"/>
      <c r="AG86" s="10"/>
      <c r="AH86" s="11" t="str">
        <f>IF(ISERROR(VLOOKUP($AG86,Scorecard!$D$94:$E$95,2,0)),"",VLOOKUP($AG86,Scorecard!$D$94:$E$95,2,0))</f>
        <v/>
      </c>
      <c r="AI86" s="10"/>
      <c r="AJ86" s="11" t="str">
        <f>IF(ISERROR(VLOOKUP($AI86,Scorecard!$D$100:$E$104,2,0)),"",VLOOKUP($AI86,Scorecard!$D$100:$E$104,2,0))</f>
        <v/>
      </c>
      <c r="AK86" s="18" t="str">
        <f t="shared" si="6"/>
        <v/>
      </c>
      <c r="AL86" s="15" t="str">
        <f t="shared" si="7"/>
        <v/>
      </c>
      <c r="AM86" s="17" t="str">
        <f t="shared" si="8"/>
        <v/>
      </c>
      <c r="AN86" s="16"/>
      <c r="AO86" s="14"/>
      <c r="AP86" s="14"/>
    </row>
    <row r="87" spans="2:42">
      <c r="B87" s="10"/>
      <c r="C87" s="10"/>
      <c r="D87" s="10"/>
      <c r="E87" s="10"/>
      <c r="F87" s="10"/>
      <c r="G87" s="11" t="str">
        <f>IF(ISERROR(VLOOKUP($F87,Scorecard!$D$7:$E$11,2,0)),"",VLOOKUP($F87,Scorecard!$D$7:$E$11,2,0))</f>
        <v/>
      </c>
      <c r="H87" s="10"/>
      <c r="I87" s="11" t="str">
        <f>IF(ISERROR(VLOOKUP($H87,Scorecard!$D$16:$E$19,2,0)),"",VLOOKUP($H87,Scorecard!$D$16:$E$19,2,0))</f>
        <v/>
      </c>
      <c r="J87" s="10"/>
      <c r="K87" s="11" t="str">
        <f>IF(ISERROR(VLOOKUP($J87,Scorecard!$D$26:$E$30,2,0)),"",VLOOKUP($J87,Scorecard!$D$26:$E$30,2,0))</f>
        <v/>
      </c>
      <c r="L87" s="10"/>
      <c r="M87" s="11" t="str">
        <f>IF(ISERROR(VLOOKUP($L87,Scorecard!$D$35:$E$39,2,0)),"",VLOOKUP($L87,Scorecard!$D$35:$E$39,2,0))</f>
        <v/>
      </c>
      <c r="N87" s="10"/>
      <c r="O87" s="11"/>
      <c r="P87" s="10"/>
      <c r="Q87" s="12"/>
      <c r="R87" s="10"/>
      <c r="S87" s="19" t="str">
        <f>IF(ISERROR(VLOOKUP($P87,Scorecard!$D$46:$F$51,3,0)*Q87*R87/8/60/260),"",VLOOKUP($P87,Scorecard!$D$46:$F$51,3,0)*Q87*R87/8/60/260)</f>
        <v/>
      </c>
      <c r="T87" s="13"/>
      <c r="U87" s="10"/>
      <c r="V87" s="7" t="str">
        <f>IF(ISERROR(VLOOKUP($U87,Scorecard!$D$56:$E$59,2,0)),"",VLOOKUP($U87,Scorecard!$D$56:$E$59,2,0))</f>
        <v/>
      </c>
      <c r="W87" s="10"/>
      <c r="X87" s="11" t="str">
        <f>IF(ISERROR(VLOOKUP($W87,Scorecard!$D$66:$E$70,2,0)),"",VLOOKUP($W87,Scorecard!$D$66:$E$70,2,0))</f>
        <v/>
      </c>
      <c r="Y87" s="10"/>
      <c r="Z87" s="11" t="str">
        <f>IF(ISERROR(VLOOKUP($Y87,Scorecard!$D$73:$E$75,2,0)),"",VLOOKUP($Y87,Scorecard!$D$73:$E$75,2,0))</f>
        <v/>
      </c>
      <c r="AA87" s="13"/>
      <c r="AB87" s="10"/>
      <c r="AC87" s="11" t="str">
        <f>IF(ISERROR(VLOOKUP($AB87,Scorecard!$D$80:$E$83,2,0)),"",VLOOKUP($AB87,Scorecard!$D$80:$E$83,2,0))</f>
        <v/>
      </c>
      <c r="AD87" s="10"/>
      <c r="AE87" s="11" t="str">
        <f>IF(ISERROR(VLOOKUP($AD87,Scorecard!$D$88:$E$89,2,0)),"",VLOOKUP($AD87,Scorecard!$D$88:$E$89,2,0))</f>
        <v/>
      </c>
      <c r="AF87" s="13"/>
      <c r="AG87" s="10"/>
      <c r="AH87" s="11" t="str">
        <f>IF(ISERROR(VLOOKUP($AG87,Scorecard!$D$94:$E$95,2,0)),"",VLOOKUP($AG87,Scorecard!$D$94:$E$95,2,0))</f>
        <v/>
      </c>
      <c r="AI87" s="10"/>
      <c r="AJ87" s="11" t="str">
        <f>IF(ISERROR(VLOOKUP($AI87,Scorecard!$D$100:$E$104,2,0)),"",VLOOKUP($AI87,Scorecard!$D$100:$E$104,2,0))</f>
        <v/>
      </c>
      <c r="AK87" s="18" t="str">
        <f t="shared" si="6"/>
        <v/>
      </c>
      <c r="AL87" s="15" t="str">
        <f t="shared" si="7"/>
        <v/>
      </c>
      <c r="AM87" s="17" t="str">
        <f t="shared" si="8"/>
        <v/>
      </c>
      <c r="AN87" s="16"/>
      <c r="AO87" s="14"/>
      <c r="AP87" s="14"/>
    </row>
    <row r="88" spans="2:42">
      <c r="B88" s="10"/>
      <c r="C88" s="10"/>
      <c r="D88" s="10"/>
      <c r="E88" s="10"/>
      <c r="F88" s="10"/>
      <c r="G88" s="11" t="str">
        <f>IF(ISERROR(VLOOKUP($F88,Scorecard!$D$7:$E$11,2,0)),"",VLOOKUP($F88,Scorecard!$D$7:$E$11,2,0))</f>
        <v/>
      </c>
      <c r="H88" s="10"/>
      <c r="I88" s="11" t="str">
        <f>IF(ISERROR(VLOOKUP($H88,Scorecard!$D$16:$E$19,2,0)),"",VLOOKUP($H88,Scorecard!$D$16:$E$19,2,0))</f>
        <v/>
      </c>
      <c r="J88" s="10"/>
      <c r="K88" s="11" t="str">
        <f>IF(ISERROR(VLOOKUP($J88,Scorecard!$D$26:$E$30,2,0)),"",VLOOKUP($J88,Scorecard!$D$26:$E$30,2,0))</f>
        <v/>
      </c>
      <c r="L88" s="10"/>
      <c r="M88" s="11" t="str">
        <f>IF(ISERROR(VLOOKUP($L88,Scorecard!$D$35:$E$39,2,0)),"",VLOOKUP($L88,Scorecard!$D$35:$E$39,2,0))</f>
        <v/>
      </c>
      <c r="N88" s="10"/>
      <c r="O88" s="11"/>
      <c r="P88" s="10"/>
      <c r="Q88" s="12"/>
      <c r="R88" s="10"/>
      <c r="S88" s="19" t="str">
        <f>IF(ISERROR(VLOOKUP($P88,Scorecard!$D$46:$F$51,3,0)*Q88*R88/8/60/260),"",VLOOKUP($P88,Scorecard!$D$46:$F$51,3,0)*Q88*R88/8/60/260)</f>
        <v/>
      </c>
      <c r="T88" s="13"/>
      <c r="U88" s="10"/>
      <c r="V88" s="7" t="str">
        <f>IF(ISERROR(VLOOKUP($U88,Scorecard!$D$56:$E$59,2,0)),"",VLOOKUP($U88,Scorecard!$D$56:$E$59,2,0))</f>
        <v/>
      </c>
      <c r="W88" s="10"/>
      <c r="X88" s="11" t="str">
        <f>IF(ISERROR(VLOOKUP($W88,Scorecard!$D$66:$E$70,2,0)),"",VLOOKUP($W88,Scorecard!$D$66:$E$70,2,0))</f>
        <v/>
      </c>
      <c r="Y88" s="10"/>
      <c r="Z88" s="11" t="str">
        <f>IF(ISERROR(VLOOKUP($Y88,Scorecard!$D$73:$E$75,2,0)),"",VLOOKUP($Y88,Scorecard!$D$73:$E$75,2,0))</f>
        <v/>
      </c>
      <c r="AA88" s="13"/>
      <c r="AB88" s="10"/>
      <c r="AC88" s="11" t="str">
        <f>IF(ISERROR(VLOOKUP($AB88,Scorecard!$D$80:$E$83,2,0)),"",VLOOKUP($AB88,Scorecard!$D$80:$E$83,2,0))</f>
        <v/>
      </c>
      <c r="AD88" s="10"/>
      <c r="AE88" s="11" t="str">
        <f>IF(ISERROR(VLOOKUP($AD88,Scorecard!$D$88:$E$89,2,0)),"",VLOOKUP($AD88,Scorecard!$D$88:$E$89,2,0))</f>
        <v/>
      </c>
      <c r="AF88" s="13"/>
      <c r="AG88" s="10"/>
      <c r="AH88" s="11" t="str">
        <f>IF(ISERROR(VLOOKUP($AG88,Scorecard!$D$94:$E$95,2,0)),"",VLOOKUP($AG88,Scorecard!$D$94:$E$95,2,0))</f>
        <v/>
      </c>
      <c r="AI88" s="10"/>
      <c r="AJ88" s="11" t="str">
        <f>IF(ISERROR(VLOOKUP($AI88,Scorecard!$D$100:$E$104,2,0)),"",VLOOKUP($AI88,Scorecard!$D$100:$E$104,2,0))</f>
        <v/>
      </c>
      <c r="AK88" s="18" t="str">
        <f t="shared" si="6"/>
        <v/>
      </c>
      <c r="AL88" s="15" t="str">
        <f t="shared" si="7"/>
        <v/>
      </c>
      <c r="AM88" s="17" t="str">
        <f t="shared" si="8"/>
        <v/>
      </c>
      <c r="AN88" s="16"/>
      <c r="AO88" s="14"/>
      <c r="AP88" s="14"/>
    </row>
    <row r="89" spans="2:42">
      <c r="B89" s="10"/>
      <c r="C89" s="10"/>
      <c r="D89" s="10"/>
      <c r="E89" s="10"/>
      <c r="F89" s="10"/>
      <c r="G89" s="11" t="str">
        <f>IF(ISERROR(VLOOKUP($F89,Scorecard!$D$7:$E$11,2,0)),"",VLOOKUP($F89,Scorecard!$D$7:$E$11,2,0))</f>
        <v/>
      </c>
      <c r="H89" s="10"/>
      <c r="I89" s="11" t="str">
        <f>IF(ISERROR(VLOOKUP($H89,Scorecard!$D$16:$E$19,2,0)),"",VLOOKUP($H89,Scorecard!$D$16:$E$19,2,0))</f>
        <v/>
      </c>
      <c r="J89" s="10"/>
      <c r="K89" s="11" t="str">
        <f>IF(ISERROR(VLOOKUP($J89,Scorecard!$D$26:$E$30,2,0)),"",VLOOKUP($J89,Scorecard!$D$26:$E$30,2,0))</f>
        <v/>
      </c>
      <c r="L89" s="10"/>
      <c r="M89" s="11" t="str">
        <f>IF(ISERROR(VLOOKUP($L89,Scorecard!$D$35:$E$39,2,0)),"",VLOOKUP($L89,Scorecard!$D$35:$E$39,2,0))</f>
        <v/>
      </c>
      <c r="N89" s="10"/>
      <c r="O89" s="11"/>
      <c r="P89" s="10"/>
      <c r="Q89" s="12"/>
      <c r="R89" s="10"/>
      <c r="S89" s="19" t="str">
        <f>IF(ISERROR(VLOOKUP($P89,Scorecard!$D$46:$F$51,3,0)*Q89*R89/8/60/260),"",VLOOKUP($P89,Scorecard!$D$46:$F$51,3,0)*Q89*R89/8/60/260)</f>
        <v/>
      </c>
      <c r="T89" s="13"/>
      <c r="U89" s="10"/>
      <c r="V89" s="7" t="str">
        <f>IF(ISERROR(VLOOKUP($U89,Scorecard!$D$56:$E$59,2,0)),"",VLOOKUP($U89,Scorecard!$D$56:$E$59,2,0))</f>
        <v/>
      </c>
      <c r="W89" s="10"/>
      <c r="X89" s="11" t="str">
        <f>IF(ISERROR(VLOOKUP($W89,Scorecard!$D$66:$E$70,2,0)),"",VLOOKUP($W89,Scorecard!$D$66:$E$70,2,0))</f>
        <v/>
      </c>
      <c r="Y89" s="10"/>
      <c r="Z89" s="11" t="str">
        <f>IF(ISERROR(VLOOKUP($Y89,Scorecard!$D$73:$E$75,2,0)),"",VLOOKUP($Y89,Scorecard!$D$73:$E$75,2,0))</f>
        <v/>
      </c>
      <c r="AA89" s="13"/>
      <c r="AB89" s="10"/>
      <c r="AC89" s="11" t="str">
        <f>IF(ISERROR(VLOOKUP($AB89,Scorecard!$D$80:$E$83,2,0)),"",VLOOKUP($AB89,Scorecard!$D$80:$E$83,2,0))</f>
        <v/>
      </c>
      <c r="AD89" s="10"/>
      <c r="AE89" s="11" t="str">
        <f>IF(ISERROR(VLOOKUP($AD89,Scorecard!$D$88:$E$89,2,0)),"",VLOOKUP($AD89,Scorecard!$D$88:$E$89,2,0))</f>
        <v/>
      </c>
      <c r="AF89" s="13"/>
      <c r="AG89" s="10"/>
      <c r="AH89" s="11" t="str">
        <f>IF(ISERROR(VLOOKUP($AG89,Scorecard!$D$94:$E$95,2,0)),"",VLOOKUP($AG89,Scorecard!$D$94:$E$95,2,0))</f>
        <v/>
      </c>
      <c r="AI89" s="10"/>
      <c r="AJ89" s="11" t="str">
        <f>IF(ISERROR(VLOOKUP($AI89,Scorecard!$D$100:$E$104,2,0)),"",VLOOKUP($AI89,Scorecard!$D$100:$E$104,2,0))</f>
        <v/>
      </c>
      <c r="AK89" s="18" t="str">
        <f t="shared" si="6"/>
        <v/>
      </c>
      <c r="AL89" s="15" t="str">
        <f t="shared" si="7"/>
        <v/>
      </c>
      <c r="AM89" s="17" t="str">
        <f t="shared" si="8"/>
        <v/>
      </c>
      <c r="AN89" s="16"/>
      <c r="AO89" s="14"/>
      <c r="AP89" s="14"/>
    </row>
    <row r="90" spans="2:42">
      <c r="B90" s="10"/>
      <c r="C90" s="10"/>
      <c r="D90" s="10"/>
      <c r="E90" s="10"/>
      <c r="F90" s="10"/>
      <c r="G90" s="11" t="str">
        <f>IF(ISERROR(VLOOKUP($F90,Scorecard!$D$7:$E$11,2,0)),"",VLOOKUP($F90,Scorecard!$D$7:$E$11,2,0))</f>
        <v/>
      </c>
      <c r="H90" s="10"/>
      <c r="I90" s="11" t="str">
        <f>IF(ISERROR(VLOOKUP($H90,Scorecard!$D$16:$E$19,2,0)),"",VLOOKUP($H90,Scorecard!$D$16:$E$19,2,0))</f>
        <v/>
      </c>
      <c r="J90" s="10"/>
      <c r="K90" s="11" t="str">
        <f>IF(ISERROR(VLOOKUP($J90,Scorecard!$D$26:$E$30,2,0)),"",VLOOKUP($J90,Scorecard!$D$26:$E$30,2,0))</f>
        <v/>
      </c>
      <c r="L90" s="10"/>
      <c r="M90" s="11" t="str">
        <f>IF(ISERROR(VLOOKUP($L90,Scorecard!$D$35:$E$39,2,0)),"",VLOOKUP($L90,Scorecard!$D$35:$E$39,2,0))</f>
        <v/>
      </c>
      <c r="N90" s="10"/>
      <c r="O90" s="11"/>
      <c r="P90" s="10"/>
      <c r="Q90" s="12"/>
      <c r="R90" s="10"/>
      <c r="S90" s="19" t="str">
        <f>IF(ISERROR(VLOOKUP($P90,Scorecard!$D$46:$F$51,3,0)*Q90*R90/8/60/260),"",VLOOKUP($P90,Scorecard!$D$46:$F$51,3,0)*Q90*R90/8/60/260)</f>
        <v/>
      </c>
      <c r="T90" s="13"/>
      <c r="U90" s="10"/>
      <c r="V90" s="7" t="str">
        <f>IF(ISERROR(VLOOKUP($U90,Scorecard!$D$56:$E$59,2,0)),"",VLOOKUP($U90,Scorecard!$D$56:$E$59,2,0))</f>
        <v/>
      </c>
      <c r="W90" s="10"/>
      <c r="X90" s="11" t="str">
        <f>IF(ISERROR(VLOOKUP($W90,Scorecard!$D$66:$E$70,2,0)),"",VLOOKUP($W90,Scorecard!$D$66:$E$70,2,0))</f>
        <v/>
      </c>
      <c r="Y90" s="10"/>
      <c r="Z90" s="11" t="str">
        <f>IF(ISERROR(VLOOKUP($Y90,Scorecard!$D$73:$E$75,2,0)),"",VLOOKUP($Y90,Scorecard!$D$73:$E$75,2,0))</f>
        <v/>
      </c>
      <c r="AA90" s="13"/>
      <c r="AB90" s="10"/>
      <c r="AC90" s="11" t="str">
        <f>IF(ISERROR(VLOOKUP($AB90,Scorecard!$D$80:$E$83,2,0)),"",VLOOKUP($AB90,Scorecard!$D$80:$E$83,2,0))</f>
        <v/>
      </c>
      <c r="AD90" s="10"/>
      <c r="AE90" s="11" t="str">
        <f>IF(ISERROR(VLOOKUP($AD90,Scorecard!$D$88:$E$89,2,0)),"",VLOOKUP($AD90,Scorecard!$D$88:$E$89,2,0))</f>
        <v/>
      </c>
      <c r="AF90" s="13"/>
      <c r="AG90" s="10"/>
      <c r="AH90" s="11" t="str">
        <f>IF(ISERROR(VLOOKUP($AG90,Scorecard!$D$94:$E$95,2,0)),"",VLOOKUP($AG90,Scorecard!$D$94:$E$95,2,0))</f>
        <v/>
      </c>
      <c r="AI90" s="10"/>
      <c r="AJ90" s="11" t="str">
        <f>IF(ISERROR(VLOOKUP($AI90,Scorecard!$D$100:$E$104,2,0)),"",VLOOKUP($AI90,Scorecard!$D$100:$E$104,2,0))</f>
        <v/>
      </c>
      <c r="AK90" s="18" t="str">
        <f t="shared" si="6"/>
        <v/>
      </c>
      <c r="AL90" s="15" t="str">
        <f t="shared" si="7"/>
        <v/>
      </c>
      <c r="AM90" s="17" t="str">
        <f t="shared" si="8"/>
        <v/>
      </c>
      <c r="AN90" s="16"/>
      <c r="AO90" s="14"/>
      <c r="AP90" s="14"/>
    </row>
    <row r="91" spans="2:42">
      <c r="B91" s="10"/>
      <c r="C91" s="10"/>
      <c r="D91" s="10"/>
      <c r="E91" s="10"/>
      <c r="F91" s="10"/>
      <c r="G91" s="11" t="str">
        <f>IF(ISERROR(VLOOKUP($F91,Scorecard!$D$7:$E$11,2,0)),"",VLOOKUP($F91,Scorecard!$D$7:$E$11,2,0))</f>
        <v/>
      </c>
      <c r="H91" s="10"/>
      <c r="I91" s="11" t="str">
        <f>IF(ISERROR(VLOOKUP($H91,Scorecard!$D$16:$E$19,2,0)),"",VLOOKUP($H91,Scorecard!$D$16:$E$19,2,0))</f>
        <v/>
      </c>
      <c r="J91" s="10"/>
      <c r="K91" s="11" t="str">
        <f>IF(ISERROR(VLOOKUP($J91,Scorecard!$D$26:$E$30,2,0)),"",VLOOKUP($J91,Scorecard!$D$26:$E$30,2,0))</f>
        <v/>
      </c>
      <c r="L91" s="10"/>
      <c r="M91" s="11" t="str">
        <f>IF(ISERROR(VLOOKUP($L91,Scorecard!$D$35:$E$39,2,0)),"",VLOOKUP($L91,Scorecard!$D$35:$E$39,2,0))</f>
        <v/>
      </c>
      <c r="N91" s="10"/>
      <c r="O91" s="11"/>
      <c r="P91" s="10"/>
      <c r="Q91" s="12"/>
      <c r="R91" s="10"/>
      <c r="S91" s="19" t="str">
        <f>IF(ISERROR(VLOOKUP($P91,Scorecard!$D$46:$F$51,3,0)*Q91*R91/8/60/260),"",VLOOKUP($P91,Scorecard!$D$46:$F$51,3,0)*Q91*R91/8/60/260)</f>
        <v/>
      </c>
      <c r="T91" s="13"/>
      <c r="U91" s="10"/>
      <c r="V91" s="7" t="str">
        <f>IF(ISERROR(VLOOKUP($U91,Scorecard!$D$56:$E$59,2,0)),"",VLOOKUP($U91,Scorecard!$D$56:$E$59,2,0))</f>
        <v/>
      </c>
      <c r="W91" s="10"/>
      <c r="X91" s="11" t="str">
        <f>IF(ISERROR(VLOOKUP($W91,Scorecard!$D$66:$E$70,2,0)),"",VLOOKUP($W91,Scorecard!$D$66:$E$70,2,0))</f>
        <v/>
      </c>
      <c r="Y91" s="10"/>
      <c r="Z91" s="11" t="str">
        <f>IF(ISERROR(VLOOKUP($Y91,Scorecard!$D$73:$E$75,2,0)),"",VLOOKUP($Y91,Scorecard!$D$73:$E$75,2,0))</f>
        <v/>
      </c>
      <c r="AA91" s="13"/>
      <c r="AB91" s="10"/>
      <c r="AC91" s="11" t="str">
        <f>IF(ISERROR(VLOOKUP($AB91,Scorecard!$D$80:$E$83,2,0)),"",VLOOKUP($AB91,Scorecard!$D$80:$E$83,2,0))</f>
        <v/>
      </c>
      <c r="AD91" s="10"/>
      <c r="AE91" s="11" t="str">
        <f>IF(ISERROR(VLOOKUP($AD91,Scorecard!$D$88:$E$89,2,0)),"",VLOOKUP($AD91,Scorecard!$D$88:$E$89,2,0))</f>
        <v/>
      </c>
      <c r="AF91" s="13"/>
      <c r="AG91" s="10"/>
      <c r="AH91" s="11" t="str">
        <f>IF(ISERROR(VLOOKUP($AG91,Scorecard!$D$94:$E$95,2,0)),"",VLOOKUP($AG91,Scorecard!$D$94:$E$95,2,0))</f>
        <v/>
      </c>
      <c r="AI91" s="10"/>
      <c r="AJ91" s="11" t="str">
        <f>IF(ISERROR(VLOOKUP($AI91,Scorecard!$D$100:$E$104,2,0)),"",VLOOKUP($AI91,Scorecard!$D$100:$E$104,2,0))</f>
        <v/>
      </c>
      <c r="AK91" s="18" t="str">
        <f t="shared" si="6"/>
        <v/>
      </c>
      <c r="AL91" s="15" t="str">
        <f t="shared" si="7"/>
        <v/>
      </c>
      <c r="AM91" s="17" t="str">
        <f t="shared" si="8"/>
        <v/>
      </c>
      <c r="AN91" s="16"/>
      <c r="AO91" s="14"/>
      <c r="AP91" s="14"/>
    </row>
    <row r="92" spans="2:42">
      <c r="B92" s="10"/>
      <c r="C92" s="10"/>
      <c r="D92" s="10"/>
      <c r="E92" s="10"/>
      <c r="F92" s="10"/>
      <c r="G92" s="11" t="str">
        <f>IF(ISERROR(VLOOKUP($F92,Scorecard!$D$7:$E$11,2,0)),"",VLOOKUP($F92,Scorecard!$D$7:$E$11,2,0))</f>
        <v/>
      </c>
      <c r="H92" s="10"/>
      <c r="I92" s="11" t="str">
        <f>IF(ISERROR(VLOOKUP($H92,Scorecard!$D$16:$E$19,2,0)),"",VLOOKUP($H92,Scorecard!$D$16:$E$19,2,0))</f>
        <v/>
      </c>
      <c r="J92" s="10"/>
      <c r="K92" s="11" t="str">
        <f>IF(ISERROR(VLOOKUP($J92,Scorecard!$D$26:$E$30,2,0)),"",VLOOKUP($J92,Scorecard!$D$26:$E$30,2,0))</f>
        <v/>
      </c>
      <c r="L92" s="10"/>
      <c r="M92" s="11" t="str">
        <f>IF(ISERROR(VLOOKUP($L92,Scorecard!$D$35:$E$39,2,0)),"",VLOOKUP($L92,Scorecard!$D$35:$E$39,2,0))</f>
        <v/>
      </c>
      <c r="N92" s="10"/>
      <c r="O92" s="11"/>
      <c r="P92" s="10"/>
      <c r="Q92" s="12"/>
      <c r="R92" s="10"/>
      <c r="S92" s="19" t="str">
        <f>IF(ISERROR(VLOOKUP($P92,Scorecard!$D$46:$F$51,3,0)*Q92*R92/8/60/260),"",VLOOKUP($P92,Scorecard!$D$46:$F$51,3,0)*Q92*R92/8/60/260)</f>
        <v/>
      </c>
      <c r="T92" s="13"/>
      <c r="U92" s="10"/>
      <c r="V92" s="7" t="str">
        <f>IF(ISERROR(VLOOKUP($U92,Scorecard!$D$56:$E$59,2,0)),"",VLOOKUP($U92,Scorecard!$D$56:$E$59,2,0))</f>
        <v/>
      </c>
      <c r="W92" s="10"/>
      <c r="X92" s="11" t="str">
        <f>IF(ISERROR(VLOOKUP($W92,Scorecard!$D$66:$E$70,2,0)),"",VLOOKUP($W92,Scorecard!$D$66:$E$70,2,0))</f>
        <v/>
      </c>
      <c r="Y92" s="10"/>
      <c r="Z92" s="11" t="str">
        <f>IF(ISERROR(VLOOKUP($Y92,Scorecard!$D$73:$E$75,2,0)),"",VLOOKUP($Y92,Scorecard!$D$73:$E$75,2,0))</f>
        <v/>
      </c>
      <c r="AA92" s="13"/>
      <c r="AB92" s="10"/>
      <c r="AC92" s="11" t="str">
        <f>IF(ISERROR(VLOOKUP($AB92,Scorecard!$D$80:$E$83,2,0)),"",VLOOKUP($AB92,Scorecard!$D$80:$E$83,2,0))</f>
        <v/>
      </c>
      <c r="AD92" s="10"/>
      <c r="AE92" s="11" t="str">
        <f>IF(ISERROR(VLOOKUP($AD92,Scorecard!$D$88:$E$89,2,0)),"",VLOOKUP($AD92,Scorecard!$D$88:$E$89,2,0))</f>
        <v/>
      </c>
      <c r="AF92" s="13"/>
      <c r="AG92" s="10"/>
      <c r="AH92" s="11" t="str">
        <f>IF(ISERROR(VLOOKUP($AG92,Scorecard!$D$94:$E$95,2,0)),"",VLOOKUP($AG92,Scorecard!$D$94:$E$95,2,0))</f>
        <v/>
      </c>
      <c r="AI92" s="10"/>
      <c r="AJ92" s="11" t="str">
        <f>IF(ISERROR(VLOOKUP($AI92,Scorecard!$D$100:$E$104,2,0)),"",VLOOKUP($AI92,Scorecard!$D$100:$E$104,2,0))</f>
        <v/>
      </c>
      <c r="AK92" s="18" t="str">
        <f t="shared" si="6"/>
        <v/>
      </c>
      <c r="AL92" s="15" t="str">
        <f t="shared" si="7"/>
        <v/>
      </c>
      <c r="AM92" s="17" t="str">
        <f t="shared" si="8"/>
        <v/>
      </c>
      <c r="AN92" s="16"/>
      <c r="AO92" s="14"/>
      <c r="AP92" s="14"/>
    </row>
    <row r="93" spans="2:42">
      <c r="B93" s="10"/>
      <c r="C93" s="10"/>
      <c r="D93" s="10"/>
      <c r="E93" s="10"/>
      <c r="F93" s="10"/>
      <c r="G93" s="11" t="str">
        <f>IF(ISERROR(VLOOKUP($F93,Scorecard!$D$7:$E$11,2,0)),"",VLOOKUP($F93,Scorecard!$D$7:$E$11,2,0))</f>
        <v/>
      </c>
      <c r="H93" s="10"/>
      <c r="I93" s="11" t="str">
        <f>IF(ISERROR(VLOOKUP($H93,Scorecard!$D$16:$E$19,2,0)),"",VLOOKUP($H93,Scorecard!$D$16:$E$19,2,0))</f>
        <v/>
      </c>
      <c r="J93" s="10"/>
      <c r="K93" s="11" t="str">
        <f>IF(ISERROR(VLOOKUP($J93,Scorecard!$D$26:$E$30,2,0)),"",VLOOKUP($J93,Scorecard!$D$26:$E$30,2,0))</f>
        <v/>
      </c>
      <c r="L93" s="10"/>
      <c r="M93" s="11" t="str">
        <f>IF(ISERROR(VLOOKUP($L93,Scorecard!$D$35:$E$39,2,0)),"",VLOOKUP($L93,Scorecard!$D$35:$E$39,2,0))</f>
        <v/>
      </c>
      <c r="N93" s="10"/>
      <c r="O93" s="11"/>
      <c r="P93" s="10"/>
      <c r="Q93" s="12"/>
      <c r="R93" s="10"/>
      <c r="S93" s="19" t="str">
        <f>IF(ISERROR(VLOOKUP($P93,Scorecard!$D$46:$F$51,3,0)*Q93*R93/8/60/260),"",VLOOKUP($P93,Scorecard!$D$46:$F$51,3,0)*Q93*R93/8/60/260)</f>
        <v/>
      </c>
      <c r="T93" s="13"/>
      <c r="U93" s="10"/>
      <c r="V93" s="7" t="str">
        <f>IF(ISERROR(VLOOKUP($U93,Scorecard!$D$56:$E$59,2,0)),"",VLOOKUP($U93,Scorecard!$D$56:$E$59,2,0))</f>
        <v/>
      </c>
      <c r="W93" s="10"/>
      <c r="X93" s="11" t="str">
        <f>IF(ISERROR(VLOOKUP($W93,Scorecard!$D$66:$E$70,2,0)),"",VLOOKUP($W93,Scorecard!$D$66:$E$70,2,0))</f>
        <v/>
      </c>
      <c r="Y93" s="10"/>
      <c r="Z93" s="11" t="str">
        <f>IF(ISERROR(VLOOKUP($Y93,Scorecard!$D$73:$E$75,2,0)),"",VLOOKUP($Y93,Scorecard!$D$73:$E$75,2,0))</f>
        <v/>
      </c>
      <c r="AA93" s="13"/>
      <c r="AB93" s="10"/>
      <c r="AC93" s="11" t="str">
        <f>IF(ISERROR(VLOOKUP($AB93,Scorecard!$D$80:$E$83,2,0)),"",VLOOKUP($AB93,Scorecard!$D$80:$E$83,2,0))</f>
        <v/>
      </c>
      <c r="AD93" s="10"/>
      <c r="AE93" s="11" t="str">
        <f>IF(ISERROR(VLOOKUP($AD93,Scorecard!$D$88:$E$89,2,0)),"",VLOOKUP($AD93,Scorecard!$D$88:$E$89,2,0))</f>
        <v/>
      </c>
      <c r="AF93" s="13"/>
      <c r="AG93" s="10"/>
      <c r="AH93" s="11" t="str">
        <f>IF(ISERROR(VLOOKUP($AG93,Scorecard!$D$94:$E$95,2,0)),"",VLOOKUP($AG93,Scorecard!$D$94:$E$95,2,0))</f>
        <v/>
      </c>
      <c r="AI93" s="10"/>
      <c r="AJ93" s="11" t="str">
        <f>IF(ISERROR(VLOOKUP($AI93,Scorecard!$D$100:$E$104,2,0)),"",VLOOKUP($AI93,Scorecard!$D$100:$E$104,2,0))</f>
        <v/>
      </c>
      <c r="AK93" s="18" t="str">
        <f t="shared" si="6"/>
        <v/>
      </c>
      <c r="AL93" s="15" t="str">
        <f t="shared" si="7"/>
        <v/>
      </c>
      <c r="AM93" s="17" t="str">
        <f t="shared" si="8"/>
        <v/>
      </c>
      <c r="AN93" s="16"/>
      <c r="AO93" s="14"/>
      <c r="AP93" s="14"/>
    </row>
    <row r="94" spans="2:42">
      <c r="B94" s="10"/>
      <c r="C94" s="10"/>
      <c r="D94" s="10"/>
      <c r="E94" s="10"/>
      <c r="F94" s="10"/>
      <c r="G94" s="11" t="str">
        <f>IF(ISERROR(VLOOKUP($F94,Scorecard!$D$7:$E$11,2,0)),"",VLOOKUP($F94,Scorecard!$D$7:$E$11,2,0))</f>
        <v/>
      </c>
      <c r="H94" s="10"/>
      <c r="I94" s="11" t="str">
        <f>IF(ISERROR(VLOOKUP($H94,Scorecard!$D$16:$E$19,2,0)),"",VLOOKUP($H94,Scorecard!$D$16:$E$19,2,0))</f>
        <v/>
      </c>
      <c r="J94" s="10"/>
      <c r="K94" s="11" t="str">
        <f>IF(ISERROR(VLOOKUP($J94,Scorecard!$D$26:$E$30,2,0)),"",VLOOKUP($J94,Scorecard!$D$26:$E$30,2,0))</f>
        <v/>
      </c>
      <c r="L94" s="10"/>
      <c r="M94" s="11" t="str">
        <f>IF(ISERROR(VLOOKUP($L94,Scorecard!$D$35:$E$39,2,0)),"",VLOOKUP($L94,Scorecard!$D$35:$E$39,2,0))</f>
        <v/>
      </c>
      <c r="N94" s="10"/>
      <c r="O94" s="11"/>
      <c r="P94" s="10"/>
      <c r="Q94" s="12"/>
      <c r="R94" s="10"/>
      <c r="S94" s="19" t="str">
        <f>IF(ISERROR(VLOOKUP($P94,Scorecard!$D$46:$F$51,3,0)*Q94*R94/8/60/260),"",VLOOKUP($P94,Scorecard!$D$46:$F$51,3,0)*Q94*R94/8/60/260)</f>
        <v/>
      </c>
      <c r="T94" s="13"/>
      <c r="U94" s="10"/>
      <c r="V94" s="7" t="str">
        <f>IF(ISERROR(VLOOKUP($U94,Scorecard!$D$56:$E$59,2,0)),"",VLOOKUP($U94,Scorecard!$D$56:$E$59,2,0))</f>
        <v/>
      </c>
      <c r="W94" s="10"/>
      <c r="X94" s="11" t="str">
        <f>IF(ISERROR(VLOOKUP($W94,Scorecard!$D$66:$E$70,2,0)),"",VLOOKUP($W94,Scorecard!$D$66:$E$70,2,0))</f>
        <v/>
      </c>
      <c r="Y94" s="10"/>
      <c r="Z94" s="11" t="str">
        <f>IF(ISERROR(VLOOKUP($Y94,Scorecard!$D$73:$E$75,2,0)),"",VLOOKUP($Y94,Scorecard!$D$73:$E$75,2,0))</f>
        <v/>
      </c>
      <c r="AA94" s="13"/>
      <c r="AB94" s="10"/>
      <c r="AC94" s="11" t="str">
        <f>IF(ISERROR(VLOOKUP($AB94,Scorecard!$D$80:$E$83,2,0)),"",VLOOKUP($AB94,Scorecard!$D$80:$E$83,2,0))</f>
        <v/>
      </c>
      <c r="AD94" s="10"/>
      <c r="AE94" s="11" t="str">
        <f>IF(ISERROR(VLOOKUP($AD94,Scorecard!$D$88:$E$89,2,0)),"",VLOOKUP($AD94,Scorecard!$D$88:$E$89,2,0))</f>
        <v/>
      </c>
      <c r="AF94" s="13"/>
      <c r="AG94" s="10"/>
      <c r="AH94" s="11" t="str">
        <f>IF(ISERROR(VLOOKUP($AG94,Scorecard!$D$94:$E$95,2,0)),"",VLOOKUP($AG94,Scorecard!$D$94:$E$95,2,0))</f>
        <v/>
      </c>
      <c r="AI94" s="10"/>
      <c r="AJ94" s="11" t="str">
        <f>IF(ISERROR(VLOOKUP($AI94,Scorecard!$D$100:$E$104,2,0)),"",VLOOKUP($AI94,Scorecard!$D$100:$E$104,2,0))</f>
        <v/>
      </c>
      <c r="AK94" s="18" t="str">
        <f t="shared" si="6"/>
        <v/>
      </c>
      <c r="AL94" s="15" t="str">
        <f t="shared" si="7"/>
        <v/>
      </c>
      <c r="AM94" s="17" t="str">
        <f t="shared" si="8"/>
        <v/>
      </c>
      <c r="AN94" s="16"/>
      <c r="AO94" s="14"/>
      <c r="AP94" s="14"/>
    </row>
    <row r="95" spans="2:42">
      <c r="B95" s="10"/>
      <c r="C95" s="10"/>
      <c r="D95" s="10"/>
      <c r="E95" s="10"/>
      <c r="F95" s="10"/>
      <c r="G95" s="11" t="str">
        <f>IF(ISERROR(VLOOKUP($F95,Scorecard!$D$7:$E$11,2,0)),"",VLOOKUP($F95,Scorecard!$D$7:$E$11,2,0))</f>
        <v/>
      </c>
      <c r="H95" s="10"/>
      <c r="I95" s="11" t="str">
        <f>IF(ISERROR(VLOOKUP($H95,Scorecard!$D$16:$E$19,2,0)),"",VLOOKUP($H95,Scorecard!$D$16:$E$19,2,0))</f>
        <v/>
      </c>
      <c r="J95" s="10"/>
      <c r="K95" s="11" t="str">
        <f>IF(ISERROR(VLOOKUP($J95,Scorecard!$D$26:$E$30,2,0)),"",VLOOKUP($J95,Scorecard!$D$26:$E$30,2,0))</f>
        <v/>
      </c>
      <c r="L95" s="10"/>
      <c r="M95" s="11" t="str">
        <f>IF(ISERROR(VLOOKUP($L95,Scorecard!$D$35:$E$39,2,0)),"",VLOOKUP($L95,Scorecard!$D$35:$E$39,2,0))</f>
        <v/>
      </c>
      <c r="N95" s="10"/>
      <c r="O95" s="11"/>
      <c r="P95" s="10"/>
      <c r="Q95" s="12"/>
      <c r="R95" s="10"/>
      <c r="S95" s="19" t="str">
        <f>IF(ISERROR(VLOOKUP($P95,Scorecard!$D$46:$F$51,3,0)*Q95*R95/8/60/260),"",VLOOKUP($P95,Scorecard!$D$46:$F$51,3,0)*Q95*R95/8/60/260)</f>
        <v/>
      </c>
      <c r="T95" s="13"/>
      <c r="U95" s="10"/>
      <c r="V95" s="7" t="str">
        <f>IF(ISERROR(VLOOKUP($U95,Scorecard!$D$56:$E$59,2,0)),"",VLOOKUP($U95,Scorecard!$D$56:$E$59,2,0))</f>
        <v/>
      </c>
      <c r="W95" s="10"/>
      <c r="X95" s="11" t="str">
        <f>IF(ISERROR(VLOOKUP($W95,Scorecard!$D$66:$E$70,2,0)),"",VLOOKUP($W95,Scorecard!$D$66:$E$70,2,0))</f>
        <v/>
      </c>
      <c r="Y95" s="10"/>
      <c r="Z95" s="11" t="str">
        <f>IF(ISERROR(VLOOKUP($Y95,Scorecard!$D$73:$E$75,2,0)),"",VLOOKUP($Y95,Scorecard!$D$73:$E$75,2,0))</f>
        <v/>
      </c>
      <c r="AA95" s="13"/>
      <c r="AB95" s="10"/>
      <c r="AC95" s="11" t="str">
        <f>IF(ISERROR(VLOOKUP($AB95,Scorecard!$D$80:$E$83,2,0)),"",VLOOKUP($AB95,Scorecard!$D$80:$E$83,2,0))</f>
        <v/>
      </c>
      <c r="AD95" s="10"/>
      <c r="AE95" s="11" t="str">
        <f>IF(ISERROR(VLOOKUP($AD95,Scorecard!$D$88:$E$89,2,0)),"",VLOOKUP($AD95,Scorecard!$D$88:$E$89,2,0))</f>
        <v/>
      </c>
      <c r="AF95" s="13"/>
      <c r="AG95" s="10"/>
      <c r="AH95" s="11" t="str">
        <f>IF(ISERROR(VLOOKUP($AG95,Scorecard!$D$94:$E$95,2,0)),"",VLOOKUP($AG95,Scorecard!$D$94:$E$95,2,0))</f>
        <v/>
      </c>
      <c r="AI95" s="10"/>
      <c r="AJ95" s="11" t="str">
        <f>IF(ISERROR(VLOOKUP($AI95,Scorecard!$D$100:$E$104,2,0)),"",VLOOKUP($AI95,Scorecard!$D$100:$E$104,2,0))</f>
        <v/>
      </c>
      <c r="AK95" s="18" t="str">
        <f t="shared" si="6"/>
        <v/>
      </c>
      <c r="AL95" s="15" t="str">
        <f t="shared" si="7"/>
        <v/>
      </c>
      <c r="AM95" s="17" t="str">
        <f t="shared" si="8"/>
        <v/>
      </c>
      <c r="AN95" s="16"/>
      <c r="AO95" s="14"/>
      <c r="AP95" s="14"/>
    </row>
    <row r="96" spans="2:42">
      <c r="B96" s="10"/>
      <c r="C96" s="10"/>
      <c r="D96" s="10"/>
      <c r="E96" s="10"/>
      <c r="F96" s="10"/>
      <c r="G96" s="11" t="str">
        <f>IF(ISERROR(VLOOKUP($F96,Scorecard!$D$7:$E$11,2,0)),"",VLOOKUP($F96,Scorecard!$D$7:$E$11,2,0))</f>
        <v/>
      </c>
      <c r="H96" s="10"/>
      <c r="I96" s="11" t="str">
        <f>IF(ISERROR(VLOOKUP($H96,Scorecard!$D$16:$E$19,2,0)),"",VLOOKUP($H96,Scorecard!$D$16:$E$19,2,0))</f>
        <v/>
      </c>
      <c r="J96" s="10"/>
      <c r="K96" s="11" t="str">
        <f>IF(ISERROR(VLOOKUP($J96,Scorecard!$D$26:$E$30,2,0)),"",VLOOKUP($J96,Scorecard!$D$26:$E$30,2,0))</f>
        <v/>
      </c>
      <c r="L96" s="10"/>
      <c r="M96" s="11" t="str">
        <f>IF(ISERROR(VLOOKUP($L96,Scorecard!$D$35:$E$39,2,0)),"",VLOOKUP($L96,Scorecard!$D$35:$E$39,2,0))</f>
        <v/>
      </c>
      <c r="N96" s="10"/>
      <c r="O96" s="11"/>
      <c r="P96" s="10"/>
      <c r="Q96" s="12"/>
      <c r="R96" s="10"/>
      <c r="S96" s="19" t="str">
        <f>IF(ISERROR(VLOOKUP($P96,Scorecard!$D$46:$F$51,3,0)*Q96*R96/8/60/260),"",VLOOKUP($P96,Scorecard!$D$46:$F$51,3,0)*Q96*R96/8/60/260)</f>
        <v/>
      </c>
      <c r="T96" s="13"/>
      <c r="U96" s="10"/>
      <c r="V96" s="7" t="str">
        <f>IF(ISERROR(VLOOKUP($U96,Scorecard!$D$56:$E$59,2,0)),"",VLOOKUP($U96,Scorecard!$D$56:$E$59,2,0))</f>
        <v/>
      </c>
      <c r="W96" s="10"/>
      <c r="X96" s="11" t="str">
        <f>IF(ISERROR(VLOOKUP($W96,Scorecard!$D$66:$E$70,2,0)),"",VLOOKUP($W96,Scorecard!$D$66:$E$70,2,0))</f>
        <v/>
      </c>
      <c r="Y96" s="10"/>
      <c r="Z96" s="11" t="str">
        <f>IF(ISERROR(VLOOKUP($Y96,Scorecard!$D$73:$E$75,2,0)),"",VLOOKUP($Y96,Scorecard!$D$73:$E$75,2,0))</f>
        <v/>
      </c>
      <c r="AA96" s="13"/>
      <c r="AB96" s="10"/>
      <c r="AC96" s="11" t="str">
        <f>IF(ISERROR(VLOOKUP($AB96,Scorecard!$D$80:$E$83,2,0)),"",VLOOKUP($AB96,Scorecard!$D$80:$E$83,2,0))</f>
        <v/>
      </c>
      <c r="AD96" s="10"/>
      <c r="AE96" s="11" t="str">
        <f>IF(ISERROR(VLOOKUP($AD96,Scorecard!$D$88:$E$89,2,0)),"",VLOOKUP($AD96,Scorecard!$D$88:$E$89,2,0))</f>
        <v/>
      </c>
      <c r="AF96" s="13"/>
      <c r="AG96" s="10"/>
      <c r="AH96" s="11" t="str">
        <f>IF(ISERROR(VLOOKUP($AG96,Scorecard!$D$94:$E$95,2,0)),"",VLOOKUP($AG96,Scorecard!$D$94:$E$95,2,0))</f>
        <v/>
      </c>
      <c r="AI96" s="10"/>
      <c r="AJ96" s="11" t="str">
        <f>IF(ISERROR(VLOOKUP($AI96,Scorecard!$D$100:$E$104,2,0)),"",VLOOKUP($AI96,Scorecard!$D$100:$E$104,2,0))</f>
        <v/>
      </c>
      <c r="AK96" s="18" t="str">
        <f t="shared" si="6"/>
        <v/>
      </c>
      <c r="AL96" s="15" t="str">
        <f t="shared" si="7"/>
        <v/>
      </c>
      <c r="AM96" s="17" t="str">
        <f t="shared" si="8"/>
        <v/>
      </c>
      <c r="AN96" s="16"/>
      <c r="AO96" s="14"/>
      <c r="AP96" s="14"/>
    </row>
    <row r="97" spans="2:42">
      <c r="B97" s="10"/>
      <c r="C97" s="10"/>
      <c r="D97" s="10"/>
      <c r="E97" s="10"/>
      <c r="F97" s="10"/>
      <c r="G97" s="11" t="str">
        <f>IF(ISERROR(VLOOKUP($F97,Scorecard!$D$7:$E$11,2,0)),"",VLOOKUP($F97,Scorecard!$D$7:$E$11,2,0))</f>
        <v/>
      </c>
      <c r="H97" s="10"/>
      <c r="I97" s="11" t="str">
        <f>IF(ISERROR(VLOOKUP($H97,Scorecard!$D$16:$E$19,2,0)),"",VLOOKUP($H97,Scorecard!$D$16:$E$19,2,0))</f>
        <v/>
      </c>
      <c r="J97" s="10"/>
      <c r="K97" s="11" t="str">
        <f>IF(ISERROR(VLOOKUP($J97,Scorecard!$D$26:$E$30,2,0)),"",VLOOKUP($J97,Scorecard!$D$26:$E$30,2,0))</f>
        <v/>
      </c>
      <c r="L97" s="10"/>
      <c r="M97" s="11" t="str">
        <f>IF(ISERROR(VLOOKUP($L97,Scorecard!$D$35:$E$39,2,0)),"",VLOOKUP($L97,Scorecard!$D$35:$E$39,2,0))</f>
        <v/>
      </c>
      <c r="N97" s="10"/>
      <c r="O97" s="11"/>
      <c r="P97" s="10"/>
      <c r="Q97" s="12"/>
      <c r="R97" s="10"/>
      <c r="S97" s="19" t="str">
        <f>IF(ISERROR(VLOOKUP($P97,Scorecard!$D$46:$F$51,3,0)*Q97*R97/8/60/260),"",VLOOKUP($P97,Scorecard!$D$46:$F$51,3,0)*Q97*R97/8/60/260)</f>
        <v/>
      </c>
      <c r="T97" s="13"/>
      <c r="U97" s="10"/>
      <c r="V97" s="7" t="str">
        <f>IF(ISERROR(VLOOKUP($U97,Scorecard!$D$56:$E$59,2,0)),"",VLOOKUP($U97,Scorecard!$D$56:$E$59,2,0))</f>
        <v/>
      </c>
      <c r="W97" s="10"/>
      <c r="X97" s="11" t="str">
        <f>IF(ISERROR(VLOOKUP($W97,Scorecard!$D$66:$E$70,2,0)),"",VLOOKUP($W97,Scorecard!$D$66:$E$70,2,0))</f>
        <v/>
      </c>
      <c r="Y97" s="10"/>
      <c r="Z97" s="11" t="str">
        <f>IF(ISERROR(VLOOKUP($Y97,Scorecard!$D$73:$E$75,2,0)),"",VLOOKUP($Y97,Scorecard!$D$73:$E$75,2,0))</f>
        <v/>
      </c>
      <c r="AA97" s="13"/>
      <c r="AB97" s="10"/>
      <c r="AC97" s="11" t="str">
        <f>IF(ISERROR(VLOOKUP($AB97,Scorecard!$D$80:$E$83,2,0)),"",VLOOKUP($AB97,Scorecard!$D$80:$E$83,2,0))</f>
        <v/>
      </c>
      <c r="AD97" s="10"/>
      <c r="AE97" s="11" t="str">
        <f>IF(ISERROR(VLOOKUP($AD97,Scorecard!$D$88:$E$89,2,0)),"",VLOOKUP($AD97,Scorecard!$D$88:$E$89,2,0))</f>
        <v/>
      </c>
      <c r="AF97" s="13"/>
      <c r="AG97" s="10"/>
      <c r="AH97" s="11" t="str">
        <f>IF(ISERROR(VLOOKUP($AG97,Scorecard!$D$94:$E$95,2,0)),"",VLOOKUP($AG97,Scorecard!$D$94:$E$95,2,0))</f>
        <v/>
      </c>
      <c r="AI97" s="10"/>
      <c r="AJ97" s="11" t="str">
        <f>IF(ISERROR(VLOOKUP($AI97,Scorecard!$D$100:$E$104,2,0)),"",VLOOKUP($AI97,Scorecard!$D$100:$E$104,2,0))</f>
        <v/>
      </c>
      <c r="AK97" s="18" t="str">
        <f t="shared" si="6"/>
        <v/>
      </c>
      <c r="AL97" s="15" t="str">
        <f t="shared" si="7"/>
        <v/>
      </c>
      <c r="AM97" s="17" t="str">
        <f t="shared" si="8"/>
        <v/>
      </c>
      <c r="AN97" s="16"/>
      <c r="AO97" s="14"/>
      <c r="AP97" s="14"/>
    </row>
    <row r="98" spans="2:42">
      <c r="B98" s="10"/>
      <c r="C98" s="10"/>
      <c r="D98" s="10"/>
      <c r="E98" s="10"/>
      <c r="F98" s="10"/>
      <c r="G98" s="11" t="str">
        <f>IF(ISERROR(VLOOKUP($F98,Scorecard!$D$7:$E$11,2,0)),"",VLOOKUP($F98,Scorecard!$D$7:$E$11,2,0))</f>
        <v/>
      </c>
      <c r="H98" s="10"/>
      <c r="I98" s="11" t="str">
        <f>IF(ISERROR(VLOOKUP($H98,Scorecard!$D$16:$E$19,2,0)),"",VLOOKUP($H98,Scorecard!$D$16:$E$19,2,0))</f>
        <v/>
      </c>
      <c r="J98" s="10"/>
      <c r="K98" s="11" t="str">
        <f>IF(ISERROR(VLOOKUP($J98,Scorecard!$D$26:$E$30,2,0)),"",VLOOKUP($J98,Scorecard!$D$26:$E$30,2,0))</f>
        <v/>
      </c>
      <c r="L98" s="10"/>
      <c r="M98" s="11" t="str">
        <f>IF(ISERROR(VLOOKUP($L98,Scorecard!$D$35:$E$39,2,0)),"",VLOOKUP($L98,Scorecard!$D$35:$E$39,2,0))</f>
        <v/>
      </c>
      <c r="N98" s="10"/>
      <c r="O98" s="11"/>
      <c r="P98" s="10"/>
      <c r="Q98" s="12"/>
      <c r="R98" s="10"/>
      <c r="S98" s="19" t="str">
        <f>IF(ISERROR(VLOOKUP($P98,Scorecard!$D$46:$F$51,3,0)*Q98*R98/8/60/260),"",VLOOKUP($P98,Scorecard!$D$46:$F$51,3,0)*Q98*R98/8/60/260)</f>
        <v/>
      </c>
      <c r="T98" s="13"/>
      <c r="U98" s="10"/>
      <c r="V98" s="7" t="str">
        <f>IF(ISERROR(VLOOKUP($U98,Scorecard!$D$56:$E$59,2,0)),"",VLOOKUP($U98,Scorecard!$D$56:$E$59,2,0))</f>
        <v/>
      </c>
      <c r="W98" s="10"/>
      <c r="X98" s="11" t="str">
        <f>IF(ISERROR(VLOOKUP($W98,Scorecard!$D$66:$E$70,2,0)),"",VLOOKUP($W98,Scorecard!$D$66:$E$70,2,0))</f>
        <v/>
      </c>
      <c r="Y98" s="10"/>
      <c r="Z98" s="11" t="str">
        <f>IF(ISERROR(VLOOKUP($Y98,Scorecard!$D$73:$E$75,2,0)),"",VLOOKUP($Y98,Scorecard!$D$73:$E$75,2,0))</f>
        <v/>
      </c>
      <c r="AA98" s="13"/>
      <c r="AB98" s="10"/>
      <c r="AC98" s="11" t="str">
        <f>IF(ISERROR(VLOOKUP($AB98,Scorecard!$D$80:$E$83,2,0)),"",VLOOKUP($AB98,Scorecard!$D$80:$E$83,2,0))</f>
        <v/>
      </c>
      <c r="AD98" s="10"/>
      <c r="AE98" s="11" t="str">
        <f>IF(ISERROR(VLOOKUP($AD98,Scorecard!$D$88:$E$89,2,0)),"",VLOOKUP($AD98,Scorecard!$D$88:$E$89,2,0))</f>
        <v/>
      </c>
      <c r="AF98" s="13"/>
      <c r="AG98" s="10"/>
      <c r="AH98" s="11" t="str">
        <f>IF(ISERROR(VLOOKUP($AG98,Scorecard!$D$94:$E$95,2,0)),"",VLOOKUP($AG98,Scorecard!$D$94:$E$95,2,0))</f>
        <v/>
      </c>
      <c r="AI98" s="10"/>
      <c r="AJ98" s="11" t="str">
        <f>IF(ISERROR(VLOOKUP($AI98,Scorecard!$D$100:$E$104,2,0)),"",VLOOKUP($AI98,Scorecard!$D$100:$E$104,2,0))</f>
        <v/>
      </c>
      <c r="AK98" s="18" t="str">
        <f t="shared" si="6"/>
        <v/>
      </c>
      <c r="AL98" s="15" t="str">
        <f t="shared" si="7"/>
        <v/>
      </c>
      <c r="AM98" s="17" t="str">
        <f t="shared" si="8"/>
        <v/>
      </c>
      <c r="AN98" s="16"/>
      <c r="AO98" s="14"/>
      <c r="AP98" s="14"/>
    </row>
    <row r="99" spans="2:42">
      <c r="B99" s="10"/>
      <c r="C99" s="10"/>
      <c r="D99" s="10"/>
      <c r="E99" s="10"/>
      <c r="F99" s="10"/>
      <c r="G99" s="11" t="str">
        <f>IF(ISERROR(VLOOKUP($F99,Scorecard!$D$7:$E$11,2,0)),"",VLOOKUP($F99,Scorecard!$D$7:$E$11,2,0))</f>
        <v/>
      </c>
      <c r="H99" s="10"/>
      <c r="I99" s="11" t="str">
        <f>IF(ISERROR(VLOOKUP($H99,Scorecard!$D$16:$E$19,2,0)),"",VLOOKUP($H99,Scorecard!$D$16:$E$19,2,0))</f>
        <v/>
      </c>
      <c r="J99" s="10"/>
      <c r="K99" s="11" t="str">
        <f>IF(ISERROR(VLOOKUP($J99,Scorecard!$D$26:$E$30,2,0)),"",VLOOKUP($J99,Scorecard!$D$26:$E$30,2,0))</f>
        <v/>
      </c>
      <c r="L99" s="10"/>
      <c r="M99" s="11" t="str">
        <f>IF(ISERROR(VLOOKUP($L99,Scorecard!$D$35:$E$39,2,0)),"",VLOOKUP($L99,Scorecard!$D$35:$E$39,2,0))</f>
        <v/>
      </c>
      <c r="N99" s="10"/>
      <c r="O99" s="11"/>
      <c r="P99" s="10"/>
      <c r="Q99" s="12"/>
      <c r="R99" s="10"/>
      <c r="S99" s="19" t="str">
        <f>IF(ISERROR(VLOOKUP($P99,Scorecard!$D$46:$F$51,3,0)*Q99*R99/8/60/260),"",VLOOKUP($P99,Scorecard!$D$46:$F$51,3,0)*Q99*R99/8/60/260)</f>
        <v/>
      </c>
      <c r="T99" s="13"/>
      <c r="U99" s="10"/>
      <c r="V99" s="7" t="str">
        <f>IF(ISERROR(VLOOKUP($U99,Scorecard!$D$56:$E$59,2,0)),"",VLOOKUP($U99,Scorecard!$D$56:$E$59,2,0))</f>
        <v/>
      </c>
      <c r="W99" s="10"/>
      <c r="X99" s="11" t="str">
        <f>IF(ISERROR(VLOOKUP($W99,Scorecard!$D$66:$E$70,2,0)),"",VLOOKUP($W99,Scorecard!$D$66:$E$70,2,0))</f>
        <v/>
      </c>
      <c r="Y99" s="10"/>
      <c r="Z99" s="11" t="str">
        <f>IF(ISERROR(VLOOKUP($Y99,Scorecard!$D$73:$E$75,2,0)),"",VLOOKUP($Y99,Scorecard!$D$73:$E$75,2,0))</f>
        <v/>
      </c>
      <c r="AA99" s="13"/>
      <c r="AB99" s="10"/>
      <c r="AC99" s="11" t="str">
        <f>IF(ISERROR(VLOOKUP($AB99,Scorecard!$D$80:$E$83,2,0)),"",VLOOKUP($AB99,Scorecard!$D$80:$E$83,2,0))</f>
        <v/>
      </c>
      <c r="AD99" s="10"/>
      <c r="AE99" s="11" t="str">
        <f>IF(ISERROR(VLOOKUP($AD99,Scorecard!$D$88:$E$89,2,0)),"",VLOOKUP($AD99,Scorecard!$D$88:$E$89,2,0))</f>
        <v/>
      </c>
      <c r="AF99" s="13"/>
      <c r="AG99" s="10"/>
      <c r="AH99" s="11" t="str">
        <f>IF(ISERROR(VLOOKUP($AG99,Scorecard!$D$94:$E$95,2,0)),"",VLOOKUP($AG99,Scorecard!$D$94:$E$95,2,0))</f>
        <v/>
      </c>
      <c r="AI99" s="10"/>
      <c r="AJ99" s="11" t="str">
        <f>IF(ISERROR(VLOOKUP($AI99,Scorecard!$D$100:$E$104,2,0)),"",VLOOKUP($AI99,Scorecard!$D$100:$E$104,2,0))</f>
        <v/>
      </c>
      <c r="AK99" s="18" t="str">
        <f t="shared" si="6"/>
        <v/>
      </c>
      <c r="AL99" s="15" t="str">
        <f t="shared" si="7"/>
        <v/>
      </c>
      <c r="AM99" s="17" t="str">
        <f t="shared" si="8"/>
        <v/>
      </c>
      <c r="AN99" s="16"/>
      <c r="AO99" s="14"/>
      <c r="AP99" s="14"/>
    </row>
    <row r="100" spans="2:42">
      <c r="B100" s="10"/>
      <c r="C100" s="10"/>
      <c r="D100" s="10"/>
      <c r="E100" s="10"/>
      <c r="F100" s="10"/>
      <c r="G100" s="11" t="str">
        <f>IF(ISERROR(VLOOKUP($F100,Scorecard!$D$7:$E$11,2,0)),"",VLOOKUP($F100,Scorecard!$D$7:$E$11,2,0))</f>
        <v/>
      </c>
      <c r="H100" s="10"/>
      <c r="I100" s="11" t="str">
        <f>IF(ISERROR(VLOOKUP($H100,Scorecard!$D$16:$E$19,2,0)),"",VLOOKUP($H100,Scorecard!$D$16:$E$19,2,0))</f>
        <v/>
      </c>
      <c r="J100" s="10"/>
      <c r="K100" s="11" t="str">
        <f>IF(ISERROR(VLOOKUP($J100,Scorecard!$D$26:$E$30,2,0)),"",VLOOKUP($J100,Scorecard!$D$26:$E$30,2,0))</f>
        <v/>
      </c>
      <c r="L100" s="10"/>
      <c r="M100" s="11" t="str">
        <f>IF(ISERROR(VLOOKUP($L100,Scorecard!$D$35:$E$39,2,0)),"",VLOOKUP($L100,Scorecard!$D$35:$E$39,2,0))</f>
        <v/>
      </c>
      <c r="N100" s="10"/>
      <c r="O100" s="11"/>
      <c r="P100" s="10"/>
      <c r="Q100" s="12"/>
      <c r="R100" s="10"/>
      <c r="S100" s="19" t="str">
        <f>IF(ISERROR(VLOOKUP($P100,Scorecard!$D$46:$F$51,3,0)*Q100*R100/8/60/260),"",VLOOKUP($P100,Scorecard!$D$46:$F$51,3,0)*Q100*R100/8/60/260)</f>
        <v/>
      </c>
      <c r="T100" s="13"/>
      <c r="U100" s="10"/>
      <c r="V100" s="7" t="str">
        <f>IF(ISERROR(VLOOKUP($U100,Scorecard!$D$56:$E$59,2,0)),"",VLOOKUP($U100,Scorecard!$D$56:$E$59,2,0))</f>
        <v/>
      </c>
      <c r="W100" s="10"/>
      <c r="X100" s="11" t="str">
        <f>IF(ISERROR(VLOOKUP($W100,Scorecard!$D$66:$E$70,2,0)),"",VLOOKUP($W100,Scorecard!$D$66:$E$70,2,0))</f>
        <v/>
      </c>
      <c r="Y100" s="10"/>
      <c r="Z100" s="11" t="str">
        <f>IF(ISERROR(VLOOKUP($Y100,Scorecard!$D$73:$E$75,2,0)),"",VLOOKUP($Y100,Scorecard!$D$73:$E$75,2,0))</f>
        <v/>
      </c>
      <c r="AA100" s="13"/>
      <c r="AB100" s="10"/>
      <c r="AC100" s="11" t="str">
        <f>IF(ISERROR(VLOOKUP($AB100,Scorecard!$D$80:$E$83,2,0)),"",VLOOKUP($AB100,Scorecard!$D$80:$E$83,2,0))</f>
        <v/>
      </c>
      <c r="AD100" s="10"/>
      <c r="AE100" s="11" t="str">
        <f>IF(ISERROR(VLOOKUP($AD100,Scorecard!$D$88:$E$89,2,0)),"",VLOOKUP($AD100,Scorecard!$D$88:$E$89,2,0))</f>
        <v/>
      </c>
      <c r="AF100" s="13"/>
      <c r="AG100" s="10"/>
      <c r="AH100" s="11" t="str">
        <f>IF(ISERROR(VLOOKUP($AG100,Scorecard!$D$94:$E$95,2,0)),"",VLOOKUP($AG100,Scorecard!$D$94:$E$95,2,0))</f>
        <v/>
      </c>
      <c r="AI100" s="10"/>
      <c r="AJ100" s="11" t="str">
        <f>IF(ISERROR(VLOOKUP($AI100,Scorecard!$D$100:$E$104,2,0)),"",VLOOKUP($AI100,Scorecard!$D$100:$E$104,2,0))</f>
        <v/>
      </c>
      <c r="AK100" s="18" t="str">
        <f t="shared" si="6"/>
        <v/>
      </c>
      <c r="AL100" s="15" t="str">
        <f t="shared" si="7"/>
        <v/>
      </c>
      <c r="AM100" s="17" t="str">
        <f t="shared" si="8"/>
        <v/>
      </c>
      <c r="AN100" s="16"/>
      <c r="AO100" s="14"/>
      <c r="AP100" s="14"/>
    </row>
    <row r="101" spans="2:42">
      <c r="B101" s="10"/>
      <c r="C101" s="10"/>
      <c r="D101" s="10"/>
      <c r="E101" s="10"/>
      <c r="F101" s="10"/>
      <c r="G101" s="11" t="str">
        <f>IF(ISERROR(VLOOKUP($F101,Scorecard!$D$7:$E$11,2,0)),"",VLOOKUP($F101,Scorecard!$D$7:$E$11,2,0))</f>
        <v/>
      </c>
      <c r="H101" s="10"/>
      <c r="I101" s="11" t="str">
        <f>IF(ISERROR(VLOOKUP($H101,Scorecard!$D$16:$E$19,2,0)),"",VLOOKUP($H101,Scorecard!$D$16:$E$19,2,0))</f>
        <v/>
      </c>
      <c r="J101" s="10"/>
      <c r="K101" s="11" t="str">
        <f>IF(ISERROR(VLOOKUP($J101,Scorecard!$D$26:$E$30,2,0)),"",VLOOKUP($J101,Scorecard!$D$26:$E$30,2,0))</f>
        <v/>
      </c>
      <c r="L101" s="10"/>
      <c r="M101" s="11" t="str">
        <f>IF(ISERROR(VLOOKUP($L101,Scorecard!$D$35:$E$39,2,0)),"",VLOOKUP($L101,Scorecard!$D$35:$E$39,2,0))</f>
        <v/>
      </c>
      <c r="N101" s="10"/>
      <c r="O101" s="11"/>
      <c r="P101" s="10"/>
      <c r="Q101" s="12"/>
      <c r="R101" s="10"/>
      <c r="S101" s="19" t="str">
        <f>IF(ISERROR(VLOOKUP($P101,Scorecard!$D$46:$F$51,3,0)*Q101*R101/8/60/260),"",VLOOKUP($P101,Scorecard!$D$46:$F$51,3,0)*Q101*R101/8/60/260)</f>
        <v/>
      </c>
      <c r="T101" s="13"/>
      <c r="U101" s="10"/>
      <c r="V101" s="7" t="str">
        <f>IF(ISERROR(VLOOKUP($U101,Scorecard!$D$56:$E$59,2,0)),"",VLOOKUP($U101,Scorecard!$D$56:$E$59,2,0))</f>
        <v/>
      </c>
      <c r="W101" s="10"/>
      <c r="X101" s="11" t="str">
        <f>IF(ISERROR(VLOOKUP($W101,Scorecard!$D$66:$E$70,2,0)),"",VLOOKUP($W101,Scorecard!$D$66:$E$70,2,0))</f>
        <v/>
      </c>
      <c r="Y101" s="10"/>
      <c r="Z101" s="11" t="str">
        <f>IF(ISERROR(VLOOKUP($Y101,Scorecard!$D$73:$E$75,2,0)),"",VLOOKUP($Y101,Scorecard!$D$73:$E$75,2,0))</f>
        <v/>
      </c>
      <c r="AA101" s="13"/>
      <c r="AB101" s="10"/>
      <c r="AC101" s="11" t="str">
        <f>IF(ISERROR(VLOOKUP($AB101,Scorecard!$D$80:$E$83,2,0)),"",VLOOKUP($AB101,Scorecard!$D$80:$E$83,2,0))</f>
        <v/>
      </c>
      <c r="AD101" s="10"/>
      <c r="AE101" s="11" t="str">
        <f>IF(ISERROR(VLOOKUP($AD101,Scorecard!$D$88:$E$89,2,0)),"",VLOOKUP($AD101,Scorecard!$D$88:$E$89,2,0))</f>
        <v/>
      </c>
      <c r="AF101" s="13"/>
      <c r="AG101" s="10"/>
      <c r="AH101" s="11" t="str">
        <f>IF(ISERROR(VLOOKUP($AG101,Scorecard!$D$94:$E$95,2,0)),"",VLOOKUP($AG101,Scorecard!$D$94:$E$95,2,0))</f>
        <v/>
      </c>
      <c r="AI101" s="10"/>
      <c r="AJ101" s="11" t="str">
        <f>IF(ISERROR(VLOOKUP($AI101,Scorecard!$D$100:$E$104,2,0)),"",VLOOKUP($AI101,Scorecard!$D$100:$E$104,2,0))</f>
        <v/>
      </c>
      <c r="AK101" s="18" t="str">
        <f t="shared" si="6"/>
        <v/>
      </c>
      <c r="AL101" s="15" t="str">
        <f t="shared" si="7"/>
        <v/>
      </c>
      <c r="AM101" s="17" t="str">
        <f t="shared" si="8"/>
        <v/>
      </c>
      <c r="AN101" s="16"/>
      <c r="AO101" s="14"/>
      <c r="AP101" s="14"/>
    </row>
    <row r="102" spans="2:42">
      <c r="B102" s="10"/>
      <c r="C102" s="10"/>
      <c r="D102" s="10"/>
      <c r="E102" s="10"/>
      <c r="F102" s="10"/>
      <c r="G102" s="11" t="str">
        <f>IF(ISERROR(VLOOKUP($F102,Scorecard!$D$7:$E$11,2,0)),"",VLOOKUP($F102,Scorecard!$D$7:$E$11,2,0))</f>
        <v/>
      </c>
      <c r="H102" s="10"/>
      <c r="I102" s="11" t="str">
        <f>IF(ISERROR(VLOOKUP($H102,Scorecard!$D$16:$E$19,2,0)),"",VLOOKUP($H102,Scorecard!$D$16:$E$19,2,0))</f>
        <v/>
      </c>
      <c r="J102" s="10"/>
      <c r="K102" s="11" t="str">
        <f>IF(ISERROR(VLOOKUP($J102,Scorecard!$D$26:$E$30,2,0)),"",VLOOKUP($J102,Scorecard!$D$26:$E$30,2,0))</f>
        <v/>
      </c>
      <c r="L102" s="10"/>
      <c r="M102" s="11" t="str">
        <f>IF(ISERROR(VLOOKUP($L102,Scorecard!$D$35:$E$39,2,0)),"",VLOOKUP($L102,Scorecard!$D$35:$E$39,2,0))</f>
        <v/>
      </c>
      <c r="N102" s="10"/>
      <c r="O102" s="11"/>
      <c r="P102" s="10"/>
      <c r="Q102" s="12"/>
      <c r="R102" s="10"/>
      <c r="S102" s="19" t="str">
        <f>IF(ISERROR(VLOOKUP($P102,Scorecard!$D$46:$F$51,3,0)*Q102*R102/8/60/260),"",VLOOKUP($P102,Scorecard!$D$46:$F$51,3,0)*Q102*R102/8/60/260)</f>
        <v/>
      </c>
      <c r="T102" s="13"/>
      <c r="U102" s="10"/>
      <c r="V102" s="7" t="str">
        <f>IF(ISERROR(VLOOKUP($U102,Scorecard!$D$56:$E$59,2,0)),"",VLOOKUP($U102,Scorecard!$D$56:$E$59,2,0))</f>
        <v/>
      </c>
      <c r="W102" s="10"/>
      <c r="X102" s="11" t="str">
        <f>IF(ISERROR(VLOOKUP($W102,Scorecard!$D$66:$E$70,2,0)),"",VLOOKUP($W102,Scorecard!$D$66:$E$70,2,0))</f>
        <v/>
      </c>
      <c r="Y102" s="10"/>
      <c r="Z102" s="11" t="str">
        <f>IF(ISERROR(VLOOKUP($Y102,Scorecard!$D$73:$E$75,2,0)),"",VLOOKUP($Y102,Scorecard!$D$73:$E$75,2,0))</f>
        <v/>
      </c>
      <c r="AA102" s="13"/>
      <c r="AB102" s="10"/>
      <c r="AC102" s="11" t="str">
        <f>IF(ISERROR(VLOOKUP($AB102,Scorecard!$D$80:$E$83,2,0)),"",VLOOKUP($AB102,Scorecard!$D$80:$E$83,2,0))</f>
        <v/>
      </c>
      <c r="AD102" s="10"/>
      <c r="AE102" s="11" t="str">
        <f>IF(ISERROR(VLOOKUP($AD102,Scorecard!$D$88:$E$89,2,0)),"",VLOOKUP($AD102,Scorecard!$D$88:$E$89,2,0))</f>
        <v/>
      </c>
      <c r="AF102" s="13"/>
      <c r="AG102" s="10"/>
      <c r="AH102" s="11" t="str">
        <f>IF(ISERROR(VLOOKUP($AG102,Scorecard!$D$94:$E$95,2,0)),"",VLOOKUP($AG102,Scorecard!$D$94:$E$95,2,0))</f>
        <v/>
      </c>
      <c r="AI102" s="10"/>
      <c r="AJ102" s="11" t="str">
        <f>IF(ISERROR(VLOOKUP($AI102,Scorecard!$D$100:$E$104,2,0)),"",VLOOKUP($AI102,Scorecard!$D$100:$E$104,2,0))</f>
        <v/>
      </c>
      <c r="AK102" s="18" t="str">
        <f t="shared" si="6"/>
        <v/>
      </c>
      <c r="AL102" s="15" t="str">
        <f t="shared" si="7"/>
        <v/>
      </c>
      <c r="AM102" s="17" t="str">
        <f t="shared" si="8"/>
        <v/>
      </c>
      <c r="AN102" s="16"/>
      <c r="AO102" s="14"/>
      <c r="AP102" s="14"/>
    </row>
    <row r="103" spans="2:42">
      <c r="B103" s="10"/>
      <c r="C103" s="10"/>
      <c r="D103" s="10"/>
      <c r="E103" s="10"/>
      <c r="F103" s="10"/>
      <c r="G103" s="11" t="str">
        <f>IF(ISERROR(VLOOKUP($F103,Scorecard!$D$7:$E$11,2,0)),"",VLOOKUP($F103,Scorecard!$D$7:$E$11,2,0))</f>
        <v/>
      </c>
      <c r="H103" s="10"/>
      <c r="I103" s="11" t="str">
        <f>IF(ISERROR(VLOOKUP($H103,Scorecard!$D$16:$E$19,2,0)),"",VLOOKUP($H103,Scorecard!$D$16:$E$19,2,0))</f>
        <v/>
      </c>
      <c r="J103" s="10"/>
      <c r="K103" s="11" t="str">
        <f>IF(ISERROR(VLOOKUP($J103,Scorecard!$D$26:$E$30,2,0)),"",VLOOKUP($J103,Scorecard!$D$26:$E$30,2,0))</f>
        <v/>
      </c>
      <c r="L103" s="10"/>
      <c r="M103" s="11" t="str">
        <f>IF(ISERROR(VLOOKUP($L103,Scorecard!$D$35:$E$39,2,0)),"",VLOOKUP($L103,Scorecard!$D$35:$E$39,2,0))</f>
        <v/>
      </c>
      <c r="N103" s="10"/>
      <c r="O103" s="11"/>
      <c r="P103" s="10"/>
      <c r="Q103" s="12"/>
      <c r="R103" s="10"/>
      <c r="S103" s="19" t="str">
        <f>IF(ISERROR(VLOOKUP($P103,Scorecard!$D$46:$F$51,3,0)*Q103*R103/8/60/260),"",VLOOKUP($P103,Scorecard!$D$46:$F$51,3,0)*Q103*R103/8/60/260)</f>
        <v/>
      </c>
      <c r="T103" s="13"/>
      <c r="U103" s="10"/>
      <c r="V103" s="7" t="str">
        <f>IF(ISERROR(VLOOKUP($U103,Scorecard!$D$56:$E$59,2,0)),"",VLOOKUP($U103,Scorecard!$D$56:$E$59,2,0))</f>
        <v/>
      </c>
      <c r="W103" s="10"/>
      <c r="X103" s="11" t="str">
        <f>IF(ISERROR(VLOOKUP($W103,Scorecard!$D$66:$E$70,2,0)),"",VLOOKUP($W103,Scorecard!$D$66:$E$70,2,0))</f>
        <v/>
      </c>
      <c r="Y103" s="10"/>
      <c r="Z103" s="11" t="str">
        <f>IF(ISERROR(VLOOKUP($Y103,Scorecard!$D$73:$E$75,2,0)),"",VLOOKUP($Y103,Scorecard!$D$73:$E$75,2,0))</f>
        <v/>
      </c>
      <c r="AA103" s="13"/>
      <c r="AB103" s="10"/>
      <c r="AC103" s="11" t="str">
        <f>IF(ISERROR(VLOOKUP($AB103,Scorecard!$D$80:$E$83,2,0)),"",VLOOKUP($AB103,Scorecard!$D$80:$E$83,2,0))</f>
        <v/>
      </c>
      <c r="AD103" s="10"/>
      <c r="AE103" s="11" t="str">
        <f>IF(ISERROR(VLOOKUP($AD103,Scorecard!$D$88:$E$89,2,0)),"",VLOOKUP($AD103,Scorecard!$D$88:$E$89,2,0))</f>
        <v/>
      </c>
      <c r="AF103" s="13"/>
      <c r="AG103" s="10"/>
      <c r="AH103" s="11" t="str">
        <f>IF(ISERROR(VLOOKUP($AG103,Scorecard!$D$94:$E$95,2,0)),"",VLOOKUP($AG103,Scorecard!$D$94:$E$95,2,0))</f>
        <v/>
      </c>
      <c r="AI103" s="10"/>
      <c r="AJ103" s="11" t="str">
        <f>IF(ISERROR(VLOOKUP($AI103,Scorecard!$D$100:$E$104,2,0)),"",VLOOKUP($AI103,Scorecard!$D$100:$E$104,2,0))</f>
        <v/>
      </c>
      <c r="AK103" s="18" t="str">
        <f t="shared" si="6"/>
        <v/>
      </c>
      <c r="AL103" s="15" t="str">
        <f t="shared" si="7"/>
        <v/>
      </c>
      <c r="AM103" s="17" t="str">
        <f t="shared" si="8"/>
        <v/>
      </c>
      <c r="AN103" s="16"/>
      <c r="AO103" s="14"/>
      <c r="AP103" s="14"/>
    </row>
    <row r="104" spans="2:42">
      <c r="B104" s="10"/>
      <c r="C104" s="10"/>
      <c r="D104" s="10"/>
      <c r="E104" s="10"/>
      <c r="F104" s="10"/>
      <c r="G104" s="11" t="str">
        <f>IF(ISERROR(VLOOKUP($F104,Scorecard!$D$7:$E$11,2,0)),"",VLOOKUP($F104,Scorecard!$D$7:$E$11,2,0))</f>
        <v/>
      </c>
      <c r="H104" s="10"/>
      <c r="I104" s="11" t="str">
        <f>IF(ISERROR(VLOOKUP($H104,Scorecard!$D$16:$E$19,2,0)),"",VLOOKUP($H104,Scorecard!$D$16:$E$19,2,0))</f>
        <v/>
      </c>
      <c r="J104" s="10"/>
      <c r="K104" s="11" t="str">
        <f>IF(ISERROR(VLOOKUP($J104,Scorecard!$D$26:$E$30,2,0)),"",VLOOKUP($J104,Scorecard!$D$26:$E$30,2,0))</f>
        <v/>
      </c>
      <c r="L104" s="10"/>
      <c r="M104" s="11" t="str">
        <f>IF(ISERROR(VLOOKUP($L104,Scorecard!$D$35:$E$39,2,0)),"",VLOOKUP($L104,Scorecard!$D$35:$E$39,2,0))</f>
        <v/>
      </c>
      <c r="N104" s="10"/>
      <c r="O104" s="11"/>
      <c r="P104" s="10"/>
      <c r="Q104" s="12"/>
      <c r="R104" s="10"/>
      <c r="S104" s="19" t="str">
        <f>IF(ISERROR(VLOOKUP($P104,Scorecard!$D$46:$F$51,3,0)*Q104*R104/8/60/260),"",VLOOKUP($P104,Scorecard!$D$46:$F$51,3,0)*Q104*R104/8/60/260)</f>
        <v/>
      </c>
      <c r="T104" s="13"/>
      <c r="U104" s="10"/>
      <c r="V104" s="7" t="str">
        <f>IF(ISERROR(VLOOKUP($U104,Scorecard!$D$56:$E$59,2,0)),"",VLOOKUP($U104,Scorecard!$D$56:$E$59,2,0))</f>
        <v/>
      </c>
      <c r="W104" s="10"/>
      <c r="X104" s="11" t="str">
        <f>IF(ISERROR(VLOOKUP($W104,Scorecard!$D$66:$E$70,2,0)),"",VLOOKUP($W104,Scorecard!$D$66:$E$70,2,0))</f>
        <v/>
      </c>
      <c r="Y104" s="10"/>
      <c r="Z104" s="11" t="str">
        <f>IF(ISERROR(VLOOKUP($Y104,Scorecard!$D$73:$E$75,2,0)),"",VLOOKUP($Y104,Scorecard!$D$73:$E$75,2,0))</f>
        <v/>
      </c>
      <c r="AA104" s="13"/>
      <c r="AB104" s="10"/>
      <c r="AC104" s="11" t="str">
        <f>IF(ISERROR(VLOOKUP($AB104,Scorecard!$D$80:$E$83,2,0)),"",VLOOKUP($AB104,Scorecard!$D$80:$E$83,2,0))</f>
        <v/>
      </c>
      <c r="AD104" s="10"/>
      <c r="AE104" s="11" t="str">
        <f>IF(ISERROR(VLOOKUP($AD104,Scorecard!$D$88:$E$89,2,0)),"",VLOOKUP($AD104,Scorecard!$D$88:$E$89,2,0))</f>
        <v/>
      </c>
      <c r="AF104" s="13"/>
      <c r="AG104" s="10"/>
      <c r="AH104" s="11" t="str">
        <f>IF(ISERROR(VLOOKUP($AG104,Scorecard!$D$94:$E$95,2,0)),"",VLOOKUP($AG104,Scorecard!$D$94:$E$95,2,0))</f>
        <v/>
      </c>
      <c r="AI104" s="10"/>
      <c r="AJ104" s="11" t="str">
        <f>IF(ISERROR(VLOOKUP($AI104,Scorecard!$D$100:$E$104,2,0)),"",VLOOKUP($AI104,Scorecard!$D$100:$E$104,2,0))</f>
        <v/>
      </c>
      <c r="AK104" s="18" t="str">
        <f t="shared" si="6"/>
        <v/>
      </c>
      <c r="AL104" s="15" t="str">
        <f t="shared" si="7"/>
        <v/>
      </c>
      <c r="AM104" s="17" t="str">
        <f t="shared" si="8"/>
        <v/>
      </c>
      <c r="AN104" s="16"/>
      <c r="AO104" s="14"/>
      <c r="AP104" s="14"/>
    </row>
    <row r="105" spans="2:42">
      <c r="B105" s="10"/>
      <c r="C105" s="10"/>
      <c r="D105" s="10"/>
      <c r="E105" s="10"/>
      <c r="F105" s="10"/>
      <c r="G105" s="11" t="str">
        <f>IF(ISERROR(VLOOKUP($F105,Scorecard!$D$7:$E$11,2,0)),"",VLOOKUP($F105,Scorecard!$D$7:$E$11,2,0))</f>
        <v/>
      </c>
      <c r="H105" s="10"/>
      <c r="I105" s="11" t="str">
        <f>IF(ISERROR(VLOOKUP($H105,Scorecard!$D$16:$E$19,2,0)),"",VLOOKUP($H105,Scorecard!$D$16:$E$19,2,0))</f>
        <v/>
      </c>
      <c r="J105" s="10"/>
      <c r="K105" s="11" t="str">
        <f>IF(ISERROR(VLOOKUP($J105,Scorecard!$D$26:$E$30,2,0)),"",VLOOKUP($J105,Scorecard!$D$26:$E$30,2,0))</f>
        <v/>
      </c>
      <c r="L105" s="10"/>
      <c r="M105" s="11" t="str">
        <f>IF(ISERROR(VLOOKUP($L105,Scorecard!$D$35:$E$39,2,0)),"",VLOOKUP($L105,Scorecard!$D$35:$E$39,2,0))</f>
        <v/>
      </c>
      <c r="N105" s="10"/>
      <c r="O105" s="11"/>
      <c r="P105" s="10"/>
      <c r="Q105" s="12"/>
      <c r="R105" s="10"/>
      <c r="S105" s="19" t="str">
        <f>IF(ISERROR(VLOOKUP($P105,Scorecard!$D$46:$F$51,3,0)*Q105*R105/8/60/260),"",VLOOKUP($P105,Scorecard!$D$46:$F$51,3,0)*Q105*R105/8/60/260)</f>
        <v/>
      </c>
      <c r="T105" s="13"/>
      <c r="U105" s="10"/>
      <c r="V105" s="7" t="str">
        <f>IF(ISERROR(VLOOKUP($U105,Scorecard!$D$56:$E$59,2,0)),"",VLOOKUP($U105,Scorecard!$D$56:$E$59,2,0))</f>
        <v/>
      </c>
      <c r="W105" s="10"/>
      <c r="X105" s="11" t="str">
        <f>IF(ISERROR(VLOOKUP($W105,Scorecard!$D$66:$E$70,2,0)),"",VLOOKUP($W105,Scorecard!$D$66:$E$70,2,0))</f>
        <v/>
      </c>
      <c r="Y105" s="10"/>
      <c r="Z105" s="11" t="str">
        <f>IF(ISERROR(VLOOKUP($Y105,Scorecard!$D$73:$E$75,2,0)),"",VLOOKUP($Y105,Scorecard!$D$73:$E$75,2,0))</f>
        <v/>
      </c>
      <c r="AA105" s="13"/>
      <c r="AB105" s="10"/>
      <c r="AC105" s="11" t="str">
        <f>IF(ISERROR(VLOOKUP($AB105,Scorecard!$D$80:$E$83,2,0)),"",VLOOKUP($AB105,Scorecard!$D$80:$E$83,2,0))</f>
        <v/>
      </c>
      <c r="AD105" s="10"/>
      <c r="AE105" s="11" t="str">
        <f>IF(ISERROR(VLOOKUP($AD105,Scorecard!$D$88:$E$89,2,0)),"",VLOOKUP($AD105,Scorecard!$D$88:$E$89,2,0))</f>
        <v/>
      </c>
      <c r="AF105" s="13"/>
      <c r="AG105" s="10"/>
      <c r="AH105" s="11" t="str">
        <f>IF(ISERROR(VLOOKUP($AG105,Scorecard!$D$94:$E$95,2,0)),"",VLOOKUP($AG105,Scorecard!$D$94:$E$95,2,0))</f>
        <v/>
      </c>
      <c r="AI105" s="10"/>
      <c r="AJ105" s="11" t="str">
        <f>IF(ISERROR(VLOOKUP($AI105,Scorecard!$D$100:$E$104,2,0)),"",VLOOKUP($AI105,Scorecard!$D$100:$E$104,2,0))</f>
        <v/>
      </c>
      <c r="AK105" s="18" t="str">
        <f t="shared" si="6"/>
        <v/>
      </c>
      <c r="AL105" s="15" t="str">
        <f t="shared" si="7"/>
        <v/>
      </c>
      <c r="AM105" s="17" t="str">
        <f t="shared" si="8"/>
        <v/>
      </c>
      <c r="AN105" s="16"/>
      <c r="AO105" s="14"/>
      <c r="AP105" s="14"/>
    </row>
    <row r="106" spans="2:42">
      <c r="B106" s="10"/>
      <c r="C106" s="10"/>
      <c r="D106" s="10"/>
      <c r="E106" s="10"/>
      <c r="F106" s="10"/>
      <c r="G106" s="11" t="str">
        <f>IF(ISERROR(VLOOKUP($F106,Scorecard!$D$7:$E$11,2,0)),"",VLOOKUP($F106,Scorecard!$D$7:$E$11,2,0))</f>
        <v/>
      </c>
      <c r="H106" s="10"/>
      <c r="I106" s="11" t="str">
        <f>IF(ISERROR(VLOOKUP($H106,Scorecard!$D$16:$E$19,2,0)),"",VLOOKUP($H106,Scorecard!$D$16:$E$19,2,0))</f>
        <v/>
      </c>
      <c r="J106" s="10"/>
      <c r="K106" s="11" t="str">
        <f>IF(ISERROR(VLOOKUP($J106,Scorecard!$D$26:$E$30,2,0)),"",VLOOKUP($J106,Scorecard!$D$26:$E$30,2,0))</f>
        <v/>
      </c>
      <c r="L106" s="10"/>
      <c r="M106" s="11" t="str">
        <f>IF(ISERROR(VLOOKUP($L106,Scorecard!$D$35:$E$39,2,0)),"",VLOOKUP($L106,Scorecard!$D$35:$E$39,2,0))</f>
        <v/>
      </c>
      <c r="N106" s="10"/>
      <c r="O106" s="11"/>
      <c r="P106" s="10"/>
      <c r="Q106" s="12"/>
      <c r="R106" s="10"/>
      <c r="S106" s="19" t="str">
        <f>IF(ISERROR(VLOOKUP($P106,Scorecard!$D$46:$F$51,3,0)*Q106*R106/8/60/260),"",VLOOKUP($P106,Scorecard!$D$46:$F$51,3,0)*Q106*R106/8/60/260)</f>
        <v/>
      </c>
      <c r="T106" s="13"/>
      <c r="U106" s="10"/>
      <c r="V106" s="7" t="str">
        <f>IF(ISERROR(VLOOKUP($U106,Scorecard!$D$56:$E$59,2,0)),"",VLOOKUP($U106,Scorecard!$D$56:$E$59,2,0))</f>
        <v/>
      </c>
      <c r="W106" s="10"/>
      <c r="X106" s="11" t="str">
        <f>IF(ISERROR(VLOOKUP($W106,Scorecard!$D$66:$E$70,2,0)),"",VLOOKUP($W106,Scorecard!$D$66:$E$70,2,0))</f>
        <v/>
      </c>
      <c r="Y106" s="10"/>
      <c r="Z106" s="11" t="str">
        <f>IF(ISERROR(VLOOKUP($Y106,Scorecard!$D$73:$E$75,2,0)),"",VLOOKUP($Y106,Scorecard!$D$73:$E$75,2,0))</f>
        <v/>
      </c>
      <c r="AA106" s="13"/>
      <c r="AB106" s="10"/>
      <c r="AC106" s="11" t="str">
        <f>IF(ISERROR(VLOOKUP($AB106,Scorecard!$D$80:$E$83,2,0)),"",VLOOKUP($AB106,Scorecard!$D$80:$E$83,2,0))</f>
        <v/>
      </c>
      <c r="AD106" s="10"/>
      <c r="AE106" s="11" t="str">
        <f>IF(ISERROR(VLOOKUP($AD106,Scorecard!$D$88:$E$89,2,0)),"",VLOOKUP($AD106,Scorecard!$D$88:$E$89,2,0))</f>
        <v/>
      </c>
      <c r="AF106" s="13"/>
      <c r="AG106" s="10"/>
      <c r="AH106" s="11" t="str">
        <f>IF(ISERROR(VLOOKUP($AG106,Scorecard!$D$94:$E$95,2,0)),"",VLOOKUP($AG106,Scorecard!$D$94:$E$95,2,0))</f>
        <v/>
      </c>
      <c r="AI106" s="10"/>
      <c r="AJ106" s="11" t="str">
        <f>IF(ISERROR(VLOOKUP($AI106,Scorecard!$D$100:$E$104,2,0)),"",VLOOKUP($AI106,Scorecard!$D$100:$E$104,2,0))</f>
        <v/>
      </c>
      <c r="AK106" s="18" t="str">
        <f t="shared" si="6"/>
        <v/>
      </c>
      <c r="AL106" s="15" t="str">
        <f t="shared" si="7"/>
        <v/>
      </c>
      <c r="AM106" s="17" t="str">
        <f t="shared" si="8"/>
        <v/>
      </c>
      <c r="AN106" s="16"/>
      <c r="AO106" s="14"/>
      <c r="AP106" s="14"/>
    </row>
    <row r="107" spans="2:42">
      <c r="B107" s="10"/>
      <c r="C107" s="10"/>
      <c r="D107" s="10"/>
      <c r="E107" s="10"/>
      <c r="F107" s="10"/>
      <c r="G107" s="11" t="str">
        <f>IF(ISERROR(VLOOKUP($F107,Scorecard!$D$7:$E$11,2,0)),"",VLOOKUP($F107,Scorecard!$D$7:$E$11,2,0))</f>
        <v/>
      </c>
      <c r="H107" s="10"/>
      <c r="I107" s="11" t="str">
        <f>IF(ISERROR(VLOOKUP($H107,Scorecard!$D$16:$E$19,2,0)),"",VLOOKUP($H107,Scorecard!$D$16:$E$19,2,0))</f>
        <v/>
      </c>
      <c r="J107" s="10"/>
      <c r="K107" s="11" t="str">
        <f>IF(ISERROR(VLOOKUP($J107,Scorecard!$D$26:$E$30,2,0)),"",VLOOKUP($J107,Scorecard!$D$26:$E$30,2,0))</f>
        <v/>
      </c>
      <c r="L107" s="10"/>
      <c r="M107" s="11" t="str">
        <f>IF(ISERROR(VLOOKUP($L107,Scorecard!$D$35:$E$39,2,0)),"",VLOOKUP($L107,Scorecard!$D$35:$E$39,2,0))</f>
        <v/>
      </c>
      <c r="N107" s="10"/>
      <c r="O107" s="11"/>
      <c r="P107" s="10"/>
      <c r="Q107" s="12"/>
      <c r="R107" s="10"/>
      <c r="S107" s="19" t="str">
        <f>IF(ISERROR(VLOOKUP($P107,Scorecard!$D$46:$F$51,3,0)*Q107*R107/8/60/260),"",VLOOKUP($P107,Scorecard!$D$46:$F$51,3,0)*Q107*R107/8/60/260)</f>
        <v/>
      </c>
      <c r="T107" s="13"/>
      <c r="U107" s="10"/>
      <c r="V107" s="7" t="str">
        <f>IF(ISERROR(VLOOKUP($U107,Scorecard!$D$56:$E$59,2,0)),"",VLOOKUP($U107,Scorecard!$D$56:$E$59,2,0))</f>
        <v/>
      </c>
      <c r="W107" s="10"/>
      <c r="X107" s="11" t="str">
        <f>IF(ISERROR(VLOOKUP($W107,Scorecard!$D$66:$E$70,2,0)),"",VLOOKUP($W107,Scorecard!$D$66:$E$70,2,0))</f>
        <v/>
      </c>
      <c r="Y107" s="10"/>
      <c r="Z107" s="11" t="str">
        <f>IF(ISERROR(VLOOKUP($Y107,Scorecard!$D$73:$E$75,2,0)),"",VLOOKUP($Y107,Scorecard!$D$73:$E$75,2,0))</f>
        <v/>
      </c>
      <c r="AA107" s="13"/>
      <c r="AB107" s="10"/>
      <c r="AC107" s="11" t="str">
        <f>IF(ISERROR(VLOOKUP($AB107,Scorecard!$D$80:$E$83,2,0)),"",VLOOKUP($AB107,Scorecard!$D$80:$E$83,2,0))</f>
        <v/>
      </c>
      <c r="AD107" s="10"/>
      <c r="AE107" s="11" t="str">
        <f>IF(ISERROR(VLOOKUP($AD107,Scorecard!$D$88:$E$89,2,0)),"",VLOOKUP($AD107,Scorecard!$D$88:$E$89,2,0))</f>
        <v/>
      </c>
      <c r="AF107" s="13"/>
      <c r="AG107" s="10"/>
      <c r="AH107" s="11" t="str">
        <f>IF(ISERROR(VLOOKUP($AG107,Scorecard!$D$94:$E$95,2,0)),"",VLOOKUP($AG107,Scorecard!$D$94:$E$95,2,0))</f>
        <v/>
      </c>
      <c r="AI107" s="10"/>
      <c r="AJ107" s="11" t="str">
        <f>IF(ISERROR(VLOOKUP($AI107,Scorecard!$D$100:$E$104,2,0)),"",VLOOKUP($AI107,Scorecard!$D$100:$E$104,2,0))</f>
        <v/>
      </c>
      <c r="AK107" s="18" t="str">
        <f t="shared" si="6"/>
        <v/>
      </c>
      <c r="AL107" s="15" t="str">
        <f t="shared" si="7"/>
        <v/>
      </c>
      <c r="AM107" s="17" t="str">
        <f t="shared" si="8"/>
        <v/>
      </c>
      <c r="AN107" s="16"/>
      <c r="AO107" s="14"/>
      <c r="AP107" s="14"/>
    </row>
    <row r="108" spans="2:42">
      <c r="B108" s="10"/>
      <c r="C108" s="10"/>
      <c r="D108" s="10"/>
      <c r="E108" s="10"/>
      <c r="F108" s="10"/>
      <c r="G108" s="11" t="str">
        <f>IF(ISERROR(VLOOKUP($F108,Scorecard!$D$7:$E$11,2,0)),"",VLOOKUP($F108,Scorecard!$D$7:$E$11,2,0))</f>
        <v/>
      </c>
      <c r="H108" s="10"/>
      <c r="I108" s="11" t="str">
        <f>IF(ISERROR(VLOOKUP($H108,Scorecard!$D$16:$E$19,2,0)),"",VLOOKUP($H108,Scorecard!$D$16:$E$19,2,0))</f>
        <v/>
      </c>
      <c r="J108" s="10"/>
      <c r="K108" s="11" t="str">
        <f>IF(ISERROR(VLOOKUP($J108,Scorecard!$D$26:$E$30,2,0)),"",VLOOKUP($J108,Scorecard!$D$26:$E$30,2,0))</f>
        <v/>
      </c>
      <c r="L108" s="10"/>
      <c r="M108" s="11" t="str">
        <f>IF(ISERROR(VLOOKUP($L108,Scorecard!$D$35:$E$39,2,0)),"",VLOOKUP($L108,Scorecard!$D$35:$E$39,2,0))</f>
        <v/>
      </c>
      <c r="N108" s="10"/>
      <c r="O108" s="11"/>
      <c r="P108" s="10"/>
      <c r="Q108" s="12"/>
      <c r="R108" s="10"/>
      <c r="S108" s="19" t="str">
        <f>IF(ISERROR(VLOOKUP($P108,Scorecard!$D$46:$F$51,3,0)*Q108*R108/8/60/260),"",VLOOKUP($P108,Scorecard!$D$46:$F$51,3,0)*Q108*R108/8/60/260)</f>
        <v/>
      </c>
      <c r="T108" s="13"/>
      <c r="U108" s="10"/>
      <c r="V108" s="7" t="str">
        <f>IF(ISERROR(VLOOKUP($U108,Scorecard!$D$56:$E$59,2,0)),"",VLOOKUP($U108,Scorecard!$D$56:$E$59,2,0))</f>
        <v/>
      </c>
      <c r="W108" s="10"/>
      <c r="X108" s="11" t="str">
        <f>IF(ISERROR(VLOOKUP($W108,Scorecard!$D$66:$E$70,2,0)),"",VLOOKUP($W108,Scorecard!$D$66:$E$70,2,0))</f>
        <v/>
      </c>
      <c r="Y108" s="10"/>
      <c r="Z108" s="11" t="str">
        <f>IF(ISERROR(VLOOKUP($Y108,Scorecard!$D$73:$E$75,2,0)),"",VLOOKUP($Y108,Scorecard!$D$73:$E$75,2,0))</f>
        <v/>
      </c>
      <c r="AA108" s="13"/>
      <c r="AB108" s="10"/>
      <c r="AC108" s="11" t="str">
        <f>IF(ISERROR(VLOOKUP($AB108,Scorecard!$D$80:$E$83,2,0)),"",VLOOKUP($AB108,Scorecard!$D$80:$E$83,2,0))</f>
        <v/>
      </c>
      <c r="AD108" s="10"/>
      <c r="AE108" s="11" t="str">
        <f>IF(ISERROR(VLOOKUP($AD108,Scorecard!$D$88:$E$89,2,0)),"",VLOOKUP($AD108,Scorecard!$D$88:$E$89,2,0))</f>
        <v/>
      </c>
      <c r="AF108" s="13"/>
      <c r="AG108" s="10"/>
      <c r="AH108" s="11" t="str">
        <f>IF(ISERROR(VLOOKUP($AG108,Scorecard!$D$94:$E$95,2,0)),"",VLOOKUP($AG108,Scorecard!$D$94:$E$95,2,0))</f>
        <v/>
      </c>
      <c r="AI108" s="10"/>
      <c r="AJ108" s="11" t="str">
        <f>IF(ISERROR(VLOOKUP($AI108,Scorecard!$D$100:$E$104,2,0)),"",VLOOKUP($AI108,Scorecard!$D$100:$E$104,2,0))</f>
        <v/>
      </c>
      <c r="AK108" s="18" t="str">
        <f t="shared" si="6"/>
        <v/>
      </c>
      <c r="AL108" s="15" t="str">
        <f t="shared" si="7"/>
        <v/>
      </c>
      <c r="AM108" s="17" t="str">
        <f t="shared" si="8"/>
        <v/>
      </c>
      <c r="AN108" s="16"/>
      <c r="AO108" s="14"/>
      <c r="AP108" s="14"/>
    </row>
    <row r="109" spans="2:42">
      <c r="B109" s="10"/>
      <c r="C109" s="10"/>
      <c r="D109" s="10"/>
      <c r="E109" s="10"/>
      <c r="F109" s="10"/>
      <c r="G109" s="11" t="str">
        <f>IF(ISERROR(VLOOKUP($F109,Scorecard!$D$7:$E$11,2,0)),"",VLOOKUP($F109,Scorecard!$D$7:$E$11,2,0))</f>
        <v/>
      </c>
      <c r="H109" s="10"/>
      <c r="I109" s="11" t="str">
        <f>IF(ISERROR(VLOOKUP($H109,Scorecard!$D$16:$E$19,2,0)),"",VLOOKUP($H109,Scorecard!$D$16:$E$19,2,0))</f>
        <v/>
      </c>
      <c r="J109" s="10"/>
      <c r="K109" s="11" t="str">
        <f>IF(ISERROR(VLOOKUP($J109,Scorecard!$D$26:$E$30,2,0)),"",VLOOKUP($J109,Scorecard!$D$26:$E$30,2,0))</f>
        <v/>
      </c>
      <c r="L109" s="10"/>
      <c r="M109" s="11" t="str">
        <f>IF(ISERROR(VLOOKUP($L109,Scorecard!$D$35:$E$39,2,0)),"",VLOOKUP($L109,Scorecard!$D$35:$E$39,2,0))</f>
        <v/>
      </c>
      <c r="N109" s="10"/>
      <c r="O109" s="11"/>
      <c r="P109" s="10"/>
      <c r="Q109" s="12"/>
      <c r="R109" s="10"/>
      <c r="S109" s="19" t="str">
        <f>IF(ISERROR(VLOOKUP($P109,Scorecard!$D$46:$F$51,3,0)*Q109*R109/8/60/260),"",VLOOKUP($P109,Scorecard!$D$46:$F$51,3,0)*Q109*R109/8/60/260)</f>
        <v/>
      </c>
      <c r="T109" s="13"/>
      <c r="U109" s="10"/>
      <c r="V109" s="7" t="str">
        <f>IF(ISERROR(VLOOKUP($U109,Scorecard!$D$56:$E$59,2,0)),"",VLOOKUP($U109,Scorecard!$D$56:$E$59,2,0))</f>
        <v/>
      </c>
      <c r="W109" s="10"/>
      <c r="X109" s="11" t="str">
        <f>IF(ISERROR(VLOOKUP($W109,Scorecard!$D$66:$E$70,2,0)),"",VLOOKUP($W109,Scorecard!$D$66:$E$70,2,0))</f>
        <v/>
      </c>
      <c r="Y109" s="10"/>
      <c r="Z109" s="11" t="str">
        <f>IF(ISERROR(VLOOKUP($Y109,Scorecard!$D$73:$E$75,2,0)),"",VLOOKUP($Y109,Scorecard!$D$73:$E$75,2,0))</f>
        <v/>
      </c>
      <c r="AA109" s="13"/>
      <c r="AB109" s="10"/>
      <c r="AC109" s="11" t="str">
        <f>IF(ISERROR(VLOOKUP($AB109,Scorecard!$D$80:$E$83,2,0)),"",VLOOKUP($AB109,Scorecard!$D$80:$E$83,2,0))</f>
        <v/>
      </c>
      <c r="AD109" s="10"/>
      <c r="AE109" s="11" t="str">
        <f>IF(ISERROR(VLOOKUP($AD109,Scorecard!$D$88:$E$89,2,0)),"",VLOOKUP($AD109,Scorecard!$D$88:$E$89,2,0))</f>
        <v/>
      </c>
      <c r="AF109" s="13"/>
      <c r="AG109" s="10"/>
      <c r="AH109" s="11" t="str">
        <f>IF(ISERROR(VLOOKUP($AG109,Scorecard!$D$94:$E$95,2,0)),"",VLOOKUP($AG109,Scorecard!$D$94:$E$95,2,0))</f>
        <v/>
      </c>
      <c r="AI109" s="10"/>
      <c r="AJ109" s="11" t="str">
        <f>IF(ISERROR(VLOOKUP($AI109,Scorecard!$D$100:$E$104,2,0)),"",VLOOKUP($AI109,Scorecard!$D$100:$E$104,2,0))</f>
        <v/>
      </c>
      <c r="AK109" s="18" t="str">
        <f t="shared" si="6"/>
        <v/>
      </c>
      <c r="AL109" s="15" t="str">
        <f t="shared" si="7"/>
        <v/>
      </c>
      <c r="AM109" s="17" t="str">
        <f t="shared" si="8"/>
        <v/>
      </c>
      <c r="AN109" s="16"/>
      <c r="AO109" s="14"/>
      <c r="AP109" s="14"/>
    </row>
    <row r="110" spans="2:42">
      <c r="B110" s="10"/>
      <c r="C110" s="10"/>
      <c r="D110" s="10"/>
      <c r="E110" s="10"/>
      <c r="F110" s="10"/>
      <c r="G110" s="11" t="str">
        <f>IF(ISERROR(VLOOKUP($F110,Scorecard!$D$7:$E$11,2,0)),"",VLOOKUP($F110,Scorecard!$D$7:$E$11,2,0))</f>
        <v/>
      </c>
      <c r="H110" s="10"/>
      <c r="I110" s="11" t="str">
        <f>IF(ISERROR(VLOOKUP($H110,Scorecard!$D$16:$E$19,2,0)),"",VLOOKUP($H110,Scorecard!$D$16:$E$19,2,0))</f>
        <v/>
      </c>
      <c r="J110" s="10"/>
      <c r="K110" s="11" t="str">
        <f>IF(ISERROR(VLOOKUP($J110,Scorecard!$D$26:$E$30,2,0)),"",VLOOKUP($J110,Scorecard!$D$26:$E$30,2,0))</f>
        <v/>
      </c>
      <c r="L110" s="10"/>
      <c r="M110" s="11" t="str">
        <f>IF(ISERROR(VLOOKUP($L110,Scorecard!$D$35:$E$39,2,0)),"",VLOOKUP($L110,Scorecard!$D$35:$E$39,2,0))</f>
        <v/>
      </c>
      <c r="N110" s="10"/>
      <c r="O110" s="11"/>
      <c r="P110" s="10"/>
      <c r="Q110" s="12"/>
      <c r="R110" s="10"/>
      <c r="S110" s="19" t="str">
        <f>IF(ISERROR(VLOOKUP($P110,Scorecard!$D$46:$F$51,3,0)*Q110*R110/8/60/260),"",VLOOKUP($P110,Scorecard!$D$46:$F$51,3,0)*Q110*R110/8/60/260)</f>
        <v/>
      </c>
      <c r="T110" s="13"/>
      <c r="U110" s="10"/>
      <c r="V110" s="7" t="str">
        <f>IF(ISERROR(VLOOKUP($U110,Scorecard!$D$56:$E$59,2,0)),"",VLOOKUP($U110,Scorecard!$D$56:$E$59,2,0))</f>
        <v/>
      </c>
      <c r="W110" s="10"/>
      <c r="X110" s="11" t="str">
        <f>IF(ISERROR(VLOOKUP($W110,Scorecard!$D$66:$E$70,2,0)),"",VLOOKUP($W110,Scorecard!$D$66:$E$70,2,0))</f>
        <v/>
      </c>
      <c r="Y110" s="10"/>
      <c r="Z110" s="11" t="str">
        <f>IF(ISERROR(VLOOKUP($Y110,Scorecard!$D$73:$E$75,2,0)),"",VLOOKUP($Y110,Scorecard!$D$73:$E$75,2,0))</f>
        <v/>
      </c>
      <c r="AA110" s="13"/>
      <c r="AB110" s="10"/>
      <c r="AC110" s="11" t="str">
        <f>IF(ISERROR(VLOOKUP($AB110,Scorecard!$D$80:$E$83,2,0)),"",VLOOKUP($AB110,Scorecard!$D$80:$E$83,2,0))</f>
        <v/>
      </c>
      <c r="AD110" s="10"/>
      <c r="AE110" s="11" t="str">
        <f>IF(ISERROR(VLOOKUP($AD110,Scorecard!$D$88:$E$89,2,0)),"",VLOOKUP($AD110,Scorecard!$D$88:$E$89,2,0))</f>
        <v/>
      </c>
      <c r="AF110" s="13"/>
      <c r="AG110" s="10"/>
      <c r="AH110" s="11" t="str">
        <f>IF(ISERROR(VLOOKUP($AG110,Scorecard!$D$94:$E$95,2,0)),"",VLOOKUP($AG110,Scorecard!$D$94:$E$95,2,0))</f>
        <v/>
      </c>
      <c r="AI110" s="10"/>
      <c r="AJ110" s="11" t="str">
        <f>IF(ISERROR(VLOOKUP($AI110,Scorecard!$D$100:$E$104,2,0)),"",VLOOKUP($AI110,Scorecard!$D$100:$E$104,2,0))</f>
        <v/>
      </c>
      <c r="AK110" s="18" t="str">
        <f t="shared" si="6"/>
        <v/>
      </c>
      <c r="AL110" s="15" t="str">
        <f t="shared" si="7"/>
        <v/>
      </c>
      <c r="AM110" s="17" t="str">
        <f t="shared" si="8"/>
        <v/>
      </c>
      <c r="AN110" s="16"/>
      <c r="AO110" s="14"/>
      <c r="AP110" s="14"/>
    </row>
    <row r="111" spans="2:42">
      <c r="B111" s="10"/>
      <c r="C111" s="10"/>
      <c r="D111" s="10"/>
      <c r="E111" s="10"/>
      <c r="F111" s="10"/>
      <c r="G111" s="11" t="str">
        <f>IF(ISERROR(VLOOKUP($F111,Scorecard!$D$7:$E$11,2,0)),"",VLOOKUP($F111,Scorecard!$D$7:$E$11,2,0))</f>
        <v/>
      </c>
      <c r="H111" s="10"/>
      <c r="I111" s="11" t="str">
        <f>IF(ISERROR(VLOOKUP($H111,Scorecard!$D$16:$E$19,2,0)),"",VLOOKUP($H111,Scorecard!$D$16:$E$19,2,0))</f>
        <v/>
      </c>
      <c r="J111" s="10"/>
      <c r="K111" s="11" t="str">
        <f>IF(ISERROR(VLOOKUP($J111,Scorecard!$D$26:$E$30,2,0)),"",VLOOKUP($J111,Scorecard!$D$26:$E$30,2,0))</f>
        <v/>
      </c>
      <c r="L111" s="10"/>
      <c r="M111" s="11" t="str">
        <f>IF(ISERROR(VLOOKUP($L111,Scorecard!$D$35:$E$39,2,0)),"",VLOOKUP($L111,Scorecard!$D$35:$E$39,2,0))</f>
        <v/>
      </c>
      <c r="N111" s="10"/>
      <c r="O111" s="11"/>
      <c r="P111" s="10"/>
      <c r="Q111" s="12"/>
      <c r="R111" s="10"/>
      <c r="S111" s="19" t="str">
        <f>IF(ISERROR(VLOOKUP($P111,Scorecard!$D$46:$F$51,3,0)*Q111*R111/8/60/260),"",VLOOKUP($P111,Scorecard!$D$46:$F$51,3,0)*Q111*R111/8/60/260)</f>
        <v/>
      </c>
      <c r="T111" s="13"/>
      <c r="U111" s="10"/>
      <c r="V111" s="7" t="str">
        <f>IF(ISERROR(VLOOKUP($U111,Scorecard!$D$56:$E$59,2,0)),"",VLOOKUP($U111,Scorecard!$D$56:$E$59,2,0))</f>
        <v/>
      </c>
      <c r="W111" s="10"/>
      <c r="X111" s="11" t="str">
        <f>IF(ISERROR(VLOOKUP($W111,Scorecard!$D$66:$E$70,2,0)),"",VLOOKUP($W111,Scorecard!$D$66:$E$70,2,0))</f>
        <v/>
      </c>
      <c r="Y111" s="10"/>
      <c r="Z111" s="11" t="str">
        <f>IF(ISERROR(VLOOKUP($Y111,Scorecard!$D$73:$E$75,2,0)),"",VLOOKUP($Y111,Scorecard!$D$73:$E$75,2,0))</f>
        <v/>
      </c>
      <c r="AA111" s="13"/>
      <c r="AB111" s="10"/>
      <c r="AC111" s="11" t="str">
        <f>IF(ISERROR(VLOOKUP($AB111,Scorecard!$D$80:$E$83,2,0)),"",VLOOKUP($AB111,Scorecard!$D$80:$E$83,2,0))</f>
        <v/>
      </c>
      <c r="AD111" s="10"/>
      <c r="AE111" s="11" t="str">
        <f>IF(ISERROR(VLOOKUP($AD111,Scorecard!$D$88:$E$89,2,0)),"",VLOOKUP($AD111,Scorecard!$D$88:$E$89,2,0))</f>
        <v/>
      </c>
      <c r="AF111" s="13"/>
      <c r="AG111" s="10"/>
      <c r="AH111" s="11" t="str">
        <f>IF(ISERROR(VLOOKUP($AG111,Scorecard!$D$94:$E$95,2,0)),"",VLOOKUP($AG111,Scorecard!$D$94:$E$95,2,0))</f>
        <v/>
      </c>
      <c r="AI111" s="10"/>
      <c r="AJ111" s="11" t="str">
        <f>IF(ISERROR(VLOOKUP($AI111,Scorecard!$D$100:$E$104,2,0)),"",VLOOKUP($AI111,Scorecard!$D$100:$E$104,2,0))</f>
        <v/>
      </c>
      <c r="AK111" s="18" t="str">
        <f t="shared" si="6"/>
        <v/>
      </c>
      <c r="AL111" s="15" t="str">
        <f t="shared" si="7"/>
        <v/>
      </c>
      <c r="AM111" s="17" t="str">
        <f t="shared" si="8"/>
        <v/>
      </c>
      <c r="AN111" s="16"/>
      <c r="AO111" s="14"/>
      <c r="AP111" s="14"/>
    </row>
    <row r="112" spans="2:42">
      <c r="B112" s="10"/>
      <c r="C112" s="10"/>
      <c r="D112" s="10"/>
      <c r="E112" s="10"/>
      <c r="F112" s="10"/>
      <c r="G112" s="11" t="str">
        <f>IF(ISERROR(VLOOKUP($F112,Scorecard!$D$7:$E$11,2,0)),"",VLOOKUP($F112,Scorecard!$D$7:$E$11,2,0))</f>
        <v/>
      </c>
      <c r="H112" s="10"/>
      <c r="I112" s="11" t="str">
        <f>IF(ISERROR(VLOOKUP($H112,Scorecard!$D$16:$E$19,2,0)),"",VLOOKUP($H112,Scorecard!$D$16:$E$19,2,0))</f>
        <v/>
      </c>
      <c r="J112" s="10"/>
      <c r="K112" s="11" t="str">
        <f>IF(ISERROR(VLOOKUP($J112,Scorecard!$D$26:$E$30,2,0)),"",VLOOKUP($J112,Scorecard!$D$26:$E$30,2,0))</f>
        <v/>
      </c>
      <c r="L112" s="10"/>
      <c r="M112" s="11" t="str">
        <f>IF(ISERROR(VLOOKUP($L112,Scorecard!$D$35:$E$39,2,0)),"",VLOOKUP($L112,Scorecard!$D$35:$E$39,2,0))</f>
        <v/>
      </c>
      <c r="N112" s="10"/>
      <c r="O112" s="11"/>
      <c r="P112" s="10"/>
      <c r="Q112" s="12"/>
      <c r="R112" s="10"/>
      <c r="S112" s="19" t="str">
        <f>IF(ISERROR(VLOOKUP($P112,Scorecard!$D$46:$F$51,3,0)*Q112*R112/8/60/260),"",VLOOKUP($P112,Scorecard!$D$46:$F$51,3,0)*Q112*R112/8/60/260)</f>
        <v/>
      </c>
      <c r="T112" s="13"/>
      <c r="U112" s="10"/>
      <c r="V112" s="7" t="str">
        <f>IF(ISERROR(VLOOKUP($U112,Scorecard!$D$56:$E$59,2,0)),"",VLOOKUP($U112,Scorecard!$D$56:$E$59,2,0))</f>
        <v/>
      </c>
      <c r="W112" s="10"/>
      <c r="X112" s="11" t="str">
        <f>IF(ISERROR(VLOOKUP($W112,Scorecard!$D$66:$E$70,2,0)),"",VLOOKUP($W112,Scorecard!$D$66:$E$70,2,0))</f>
        <v/>
      </c>
      <c r="Y112" s="10"/>
      <c r="Z112" s="11" t="str">
        <f>IF(ISERROR(VLOOKUP($Y112,Scorecard!$D$73:$E$75,2,0)),"",VLOOKUP($Y112,Scorecard!$D$73:$E$75,2,0))</f>
        <v/>
      </c>
      <c r="AA112" s="13"/>
      <c r="AB112" s="10"/>
      <c r="AC112" s="11" t="str">
        <f>IF(ISERROR(VLOOKUP($AB112,Scorecard!$D$80:$E$83,2,0)),"",VLOOKUP($AB112,Scorecard!$D$80:$E$83,2,0))</f>
        <v/>
      </c>
      <c r="AD112" s="10"/>
      <c r="AE112" s="11" t="str">
        <f>IF(ISERROR(VLOOKUP($AD112,Scorecard!$D$88:$E$89,2,0)),"",VLOOKUP($AD112,Scorecard!$D$88:$E$89,2,0))</f>
        <v/>
      </c>
      <c r="AF112" s="13"/>
      <c r="AG112" s="10"/>
      <c r="AH112" s="11" t="str">
        <f>IF(ISERROR(VLOOKUP($AG112,Scorecard!$D$94:$E$95,2,0)),"",VLOOKUP($AG112,Scorecard!$D$94:$E$95,2,0))</f>
        <v/>
      </c>
      <c r="AI112" s="10"/>
      <c r="AJ112" s="11" t="str">
        <f>IF(ISERROR(VLOOKUP($AI112,Scorecard!$D$100:$E$104,2,0)),"",VLOOKUP($AI112,Scorecard!$D$100:$E$104,2,0))</f>
        <v/>
      </c>
      <c r="AK112" s="18" t="str">
        <f t="shared" si="6"/>
        <v/>
      </c>
      <c r="AL112" s="15" t="str">
        <f t="shared" si="7"/>
        <v/>
      </c>
      <c r="AM112" s="17" t="str">
        <f t="shared" si="8"/>
        <v/>
      </c>
      <c r="AN112" s="16"/>
      <c r="AO112" s="14"/>
      <c r="AP112" s="14"/>
    </row>
    <row r="113" spans="2:42">
      <c r="B113" s="10"/>
      <c r="C113" s="10"/>
      <c r="D113" s="10"/>
      <c r="E113" s="10"/>
      <c r="F113" s="10"/>
      <c r="G113" s="11" t="str">
        <f>IF(ISERROR(VLOOKUP($F113,Scorecard!$D$7:$E$11,2,0)),"",VLOOKUP($F113,Scorecard!$D$7:$E$11,2,0))</f>
        <v/>
      </c>
      <c r="H113" s="10"/>
      <c r="I113" s="11" t="str">
        <f>IF(ISERROR(VLOOKUP($H113,Scorecard!$D$16:$E$19,2,0)),"",VLOOKUP($H113,Scorecard!$D$16:$E$19,2,0))</f>
        <v/>
      </c>
      <c r="J113" s="10"/>
      <c r="K113" s="11" t="str">
        <f>IF(ISERROR(VLOOKUP($J113,Scorecard!$D$26:$E$30,2,0)),"",VLOOKUP($J113,Scorecard!$D$26:$E$30,2,0))</f>
        <v/>
      </c>
      <c r="L113" s="10"/>
      <c r="M113" s="11" t="str">
        <f>IF(ISERROR(VLOOKUP($L113,Scorecard!$D$35:$E$39,2,0)),"",VLOOKUP($L113,Scorecard!$D$35:$E$39,2,0))</f>
        <v/>
      </c>
      <c r="N113" s="10"/>
      <c r="O113" s="11"/>
      <c r="P113" s="10"/>
      <c r="Q113" s="12"/>
      <c r="R113" s="10"/>
      <c r="S113" s="19" t="str">
        <f>IF(ISERROR(VLOOKUP($P113,Scorecard!$D$46:$F$51,3,0)*Q113*R113/8/60/260),"",VLOOKUP($P113,Scorecard!$D$46:$F$51,3,0)*Q113*R113/8/60/260)</f>
        <v/>
      </c>
      <c r="T113" s="13"/>
      <c r="U113" s="10"/>
      <c r="V113" s="7" t="str">
        <f>IF(ISERROR(VLOOKUP($U113,Scorecard!$D$56:$E$59,2,0)),"",VLOOKUP($U113,Scorecard!$D$56:$E$59,2,0))</f>
        <v/>
      </c>
      <c r="W113" s="10"/>
      <c r="X113" s="11" t="str">
        <f>IF(ISERROR(VLOOKUP($W113,Scorecard!$D$66:$E$70,2,0)),"",VLOOKUP($W113,Scorecard!$D$66:$E$70,2,0))</f>
        <v/>
      </c>
      <c r="Y113" s="10"/>
      <c r="Z113" s="11" t="str">
        <f>IF(ISERROR(VLOOKUP($Y113,Scorecard!$D$73:$E$75,2,0)),"",VLOOKUP($Y113,Scorecard!$D$73:$E$75,2,0))</f>
        <v/>
      </c>
      <c r="AA113" s="13"/>
      <c r="AB113" s="10"/>
      <c r="AC113" s="11" t="str">
        <f>IF(ISERROR(VLOOKUP($AB113,Scorecard!$D$80:$E$83,2,0)),"",VLOOKUP($AB113,Scorecard!$D$80:$E$83,2,0))</f>
        <v/>
      </c>
      <c r="AD113" s="10"/>
      <c r="AE113" s="11" t="str">
        <f>IF(ISERROR(VLOOKUP($AD113,Scorecard!$D$88:$E$89,2,0)),"",VLOOKUP($AD113,Scorecard!$D$88:$E$89,2,0))</f>
        <v/>
      </c>
      <c r="AF113" s="13"/>
      <c r="AG113" s="10"/>
      <c r="AH113" s="11" t="str">
        <f>IF(ISERROR(VLOOKUP($AG113,Scorecard!$D$94:$E$95,2,0)),"",VLOOKUP($AG113,Scorecard!$D$94:$E$95,2,0))</f>
        <v/>
      </c>
      <c r="AI113" s="10"/>
      <c r="AJ113" s="11" t="str">
        <f>IF(ISERROR(VLOOKUP($AI113,Scorecard!$D$100:$E$104,2,0)),"",VLOOKUP($AI113,Scorecard!$D$100:$E$104,2,0))</f>
        <v/>
      </c>
      <c r="AK113" s="18" t="str">
        <f t="shared" si="6"/>
        <v/>
      </c>
      <c r="AL113" s="15" t="str">
        <f t="shared" si="7"/>
        <v/>
      </c>
      <c r="AM113" s="17" t="str">
        <f t="shared" si="8"/>
        <v/>
      </c>
      <c r="AN113" s="16"/>
      <c r="AO113" s="14"/>
      <c r="AP113" s="14"/>
    </row>
    <row r="114" spans="2:42">
      <c r="B114" s="10"/>
      <c r="C114" s="10"/>
      <c r="D114" s="10"/>
      <c r="E114" s="10"/>
      <c r="F114" s="10"/>
      <c r="G114" s="11" t="str">
        <f>IF(ISERROR(VLOOKUP($F114,Scorecard!$D$7:$E$11,2,0)),"",VLOOKUP($F114,Scorecard!$D$7:$E$11,2,0))</f>
        <v/>
      </c>
      <c r="H114" s="10"/>
      <c r="I114" s="11" t="str">
        <f>IF(ISERROR(VLOOKUP($H114,Scorecard!$D$16:$E$19,2,0)),"",VLOOKUP($H114,Scorecard!$D$16:$E$19,2,0))</f>
        <v/>
      </c>
      <c r="J114" s="10"/>
      <c r="K114" s="11" t="str">
        <f>IF(ISERROR(VLOOKUP($J114,Scorecard!$D$26:$E$30,2,0)),"",VLOOKUP($J114,Scorecard!$D$26:$E$30,2,0))</f>
        <v/>
      </c>
      <c r="L114" s="10"/>
      <c r="M114" s="11" t="str">
        <f>IF(ISERROR(VLOOKUP($L114,Scorecard!$D$35:$E$39,2,0)),"",VLOOKUP($L114,Scorecard!$D$35:$E$39,2,0))</f>
        <v/>
      </c>
      <c r="N114" s="10"/>
      <c r="O114" s="11"/>
      <c r="P114" s="10"/>
      <c r="Q114" s="12"/>
      <c r="R114" s="10"/>
      <c r="S114" s="19" t="str">
        <f>IF(ISERROR(VLOOKUP($P114,Scorecard!$D$46:$F$51,3,0)*Q114*R114/8/60/260),"",VLOOKUP($P114,Scorecard!$D$46:$F$51,3,0)*Q114*R114/8/60/260)</f>
        <v/>
      </c>
      <c r="T114" s="13"/>
      <c r="U114" s="10"/>
      <c r="V114" s="7" t="str">
        <f>IF(ISERROR(VLOOKUP($U114,Scorecard!$D$56:$E$59,2,0)),"",VLOOKUP($U114,Scorecard!$D$56:$E$59,2,0))</f>
        <v/>
      </c>
      <c r="W114" s="10"/>
      <c r="X114" s="11" t="str">
        <f>IF(ISERROR(VLOOKUP($W114,Scorecard!$D$66:$E$70,2,0)),"",VLOOKUP($W114,Scorecard!$D$66:$E$70,2,0))</f>
        <v/>
      </c>
      <c r="Y114" s="10"/>
      <c r="Z114" s="11" t="str">
        <f>IF(ISERROR(VLOOKUP($Y114,Scorecard!$D$73:$E$75,2,0)),"",VLOOKUP($Y114,Scorecard!$D$73:$E$75,2,0))</f>
        <v/>
      </c>
      <c r="AA114" s="13"/>
      <c r="AB114" s="10"/>
      <c r="AC114" s="11" t="str">
        <f>IF(ISERROR(VLOOKUP($AB114,Scorecard!$D$80:$E$83,2,0)),"",VLOOKUP($AB114,Scorecard!$D$80:$E$83,2,0))</f>
        <v/>
      </c>
      <c r="AD114" s="10"/>
      <c r="AE114" s="11" t="str">
        <f>IF(ISERROR(VLOOKUP($AD114,Scorecard!$D$88:$E$89,2,0)),"",VLOOKUP($AD114,Scorecard!$D$88:$E$89,2,0))</f>
        <v/>
      </c>
      <c r="AF114" s="13"/>
      <c r="AG114" s="10"/>
      <c r="AH114" s="11" t="str">
        <f>IF(ISERROR(VLOOKUP($AG114,Scorecard!$D$94:$E$95,2,0)),"",VLOOKUP($AG114,Scorecard!$D$94:$E$95,2,0))</f>
        <v/>
      </c>
      <c r="AI114" s="10"/>
      <c r="AJ114" s="11" t="str">
        <f>IF(ISERROR(VLOOKUP($AI114,Scorecard!$D$100:$E$104,2,0)),"",VLOOKUP($AI114,Scorecard!$D$100:$E$104,2,0))</f>
        <v/>
      </c>
      <c r="AK114" s="18" t="str">
        <f t="shared" si="6"/>
        <v/>
      </c>
      <c r="AL114" s="15" t="str">
        <f t="shared" si="7"/>
        <v/>
      </c>
      <c r="AM114" s="17" t="str">
        <f t="shared" si="8"/>
        <v/>
      </c>
      <c r="AN114" s="16"/>
      <c r="AO114" s="14"/>
      <c r="AP114" s="14"/>
    </row>
    <row r="115" spans="2:42">
      <c r="B115" s="10"/>
      <c r="C115" s="10"/>
      <c r="D115" s="10"/>
      <c r="E115" s="10"/>
      <c r="F115" s="10"/>
      <c r="G115" s="11" t="str">
        <f>IF(ISERROR(VLOOKUP($F115,Scorecard!$D$7:$E$11,2,0)),"",VLOOKUP($F115,Scorecard!$D$7:$E$11,2,0))</f>
        <v/>
      </c>
      <c r="H115" s="10"/>
      <c r="I115" s="11" t="str">
        <f>IF(ISERROR(VLOOKUP($H115,Scorecard!$D$16:$E$19,2,0)),"",VLOOKUP($H115,Scorecard!$D$16:$E$19,2,0))</f>
        <v/>
      </c>
      <c r="J115" s="10"/>
      <c r="K115" s="11" t="str">
        <f>IF(ISERROR(VLOOKUP($J115,Scorecard!$D$26:$E$30,2,0)),"",VLOOKUP($J115,Scorecard!$D$26:$E$30,2,0))</f>
        <v/>
      </c>
      <c r="L115" s="10"/>
      <c r="M115" s="11" t="str">
        <f>IF(ISERROR(VLOOKUP($L115,Scorecard!$D$35:$E$39,2,0)),"",VLOOKUP($L115,Scorecard!$D$35:$E$39,2,0))</f>
        <v/>
      </c>
      <c r="N115" s="10"/>
      <c r="O115" s="11"/>
      <c r="P115" s="10"/>
      <c r="Q115" s="12"/>
      <c r="R115" s="10"/>
      <c r="S115" s="19" t="str">
        <f>IF(ISERROR(VLOOKUP($P115,Scorecard!$D$46:$F$51,3,0)*Q115*R115/8/60/260),"",VLOOKUP($P115,Scorecard!$D$46:$F$51,3,0)*Q115*R115/8/60/260)</f>
        <v/>
      </c>
      <c r="T115" s="13"/>
      <c r="U115" s="10"/>
      <c r="V115" s="7" t="str">
        <f>IF(ISERROR(VLOOKUP($U115,Scorecard!$D$56:$E$59,2,0)),"",VLOOKUP($U115,Scorecard!$D$56:$E$59,2,0))</f>
        <v/>
      </c>
      <c r="W115" s="10"/>
      <c r="X115" s="11" t="str">
        <f>IF(ISERROR(VLOOKUP($W115,Scorecard!$D$66:$E$70,2,0)),"",VLOOKUP($W115,Scorecard!$D$66:$E$70,2,0))</f>
        <v/>
      </c>
      <c r="Y115" s="10"/>
      <c r="Z115" s="11" t="str">
        <f>IF(ISERROR(VLOOKUP($Y115,Scorecard!$D$73:$E$75,2,0)),"",VLOOKUP($Y115,Scorecard!$D$73:$E$75,2,0))</f>
        <v/>
      </c>
      <c r="AA115" s="13"/>
      <c r="AB115" s="10"/>
      <c r="AC115" s="11" t="str">
        <f>IF(ISERROR(VLOOKUP($AB115,Scorecard!$D$80:$E$83,2,0)),"",VLOOKUP($AB115,Scorecard!$D$80:$E$83,2,0))</f>
        <v/>
      </c>
      <c r="AD115" s="10"/>
      <c r="AE115" s="11" t="str">
        <f>IF(ISERROR(VLOOKUP($AD115,Scorecard!$D$88:$E$89,2,0)),"",VLOOKUP($AD115,Scorecard!$D$88:$E$89,2,0))</f>
        <v/>
      </c>
      <c r="AF115" s="13"/>
      <c r="AG115" s="10"/>
      <c r="AH115" s="11" t="str">
        <f>IF(ISERROR(VLOOKUP($AG115,Scorecard!$D$94:$E$95,2,0)),"",VLOOKUP($AG115,Scorecard!$D$94:$E$95,2,0))</f>
        <v/>
      </c>
      <c r="AI115" s="10"/>
      <c r="AJ115" s="11" t="str">
        <f>IF(ISERROR(VLOOKUP($AI115,Scorecard!$D$100:$E$104,2,0)),"",VLOOKUP($AI115,Scorecard!$D$100:$E$104,2,0))</f>
        <v/>
      </c>
      <c r="AK115" s="18" t="str">
        <f t="shared" si="6"/>
        <v/>
      </c>
      <c r="AL115" s="15" t="str">
        <f t="shared" si="7"/>
        <v/>
      </c>
      <c r="AM115" s="17" t="str">
        <f t="shared" si="8"/>
        <v/>
      </c>
      <c r="AN115" s="16"/>
      <c r="AO115" s="14"/>
      <c r="AP115" s="14"/>
    </row>
    <row r="116" spans="2:42">
      <c r="B116" s="10"/>
      <c r="C116" s="10"/>
      <c r="D116" s="10"/>
      <c r="E116" s="10"/>
      <c r="F116" s="10"/>
      <c r="G116" s="11" t="str">
        <f>IF(ISERROR(VLOOKUP($F116,Scorecard!$D$7:$E$11,2,0)),"",VLOOKUP($F116,Scorecard!$D$7:$E$11,2,0))</f>
        <v/>
      </c>
      <c r="H116" s="10"/>
      <c r="I116" s="11" t="str">
        <f>IF(ISERROR(VLOOKUP($H116,Scorecard!$D$16:$E$19,2,0)),"",VLOOKUP($H116,Scorecard!$D$16:$E$19,2,0))</f>
        <v/>
      </c>
      <c r="J116" s="10"/>
      <c r="K116" s="11" t="str">
        <f>IF(ISERROR(VLOOKUP($J116,Scorecard!$D$26:$E$30,2,0)),"",VLOOKUP($J116,Scorecard!$D$26:$E$30,2,0))</f>
        <v/>
      </c>
      <c r="L116" s="10"/>
      <c r="M116" s="11" t="str">
        <f>IF(ISERROR(VLOOKUP($L116,Scorecard!$D$35:$E$39,2,0)),"",VLOOKUP($L116,Scorecard!$D$35:$E$39,2,0))</f>
        <v/>
      </c>
      <c r="N116" s="10"/>
      <c r="O116" s="11"/>
      <c r="P116" s="10"/>
      <c r="Q116" s="12"/>
      <c r="R116" s="10"/>
      <c r="S116" s="19" t="str">
        <f>IF(ISERROR(VLOOKUP($P116,Scorecard!$D$46:$F$51,3,0)*Q116*R116/8/60/260),"",VLOOKUP($P116,Scorecard!$D$46:$F$51,3,0)*Q116*R116/8/60/260)</f>
        <v/>
      </c>
      <c r="T116" s="13"/>
      <c r="U116" s="10"/>
      <c r="V116" s="7" t="str">
        <f>IF(ISERROR(VLOOKUP($U116,Scorecard!$D$56:$E$59,2,0)),"",VLOOKUP($U116,Scorecard!$D$56:$E$59,2,0))</f>
        <v/>
      </c>
      <c r="W116" s="10"/>
      <c r="X116" s="11" t="str">
        <f>IF(ISERROR(VLOOKUP($W116,Scorecard!$D$66:$E$70,2,0)),"",VLOOKUP($W116,Scorecard!$D$66:$E$70,2,0))</f>
        <v/>
      </c>
      <c r="Y116" s="10"/>
      <c r="Z116" s="11" t="str">
        <f>IF(ISERROR(VLOOKUP($Y116,Scorecard!$D$73:$E$75,2,0)),"",VLOOKUP($Y116,Scorecard!$D$73:$E$75,2,0))</f>
        <v/>
      </c>
      <c r="AA116" s="13"/>
      <c r="AB116" s="10"/>
      <c r="AC116" s="11" t="str">
        <f>IF(ISERROR(VLOOKUP($AB116,Scorecard!$D$80:$E$83,2,0)),"",VLOOKUP($AB116,Scorecard!$D$80:$E$83,2,0))</f>
        <v/>
      </c>
      <c r="AD116" s="10"/>
      <c r="AE116" s="11" t="str">
        <f>IF(ISERROR(VLOOKUP($AD116,Scorecard!$D$88:$E$89,2,0)),"",VLOOKUP($AD116,Scorecard!$D$88:$E$89,2,0))</f>
        <v/>
      </c>
      <c r="AF116" s="13"/>
      <c r="AG116" s="10"/>
      <c r="AH116" s="11" t="str">
        <f>IF(ISERROR(VLOOKUP($AG116,Scorecard!$D$94:$E$95,2,0)),"",VLOOKUP($AG116,Scorecard!$D$94:$E$95,2,0))</f>
        <v/>
      </c>
      <c r="AI116" s="10"/>
      <c r="AJ116" s="11" t="str">
        <f>IF(ISERROR(VLOOKUP($AI116,Scorecard!$D$100:$E$104,2,0)),"",VLOOKUP($AI116,Scorecard!$D$100:$E$104,2,0))</f>
        <v/>
      </c>
      <c r="AK116" s="18" t="str">
        <f t="shared" si="6"/>
        <v/>
      </c>
      <c r="AL116" s="15" t="str">
        <f t="shared" si="7"/>
        <v/>
      </c>
      <c r="AM116" s="17" t="str">
        <f t="shared" si="8"/>
        <v/>
      </c>
      <c r="AN116" s="16"/>
      <c r="AO116" s="14"/>
      <c r="AP116" s="14"/>
    </row>
    <row r="117" spans="2:42">
      <c r="B117" s="10"/>
      <c r="C117" s="10"/>
      <c r="D117" s="10"/>
      <c r="E117" s="10"/>
      <c r="F117" s="10"/>
      <c r="G117" s="11" t="str">
        <f>IF(ISERROR(VLOOKUP($F117,Scorecard!$D$7:$E$11,2,0)),"",VLOOKUP($F117,Scorecard!$D$7:$E$11,2,0))</f>
        <v/>
      </c>
      <c r="H117" s="10"/>
      <c r="I117" s="11" t="str">
        <f>IF(ISERROR(VLOOKUP($H117,Scorecard!$D$16:$E$19,2,0)),"",VLOOKUP($H117,Scorecard!$D$16:$E$19,2,0))</f>
        <v/>
      </c>
      <c r="J117" s="10"/>
      <c r="K117" s="11" t="str">
        <f>IF(ISERROR(VLOOKUP($J117,Scorecard!$D$26:$E$30,2,0)),"",VLOOKUP($J117,Scorecard!$D$26:$E$30,2,0))</f>
        <v/>
      </c>
      <c r="L117" s="10"/>
      <c r="M117" s="11" t="str">
        <f>IF(ISERROR(VLOOKUP($L117,Scorecard!$D$35:$E$39,2,0)),"",VLOOKUP($L117,Scorecard!$D$35:$E$39,2,0))</f>
        <v/>
      </c>
      <c r="N117" s="10"/>
      <c r="O117" s="11"/>
      <c r="P117" s="10"/>
      <c r="Q117" s="12"/>
      <c r="R117" s="10"/>
      <c r="S117" s="19" t="str">
        <f>IF(ISERROR(VLOOKUP($P117,Scorecard!$D$46:$F$51,3,0)*Q117*R117/8/60/260),"",VLOOKUP($P117,Scorecard!$D$46:$F$51,3,0)*Q117*R117/8/60/260)</f>
        <v/>
      </c>
      <c r="T117" s="13"/>
      <c r="U117" s="10"/>
      <c r="V117" s="7" t="str">
        <f>IF(ISERROR(VLOOKUP($U117,Scorecard!$D$56:$E$59,2,0)),"",VLOOKUP($U117,Scorecard!$D$56:$E$59,2,0))</f>
        <v/>
      </c>
      <c r="W117" s="10"/>
      <c r="X117" s="11" t="str">
        <f>IF(ISERROR(VLOOKUP($W117,Scorecard!$D$66:$E$70,2,0)),"",VLOOKUP($W117,Scorecard!$D$66:$E$70,2,0))</f>
        <v/>
      </c>
      <c r="Y117" s="10"/>
      <c r="Z117" s="11" t="str">
        <f>IF(ISERROR(VLOOKUP($Y117,Scorecard!$D$73:$E$75,2,0)),"",VLOOKUP($Y117,Scorecard!$D$73:$E$75,2,0))</f>
        <v/>
      </c>
      <c r="AA117" s="13"/>
      <c r="AB117" s="10"/>
      <c r="AC117" s="11" t="str">
        <f>IF(ISERROR(VLOOKUP($AB117,Scorecard!$D$80:$E$83,2,0)),"",VLOOKUP($AB117,Scorecard!$D$80:$E$83,2,0))</f>
        <v/>
      </c>
      <c r="AD117" s="10"/>
      <c r="AE117" s="11" t="str">
        <f>IF(ISERROR(VLOOKUP($AD117,Scorecard!$D$88:$E$89,2,0)),"",VLOOKUP($AD117,Scorecard!$D$88:$E$89,2,0))</f>
        <v/>
      </c>
      <c r="AF117" s="13"/>
      <c r="AG117" s="10"/>
      <c r="AH117" s="11" t="str">
        <f>IF(ISERROR(VLOOKUP($AG117,Scorecard!$D$94:$E$95,2,0)),"",VLOOKUP($AG117,Scorecard!$D$94:$E$95,2,0))</f>
        <v/>
      </c>
      <c r="AI117" s="10"/>
      <c r="AJ117" s="11" t="str">
        <f>IF(ISERROR(VLOOKUP($AI117,Scorecard!$D$100:$E$104,2,0)),"",VLOOKUP($AI117,Scorecard!$D$100:$E$104,2,0))</f>
        <v/>
      </c>
      <c r="AK117" s="18" t="str">
        <f t="shared" si="6"/>
        <v/>
      </c>
      <c r="AL117" s="15" t="str">
        <f t="shared" si="7"/>
        <v/>
      </c>
      <c r="AM117" s="17" t="str">
        <f t="shared" si="8"/>
        <v/>
      </c>
      <c r="AN117" s="16"/>
      <c r="AO117" s="14"/>
      <c r="AP117" s="14"/>
    </row>
    <row r="118" spans="2:42">
      <c r="B118" s="10"/>
      <c r="C118" s="10"/>
      <c r="D118" s="10"/>
      <c r="E118" s="10"/>
      <c r="F118" s="10"/>
      <c r="G118" s="11" t="str">
        <f>IF(ISERROR(VLOOKUP($F118,Scorecard!$D$7:$E$11,2,0)),"",VLOOKUP($F118,Scorecard!$D$7:$E$11,2,0))</f>
        <v/>
      </c>
      <c r="H118" s="10"/>
      <c r="I118" s="11" t="str">
        <f>IF(ISERROR(VLOOKUP($H118,Scorecard!$D$16:$E$19,2,0)),"",VLOOKUP($H118,Scorecard!$D$16:$E$19,2,0))</f>
        <v/>
      </c>
      <c r="J118" s="10"/>
      <c r="K118" s="11" t="str">
        <f>IF(ISERROR(VLOOKUP($J118,Scorecard!$D$26:$E$30,2,0)),"",VLOOKUP($J118,Scorecard!$D$26:$E$30,2,0))</f>
        <v/>
      </c>
      <c r="L118" s="10"/>
      <c r="M118" s="11" t="str">
        <f>IF(ISERROR(VLOOKUP($L118,Scorecard!$D$35:$E$39,2,0)),"",VLOOKUP($L118,Scorecard!$D$35:$E$39,2,0))</f>
        <v/>
      </c>
      <c r="N118" s="10"/>
      <c r="O118" s="11"/>
      <c r="P118" s="10"/>
      <c r="Q118" s="12"/>
      <c r="R118" s="10"/>
      <c r="S118" s="19" t="str">
        <f>IF(ISERROR(VLOOKUP($P118,Scorecard!$D$46:$F$51,3,0)*Q118*R118/8/60/260),"",VLOOKUP($P118,Scorecard!$D$46:$F$51,3,0)*Q118*R118/8/60/260)</f>
        <v/>
      </c>
      <c r="T118" s="13"/>
      <c r="U118" s="10"/>
      <c r="V118" s="7" t="str">
        <f>IF(ISERROR(VLOOKUP($U118,Scorecard!$D$56:$E$59,2,0)),"",VLOOKUP($U118,Scorecard!$D$56:$E$59,2,0))</f>
        <v/>
      </c>
      <c r="W118" s="10"/>
      <c r="X118" s="11" t="str">
        <f>IF(ISERROR(VLOOKUP($W118,Scorecard!$D$66:$E$70,2,0)),"",VLOOKUP($W118,Scorecard!$D$66:$E$70,2,0))</f>
        <v/>
      </c>
      <c r="Y118" s="10"/>
      <c r="Z118" s="11" t="str">
        <f>IF(ISERROR(VLOOKUP($Y118,Scorecard!$D$73:$E$75,2,0)),"",VLOOKUP($Y118,Scorecard!$D$73:$E$75,2,0))</f>
        <v/>
      </c>
      <c r="AA118" s="13"/>
      <c r="AB118" s="10"/>
      <c r="AC118" s="11" t="str">
        <f>IF(ISERROR(VLOOKUP($AB118,Scorecard!$D$80:$E$83,2,0)),"",VLOOKUP($AB118,Scorecard!$D$80:$E$83,2,0))</f>
        <v/>
      </c>
      <c r="AD118" s="10"/>
      <c r="AE118" s="11" t="str">
        <f>IF(ISERROR(VLOOKUP($AD118,Scorecard!$D$88:$E$89,2,0)),"",VLOOKUP($AD118,Scorecard!$D$88:$E$89,2,0))</f>
        <v/>
      </c>
      <c r="AF118" s="13"/>
      <c r="AG118" s="10"/>
      <c r="AH118" s="11" t="str">
        <f>IF(ISERROR(VLOOKUP($AG118,Scorecard!$D$94:$E$95,2,0)),"",VLOOKUP($AG118,Scorecard!$D$94:$E$95,2,0))</f>
        <v/>
      </c>
      <c r="AI118" s="10"/>
      <c r="AJ118" s="11" t="str">
        <f>IF(ISERROR(VLOOKUP($AI118,Scorecard!$D$100:$E$104,2,0)),"",VLOOKUP($AI118,Scorecard!$D$100:$E$104,2,0))</f>
        <v/>
      </c>
      <c r="AK118" s="18" t="str">
        <f t="shared" si="6"/>
        <v/>
      </c>
      <c r="AL118" s="15" t="str">
        <f t="shared" si="7"/>
        <v/>
      </c>
      <c r="AM118" s="17" t="str">
        <f t="shared" si="8"/>
        <v/>
      </c>
      <c r="AN118" s="16"/>
      <c r="AO118" s="14"/>
      <c r="AP118" s="14"/>
    </row>
    <row r="119" spans="2:42">
      <c r="B119" s="10"/>
      <c r="C119" s="10"/>
      <c r="D119" s="10"/>
      <c r="E119" s="10"/>
      <c r="F119" s="10"/>
      <c r="G119" s="11" t="str">
        <f>IF(ISERROR(VLOOKUP($F119,Scorecard!$D$7:$E$11,2,0)),"",VLOOKUP($F119,Scorecard!$D$7:$E$11,2,0))</f>
        <v/>
      </c>
      <c r="H119" s="10"/>
      <c r="I119" s="11" t="str">
        <f>IF(ISERROR(VLOOKUP($H119,Scorecard!$D$16:$E$19,2,0)),"",VLOOKUP($H119,Scorecard!$D$16:$E$19,2,0))</f>
        <v/>
      </c>
      <c r="J119" s="10"/>
      <c r="K119" s="11" t="str">
        <f>IF(ISERROR(VLOOKUP($J119,Scorecard!$D$26:$E$30,2,0)),"",VLOOKUP($J119,Scorecard!$D$26:$E$30,2,0))</f>
        <v/>
      </c>
      <c r="L119" s="10"/>
      <c r="M119" s="11" t="str">
        <f>IF(ISERROR(VLOOKUP($L119,Scorecard!$D$35:$E$39,2,0)),"",VLOOKUP($L119,Scorecard!$D$35:$E$39,2,0))</f>
        <v/>
      </c>
      <c r="N119" s="10"/>
      <c r="O119" s="11"/>
      <c r="P119" s="10"/>
      <c r="Q119" s="12"/>
      <c r="R119" s="10"/>
      <c r="S119" s="19" t="str">
        <f>IF(ISERROR(VLOOKUP($P119,Scorecard!$D$46:$F$51,3,0)*Q119*R119/8/60/260),"",VLOOKUP($P119,Scorecard!$D$46:$F$51,3,0)*Q119*R119/8/60/260)</f>
        <v/>
      </c>
      <c r="T119" s="13"/>
      <c r="U119" s="10"/>
      <c r="V119" s="7" t="str">
        <f>IF(ISERROR(VLOOKUP($U119,Scorecard!$D$56:$E$59,2,0)),"",VLOOKUP($U119,Scorecard!$D$56:$E$59,2,0))</f>
        <v/>
      </c>
      <c r="W119" s="10"/>
      <c r="X119" s="11" t="str">
        <f>IF(ISERROR(VLOOKUP($W119,Scorecard!$D$66:$E$70,2,0)),"",VLOOKUP($W119,Scorecard!$D$66:$E$70,2,0))</f>
        <v/>
      </c>
      <c r="Y119" s="10"/>
      <c r="Z119" s="11" t="str">
        <f>IF(ISERROR(VLOOKUP($Y119,Scorecard!$D$73:$E$75,2,0)),"",VLOOKUP($Y119,Scorecard!$D$73:$E$75,2,0))</f>
        <v/>
      </c>
      <c r="AA119" s="13"/>
      <c r="AB119" s="10"/>
      <c r="AC119" s="11" t="str">
        <f>IF(ISERROR(VLOOKUP($AB119,Scorecard!$D$80:$E$83,2,0)),"",VLOOKUP($AB119,Scorecard!$D$80:$E$83,2,0))</f>
        <v/>
      </c>
      <c r="AD119" s="10"/>
      <c r="AE119" s="11" t="str">
        <f>IF(ISERROR(VLOOKUP($AD119,Scorecard!$D$88:$E$89,2,0)),"",VLOOKUP($AD119,Scorecard!$D$88:$E$89,2,0))</f>
        <v/>
      </c>
      <c r="AF119" s="13"/>
      <c r="AG119" s="10"/>
      <c r="AH119" s="11" t="str">
        <f>IF(ISERROR(VLOOKUP($AG119,Scorecard!$D$94:$E$95,2,0)),"",VLOOKUP($AG119,Scorecard!$D$94:$E$95,2,0))</f>
        <v/>
      </c>
      <c r="AI119" s="10"/>
      <c r="AJ119" s="11" t="str">
        <f>IF(ISERROR(VLOOKUP($AI119,Scorecard!$D$100:$E$104,2,0)),"",VLOOKUP($AI119,Scorecard!$D$100:$E$104,2,0))</f>
        <v/>
      </c>
      <c r="AK119" s="18" t="str">
        <f t="shared" si="6"/>
        <v/>
      </c>
      <c r="AL119" s="15" t="str">
        <f t="shared" si="7"/>
        <v/>
      </c>
      <c r="AM119" s="17" t="str">
        <f t="shared" si="8"/>
        <v/>
      </c>
      <c r="AN119" s="16"/>
      <c r="AO119" s="14"/>
      <c r="AP119" s="14"/>
    </row>
    <row r="120" spans="2:42">
      <c r="B120" s="10"/>
      <c r="C120" s="10"/>
      <c r="D120" s="10"/>
      <c r="E120" s="10"/>
      <c r="F120" s="10"/>
      <c r="G120" s="11" t="str">
        <f>IF(ISERROR(VLOOKUP($F120,Scorecard!$D$7:$E$11,2,0)),"",VLOOKUP($F120,Scorecard!$D$7:$E$11,2,0))</f>
        <v/>
      </c>
      <c r="H120" s="10"/>
      <c r="I120" s="11" t="str">
        <f>IF(ISERROR(VLOOKUP($H120,Scorecard!$D$16:$E$19,2,0)),"",VLOOKUP($H120,Scorecard!$D$16:$E$19,2,0))</f>
        <v/>
      </c>
      <c r="J120" s="10"/>
      <c r="K120" s="11" t="str">
        <f>IF(ISERROR(VLOOKUP($J120,Scorecard!$D$26:$E$30,2,0)),"",VLOOKUP($J120,Scorecard!$D$26:$E$30,2,0))</f>
        <v/>
      </c>
      <c r="L120" s="10"/>
      <c r="M120" s="11" t="str">
        <f>IF(ISERROR(VLOOKUP($L120,Scorecard!$D$35:$E$39,2,0)),"",VLOOKUP($L120,Scorecard!$D$35:$E$39,2,0))</f>
        <v/>
      </c>
      <c r="N120" s="10"/>
      <c r="O120" s="11"/>
      <c r="P120" s="10"/>
      <c r="Q120" s="12"/>
      <c r="R120" s="10"/>
      <c r="S120" s="19" t="str">
        <f>IF(ISERROR(VLOOKUP($P120,Scorecard!$D$46:$F$51,3,0)*Q120*R120/8/60/260),"",VLOOKUP($P120,Scorecard!$D$46:$F$51,3,0)*Q120*R120/8/60/260)</f>
        <v/>
      </c>
      <c r="T120" s="13"/>
      <c r="U120" s="10"/>
      <c r="V120" s="7" t="str">
        <f>IF(ISERROR(VLOOKUP($U120,Scorecard!$D$56:$E$59,2,0)),"",VLOOKUP($U120,Scorecard!$D$56:$E$59,2,0))</f>
        <v/>
      </c>
      <c r="W120" s="10"/>
      <c r="X120" s="11" t="str">
        <f>IF(ISERROR(VLOOKUP($W120,Scorecard!$D$66:$E$70,2,0)),"",VLOOKUP($W120,Scorecard!$D$66:$E$70,2,0))</f>
        <v/>
      </c>
      <c r="Y120" s="10"/>
      <c r="Z120" s="11" t="str">
        <f>IF(ISERROR(VLOOKUP($Y120,Scorecard!$D$73:$E$75,2,0)),"",VLOOKUP($Y120,Scorecard!$D$73:$E$75,2,0))</f>
        <v/>
      </c>
      <c r="AA120" s="13"/>
      <c r="AB120" s="10"/>
      <c r="AC120" s="11" t="str">
        <f>IF(ISERROR(VLOOKUP($AB120,Scorecard!$D$80:$E$83,2,0)),"",VLOOKUP($AB120,Scorecard!$D$80:$E$83,2,0))</f>
        <v/>
      </c>
      <c r="AD120" s="10"/>
      <c r="AE120" s="11" t="str">
        <f>IF(ISERROR(VLOOKUP($AD120,Scorecard!$D$88:$E$89,2,0)),"",VLOOKUP($AD120,Scorecard!$D$88:$E$89,2,0))</f>
        <v/>
      </c>
      <c r="AF120" s="13"/>
      <c r="AG120" s="10"/>
      <c r="AH120" s="11" t="str">
        <f>IF(ISERROR(VLOOKUP($AG120,Scorecard!$D$94:$E$95,2,0)),"",VLOOKUP($AG120,Scorecard!$D$94:$E$95,2,0))</f>
        <v/>
      </c>
      <c r="AI120" s="10"/>
      <c r="AJ120" s="11" t="str">
        <f>IF(ISERROR(VLOOKUP($AI120,Scorecard!$D$100:$E$104,2,0)),"",VLOOKUP($AI120,Scorecard!$D$100:$E$104,2,0))</f>
        <v/>
      </c>
      <c r="AK120" s="18" t="str">
        <f t="shared" si="6"/>
        <v/>
      </c>
      <c r="AL120" s="15" t="str">
        <f t="shared" si="7"/>
        <v/>
      </c>
      <c r="AM120" s="17" t="str">
        <f t="shared" si="8"/>
        <v/>
      </c>
      <c r="AN120" s="16"/>
      <c r="AO120" s="14"/>
      <c r="AP120" s="14"/>
    </row>
    <row r="121" spans="2:42">
      <c r="B121" s="10"/>
      <c r="C121" s="10"/>
      <c r="D121" s="10"/>
      <c r="E121" s="10"/>
      <c r="F121" s="10"/>
      <c r="G121" s="11" t="str">
        <f>IF(ISERROR(VLOOKUP($F121,Scorecard!$D$7:$E$11,2,0)),"",VLOOKUP($F121,Scorecard!$D$7:$E$11,2,0))</f>
        <v/>
      </c>
      <c r="H121" s="10"/>
      <c r="I121" s="11" t="str">
        <f>IF(ISERROR(VLOOKUP($H121,Scorecard!$D$16:$E$19,2,0)),"",VLOOKUP($H121,Scorecard!$D$16:$E$19,2,0))</f>
        <v/>
      </c>
      <c r="J121" s="10"/>
      <c r="K121" s="11" t="str">
        <f>IF(ISERROR(VLOOKUP($J121,Scorecard!$D$26:$E$30,2,0)),"",VLOOKUP($J121,Scorecard!$D$26:$E$30,2,0))</f>
        <v/>
      </c>
      <c r="L121" s="10"/>
      <c r="M121" s="11" t="str">
        <f>IF(ISERROR(VLOOKUP($L121,Scorecard!$D$35:$E$39,2,0)),"",VLOOKUP($L121,Scorecard!$D$35:$E$39,2,0))</f>
        <v/>
      </c>
      <c r="N121" s="10"/>
      <c r="O121" s="11"/>
      <c r="P121" s="10"/>
      <c r="Q121" s="12"/>
      <c r="R121" s="10"/>
      <c r="S121" s="19" t="str">
        <f>IF(ISERROR(VLOOKUP($P121,Scorecard!$D$46:$F$51,3,0)*Q121*R121/8/60/260),"",VLOOKUP($P121,Scorecard!$D$46:$F$51,3,0)*Q121*R121/8/60/260)</f>
        <v/>
      </c>
      <c r="T121" s="13"/>
      <c r="U121" s="10"/>
      <c r="V121" s="7" t="str">
        <f>IF(ISERROR(VLOOKUP($U121,Scorecard!$D$56:$E$59,2,0)),"",VLOOKUP($U121,Scorecard!$D$56:$E$59,2,0))</f>
        <v/>
      </c>
      <c r="W121" s="10"/>
      <c r="X121" s="11" t="str">
        <f>IF(ISERROR(VLOOKUP($W121,Scorecard!$D$66:$E$70,2,0)),"",VLOOKUP($W121,Scorecard!$D$66:$E$70,2,0))</f>
        <v/>
      </c>
      <c r="Y121" s="10"/>
      <c r="Z121" s="11" t="str">
        <f>IF(ISERROR(VLOOKUP($Y121,Scorecard!$D$73:$E$75,2,0)),"",VLOOKUP($Y121,Scorecard!$D$73:$E$75,2,0))</f>
        <v/>
      </c>
      <c r="AA121" s="13"/>
      <c r="AB121" s="10"/>
      <c r="AC121" s="11" t="str">
        <f>IF(ISERROR(VLOOKUP($AB121,Scorecard!$D$80:$E$83,2,0)),"",VLOOKUP($AB121,Scorecard!$D$80:$E$83,2,0))</f>
        <v/>
      </c>
      <c r="AD121" s="10"/>
      <c r="AE121" s="11" t="str">
        <f>IF(ISERROR(VLOOKUP($AD121,Scorecard!$D$88:$E$89,2,0)),"",VLOOKUP($AD121,Scorecard!$D$88:$E$89,2,0))</f>
        <v/>
      </c>
      <c r="AF121" s="13"/>
      <c r="AG121" s="10"/>
      <c r="AH121" s="11" t="str">
        <f>IF(ISERROR(VLOOKUP($AG121,Scorecard!$D$94:$E$95,2,0)),"",VLOOKUP($AG121,Scorecard!$D$94:$E$95,2,0))</f>
        <v/>
      </c>
      <c r="AI121" s="10"/>
      <c r="AJ121" s="11" t="str">
        <f>IF(ISERROR(VLOOKUP($AI121,Scorecard!$D$100:$E$104,2,0)),"",VLOOKUP($AI121,Scorecard!$D$100:$E$104,2,0))</f>
        <v/>
      </c>
      <c r="AK121" s="18" t="str">
        <f t="shared" si="6"/>
        <v/>
      </c>
      <c r="AL121" s="15" t="str">
        <f t="shared" si="7"/>
        <v/>
      </c>
      <c r="AM121" s="17" t="str">
        <f t="shared" si="8"/>
        <v/>
      </c>
      <c r="AN121" s="16"/>
      <c r="AO121" s="14"/>
      <c r="AP121" s="14"/>
    </row>
    <row r="122" spans="2:42">
      <c r="B122" s="10"/>
      <c r="C122" s="10"/>
      <c r="D122" s="10"/>
      <c r="E122" s="10"/>
      <c r="F122" s="10"/>
      <c r="G122" s="11" t="str">
        <f>IF(ISERROR(VLOOKUP($F122,Scorecard!$D$7:$E$11,2,0)),"",VLOOKUP($F122,Scorecard!$D$7:$E$11,2,0))</f>
        <v/>
      </c>
      <c r="H122" s="10"/>
      <c r="I122" s="11" t="str">
        <f>IF(ISERROR(VLOOKUP($H122,Scorecard!$D$16:$E$19,2,0)),"",VLOOKUP($H122,Scorecard!$D$16:$E$19,2,0))</f>
        <v/>
      </c>
      <c r="J122" s="10"/>
      <c r="K122" s="11" t="str">
        <f>IF(ISERROR(VLOOKUP($J122,Scorecard!$D$26:$E$30,2,0)),"",VLOOKUP($J122,Scorecard!$D$26:$E$30,2,0))</f>
        <v/>
      </c>
      <c r="L122" s="10"/>
      <c r="M122" s="11" t="str">
        <f>IF(ISERROR(VLOOKUP($L122,Scorecard!$D$35:$E$39,2,0)),"",VLOOKUP($L122,Scorecard!$D$35:$E$39,2,0))</f>
        <v/>
      </c>
      <c r="N122" s="10"/>
      <c r="O122" s="11"/>
      <c r="P122" s="10"/>
      <c r="Q122" s="12"/>
      <c r="R122" s="10"/>
      <c r="S122" s="19" t="str">
        <f>IF(ISERROR(VLOOKUP($P122,Scorecard!$D$46:$F$51,3,0)*Q122*R122/8/60/260),"",VLOOKUP($P122,Scorecard!$D$46:$F$51,3,0)*Q122*R122/8/60/260)</f>
        <v/>
      </c>
      <c r="T122" s="13"/>
      <c r="U122" s="10"/>
      <c r="V122" s="7" t="str">
        <f>IF(ISERROR(VLOOKUP($U122,Scorecard!$D$56:$E$59,2,0)),"",VLOOKUP($U122,Scorecard!$D$56:$E$59,2,0))</f>
        <v/>
      </c>
      <c r="W122" s="10"/>
      <c r="X122" s="11" t="str">
        <f>IF(ISERROR(VLOOKUP($W122,Scorecard!$D$66:$E$70,2,0)),"",VLOOKUP($W122,Scorecard!$D$66:$E$70,2,0))</f>
        <v/>
      </c>
      <c r="Y122" s="10"/>
      <c r="Z122" s="11" t="str">
        <f>IF(ISERROR(VLOOKUP($Y122,Scorecard!$D$73:$E$75,2,0)),"",VLOOKUP($Y122,Scorecard!$D$73:$E$75,2,0))</f>
        <v/>
      </c>
      <c r="AA122" s="13"/>
      <c r="AB122" s="10"/>
      <c r="AC122" s="11" t="str">
        <f>IF(ISERROR(VLOOKUP($AB122,Scorecard!$D$80:$E$83,2,0)),"",VLOOKUP($AB122,Scorecard!$D$80:$E$83,2,0))</f>
        <v/>
      </c>
      <c r="AD122" s="10"/>
      <c r="AE122" s="11" t="str">
        <f>IF(ISERROR(VLOOKUP($AD122,Scorecard!$D$88:$E$89,2,0)),"",VLOOKUP($AD122,Scorecard!$D$88:$E$89,2,0))</f>
        <v/>
      </c>
      <c r="AF122" s="13"/>
      <c r="AG122" s="10"/>
      <c r="AH122" s="11" t="str">
        <f>IF(ISERROR(VLOOKUP($AG122,Scorecard!$D$94:$E$95,2,0)),"",VLOOKUP($AG122,Scorecard!$D$94:$E$95,2,0))</f>
        <v/>
      </c>
      <c r="AI122" s="10"/>
      <c r="AJ122" s="11" t="str">
        <f>IF(ISERROR(VLOOKUP($AI122,Scorecard!$D$100:$E$104,2,0)),"",VLOOKUP($AI122,Scorecard!$D$100:$E$104,2,0))</f>
        <v/>
      </c>
      <c r="AK122" s="18" t="str">
        <f t="shared" si="6"/>
        <v/>
      </c>
      <c r="AL122" s="15" t="str">
        <f t="shared" si="7"/>
        <v/>
      </c>
      <c r="AM122" s="17" t="str">
        <f t="shared" si="8"/>
        <v/>
      </c>
      <c r="AN122" s="16"/>
      <c r="AO122" s="14"/>
      <c r="AP122" s="14"/>
    </row>
    <row r="123" spans="2:42">
      <c r="B123" s="10"/>
      <c r="C123" s="10"/>
      <c r="D123" s="10"/>
      <c r="E123" s="10"/>
      <c r="F123" s="10"/>
      <c r="G123" s="11" t="str">
        <f>IF(ISERROR(VLOOKUP($F123,Scorecard!$D$7:$E$11,2,0)),"",VLOOKUP($F123,Scorecard!$D$7:$E$11,2,0))</f>
        <v/>
      </c>
      <c r="H123" s="10"/>
      <c r="I123" s="11" t="str">
        <f>IF(ISERROR(VLOOKUP($H123,Scorecard!$D$16:$E$19,2,0)),"",VLOOKUP($H123,Scorecard!$D$16:$E$19,2,0))</f>
        <v/>
      </c>
      <c r="J123" s="10"/>
      <c r="K123" s="11" t="str">
        <f>IF(ISERROR(VLOOKUP($J123,Scorecard!$D$26:$E$30,2,0)),"",VLOOKUP($J123,Scorecard!$D$26:$E$30,2,0))</f>
        <v/>
      </c>
      <c r="L123" s="10"/>
      <c r="M123" s="11" t="str">
        <f>IF(ISERROR(VLOOKUP($L123,Scorecard!$D$35:$E$39,2,0)),"",VLOOKUP($L123,Scorecard!$D$35:$E$39,2,0))</f>
        <v/>
      </c>
      <c r="N123" s="10"/>
      <c r="O123" s="11"/>
      <c r="P123" s="10"/>
      <c r="Q123" s="12"/>
      <c r="R123" s="10"/>
      <c r="S123" s="19" t="str">
        <f>IF(ISERROR(VLOOKUP($P123,Scorecard!$D$46:$F$51,3,0)*Q123*R123/8/60/260),"",VLOOKUP($P123,Scorecard!$D$46:$F$51,3,0)*Q123*R123/8/60/260)</f>
        <v/>
      </c>
      <c r="T123" s="13"/>
      <c r="U123" s="10"/>
      <c r="V123" s="7" t="str">
        <f>IF(ISERROR(VLOOKUP($U123,Scorecard!$D$56:$E$59,2,0)),"",VLOOKUP($U123,Scorecard!$D$56:$E$59,2,0))</f>
        <v/>
      </c>
      <c r="W123" s="10"/>
      <c r="X123" s="11" t="str">
        <f>IF(ISERROR(VLOOKUP($W123,Scorecard!$D$66:$E$70,2,0)),"",VLOOKUP($W123,Scorecard!$D$66:$E$70,2,0))</f>
        <v/>
      </c>
      <c r="Y123" s="10"/>
      <c r="Z123" s="11" t="str">
        <f>IF(ISERROR(VLOOKUP($Y123,Scorecard!$D$73:$E$75,2,0)),"",VLOOKUP($Y123,Scorecard!$D$73:$E$75,2,0))</f>
        <v/>
      </c>
      <c r="AA123" s="13"/>
      <c r="AB123" s="10"/>
      <c r="AC123" s="11" t="str">
        <f>IF(ISERROR(VLOOKUP($AB123,Scorecard!$D$80:$E$83,2,0)),"",VLOOKUP($AB123,Scorecard!$D$80:$E$83,2,0))</f>
        <v/>
      </c>
      <c r="AD123" s="10"/>
      <c r="AE123" s="11" t="str">
        <f>IF(ISERROR(VLOOKUP($AD123,Scorecard!$D$88:$E$89,2,0)),"",VLOOKUP($AD123,Scorecard!$D$88:$E$89,2,0))</f>
        <v/>
      </c>
      <c r="AF123" s="13"/>
      <c r="AG123" s="10"/>
      <c r="AH123" s="11" t="str">
        <f>IF(ISERROR(VLOOKUP($AG123,Scorecard!$D$94:$E$95,2,0)),"",VLOOKUP($AG123,Scorecard!$D$94:$E$95,2,0))</f>
        <v/>
      </c>
      <c r="AI123" s="10"/>
      <c r="AJ123" s="11" t="str">
        <f>IF(ISERROR(VLOOKUP($AI123,Scorecard!$D$100:$E$104,2,0)),"",VLOOKUP($AI123,Scorecard!$D$100:$E$104,2,0))</f>
        <v/>
      </c>
      <c r="AK123" s="18" t="str">
        <f t="shared" si="6"/>
        <v/>
      </c>
      <c r="AL123" s="15" t="str">
        <f t="shared" si="7"/>
        <v/>
      </c>
      <c r="AM123" s="17" t="str">
        <f t="shared" si="8"/>
        <v/>
      </c>
      <c r="AN123" s="16"/>
      <c r="AO123" s="14"/>
      <c r="AP123" s="14"/>
    </row>
    <row r="124" spans="2:42">
      <c r="B124" s="10"/>
      <c r="C124" s="10"/>
      <c r="D124" s="10"/>
      <c r="E124" s="10"/>
      <c r="F124" s="10"/>
      <c r="G124" s="11" t="str">
        <f>IF(ISERROR(VLOOKUP($F124,Scorecard!$D$7:$E$11,2,0)),"",VLOOKUP($F124,Scorecard!$D$7:$E$11,2,0))</f>
        <v/>
      </c>
      <c r="H124" s="10"/>
      <c r="I124" s="11" t="str">
        <f>IF(ISERROR(VLOOKUP($H124,Scorecard!$D$16:$E$19,2,0)),"",VLOOKUP($H124,Scorecard!$D$16:$E$19,2,0))</f>
        <v/>
      </c>
      <c r="J124" s="10"/>
      <c r="K124" s="11" t="str">
        <f>IF(ISERROR(VLOOKUP($J124,Scorecard!$D$26:$E$30,2,0)),"",VLOOKUP($J124,Scorecard!$D$26:$E$30,2,0))</f>
        <v/>
      </c>
      <c r="L124" s="10"/>
      <c r="M124" s="11" t="str">
        <f>IF(ISERROR(VLOOKUP($L124,Scorecard!$D$35:$E$39,2,0)),"",VLOOKUP($L124,Scorecard!$D$35:$E$39,2,0))</f>
        <v/>
      </c>
      <c r="N124" s="10"/>
      <c r="O124" s="11"/>
      <c r="P124" s="10"/>
      <c r="Q124" s="12"/>
      <c r="R124" s="10"/>
      <c r="S124" s="19" t="str">
        <f>IF(ISERROR(VLOOKUP($P124,Scorecard!$D$46:$F$51,3,0)*Q124*R124/8/60/260),"",VLOOKUP($P124,Scorecard!$D$46:$F$51,3,0)*Q124*R124/8/60/260)</f>
        <v/>
      </c>
      <c r="T124" s="13"/>
      <c r="U124" s="10"/>
      <c r="V124" s="7" t="str">
        <f>IF(ISERROR(VLOOKUP($U124,Scorecard!$D$56:$E$59,2,0)),"",VLOOKUP($U124,Scorecard!$D$56:$E$59,2,0))</f>
        <v/>
      </c>
      <c r="W124" s="10"/>
      <c r="X124" s="11" t="str">
        <f>IF(ISERROR(VLOOKUP($W124,Scorecard!$D$66:$E$70,2,0)),"",VLOOKUP($W124,Scorecard!$D$66:$E$70,2,0))</f>
        <v/>
      </c>
      <c r="Y124" s="10"/>
      <c r="Z124" s="11" t="str">
        <f>IF(ISERROR(VLOOKUP($Y124,Scorecard!$D$73:$E$75,2,0)),"",VLOOKUP($Y124,Scorecard!$D$73:$E$75,2,0))</f>
        <v/>
      </c>
      <c r="AA124" s="13"/>
      <c r="AB124" s="10"/>
      <c r="AC124" s="11" t="str">
        <f>IF(ISERROR(VLOOKUP($AB124,Scorecard!$D$80:$E$83,2,0)),"",VLOOKUP($AB124,Scorecard!$D$80:$E$83,2,0))</f>
        <v/>
      </c>
      <c r="AD124" s="10"/>
      <c r="AE124" s="11" t="str">
        <f>IF(ISERROR(VLOOKUP($AD124,Scorecard!$D$88:$E$89,2,0)),"",VLOOKUP($AD124,Scorecard!$D$88:$E$89,2,0))</f>
        <v/>
      </c>
      <c r="AF124" s="13"/>
      <c r="AG124" s="10"/>
      <c r="AH124" s="11" t="str">
        <f>IF(ISERROR(VLOOKUP($AG124,Scorecard!$D$94:$E$95,2,0)),"",VLOOKUP($AG124,Scorecard!$D$94:$E$95,2,0))</f>
        <v/>
      </c>
      <c r="AI124" s="10"/>
      <c r="AJ124" s="11" t="str">
        <f>IF(ISERROR(VLOOKUP($AI124,Scorecard!$D$100:$E$104,2,0)),"",VLOOKUP($AI124,Scorecard!$D$100:$E$104,2,0))</f>
        <v/>
      </c>
      <c r="AK124" s="18" t="str">
        <f t="shared" si="6"/>
        <v/>
      </c>
      <c r="AL124" s="15" t="str">
        <f t="shared" si="7"/>
        <v/>
      </c>
      <c r="AM124" s="17" t="str">
        <f t="shared" si="8"/>
        <v/>
      </c>
      <c r="AN124" s="16"/>
      <c r="AO124" s="14"/>
      <c r="AP124" s="14"/>
    </row>
    <row r="125" spans="2:42">
      <c r="B125" s="10"/>
      <c r="C125" s="10"/>
      <c r="D125" s="10"/>
      <c r="E125" s="10"/>
      <c r="F125" s="10"/>
      <c r="G125" s="11" t="str">
        <f>IF(ISERROR(VLOOKUP($F125,Scorecard!$D$7:$E$11,2,0)),"",VLOOKUP($F125,Scorecard!$D$7:$E$11,2,0))</f>
        <v/>
      </c>
      <c r="H125" s="10"/>
      <c r="I125" s="11" t="str">
        <f>IF(ISERROR(VLOOKUP($H125,Scorecard!$D$16:$E$19,2,0)),"",VLOOKUP($H125,Scorecard!$D$16:$E$19,2,0))</f>
        <v/>
      </c>
      <c r="J125" s="10"/>
      <c r="K125" s="11" t="str">
        <f>IF(ISERROR(VLOOKUP($J125,Scorecard!$D$26:$E$30,2,0)),"",VLOOKUP($J125,Scorecard!$D$26:$E$30,2,0))</f>
        <v/>
      </c>
      <c r="L125" s="10"/>
      <c r="M125" s="11" t="str">
        <f>IF(ISERROR(VLOOKUP($L125,Scorecard!$D$35:$E$39,2,0)),"",VLOOKUP($L125,Scorecard!$D$35:$E$39,2,0))</f>
        <v/>
      </c>
      <c r="N125" s="10"/>
      <c r="O125" s="11"/>
      <c r="P125" s="10"/>
      <c r="Q125" s="12"/>
      <c r="R125" s="10"/>
      <c r="S125" s="19" t="str">
        <f>IF(ISERROR(VLOOKUP($P125,Scorecard!$D$46:$F$51,3,0)*Q125*R125/8/60/260),"",VLOOKUP($P125,Scorecard!$D$46:$F$51,3,0)*Q125*R125/8/60/260)</f>
        <v/>
      </c>
      <c r="T125" s="13"/>
      <c r="U125" s="10"/>
      <c r="V125" s="7" t="str">
        <f>IF(ISERROR(VLOOKUP($U125,Scorecard!$D$56:$E$59,2,0)),"",VLOOKUP($U125,Scorecard!$D$56:$E$59,2,0))</f>
        <v/>
      </c>
      <c r="W125" s="10"/>
      <c r="X125" s="11" t="str">
        <f>IF(ISERROR(VLOOKUP($W125,Scorecard!$D$66:$E$70,2,0)),"",VLOOKUP($W125,Scorecard!$D$66:$E$70,2,0))</f>
        <v/>
      </c>
      <c r="Y125" s="10"/>
      <c r="Z125" s="11" t="str">
        <f>IF(ISERROR(VLOOKUP($Y125,Scorecard!$D$73:$E$75,2,0)),"",VLOOKUP($Y125,Scorecard!$D$73:$E$75,2,0))</f>
        <v/>
      </c>
      <c r="AA125" s="13"/>
      <c r="AB125" s="10"/>
      <c r="AC125" s="11" t="str">
        <f>IF(ISERROR(VLOOKUP($AB125,Scorecard!$D$80:$E$83,2,0)),"",VLOOKUP($AB125,Scorecard!$D$80:$E$83,2,0))</f>
        <v/>
      </c>
      <c r="AD125" s="10"/>
      <c r="AE125" s="11" t="str">
        <f>IF(ISERROR(VLOOKUP($AD125,Scorecard!$D$88:$E$89,2,0)),"",VLOOKUP($AD125,Scorecard!$D$88:$E$89,2,0))</f>
        <v/>
      </c>
      <c r="AF125" s="13"/>
      <c r="AG125" s="10"/>
      <c r="AH125" s="11" t="str">
        <f>IF(ISERROR(VLOOKUP($AG125,Scorecard!$D$94:$E$95,2,0)),"",VLOOKUP($AG125,Scorecard!$D$94:$E$95,2,0))</f>
        <v/>
      </c>
      <c r="AI125" s="10"/>
      <c r="AJ125" s="11" t="str">
        <f>IF(ISERROR(VLOOKUP($AI125,Scorecard!$D$100:$E$104,2,0)),"",VLOOKUP($AI125,Scorecard!$D$100:$E$104,2,0))</f>
        <v/>
      </c>
      <c r="AK125" s="18" t="str">
        <f t="shared" si="6"/>
        <v/>
      </c>
      <c r="AL125" s="15" t="str">
        <f t="shared" si="7"/>
        <v/>
      </c>
      <c r="AM125" s="17" t="str">
        <f t="shared" si="8"/>
        <v/>
      </c>
      <c r="AN125" s="16"/>
      <c r="AO125" s="14"/>
      <c r="AP125" s="14"/>
    </row>
    <row r="126" spans="2:42">
      <c r="B126" s="10"/>
      <c r="C126" s="10"/>
      <c r="D126" s="10"/>
      <c r="E126" s="10"/>
      <c r="F126" s="10"/>
      <c r="G126" s="11" t="str">
        <f>IF(ISERROR(VLOOKUP($F126,Scorecard!$D$7:$E$11,2,0)),"",VLOOKUP($F126,Scorecard!$D$7:$E$11,2,0))</f>
        <v/>
      </c>
      <c r="H126" s="10"/>
      <c r="I126" s="11" t="str">
        <f>IF(ISERROR(VLOOKUP($H126,Scorecard!$D$16:$E$19,2,0)),"",VLOOKUP($H126,Scorecard!$D$16:$E$19,2,0))</f>
        <v/>
      </c>
      <c r="J126" s="10"/>
      <c r="K126" s="11" t="str">
        <f>IF(ISERROR(VLOOKUP($J126,Scorecard!$D$26:$E$30,2,0)),"",VLOOKUP($J126,Scorecard!$D$26:$E$30,2,0))</f>
        <v/>
      </c>
      <c r="L126" s="10"/>
      <c r="M126" s="11" t="str">
        <f>IF(ISERROR(VLOOKUP($L126,Scorecard!$D$35:$E$39,2,0)),"",VLOOKUP($L126,Scorecard!$D$35:$E$39,2,0))</f>
        <v/>
      </c>
      <c r="N126" s="10"/>
      <c r="O126" s="11"/>
      <c r="P126" s="10"/>
      <c r="Q126" s="12"/>
      <c r="R126" s="10"/>
      <c r="S126" s="19" t="str">
        <f>IF(ISERROR(VLOOKUP($P126,Scorecard!$D$46:$F$51,3,0)*Q126*R126/8/60/260),"",VLOOKUP($P126,Scorecard!$D$46:$F$51,3,0)*Q126*R126/8/60/260)</f>
        <v/>
      </c>
      <c r="T126" s="13"/>
      <c r="U126" s="10"/>
      <c r="V126" s="7" t="str">
        <f>IF(ISERROR(VLOOKUP($U126,Scorecard!$D$56:$E$59,2,0)),"",VLOOKUP($U126,Scorecard!$D$56:$E$59,2,0))</f>
        <v/>
      </c>
      <c r="W126" s="10"/>
      <c r="X126" s="11" t="str">
        <f>IF(ISERROR(VLOOKUP($W126,Scorecard!$D$66:$E$70,2,0)),"",VLOOKUP($W126,Scorecard!$D$66:$E$70,2,0))</f>
        <v/>
      </c>
      <c r="Y126" s="10"/>
      <c r="Z126" s="11" t="str">
        <f>IF(ISERROR(VLOOKUP($Y126,Scorecard!$D$73:$E$75,2,0)),"",VLOOKUP($Y126,Scorecard!$D$73:$E$75,2,0))</f>
        <v/>
      </c>
      <c r="AA126" s="13"/>
      <c r="AB126" s="10"/>
      <c r="AC126" s="11" t="str">
        <f>IF(ISERROR(VLOOKUP($AB126,Scorecard!$D$80:$E$83,2,0)),"",VLOOKUP($AB126,Scorecard!$D$80:$E$83,2,0))</f>
        <v/>
      </c>
      <c r="AD126" s="10"/>
      <c r="AE126" s="11" t="str">
        <f>IF(ISERROR(VLOOKUP($AD126,Scorecard!$D$88:$E$89,2,0)),"",VLOOKUP($AD126,Scorecard!$D$88:$E$89,2,0))</f>
        <v/>
      </c>
      <c r="AF126" s="13"/>
      <c r="AG126" s="10"/>
      <c r="AH126" s="11" t="str">
        <f>IF(ISERROR(VLOOKUP($AG126,Scorecard!$D$94:$E$95,2,0)),"",VLOOKUP($AG126,Scorecard!$D$94:$E$95,2,0))</f>
        <v/>
      </c>
      <c r="AI126" s="10"/>
      <c r="AJ126" s="11" t="str">
        <f>IF(ISERROR(VLOOKUP($AI126,Scorecard!$D$100:$E$104,2,0)),"",VLOOKUP($AI126,Scorecard!$D$100:$E$104,2,0))</f>
        <v/>
      </c>
      <c r="AK126" s="18" t="str">
        <f t="shared" si="6"/>
        <v/>
      </c>
      <c r="AL126" s="15" t="str">
        <f t="shared" si="7"/>
        <v/>
      </c>
      <c r="AM126" s="17" t="str">
        <f t="shared" si="8"/>
        <v/>
      </c>
      <c r="AN126" s="16"/>
      <c r="AO126" s="14"/>
      <c r="AP126" s="14"/>
    </row>
    <row r="127" spans="2:42">
      <c r="B127" s="10"/>
      <c r="C127" s="10"/>
      <c r="D127" s="10"/>
      <c r="E127" s="10"/>
      <c r="F127" s="10"/>
      <c r="G127" s="11" t="str">
        <f>IF(ISERROR(VLOOKUP($F127,Scorecard!$D$7:$E$11,2,0)),"",VLOOKUP($F127,Scorecard!$D$7:$E$11,2,0))</f>
        <v/>
      </c>
      <c r="H127" s="10"/>
      <c r="I127" s="11" t="str">
        <f>IF(ISERROR(VLOOKUP($H127,Scorecard!$D$16:$E$19,2,0)),"",VLOOKUP($H127,Scorecard!$D$16:$E$19,2,0))</f>
        <v/>
      </c>
      <c r="J127" s="10"/>
      <c r="K127" s="11" t="str">
        <f>IF(ISERROR(VLOOKUP($J127,Scorecard!$D$26:$E$30,2,0)),"",VLOOKUP($J127,Scorecard!$D$26:$E$30,2,0))</f>
        <v/>
      </c>
      <c r="L127" s="10"/>
      <c r="M127" s="11" t="str">
        <f>IF(ISERROR(VLOOKUP($L127,Scorecard!$D$35:$E$39,2,0)),"",VLOOKUP($L127,Scorecard!$D$35:$E$39,2,0))</f>
        <v/>
      </c>
      <c r="N127" s="10"/>
      <c r="O127" s="11"/>
      <c r="P127" s="10"/>
      <c r="Q127" s="12"/>
      <c r="R127" s="10"/>
      <c r="S127" s="19" t="str">
        <f>IF(ISERROR(VLOOKUP($P127,Scorecard!$D$46:$F$51,3,0)*Q127*R127/8/60/260),"",VLOOKUP($P127,Scorecard!$D$46:$F$51,3,0)*Q127*R127/8/60/260)</f>
        <v/>
      </c>
      <c r="T127" s="13"/>
      <c r="U127" s="10"/>
      <c r="V127" s="7" t="str">
        <f>IF(ISERROR(VLOOKUP($U127,Scorecard!$D$56:$E$59,2,0)),"",VLOOKUP($U127,Scorecard!$D$56:$E$59,2,0))</f>
        <v/>
      </c>
      <c r="W127" s="10"/>
      <c r="X127" s="11" t="str">
        <f>IF(ISERROR(VLOOKUP($W127,Scorecard!$D$66:$E$70,2,0)),"",VLOOKUP($W127,Scorecard!$D$66:$E$70,2,0))</f>
        <v/>
      </c>
      <c r="Y127" s="10"/>
      <c r="Z127" s="11" t="str">
        <f>IF(ISERROR(VLOOKUP($Y127,Scorecard!$D$73:$E$75,2,0)),"",VLOOKUP($Y127,Scorecard!$D$73:$E$75,2,0))</f>
        <v/>
      </c>
      <c r="AA127" s="13"/>
      <c r="AB127" s="10"/>
      <c r="AC127" s="11" t="str">
        <f>IF(ISERROR(VLOOKUP($AB127,Scorecard!$D$80:$E$83,2,0)),"",VLOOKUP($AB127,Scorecard!$D$80:$E$83,2,0))</f>
        <v/>
      </c>
      <c r="AD127" s="10"/>
      <c r="AE127" s="11" t="str">
        <f>IF(ISERROR(VLOOKUP($AD127,Scorecard!$D$88:$E$89,2,0)),"",VLOOKUP($AD127,Scorecard!$D$88:$E$89,2,0))</f>
        <v/>
      </c>
      <c r="AF127" s="13"/>
      <c r="AG127" s="10"/>
      <c r="AH127" s="11" t="str">
        <f>IF(ISERROR(VLOOKUP($AG127,Scorecard!$D$94:$E$95,2,0)),"",VLOOKUP($AG127,Scorecard!$D$94:$E$95,2,0))</f>
        <v/>
      </c>
      <c r="AI127" s="10"/>
      <c r="AJ127" s="11" t="str">
        <f>IF(ISERROR(VLOOKUP($AI127,Scorecard!$D$100:$E$104,2,0)),"",VLOOKUP($AI127,Scorecard!$D$100:$E$104,2,0))</f>
        <v/>
      </c>
      <c r="AK127" s="18" t="str">
        <f t="shared" si="6"/>
        <v/>
      </c>
      <c r="AL127" s="15" t="str">
        <f t="shared" si="7"/>
        <v/>
      </c>
      <c r="AM127" s="17" t="str">
        <f t="shared" si="8"/>
        <v/>
      </c>
      <c r="AN127" s="16"/>
      <c r="AO127" s="14"/>
      <c r="AP127" s="14"/>
    </row>
    <row r="128" spans="2:42">
      <c r="B128" s="10"/>
      <c r="C128" s="10"/>
      <c r="D128" s="10"/>
      <c r="E128" s="10"/>
      <c r="F128" s="10"/>
      <c r="G128" s="11" t="str">
        <f>IF(ISERROR(VLOOKUP($F128,Scorecard!$D$7:$E$11,2,0)),"",VLOOKUP($F128,Scorecard!$D$7:$E$11,2,0))</f>
        <v/>
      </c>
      <c r="H128" s="10"/>
      <c r="I128" s="11" t="str">
        <f>IF(ISERROR(VLOOKUP($H128,Scorecard!$D$16:$E$19,2,0)),"",VLOOKUP($H128,Scorecard!$D$16:$E$19,2,0))</f>
        <v/>
      </c>
      <c r="J128" s="10"/>
      <c r="K128" s="11" t="str">
        <f>IF(ISERROR(VLOOKUP($J128,Scorecard!$D$26:$E$30,2,0)),"",VLOOKUP($J128,Scorecard!$D$26:$E$30,2,0))</f>
        <v/>
      </c>
      <c r="L128" s="10"/>
      <c r="M128" s="11" t="str">
        <f>IF(ISERROR(VLOOKUP($L128,Scorecard!$D$35:$E$39,2,0)),"",VLOOKUP($L128,Scorecard!$D$35:$E$39,2,0))</f>
        <v/>
      </c>
      <c r="N128" s="10"/>
      <c r="O128" s="11"/>
      <c r="P128" s="10"/>
      <c r="Q128" s="12"/>
      <c r="R128" s="10"/>
      <c r="S128" s="19" t="str">
        <f>IF(ISERROR(VLOOKUP($P128,Scorecard!$D$46:$F$51,3,0)*Q128*R128/8/60/260),"",VLOOKUP($P128,Scorecard!$D$46:$F$51,3,0)*Q128*R128/8/60/260)</f>
        <v/>
      </c>
      <c r="T128" s="13"/>
      <c r="U128" s="10"/>
      <c r="V128" s="7" t="str">
        <f>IF(ISERROR(VLOOKUP($U128,Scorecard!$D$56:$E$59,2,0)),"",VLOOKUP($U128,Scorecard!$D$56:$E$59,2,0))</f>
        <v/>
      </c>
      <c r="W128" s="10"/>
      <c r="X128" s="11" t="str">
        <f>IF(ISERROR(VLOOKUP($W128,Scorecard!$D$66:$E$70,2,0)),"",VLOOKUP($W128,Scorecard!$D$66:$E$70,2,0))</f>
        <v/>
      </c>
      <c r="Y128" s="10"/>
      <c r="Z128" s="11" t="str">
        <f>IF(ISERROR(VLOOKUP($Y128,Scorecard!$D$73:$E$75,2,0)),"",VLOOKUP($Y128,Scorecard!$D$73:$E$75,2,0))</f>
        <v/>
      </c>
      <c r="AA128" s="13"/>
      <c r="AB128" s="10"/>
      <c r="AC128" s="11" t="str">
        <f>IF(ISERROR(VLOOKUP($AB128,Scorecard!$D$80:$E$83,2,0)),"",VLOOKUP($AB128,Scorecard!$D$80:$E$83,2,0))</f>
        <v/>
      </c>
      <c r="AD128" s="10"/>
      <c r="AE128" s="11" t="str">
        <f>IF(ISERROR(VLOOKUP($AD128,Scorecard!$D$88:$E$89,2,0)),"",VLOOKUP($AD128,Scorecard!$D$88:$E$89,2,0))</f>
        <v/>
      </c>
      <c r="AF128" s="13"/>
      <c r="AG128" s="10"/>
      <c r="AH128" s="11" t="str">
        <f>IF(ISERROR(VLOOKUP($AG128,Scorecard!$D$94:$E$95,2,0)),"",VLOOKUP($AG128,Scorecard!$D$94:$E$95,2,0))</f>
        <v/>
      </c>
      <c r="AI128" s="10"/>
      <c r="AJ128" s="11" t="str">
        <f>IF(ISERROR(VLOOKUP($AI128,Scorecard!$D$100:$E$104,2,0)),"",VLOOKUP($AI128,Scorecard!$D$100:$E$104,2,0))</f>
        <v/>
      </c>
      <c r="AK128" s="18" t="str">
        <f t="shared" si="6"/>
        <v/>
      </c>
      <c r="AL128" s="15" t="str">
        <f t="shared" si="7"/>
        <v/>
      </c>
      <c r="AM128" s="17" t="str">
        <f t="shared" si="8"/>
        <v/>
      </c>
      <c r="AN128" s="16"/>
      <c r="AO128" s="14"/>
      <c r="AP128" s="14"/>
    </row>
    <row r="129" spans="2:42">
      <c r="B129" s="10"/>
      <c r="C129" s="10"/>
      <c r="D129" s="10"/>
      <c r="E129" s="10"/>
      <c r="F129" s="10"/>
      <c r="G129" s="11" t="str">
        <f>IF(ISERROR(VLOOKUP($F129,Scorecard!$D$7:$E$11,2,0)),"",VLOOKUP($F129,Scorecard!$D$7:$E$11,2,0))</f>
        <v/>
      </c>
      <c r="H129" s="10"/>
      <c r="I129" s="11" t="str">
        <f>IF(ISERROR(VLOOKUP($H129,Scorecard!$D$16:$E$19,2,0)),"",VLOOKUP($H129,Scorecard!$D$16:$E$19,2,0))</f>
        <v/>
      </c>
      <c r="J129" s="10"/>
      <c r="K129" s="11" t="str">
        <f>IF(ISERROR(VLOOKUP($J129,Scorecard!$D$26:$E$30,2,0)),"",VLOOKUP($J129,Scorecard!$D$26:$E$30,2,0))</f>
        <v/>
      </c>
      <c r="L129" s="10"/>
      <c r="M129" s="11" t="str">
        <f>IF(ISERROR(VLOOKUP($L129,Scorecard!$D$35:$E$39,2,0)),"",VLOOKUP($L129,Scorecard!$D$35:$E$39,2,0))</f>
        <v/>
      </c>
      <c r="N129" s="10"/>
      <c r="O129" s="11"/>
      <c r="P129" s="10"/>
      <c r="Q129" s="12"/>
      <c r="R129" s="10"/>
      <c r="S129" s="19" t="str">
        <f>IF(ISERROR(VLOOKUP($P129,Scorecard!$D$46:$F$51,3,0)*Q129*R129/8/60/260),"",VLOOKUP($P129,Scorecard!$D$46:$F$51,3,0)*Q129*R129/8/60/260)</f>
        <v/>
      </c>
      <c r="T129" s="13"/>
      <c r="U129" s="10"/>
      <c r="V129" s="7" t="str">
        <f>IF(ISERROR(VLOOKUP($U129,Scorecard!$D$56:$E$59,2,0)),"",VLOOKUP($U129,Scorecard!$D$56:$E$59,2,0))</f>
        <v/>
      </c>
      <c r="W129" s="10"/>
      <c r="X129" s="11" t="str">
        <f>IF(ISERROR(VLOOKUP($W129,Scorecard!$D$66:$E$70,2,0)),"",VLOOKUP($W129,Scorecard!$D$66:$E$70,2,0))</f>
        <v/>
      </c>
      <c r="Y129" s="10"/>
      <c r="Z129" s="11" t="str">
        <f>IF(ISERROR(VLOOKUP($Y129,Scorecard!$D$73:$E$75,2,0)),"",VLOOKUP($Y129,Scorecard!$D$73:$E$75,2,0))</f>
        <v/>
      </c>
      <c r="AA129" s="13"/>
      <c r="AB129" s="10"/>
      <c r="AC129" s="11" t="str">
        <f>IF(ISERROR(VLOOKUP($AB129,Scorecard!$D$80:$E$83,2,0)),"",VLOOKUP($AB129,Scorecard!$D$80:$E$83,2,0))</f>
        <v/>
      </c>
      <c r="AD129" s="10"/>
      <c r="AE129" s="11" t="str">
        <f>IF(ISERROR(VLOOKUP($AD129,Scorecard!$D$88:$E$89,2,0)),"",VLOOKUP($AD129,Scorecard!$D$88:$E$89,2,0))</f>
        <v/>
      </c>
      <c r="AF129" s="13"/>
      <c r="AG129" s="10"/>
      <c r="AH129" s="11" t="str">
        <f>IF(ISERROR(VLOOKUP($AG129,Scorecard!$D$94:$E$95,2,0)),"",VLOOKUP($AG129,Scorecard!$D$94:$E$95,2,0))</f>
        <v/>
      </c>
      <c r="AI129" s="10"/>
      <c r="AJ129" s="11" t="str">
        <f>IF(ISERROR(VLOOKUP($AI129,Scorecard!$D$100:$E$104,2,0)),"",VLOOKUP($AI129,Scorecard!$D$100:$E$104,2,0))</f>
        <v/>
      </c>
      <c r="AK129" s="18" t="str">
        <f t="shared" si="6"/>
        <v/>
      </c>
      <c r="AL129" s="15" t="str">
        <f t="shared" si="7"/>
        <v/>
      </c>
      <c r="AM129" s="17" t="str">
        <f t="shared" si="8"/>
        <v/>
      </c>
      <c r="AN129" s="16"/>
      <c r="AO129" s="14"/>
      <c r="AP129" s="14"/>
    </row>
    <row r="130" spans="2:42">
      <c r="B130" s="10"/>
      <c r="C130" s="10"/>
      <c r="D130" s="10"/>
      <c r="E130" s="10"/>
      <c r="F130" s="10"/>
      <c r="G130" s="11" t="str">
        <f>IF(ISERROR(VLOOKUP($F130,Scorecard!$D$7:$E$11,2,0)),"",VLOOKUP($F130,Scorecard!$D$7:$E$11,2,0))</f>
        <v/>
      </c>
      <c r="H130" s="10"/>
      <c r="I130" s="11" t="str">
        <f>IF(ISERROR(VLOOKUP($H130,Scorecard!$D$16:$E$19,2,0)),"",VLOOKUP($H130,Scorecard!$D$16:$E$19,2,0))</f>
        <v/>
      </c>
      <c r="J130" s="10"/>
      <c r="K130" s="11" t="str">
        <f>IF(ISERROR(VLOOKUP($J130,Scorecard!$D$26:$E$30,2,0)),"",VLOOKUP($J130,Scorecard!$D$26:$E$30,2,0))</f>
        <v/>
      </c>
      <c r="L130" s="10"/>
      <c r="M130" s="11" t="str">
        <f>IF(ISERROR(VLOOKUP($L130,Scorecard!$D$35:$E$39,2,0)),"",VLOOKUP($L130,Scorecard!$D$35:$E$39,2,0))</f>
        <v/>
      </c>
      <c r="N130" s="10"/>
      <c r="O130" s="11"/>
      <c r="P130" s="10"/>
      <c r="Q130" s="12"/>
      <c r="R130" s="10"/>
      <c r="S130" s="19" t="str">
        <f>IF(ISERROR(VLOOKUP($P130,Scorecard!$D$46:$F$51,3,0)*Q130*R130/8/60/260),"",VLOOKUP($P130,Scorecard!$D$46:$F$51,3,0)*Q130*R130/8/60/260)</f>
        <v/>
      </c>
      <c r="T130" s="13"/>
      <c r="U130" s="10"/>
      <c r="V130" s="7" t="str">
        <f>IF(ISERROR(VLOOKUP($U130,Scorecard!$D$56:$E$59,2,0)),"",VLOOKUP($U130,Scorecard!$D$56:$E$59,2,0))</f>
        <v/>
      </c>
      <c r="W130" s="10"/>
      <c r="X130" s="11" t="str">
        <f>IF(ISERROR(VLOOKUP($W130,Scorecard!$D$66:$E$70,2,0)),"",VLOOKUP($W130,Scorecard!$D$66:$E$70,2,0))</f>
        <v/>
      </c>
      <c r="Y130" s="10"/>
      <c r="Z130" s="11" t="str">
        <f>IF(ISERROR(VLOOKUP($Y130,Scorecard!$D$73:$E$75,2,0)),"",VLOOKUP($Y130,Scorecard!$D$73:$E$75,2,0))</f>
        <v/>
      </c>
      <c r="AA130" s="13"/>
      <c r="AB130" s="10"/>
      <c r="AC130" s="11" t="str">
        <f>IF(ISERROR(VLOOKUP($AB130,Scorecard!$D$80:$E$83,2,0)),"",VLOOKUP($AB130,Scorecard!$D$80:$E$83,2,0))</f>
        <v/>
      </c>
      <c r="AD130" s="10"/>
      <c r="AE130" s="11" t="str">
        <f>IF(ISERROR(VLOOKUP($AD130,Scorecard!$D$88:$E$89,2,0)),"",VLOOKUP($AD130,Scorecard!$D$88:$E$89,2,0))</f>
        <v/>
      </c>
      <c r="AF130" s="13"/>
      <c r="AG130" s="10"/>
      <c r="AH130" s="11" t="str">
        <f>IF(ISERROR(VLOOKUP($AG130,Scorecard!$D$94:$E$95,2,0)),"",VLOOKUP($AG130,Scorecard!$D$94:$E$95,2,0))</f>
        <v/>
      </c>
      <c r="AI130" s="10"/>
      <c r="AJ130" s="11" t="str">
        <f>IF(ISERROR(VLOOKUP($AI130,Scorecard!$D$100:$E$104,2,0)),"",VLOOKUP($AI130,Scorecard!$D$100:$E$104,2,0))</f>
        <v/>
      </c>
      <c r="AK130" s="18" t="str">
        <f t="shared" si="6"/>
        <v/>
      </c>
      <c r="AL130" s="15" t="str">
        <f t="shared" si="7"/>
        <v/>
      </c>
      <c r="AM130" s="17" t="str">
        <f t="shared" si="8"/>
        <v/>
      </c>
      <c r="AN130" s="16"/>
      <c r="AO130" s="14"/>
      <c r="AP130" s="14"/>
    </row>
    <row r="131" spans="2:42">
      <c r="B131" s="10"/>
      <c r="C131" s="10"/>
      <c r="D131" s="10"/>
      <c r="E131" s="10"/>
      <c r="F131" s="10"/>
      <c r="G131" s="11" t="str">
        <f>IF(ISERROR(VLOOKUP($F131,Scorecard!$D$7:$E$11,2,0)),"",VLOOKUP($F131,Scorecard!$D$7:$E$11,2,0))</f>
        <v/>
      </c>
      <c r="H131" s="10"/>
      <c r="I131" s="11" t="str">
        <f>IF(ISERROR(VLOOKUP($H131,Scorecard!$D$16:$E$19,2,0)),"",VLOOKUP($H131,Scorecard!$D$16:$E$19,2,0))</f>
        <v/>
      </c>
      <c r="J131" s="10"/>
      <c r="K131" s="11" t="str">
        <f>IF(ISERROR(VLOOKUP($J131,Scorecard!$D$26:$E$30,2,0)),"",VLOOKUP($J131,Scorecard!$D$26:$E$30,2,0))</f>
        <v/>
      </c>
      <c r="L131" s="10"/>
      <c r="M131" s="11" t="str">
        <f>IF(ISERROR(VLOOKUP($L131,Scorecard!$D$35:$E$39,2,0)),"",VLOOKUP($L131,Scorecard!$D$35:$E$39,2,0))</f>
        <v/>
      </c>
      <c r="N131" s="10"/>
      <c r="O131" s="11"/>
      <c r="P131" s="10"/>
      <c r="Q131" s="12"/>
      <c r="R131" s="10"/>
      <c r="S131" s="19" t="str">
        <f>IF(ISERROR(VLOOKUP($P131,Scorecard!$D$46:$F$51,3,0)*Q131*R131/8/60/260),"",VLOOKUP($P131,Scorecard!$D$46:$F$51,3,0)*Q131*R131/8/60/260)</f>
        <v/>
      </c>
      <c r="T131" s="13"/>
      <c r="U131" s="10"/>
      <c r="V131" s="7" t="str">
        <f>IF(ISERROR(VLOOKUP($U131,Scorecard!$D$56:$E$59,2,0)),"",VLOOKUP($U131,Scorecard!$D$56:$E$59,2,0))</f>
        <v/>
      </c>
      <c r="W131" s="10"/>
      <c r="X131" s="11" t="str">
        <f>IF(ISERROR(VLOOKUP($W131,Scorecard!$D$66:$E$70,2,0)),"",VLOOKUP($W131,Scorecard!$D$66:$E$70,2,0))</f>
        <v/>
      </c>
      <c r="Y131" s="10"/>
      <c r="Z131" s="11" t="str">
        <f>IF(ISERROR(VLOOKUP($Y131,Scorecard!$D$73:$E$75,2,0)),"",VLOOKUP($Y131,Scorecard!$D$73:$E$75,2,0))</f>
        <v/>
      </c>
      <c r="AA131" s="13"/>
      <c r="AB131" s="10"/>
      <c r="AC131" s="11" t="str">
        <f>IF(ISERROR(VLOOKUP($AB131,Scorecard!$D$80:$E$83,2,0)),"",VLOOKUP($AB131,Scorecard!$D$80:$E$83,2,0))</f>
        <v/>
      </c>
      <c r="AD131" s="10"/>
      <c r="AE131" s="11" t="str">
        <f>IF(ISERROR(VLOOKUP($AD131,Scorecard!$D$88:$E$89,2,0)),"",VLOOKUP($AD131,Scorecard!$D$88:$E$89,2,0))</f>
        <v/>
      </c>
      <c r="AF131" s="13"/>
      <c r="AG131" s="10"/>
      <c r="AH131" s="11" t="str">
        <f>IF(ISERROR(VLOOKUP($AG131,Scorecard!$D$94:$E$95,2,0)),"",VLOOKUP($AG131,Scorecard!$D$94:$E$95,2,0))</f>
        <v/>
      </c>
      <c r="AI131" s="10"/>
      <c r="AJ131" s="11" t="str">
        <f>IF(ISERROR(VLOOKUP($AI131,Scorecard!$D$100:$E$104,2,0)),"",VLOOKUP($AI131,Scorecard!$D$100:$E$104,2,0))</f>
        <v/>
      </c>
      <c r="AK131" s="18" t="str">
        <f t="shared" si="6"/>
        <v/>
      </c>
      <c r="AL131" s="15" t="str">
        <f t="shared" si="7"/>
        <v/>
      </c>
      <c r="AM131" s="17" t="str">
        <f t="shared" si="8"/>
        <v/>
      </c>
      <c r="AN131" s="16"/>
      <c r="AO131" s="14"/>
      <c r="AP131" s="14"/>
    </row>
    <row r="132" spans="2:42">
      <c r="B132" s="10"/>
      <c r="C132" s="10"/>
      <c r="D132" s="10"/>
      <c r="E132" s="10"/>
      <c r="F132" s="10"/>
      <c r="G132" s="11" t="str">
        <f>IF(ISERROR(VLOOKUP($F132,Scorecard!$D$7:$E$11,2,0)),"",VLOOKUP($F132,Scorecard!$D$7:$E$11,2,0))</f>
        <v/>
      </c>
      <c r="H132" s="10"/>
      <c r="I132" s="11" t="str">
        <f>IF(ISERROR(VLOOKUP($H132,Scorecard!$D$16:$E$19,2,0)),"",VLOOKUP($H132,Scorecard!$D$16:$E$19,2,0))</f>
        <v/>
      </c>
      <c r="J132" s="10"/>
      <c r="K132" s="11" t="str">
        <f>IF(ISERROR(VLOOKUP($J132,Scorecard!$D$26:$E$30,2,0)),"",VLOOKUP($J132,Scorecard!$D$26:$E$30,2,0))</f>
        <v/>
      </c>
      <c r="L132" s="10"/>
      <c r="M132" s="11" t="str">
        <f>IF(ISERROR(VLOOKUP($L132,Scorecard!$D$35:$E$39,2,0)),"",VLOOKUP($L132,Scorecard!$D$35:$E$39,2,0))</f>
        <v/>
      </c>
      <c r="N132" s="10"/>
      <c r="O132" s="11"/>
      <c r="P132" s="10"/>
      <c r="Q132" s="12"/>
      <c r="R132" s="10"/>
      <c r="S132" s="19" t="str">
        <f>IF(ISERROR(VLOOKUP($P132,Scorecard!$D$46:$F$51,3,0)*Q132*R132/8/60/260),"",VLOOKUP($P132,Scorecard!$D$46:$F$51,3,0)*Q132*R132/8/60/260)</f>
        <v/>
      </c>
      <c r="T132" s="13"/>
      <c r="U132" s="10"/>
      <c r="V132" s="7" t="str">
        <f>IF(ISERROR(VLOOKUP($U132,Scorecard!$D$56:$E$59,2,0)),"",VLOOKUP($U132,Scorecard!$D$56:$E$59,2,0))</f>
        <v/>
      </c>
      <c r="W132" s="10"/>
      <c r="X132" s="11" t="str">
        <f>IF(ISERROR(VLOOKUP($W132,Scorecard!$D$66:$E$70,2,0)),"",VLOOKUP($W132,Scorecard!$D$66:$E$70,2,0))</f>
        <v/>
      </c>
      <c r="Y132" s="10"/>
      <c r="Z132" s="11" t="str">
        <f>IF(ISERROR(VLOOKUP($Y132,Scorecard!$D$73:$E$75,2,0)),"",VLOOKUP($Y132,Scorecard!$D$73:$E$75,2,0))</f>
        <v/>
      </c>
      <c r="AA132" s="13"/>
      <c r="AB132" s="10"/>
      <c r="AC132" s="11" t="str">
        <f>IF(ISERROR(VLOOKUP($AB132,Scorecard!$D$80:$E$83,2,0)),"",VLOOKUP($AB132,Scorecard!$D$80:$E$83,2,0))</f>
        <v/>
      </c>
      <c r="AD132" s="10"/>
      <c r="AE132" s="11" t="str">
        <f>IF(ISERROR(VLOOKUP($AD132,Scorecard!$D$88:$E$89,2,0)),"",VLOOKUP($AD132,Scorecard!$D$88:$E$89,2,0))</f>
        <v/>
      </c>
      <c r="AF132" s="13"/>
      <c r="AG132" s="10"/>
      <c r="AH132" s="11" t="str">
        <f>IF(ISERROR(VLOOKUP($AG132,Scorecard!$D$94:$E$95,2,0)),"",VLOOKUP($AG132,Scorecard!$D$94:$E$95,2,0))</f>
        <v/>
      </c>
      <c r="AI132" s="10"/>
      <c r="AJ132" s="11" t="str">
        <f>IF(ISERROR(VLOOKUP($AI132,Scorecard!$D$100:$E$104,2,0)),"",VLOOKUP($AI132,Scorecard!$D$100:$E$104,2,0))</f>
        <v/>
      </c>
      <c r="AK132" s="18" t="str">
        <f t="shared" si="6"/>
        <v/>
      </c>
      <c r="AL132" s="15" t="str">
        <f t="shared" si="7"/>
        <v/>
      </c>
      <c r="AM132" s="17" t="str">
        <f t="shared" si="8"/>
        <v/>
      </c>
      <c r="AN132" s="16"/>
      <c r="AO132" s="14"/>
      <c r="AP132" s="14"/>
    </row>
    <row r="133" spans="2:42">
      <c r="B133" s="10"/>
      <c r="C133" s="10"/>
      <c r="D133" s="10"/>
      <c r="E133" s="10"/>
      <c r="F133" s="10"/>
      <c r="G133" s="11" t="str">
        <f>IF(ISERROR(VLOOKUP($F133,Scorecard!$D$7:$E$11,2,0)),"",VLOOKUP($F133,Scorecard!$D$7:$E$11,2,0))</f>
        <v/>
      </c>
      <c r="H133" s="10"/>
      <c r="I133" s="11" t="str">
        <f>IF(ISERROR(VLOOKUP($H133,Scorecard!$D$16:$E$19,2,0)),"",VLOOKUP($H133,Scorecard!$D$16:$E$19,2,0))</f>
        <v/>
      </c>
      <c r="J133" s="10"/>
      <c r="K133" s="11" t="str">
        <f>IF(ISERROR(VLOOKUP($J133,Scorecard!$D$26:$E$30,2,0)),"",VLOOKUP($J133,Scorecard!$D$26:$E$30,2,0))</f>
        <v/>
      </c>
      <c r="L133" s="10"/>
      <c r="M133" s="11" t="str">
        <f>IF(ISERROR(VLOOKUP($L133,Scorecard!$D$35:$E$39,2,0)),"",VLOOKUP($L133,Scorecard!$D$35:$E$39,2,0))</f>
        <v/>
      </c>
      <c r="N133" s="10"/>
      <c r="O133" s="11"/>
      <c r="P133" s="10"/>
      <c r="Q133" s="12"/>
      <c r="R133" s="10"/>
      <c r="S133" s="19" t="str">
        <f>IF(ISERROR(VLOOKUP($P133,Scorecard!$D$46:$F$51,3,0)*Q133*R133/8/60/260),"",VLOOKUP($P133,Scorecard!$D$46:$F$51,3,0)*Q133*R133/8/60/260)</f>
        <v/>
      </c>
      <c r="T133" s="13"/>
      <c r="U133" s="10"/>
      <c r="V133" s="7" t="str">
        <f>IF(ISERROR(VLOOKUP($U133,Scorecard!$D$56:$E$59,2,0)),"",VLOOKUP($U133,Scorecard!$D$56:$E$59,2,0))</f>
        <v/>
      </c>
      <c r="W133" s="10"/>
      <c r="X133" s="11" t="str">
        <f>IF(ISERROR(VLOOKUP($W133,Scorecard!$D$66:$E$70,2,0)),"",VLOOKUP($W133,Scorecard!$D$66:$E$70,2,0))</f>
        <v/>
      </c>
      <c r="Y133" s="10"/>
      <c r="Z133" s="11" t="str">
        <f>IF(ISERROR(VLOOKUP($Y133,Scorecard!$D$73:$E$75,2,0)),"",VLOOKUP($Y133,Scorecard!$D$73:$E$75,2,0))</f>
        <v/>
      </c>
      <c r="AA133" s="13"/>
      <c r="AB133" s="10"/>
      <c r="AC133" s="11" t="str">
        <f>IF(ISERROR(VLOOKUP($AB133,Scorecard!$D$80:$E$83,2,0)),"",VLOOKUP($AB133,Scorecard!$D$80:$E$83,2,0))</f>
        <v/>
      </c>
      <c r="AD133" s="10"/>
      <c r="AE133" s="11" t="str">
        <f>IF(ISERROR(VLOOKUP($AD133,Scorecard!$D$88:$E$89,2,0)),"",VLOOKUP($AD133,Scorecard!$D$88:$E$89,2,0))</f>
        <v/>
      </c>
      <c r="AF133" s="13"/>
      <c r="AG133" s="10"/>
      <c r="AH133" s="11" t="str">
        <f>IF(ISERROR(VLOOKUP($AG133,Scorecard!$D$94:$E$95,2,0)),"",VLOOKUP($AG133,Scorecard!$D$94:$E$95,2,0))</f>
        <v/>
      </c>
      <c r="AI133" s="10"/>
      <c r="AJ133" s="11" t="str">
        <f>IF(ISERROR(VLOOKUP($AI133,Scorecard!$D$100:$E$104,2,0)),"",VLOOKUP($AI133,Scorecard!$D$100:$E$104,2,0))</f>
        <v/>
      </c>
      <c r="AK133" s="18" t="str">
        <f t="shared" si="6"/>
        <v/>
      </c>
      <c r="AL133" s="15" t="str">
        <f t="shared" si="7"/>
        <v/>
      </c>
      <c r="AM133" s="17" t="str">
        <f t="shared" si="8"/>
        <v/>
      </c>
      <c r="AN133" s="16"/>
      <c r="AO133" s="14"/>
      <c r="AP133" s="14"/>
    </row>
    <row r="134" spans="2:42">
      <c r="B134" s="10"/>
      <c r="C134" s="10"/>
      <c r="D134" s="10"/>
      <c r="E134" s="10"/>
      <c r="F134" s="10"/>
      <c r="G134" s="11" t="str">
        <f>IF(ISERROR(VLOOKUP($F134,Scorecard!$D$7:$E$11,2,0)),"",VLOOKUP($F134,Scorecard!$D$7:$E$11,2,0))</f>
        <v/>
      </c>
      <c r="H134" s="10"/>
      <c r="I134" s="11" t="str">
        <f>IF(ISERROR(VLOOKUP($H134,Scorecard!$D$16:$E$19,2,0)),"",VLOOKUP($H134,Scorecard!$D$16:$E$19,2,0))</f>
        <v/>
      </c>
      <c r="J134" s="10"/>
      <c r="K134" s="11" t="str">
        <f>IF(ISERROR(VLOOKUP($J134,Scorecard!$D$26:$E$30,2,0)),"",VLOOKUP($J134,Scorecard!$D$26:$E$30,2,0))</f>
        <v/>
      </c>
      <c r="L134" s="10"/>
      <c r="M134" s="11" t="str">
        <f>IF(ISERROR(VLOOKUP($L134,Scorecard!$D$35:$E$39,2,0)),"",VLOOKUP($L134,Scorecard!$D$35:$E$39,2,0))</f>
        <v/>
      </c>
      <c r="N134" s="10"/>
      <c r="O134" s="11"/>
      <c r="P134" s="10"/>
      <c r="Q134" s="12"/>
      <c r="R134" s="10"/>
      <c r="S134" s="19" t="str">
        <f>IF(ISERROR(VLOOKUP($P134,Scorecard!$D$46:$F$51,3,0)*Q134*R134/8/60/260),"",VLOOKUP($P134,Scorecard!$D$46:$F$51,3,0)*Q134*R134/8/60/260)</f>
        <v/>
      </c>
      <c r="T134" s="13"/>
      <c r="U134" s="10"/>
      <c r="V134" s="7" t="str">
        <f>IF(ISERROR(VLOOKUP($U134,Scorecard!$D$56:$E$59,2,0)),"",VLOOKUP($U134,Scorecard!$D$56:$E$59,2,0))</f>
        <v/>
      </c>
      <c r="W134" s="10"/>
      <c r="X134" s="11" t="str">
        <f>IF(ISERROR(VLOOKUP($W134,Scorecard!$D$66:$E$70,2,0)),"",VLOOKUP($W134,Scorecard!$D$66:$E$70,2,0))</f>
        <v/>
      </c>
      <c r="Y134" s="10"/>
      <c r="Z134" s="11" t="str">
        <f>IF(ISERROR(VLOOKUP($Y134,Scorecard!$D$73:$E$75,2,0)),"",VLOOKUP($Y134,Scorecard!$D$73:$E$75,2,0))</f>
        <v/>
      </c>
      <c r="AA134" s="13"/>
      <c r="AB134" s="10"/>
      <c r="AC134" s="11" t="str">
        <f>IF(ISERROR(VLOOKUP($AB134,Scorecard!$D$80:$E$83,2,0)),"",VLOOKUP($AB134,Scorecard!$D$80:$E$83,2,0))</f>
        <v/>
      </c>
      <c r="AD134" s="10"/>
      <c r="AE134" s="11" t="str">
        <f>IF(ISERROR(VLOOKUP($AD134,Scorecard!$D$88:$E$89,2,0)),"",VLOOKUP($AD134,Scorecard!$D$88:$E$89,2,0))</f>
        <v/>
      </c>
      <c r="AF134" s="13"/>
      <c r="AG134" s="10"/>
      <c r="AH134" s="11" t="str">
        <f>IF(ISERROR(VLOOKUP($AG134,Scorecard!$D$94:$E$95,2,0)),"",VLOOKUP($AG134,Scorecard!$D$94:$E$95,2,0))</f>
        <v/>
      </c>
      <c r="AI134" s="10"/>
      <c r="AJ134" s="11" t="str">
        <f>IF(ISERROR(VLOOKUP($AI134,Scorecard!$D$100:$E$104,2,0)),"",VLOOKUP($AI134,Scorecard!$D$100:$E$104,2,0))</f>
        <v/>
      </c>
      <c r="AK134" s="18" t="str">
        <f t="shared" si="6"/>
        <v/>
      </c>
      <c r="AL134" s="15" t="str">
        <f t="shared" si="7"/>
        <v/>
      </c>
      <c r="AM134" s="17" t="str">
        <f t="shared" si="8"/>
        <v/>
      </c>
      <c r="AN134" s="16"/>
      <c r="AO134" s="14"/>
      <c r="AP134" s="14"/>
    </row>
    <row r="135" spans="2:42">
      <c r="B135" s="10"/>
      <c r="C135" s="10"/>
      <c r="D135" s="10"/>
      <c r="E135" s="10"/>
      <c r="F135" s="10"/>
      <c r="G135" s="11" t="str">
        <f>IF(ISERROR(VLOOKUP($F135,Scorecard!$D$7:$E$11,2,0)),"",VLOOKUP($F135,Scorecard!$D$7:$E$11,2,0))</f>
        <v/>
      </c>
      <c r="H135" s="10"/>
      <c r="I135" s="11" t="str">
        <f>IF(ISERROR(VLOOKUP($H135,Scorecard!$D$16:$E$19,2,0)),"",VLOOKUP($H135,Scorecard!$D$16:$E$19,2,0))</f>
        <v/>
      </c>
      <c r="J135" s="10"/>
      <c r="K135" s="11" t="str">
        <f>IF(ISERROR(VLOOKUP($J135,Scorecard!$D$26:$E$30,2,0)),"",VLOOKUP($J135,Scorecard!$D$26:$E$30,2,0))</f>
        <v/>
      </c>
      <c r="L135" s="10"/>
      <c r="M135" s="11" t="str">
        <f>IF(ISERROR(VLOOKUP($L135,Scorecard!$D$35:$E$39,2,0)),"",VLOOKUP($L135,Scorecard!$D$35:$E$39,2,0))</f>
        <v/>
      </c>
      <c r="N135" s="10"/>
      <c r="O135" s="11"/>
      <c r="P135" s="10"/>
      <c r="Q135" s="12"/>
      <c r="R135" s="10"/>
      <c r="S135" s="19" t="str">
        <f>IF(ISERROR(VLOOKUP($P135,Scorecard!$D$46:$F$51,3,0)*Q135*R135/8/60/260),"",VLOOKUP($P135,Scorecard!$D$46:$F$51,3,0)*Q135*R135/8/60/260)</f>
        <v/>
      </c>
      <c r="T135" s="13"/>
      <c r="U135" s="10"/>
      <c r="V135" s="7" t="str">
        <f>IF(ISERROR(VLOOKUP($U135,Scorecard!$D$56:$E$59,2,0)),"",VLOOKUP($U135,Scorecard!$D$56:$E$59,2,0))</f>
        <v/>
      </c>
      <c r="W135" s="10"/>
      <c r="X135" s="11" t="str">
        <f>IF(ISERROR(VLOOKUP($W135,Scorecard!$D$66:$E$70,2,0)),"",VLOOKUP($W135,Scorecard!$D$66:$E$70,2,0))</f>
        <v/>
      </c>
      <c r="Y135" s="10"/>
      <c r="Z135" s="11" t="str">
        <f>IF(ISERROR(VLOOKUP($Y135,Scorecard!$D$73:$E$75,2,0)),"",VLOOKUP($Y135,Scorecard!$D$73:$E$75,2,0))</f>
        <v/>
      </c>
      <c r="AA135" s="13"/>
      <c r="AB135" s="10"/>
      <c r="AC135" s="11" t="str">
        <f>IF(ISERROR(VLOOKUP($AB135,Scorecard!$D$80:$E$83,2,0)),"",VLOOKUP($AB135,Scorecard!$D$80:$E$83,2,0))</f>
        <v/>
      </c>
      <c r="AD135" s="10"/>
      <c r="AE135" s="11" t="str">
        <f>IF(ISERROR(VLOOKUP($AD135,Scorecard!$D$88:$E$89,2,0)),"",VLOOKUP($AD135,Scorecard!$D$88:$E$89,2,0))</f>
        <v/>
      </c>
      <c r="AF135" s="13"/>
      <c r="AG135" s="10"/>
      <c r="AH135" s="11" t="str">
        <f>IF(ISERROR(VLOOKUP($AG135,Scorecard!$D$94:$E$95,2,0)),"",VLOOKUP($AG135,Scorecard!$D$94:$E$95,2,0))</f>
        <v/>
      </c>
      <c r="AI135" s="10"/>
      <c r="AJ135" s="11" t="str">
        <f>IF(ISERROR(VLOOKUP($AI135,Scorecard!$D$100:$E$104,2,0)),"",VLOOKUP($AI135,Scorecard!$D$100:$E$104,2,0))</f>
        <v/>
      </c>
      <c r="AK135" s="18" t="str">
        <f t="shared" si="6"/>
        <v/>
      </c>
      <c r="AL135" s="15" t="str">
        <f t="shared" si="7"/>
        <v/>
      </c>
      <c r="AM135" s="17" t="str">
        <f t="shared" si="8"/>
        <v/>
      </c>
      <c r="AN135" s="16"/>
      <c r="AO135" s="14"/>
      <c r="AP135" s="14"/>
    </row>
    <row r="136" spans="2:42">
      <c r="B136" s="10"/>
      <c r="C136" s="10"/>
      <c r="D136" s="10"/>
      <c r="E136" s="10"/>
      <c r="F136" s="10"/>
      <c r="G136" s="11" t="str">
        <f>IF(ISERROR(VLOOKUP($F136,Scorecard!$D$7:$E$11,2,0)),"",VLOOKUP($F136,Scorecard!$D$7:$E$11,2,0))</f>
        <v/>
      </c>
      <c r="H136" s="10"/>
      <c r="I136" s="11" t="str">
        <f>IF(ISERROR(VLOOKUP($H136,Scorecard!$D$16:$E$19,2,0)),"",VLOOKUP($H136,Scorecard!$D$16:$E$19,2,0))</f>
        <v/>
      </c>
      <c r="J136" s="10"/>
      <c r="K136" s="11" t="str">
        <f>IF(ISERROR(VLOOKUP($J136,Scorecard!$D$26:$E$30,2,0)),"",VLOOKUP($J136,Scorecard!$D$26:$E$30,2,0))</f>
        <v/>
      </c>
      <c r="L136" s="10"/>
      <c r="M136" s="11" t="str">
        <f>IF(ISERROR(VLOOKUP($L136,Scorecard!$D$35:$E$39,2,0)),"",VLOOKUP($L136,Scorecard!$D$35:$E$39,2,0))</f>
        <v/>
      </c>
      <c r="N136" s="10"/>
      <c r="O136" s="11"/>
      <c r="P136" s="10"/>
      <c r="Q136" s="12"/>
      <c r="R136" s="10"/>
      <c r="S136" s="19" t="str">
        <f>IF(ISERROR(VLOOKUP($P136,Scorecard!$D$46:$F$51,3,0)*Q136*R136/8/60/260),"",VLOOKUP($P136,Scorecard!$D$46:$F$51,3,0)*Q136*R136/8/60/260)</f>
        <v/>
      </c>
      <c r="T136" s="13"/>
      <c r="U136" s="10"/>
      <c r="V136" s="7" t="str">
        <f>IF(ISERROR(VLOOKUP($U136,Scorecard!$D$56:$E$59,2,0)),"",VLOOKUP($U136,Scorecard!$D$56:$E$59,2,0))</f>
        <v/>
      </c>
      <c r="W136" s="10"/>
      <c r="X136" s="11" t="str">
        <f>IF(ISERROR(VLOOKUP($W136,Scorecard!$D$66:$E$70,2,0)),"",VLOOKUP($W136,Scorecard!$D$66:$E$70,2,0))</f>
        <v/>
      </c>
      <c r="Y136" s="10"/>
      <c r="Z136" s="11" t="str">
        <f>IF(ISERROR(VLOOKUP($Y136,Scorecard!$D$73:$E$75,2,0)),"",VLOOKUP($Y136,Scorecard!$D$73:$E$75,2,0))</f>
        <v/>
      </c>
      <c r="AA136" s="13"/>
      <c r="AB136" s="10"/>
      <c r="AC136" s="11" t="str">
        <f>IF(ISERROR(VLOOKUP($AB136,Scorecard!$D$80:$E$83,2,0)),"",VLOOKUP($AB136,Scorecard!$D$80:$E$83,2,0))</f>
        <v/>
      </c>
      <c r="AD136" s="10"/>
      <c r="AE136" s="11" t="str">
        <f>IF(ISERROR(VLOOKUP($AD136,Scorecard!$D$88:$E$89,2,0)),"",VLOOKUP($AD136,Scorecard!$D$88:$E$89,2,0))</f>
        <v/>
      </c>
      <c r="AF136" s="13"/>
      <c r="AG136" s="10"/>
      <c r="AH136" s="11" t="str">
        <f>IF(ISERROR(VLOOKUP($AG136,Scorecard!$D$94:$E$95,2,0)),"",VLOOKUP($AG136,Scorecard!$D$94:$E$95,2,0))</f>
        <v/>
      </c>
      <c r="AI136" s="10"/>
      <c r="AJ136" s="11" t="str">
        <f>IF(ISERROR(VLOOKUP($AI136,Scorecard!$D$100:$E$104,2,0)),"",VLOOKUP($AI136,Scorecard!$D$100:$E$104,2,0))</f>
        <v/>
      </c>
      <c r="AK136" s="18" t="str">
        <f t="shared" ref="AK136:AK199" si="9">IF(ISERROR(IF($AF136*(1-$AA136-50%*$AJ136-10%*$Z136)&lt;0%,0%,$AF136*(1-$AA136-50%*$AJ136-10%*$Z136))),"",IF($AF136*(1-$AA136-50%*$AJ136-10%*$Z136)&lt;0%,0%,$AF136*(1-$AA136-50%*$AJ136-10%*$Z136)))</f>
        <v/>
      </c>
      <c r="AL136" s="15" t="str">
        <f t="shared" ref="AL136:AL199" si="10">IF(ISERROR(IF($AF136*(1-$AA136-50%*$AH136-10%*$Z136)&lt;0%,0%,$AF136*(1-$AA136-50%*$AH136-10%*$Z136))*S136*260*8),"",IF($AF136*(1-$AA136-50%*$AH136-10%*$Z136)&lt;0%,0%,$AF136*(1-$AA136-50%*$AH136-10%*$Z136))*S136*260*8)</f>
        <v/>
      </c>
      <c r="AM136" s="17" t="str">
        <f t="shared" ref="AM136:AM199" si="11">IF(ISERROR(IF(($T136-$AF136*(1-$AA136-50%*$AH136-10%*$Z136)*$T136)/$T136&lt;0,0,($T136-$AF136*(1-$AA136-50%*$AH136-10%*$Z136)*$T136)/$T136)),"",IF(($T136-$AF136*(1-$AA136-50%*$AH136-10%*$Z136)*$T136)/$T136&lt;0,0,($T136-$AF136*(1-$AA136-50%*$AH136-10%*$Z136)*$T136)/$T136))</f>
        <v/>
      </c>
      <c r="AN136" s="16"/>
      <c r="AO136" s="14"/>
      <c r="AP136" s="14"/>
    </row>
    <row r="137" spans="2:42">
      <c r="B137" s="10"/>
      <c r="C137" s="10"/>
      <c r="D137" s="10"/>
      <c r="E137" s="10"/>
      <c r="F137" s="10"/>
      <c r="G137" s="11" t="str">
        <f>IF(ISERROR(VLOOKUP($F137,Scorecard!$D$7:$E$11,2,0)),"",VLOOKUP($F137,Scorecard!$D$7:$E$11,2,0))</f>
        <v/>
      </c>
      <c r="H137" s="10"/>
      <c r="I137" s="11" t="str">
        <f>IF(ISERROR(VLOOKUP($H137,Scorecard!$D$16:$E$19,2,0)),"",VLOOKUP($H137,Scorecard!$D$16:$E$19,2,0))</f>
        <v/>
      </c>
      <c r="J137" s="10"/>
      <c r="K137" s="11" t="str">
        <f>IF(ISERROR(VLOOKUP($J137,Scorecard!$D$26:$E$30,2,0)),"",VLOOKUP($J137,Scorecard!$D$26:$E$30,2,0))</f>
        <v/>
      </c>
      <c r="L137" s="10"/>
      <c r="M137" s="11" t="str">
        <f>IF(ISERROR(VLOOKUP($L137,Scorecard!$D$35:$E$39,2,0)),"",VLOOKUP($L137,Scorecard!$D$35:$E$39,2,0))</f>
        <v/>
      </c>
      <c r="N137" s="10"/>
      <c r="O137" s="11"/>
      <c r="P137" s="10"/>
      <c r="Q137" s="12"/>
      <c r="R137" s="10"/>
      <c r="S137" s="19" t="str">
        <f>IF(ISERROR(VLOOKUP($P137,Scorecard!$D$46:$F$51,3,0)*Q137*R137/8/60/260),"",VLOOKUP($P137,Scorecard!$D$46:$F$51,3,0)*Q137*R137/8/60/260)</f>
        <v/>
      </c>
      <c r="T137" s="13"/>
      <c r="U137" s="10"/>
      <c r="V137" s="7" t="str">
        <f>IF(ISERROR(VLOOKUP($U137,Scorecard!$D$56:$E$59,2,0)),"",VLOOKUP($U137,Scorecard!$D$56:$E$59,2,0))</f>
        <v/>
      </c>
      <c r="W137" s="10"/>
      <c r="X137" s="11" t="str">
        <f>IF(ISERROR(VLOOKUP($W137,Scorecard!$D$66:$E$70,2,0)),"",VLOOKUP($W137,Scorecard!$D$66:$E$70,2,0))</f>
        <v/>
      </c>
      <c r="Y137" s="10"/>
      <c r="Z137" s="11" t="str">
        <f>IF(ISERROR(VLOOKUP($Y137,Scorecard!$D$73:$E$75,2,0)),"",VLOOKUP($Y137,Scorecard!$D$73:$E$75,2,0))</f>
        <v/>
      </c>
      <c r="AA137" s="13"/>
      <c r="AB137" s="10"/>
      <c r="AC137" s="11" t="str">
        <f>IF(ISERROR(VLOOKUP($AB137,Scorecard!$D$80:$E$83,2,0)),"",VLOOKUP($AB137,Scorecard!$D$80:$E$83,2,0))</f>
        <v/>
      </c>
      <c r="AD137" s="10"/>
      <c r="AE137" s="11" t="str">
        <f>IF(ISERROR(VLOOKUP($AD137,Scorecard!$D$88:$E$89,2,0)),"",VLOOKUP($AD137,Scorecard!$D$88:$E$89,2,0))</f>
        <v/>
      </c>
      <c r="AF137" s="13"/>
      <c r="AG137" s="10"/>
      <c r="AH137" s="11" t="str">
        <f>IF(ISERROR(VLOOKUP($AG137,Scorecard!$D$94:$E$95,2,0)),"",VLOOKUP($AG137,Scorecard!$D$94:$E$95,2,0))</f>
        <v/>
      </c>
      <c r="AI137" s="10"/>
      <c r="AJ137" s="11" t="str">
        <f>IF(ISERROR(VLOOKUP($AI137,Scorecard!$D$100:$E$104,2,0)),"",VLOOKUP($AI137,Scorecard!$D$100:$E$104,2,0))</f>
        <v/>
      </c>
      <c r="AK137" s="18" t="str">
        <f t="shared" si="9"/>
        <v/>
      </c>
      <c r="AL137" s="15" t="str">
        <f t="shared" si="10"/>
        <v/>
      </c>
      <c r="AM137" s="17" t="str">
        <f t="shared" si="11"/>
        <v/>
      </c>
      <c r="AN137" s="16"/>
      <c r="AO137" s="14"/>
      <c r="AP137" s="14"/>
    </row>
    <row r="138" spans="2:42">
      <c r="B138" s="10"/>
      <c r="C138" s="10"/>
      <c r="D138" s="10"/>
      <c r="E138" s="10"/>
      <c r="F138" s="10"/>
      <c r="G138" s="11" t="str">
        <f>IF(ISERROR(VLOOKUP($F138,Scorecard!$D$7:$E$11,2,0)),"",VLOOKUP($F138,Scorecard!$D$7:$E$11,2,0))</f>
        <v/>
      </c>
      <c r="H138" s="10"/>
      <c r="I138" s="11" t="str">
        <f>IF(ISERROR(VLOOKUP($H138,Scorecard!$D$16:$E$19,2,0)),"",VLOOKUP($H138,Scorecard!$D$16:$E$19,2,0))</f>
        <v/>
      </c>
      <c r="J138" s="10"/>
      <c r="K138" s="11" t="str">
        <f>IF(ISERROR(VLOOKUP($J138,Scorecard!$D$26:$E$30,2,0)),"",VLOOKUP($J138,Scorecard!$D$26:$E$30,2,0))</f>
        <v/>
      </c>
      <c r="L138" s="10"/>
      <c r="M138" s="11" t="str">
        <f>IF(ISERROR(VLOOKUP($L138,Scorecard!$D$35:$E$39,2,0)),"",VLOOKUP($L138,Scorecard!$D$35:$E$39,2,0))</f>
        <v/>
      </c>
      <c r="N138" s="10"/>
      <c r="O138" s="11"/>
      <c r="P138" s="10"/>
      <c r="Q138" s="12"/>
      <c r="R138" s="10"/>
      <c r="S138" s="19" t="str">
        <f>IF(ISERROR(VLOOKUP($P138,Scorecard!$D$46:$F$51,3,0)*Q138*R138/8/60/260),"",VLOOKUP($P138,Scorecard!$D$46:$F$51,3,0)*Q138*R138/8/60/260)</f>
        <v/>
      </c>
      <c r="T138" s="13"/>
      <c r="U138" s="10"/>
      <c r="V138" s="7" t="str">
        <f>IF(ISERROR(VLOOKUP($U138,Scorecard!$D$56:$E$59,2,0)),"",VLOOKUP($U138,Scorecard!$D$56:$E$59,2,0))</f>
        <v/>
      </c>
      <c r="W138" s="10"/>
      <c r="X138" s="11" t="str">
        <f>IF(ISERROR(VLOOKUP($W138,Scorecard!$D$66:$E$70,2,0)),"",VLOOKUP($W138,Scorecard!$D$66:$E$70,2,0))</f>
        <v/>
      </c>
      <c r="Y138" s="10"/>
      <c r="Z138" s="11" t="str">
        <f>IF(ISERROR(VLOOKUP($Y138,Scorecard!$D$73:$E$75,2,0)),"",VLOOKUP($Y138,Scorecard!$D$73:$E$75,2,0))</f>
        <v/>
      </c>
      <c r="AA138" s="13"/>
      <c r="AB138" s="10"/>
      <c r="AC138" s="11" t="str">
        <f>IF(ISERROR(VLOOKUP($AB138,Scorecard!$D$80:$E$83,2,0)),"",VLOOKUP($AB138,Scorecard!$D$80:$E$83,2,0))</f>
        <v/>
      </c>
      <c r="AD138" s="10"/>
      <c r="AE138" s="11" t="str">
        <f>IF(ISERROR(VLOOKUP($AD138,Scorecard!$D$88:$E$89,2,0)),"",VLOOKUP($AD138,Scorecard!$D$88:$E$89,2,0))</f>
        <v/>
      </c>
      <c r="AF138" s="13"/>
      <c r="AG138" s="10"/>
      <c r="AH138" s="11" t="str">
        <f>IF(ISERROR(VLOOKUP($AG138,Scorecard!$D$94:$E$95,2,0)),"",VLOOKUP($AG138,Scorecard!$D$94:$E$95,2,0))</f>
        <v/>
      </c>
      <c r="AI138" s="10"/>
      <c r="AJ138" s="11" t="str">
        <f>IF(ISERROR(VLOOKUP($AI138,Scorecard!$D$100:$E$104,2,0)),"",VLOOKUP($AI138,Scorecard!$D$100:$E$104,2,0))</f>
        <v/>
      </c>
      <c r="AK138" s="18" t="str">
        <f t="shared" si="9"/>
        <v/>
      </c>
      <c r="AL138" s="15" t="str">
        <f t="shared" si="10"/>
        <v/>
      </c>
      <c r="AM138" s="17" t="str">
        <f t="shared" si="11"/>
        <v/>
      </c>
      <c r="AN138" s="16"/>
      <c r="AO138" s="14"/>
      <c r="AP138" s="14"/>
    </row>
    <row r="139" spans="2:42">
      <c r="B139" s="10"/>
      <c r="C139" s="10"/>
      <c r="D139" s="10"/>
      <c r="E139" s="10"/>
      <c r="F139" s="10"/>
      <c r="G139" s="11" t="str">
        <f>IF(ISERROR(VLOOKUP($F139,Scorecard!$D$7:$E$11,2,0)),"",VLOOKUP($F139,Scorecard!$D$7:$E$11,2,0))</f>
        <v/>
      </c>
      <c r="H139" s="10"/>
      <c r="I139" s="11" t="str">
        <f>IF(ISERROR(VLOOKUP($H139,Scorecard!$D$16:$E$19,2,0)),"",VLOOKUP($H139,Scorecard!$D$16:$E$19,2,0))</f>
        <v/>
      </c>
      <c r="J139" s="10"/>
      <c r="K139" s="11" t="str">
        <f>IF(ISERROR(VLOOKUP($J139,Scorecard!$D$26:$E$30,2,0)),"",VLOOKUP($J139,Scorecard!$D$26:$E$30,2,0))</f>
        <v/>
      </c>
      <c r="L139" s="10"/>
      <c r="M139" s="11" t="str">
        <f>IF(ISERROR(VLOOKUP($L139,Scorecard!$D$35:$E$39,2,0)),"",VLOOKUP($L139,Scorecard!$D$35:$E$39,2,0))</f>
        <v/>
      </c>
      <c r="N139" s="10"/>
      <c r="O139" s="11"/>
      <c r="P139" s="10"/>
      <c r="Q139" s="12"/>
      <c r="R139" s="10"/>
      <c r="S139" s="19" t="str">
        <f>IF(ISERROR(VLOOKUP($P139,Scorecard!$D$46:$F$51,3,0)*Q139*R139/8/60/260),"",VLOOKUP($P139,Scorecard!$D$46:$F$51,3,0)*Q139*R139/8/60/260)</f>
        <v/>
      </c>
      <c r="T139" s="13"/>
      <c r="U139" s="10"/>
      <c r="V139" s="7" t="str">
        <f>IF(ISERROR(VLOOKUP($U139,Scorecard!$D$56:$E$59,2,0)),"",VLOOKUP($U139,Scorecard!$D$56:$E$59,2,0))</f>
        <v/>
      </c>
      <c r="W139" s="10"/>
      <c r="X139" s="11" t="str">
        <f>IF(ISERROR(VLOOKUP($W139,Scorecard!$D$66:$E$70,2,0)),"",VLOOKUP($W139,Scorecard!$D$66:$E$70,2,0))</f>
        <v/>
      </c>
      <c r="Y139" s="10"/>
      <c r="Z139" s="11" t="str">
        <f>IF(ISERROR(VLOOKUP($Y139,Scorecard!$D$73:$E$75,2,0)),"",VLOOKUP($Y139,Scorecard!$D$73:$E$75,2,0))</f>
        <v/>
      </c>
      <c r="AA139" s="13"/>
      <c r="AB139" s="10"/>
      <c r="AC139" s="11" t="str">
        <f>IF(ISERROR(VLOOKUP($AB139,Scorecard!$D$80:$E$83,2,0)),"",VLOOKUP($AB139,Scorecard!$D$80:$E$83,2,0))</f>
        <v/>
      </c>
      <c r="AD139" s="10"/>
      <c r="AE139" s="11" t="str">
        <f>IF(ISERROR(VLOOKUP($AD139,Scorecard!$D$88:$E$89,2,0)),"",VLOOKUP($AD139,Scorecard!$D$88:$E$89,2,0))</f>
        <v/>
      </c>
      <c r="AF139" s="13"/>
      <c r="AG139" s="10"/>
      <c r="AH139" s="11" t="str">
        <f>IF(ISERROR(VLOOKUP($AG139,Scorecard!$D$94:$E$95,2,0)),"",VLOOKUP($AG139,Scorecard!$D$94:$E$95,2,0))</f>
        <v/>
      </c>
      <c r="AI139" s="10"/>
      <c r="AJ139" s="11" t="str">
        <f>IF(ISERROR(VLOOKUP($AI139,Scorecard!$D$100:$E$104,2,0)),"",VLOOKUP($AI139,Scorecard!$D$100:$E$104,2,0))</f>
        <v/>
      </c>
      <c r="AK139" s="18" t="str">
        <f t="shared" si="9"/>
        <v/>
      </c>
      <c r="AL139" s="15" t="str">
        <f t="shared" si="10"/>
        <v/>
      </c>
      <c r="AM139" s="17" t="str">
        <f t="shared" si="11"/>
        <v/>
      </c>
      <c r="AN139" s="16"/>
      <c r="AO139" s="14"/>
      <c r="AP139" s="14"/>
    </row>
    <row r="140" spans="2:42">
      <c r="B140" s="10"/>
      <c r="C140" s="10"/>
      <c r="D140" s="10"/>
      <c r="E140" s="10"/>
      <c r="F140" s="10"/>
      <c r="G140" s="11" t="str">
        <f>IF(ISERROR(VLOOKUP($F140,Scorecard!$D$7:$E$11,2,0)),"",VLOOKUP($F140,Scorecard!$D$7:$E$11,2,0))</f>
        <v/>
      </c>
      <c r="H140" s="10"/>
      <c r="I140" s="11" t="str">
        <f>IF(ISERROR(VLOOKUP($H140,Scorecard!$D$16:$E$19,2,0)),"",VLOOKUP($H140,Scorecard!$D$16:$E$19,2,0))</f>
        <v/>
      </c>
      <c r="J140" s="10"/>
      <c r="K140" s="11" t="str">
        <f>IF(ISERROR(VLOOKUP($J140,Scorecard!$D$26:$E$30,2,0)),"",VLOOKUP($J140,Scorecard!$D$26:$E$30,2,0))</f>
        <v/>
      </c>
      <c r="L140" s="10"/>
      <c r="M140" s="11" t="str">
        <f>IF(ISERROR(VLOOKUP($L140,Scorecard!$D$35:$E$39,2,0)),"",VLOOKUP($L140,Scorecard!$D$35:$E$39,2,0))</f>
        <v/>
      </c>
      <c r="N140" s="10"/>
      <c r="O140" s="11"/>
      <c r="P140" s="10"/>
      <c r="Q140" s="12"/>
      <c r="R140" s="10"/>
      <c r="S140" s="19" t="str">
        <f>IF(ISERROR(VLOOKUP($P140,Scorecard!$D$46:$F$51,3,0)*Q140*R140/8/60/260),"",VLOOKUP($P140,Scorecard!$D$46:$F$51,3,0)*Q140*R140/8/60/260)</f>
        <v/>
      </c>
      <c r="T140" s="13"/>
      <c r="U140" s="10"/>
      <c r="V140" s="7" t="str">
        <f>IF(ISERROR(VLOOKUP($U140,Scorecard!$D$56:$E$59,2,0)),"",VLOOKUP($U140,Scorecard!$D$56:$E$59,2,0))</f>
        <v/>
      </c>
      <c r="W140" s="10"/>
      <c r="X140" s="11" t="str">
        <f>IF(ISERROR(VLOOKUP($W140,Scorecard!$D$66:$E$70,2,0)),"",VLOOKUP($W140,Scorecard!$D$66:$E$70,2,0))</f>
        <v/>
      </c>
      <c r="Y140" s="10"/>
      <c r="Z140" s="11" t="str">
        <f>IF(ISERROR(VLOOKUP($Y140,Scorecard!$D$73:$E$75,2,0)),"",VLOOKUP($Y140,Scorecard!$D$73:$E$75,2,0))</f>
        <v/>
      </c>
      <c r="AA140" s="13"/>
      <c r="AB140" s="10"/>
      <c r="AC140" s="11" t="str">
        <f>IF(ISERROR(VLOOKUP($AB140,Scorecard!$D$80:$E$83,2,0)),"",VLOOKUP($AB140,Scorecard!$D$80:$E$83,2,0))</f>
        <v/>
      </c>
      <c r="AD140" s="10"/>
      <c r="AE140" s="11" t="str">
        <f>IF(ISERROR(VLOOKUP($AD140,Scorecard!$D$88:$E$89,2,0)),"",VLOOKUP($AD140,Scorecard!$D$88:$E$89,2,0))</f>
        <v/>
      </c>
      <c r="AF140" s="13"/>
      <c r="AG140" s="10"/>
      <c r="AH140" s="11" t="str">
        <f>IF(ISERROR(VLOOKUP($AG140,Scorecard!$D$94:$E$95,2,0)),"",VLOOKUP($AG140,Scorecard!$D$94:$E$95,2,0))</f>
        <v/>
      </c>
      <c r="AI140" s="10"/>
      <c r="AJ140" s="11" t="str">
        <f>IF(ISERROR(VLOOKUP($AI140,Scorecard!$D$100:$E$104,2,0)),"",VLOOKUP($AI140,Scorecard!$D$100:$E$104,2,0))</f>
        <v/>
      </c>
      <c r="AK140" s="18" t="str">
        <f t="shared" si="9"/>
        <v/>
      </c>
      <c r="AL140" s="15" t="str">
        <f t="shared" si="10"/>
        <v/>
      </c>
      <c r="AM140" s="17" t="str">
        <f t="shared" si="11"/>
        <v/>
      </c>
      <c r="AN140" s="16"/>
      <c r="AO140" s="14"/>
      <c r="AP140" s="14"/>
    </row>
    <row r="141" spans="2:42">
      <c r="B141" s="10"/>
      <c r="C141" s="10"/>
      <c r="D141" s="10"/>
      <c r="E141" s="10"/>
      <c r="F141" s="10"/>
      <c r="G141" s="11" t="str">
        <f>IF(ISERROR(VLOOKUP($F141,Scorecard!$D$7:$E$11,2,0)),"",VLOOKUP($F141,Scorecard!$D$7:$E$11,2,0))</f>
        <v/>
      </c>
      <c r="H141" s="10"/>
      <c r="I141" s="11" t="str">
        <f>IF(ISERROR(VLOOKUP($H141,Scorecard!$D$16:$E$19,2,0)),"",VLOOKUP($H141,Scorecard!$D$16:$E$19,2,0))</f>
        <v/>
      </c>
      <c r="J141" s="10"/>
      <c r="K141" s="11" t="str">
        <f>IF(ISERROR(VLOOKUP($J141,Scorecard!$D$26:$E$30,2,0)),"",VLOOKUP($J141,Scorecard!$D$26:$E$30,2,0))</f>
        <v/>
      </c>
      <c r="L141" s="10"/>
      <c r="M141" s="11" t="str">
        <f>IF(ISERROR(VLOOKUP($L141,Scorecard!$D$35:$E$39,2,0)),"",VLOOKUP($L141,Scorecard!$D$35:$E$39,2,0))</f>
        <v/>
      </c>
      <c r="N141" s="10"/>
      <c r="O141" s="11"/>
      <c r="P141" s="10"/>
      <c r="Q141" s="12"/>
      <c r="R141" s="10"/>
      <c r="S141" s="19" t="str">
        <f>IF(ISERROR(VLOOKUP($P141,Scorecard!$D$46:$F$51,3,0)*Q141*R141/8/60/260),"",VLOOKUP($P141,Scorecard!$D$46:$F$51,3,0)*Q141*R141/8/60/260)</f>
        <v/>
      </c>
      <c r="T141" s="13"/>
      <c r="U141" s="10"/>
      <c r="V141" s="7" t="str">
        <f>IF(ISERROR(VLOOKUP($U141,Scorecard!$D$56:$E$59,2,0)),"",VLOOKUP($U141,Scorecard!$D$56:$E$59,2,0))</f>
        <v/>
      </c>
      <c r="W141" s="10"/>
      <c r="X141" s="11" t="str">
        <f>IF(ISERROR(VLOOKUP($W141,Scorecard!$D$66:$E$70,2,0)),"",VLOOKUP($W141,Scorecard!$D$66:$E$70,2,0))</f>
        <v/>
      </c>
      <c r="Y141" s="10"/>
      <c r="Z141" s="11" t="str">
        <f>IF(ISERROR(VLOOKUP($Y141,Scorecard!$D$73:$E$75,2,0)),"",VLOOKUP($Y141,Scorecard!$D$73:$E$75,2,0))</f>
        <v/>
      </c>
      <c r="AA141" s="13"/>
      <c r="AB141" s="10"/>
      <c r="AC141" s="11" t="str">
        <f>IF(ISERROR(VLOOKUP($AB141,Scorecard!$D$80:$E$83,2,0)),"",VLOOKUP($AB141,Scorecard!$D$80:$E$83,2,0))</f>
        <v/>
      </c>
      <c r="AD141" s="10"/>
      <c r="AE141" s="11" t="str">
        <f>IF(ISERROR(VLOOKUP($AD141,Scorecard!$D$88:$E$89,2,0)),"",VLOOKUP($AD141,Scorecard!$D$88:$E$89,2,0))</f>
        <v/>
      </c>
      <c r="AF141" s="13"/>
      <c r="AG141" s="10"/>
      <c r="AH141" s="11" t="str">
        <f>IF(ISERROR(VLOOKUP($AG141,Scorecard!$D$94:$E$95,2,0)),"",VLOOKUP($AG141,Scorecard!$D$94:$E$95,2,0))</f>
        <v/>
      </c>
      <c r="AI141" s="10"/>
      <c r="AJ141" s="11" t="str">
        <f>IF(ISERROR(VLOOKUP($AI141,Scorecard!$D$100:$E$104,2,0)),"",VLOOKUP($AI141,Scorecard!$D$100:$E$104,2,0))</f>
        <v/>
      </c>
      <c r="AK141" s="18" t="str">
        <f t="shared" si="9"/>
        <v/>
      </c>
      <c r="AL141" s="15" t="str">
        <f t="shared" si="10"/>
        <v/>
      </c>
      <c r="AM141" s="17" t="str">
        <f t="shared" si="11"/>
        <v/>
      </c>
      <c r="AN141" s="16"/>
      <c r="AO141" s="14"/>
      <c r="AP141" s="14"/>
    </row>
    <row r="142" spans="2:42">
      <c r="B142" s="10"/>
      <c r="C142" s="10"/>
      <c r="D142" s="10"/>
      <c r="E142" s="10"/>
      <c r="F142" s="10"/>
      <c r="G142" s="11" t="str">
        <f>IF(ISERROR(VLOOKUP($F142,Scorecard!$D$7:$E$11,2,0)),"",VLOOKUP($F142,Scorecard!$D$7:$E$11,2,0))</f>
        <v/>
      </c>
      <c r="H142" s="10"/>
      <c r="I142" s="11" t="str">
        <f>IF(ISERROR(VLOOKUP($H142,Scorecard!$D$16:$E$19,2,0)),"",VLOOKUP($H142,Scorecard!$D$16:$E$19,2,0))</f>
        <v/>
      </c>
      <c r="J142" s="10"/>
      <c r="K142" s="11" t="str">
        <f>IF(ISERROR(VLOOKUP($J142,Scorecard!$D$26:$E$30,2,0)),"",VLOOKUP($J142,Scorecard!$D$26:$E$30,2,0))</f>
        <v/>
      </c>
      <c r="L142" s="10"/>
      <c r="M142" s="11" t="str">
        <f>IF(ISERROR(VLOOKUP($L142,Scorecard!$D$35:$E$39,2,0)),"",VLOOKUP($L142,Scorecard!$D$35:$E$39,2,0))</f>
        <v/>
      </c>
      <c r="N142" s="10"/>
      <c r="O142" s="11"/>
      <c r="P142" s="10"/>
      <c r="Q142" s="12"/>
      <c r="R142" s="10"/>
      <c r="S142" s="19" t="str">
        <f>IF(ISERROR(VLOOKUP($P142,Scorecard!$D$46:$F$51,3,0)*Q142*R142/8/60/260),"",VLOOKUP($P142,Scorecard!$D$46:$F$51,3,0)*Q142*R142/8/60/260)</f>
        <v/>
      </c>
      <c r="T142" s="13"/>
      <c r="U142" s="10"/>
      <c r="V142" s="7" t="str">
        <f>IF(ISERROR(VLOOKUP($U142,Scorecard!$D$56:$E$59,2,0)),"",VLOOKUP($U142,Scorecard!$D$56:$E$59,2,0))</f>
        <v/>
      </c>
      <c r="W142" s="10"/>
      <c r="X142" s="11" t="str">
        <f>IF(ISERROR(VLOOKUP($W142,Scorecard!$D$66:$E$70,2,0)),"",VLOOKUP($W142,Scorecard!$D$66:$E$70,2,0))</f>
        <v/>
      </c>
      <c r="Y142" s="10"/>
      <c r="Z142" s="11" t="str">
        <f>IF(ISERROR(VLOOKUP($Y142,Scorecard!$D$73:$E$75,2,0)),"",VLOOKUP($Y142,Scorecard!$D$73:$E$75,2,0))</f>
        <v/>
      </c>
      <c r="AA142" s="13"/>
      <c r="AB142" s="10"/>
      <c r="AC142" s="11" t="str">
        <f>IF(ISERROR(VLOOKUP($AB142,Scorecard!$D$80:$E$83,2,0)),"",VLOOKUP($AB142,Scorecard!$D$80:$E$83,2,0))</f>
        <v/>
      </c>
      <c r="AD142" s="10"/>
      <c r="AE142" s="11" t="str">
        <f>IF(ISERROR(VLOOKUP($AD142,Scorecard!$D$88:$E$89,2,0)),"",VLOOKUP($AD142,Scorecard!$D$88:$E$89,2,0))</f>
        <v/>
      </c>
      <c r="AF142" s="13"/>
      <c r="AG142" s="10"/>
      <c r="AH142" s="11" t="str">
        <f>IF(ISERROR(VLOOKUP($AG142,Scorecard!$D$94:$E$95,2,0)),"",VLOOKUP($AG142,Scorecard!$D$94:$E$95,2,0))</f>
        <v/>
      </c>
      <c r="AI142" s="10"/>
      <c r="AJ142" s="11" t="str">
        <f>IF(ISERROR(VLOOKUP($AI142,Scorecard!$D$100:$E$104,2,0)),"",VLOOKUP($AI142,Scorecard!$D$100:$E$104,2,0))</f>
        <v/>
      </c>
      <c r="AK142" s="18" t="str">
        <f t="shared" si="9"/>
        <v/>
      </c>
      <c r="AL142" s="15" t="str">
        <f t="shared" si="10"/>
        <v/>
      </c>
      <c r="AM142" s="17" t="str">
        <f t="shared" si="11"/>
        <v/>
      </c>
      <c r="AN142" s="16"/>
      <c r="AO142" s="14"/>
      <c r="AP142" s="14"/>
    </row>
    <row r="143" spans="2:42">
      <c r="B143" s="10"/>
      <c r="C143" s="10"/>
      <c r="D143" s="10"/>
      <c r="E143" s="10"/>
      <c r="F143" s="10"/>
      <c r="G143" s="11" t="str">
        <f>IF(ISERROR(VLOOKUP($F143,Scorecard!$D$7:$E$11,2,0)),"",VLOOKUP($F143,Scorecard!$D$7:$E$11,2,0))</f>
        <v/>
      </c>
      <c r="H143" s="10"/>
      <c r="I143" s="11" t="str">
        <f>IF(ISERROR(VLOOKUP($H143,Scorecard!$D$16:$E$19,2,0)),"",VLOOKUP($H143,Scorecard!$D$16:$E$19,2,0))</f>
        <v/>
      </c>
      <c r="J143" s="10"/>
      <c r="K143" s="11" t="str">
        <f>IF(ISERROR(VLOOKUP($J143,Scorecard!$D$26:$E$30,2,0)),"",VLOOKUP($J143,Scorecard!$D$26:$E$30,2,0))</f>
        <v/>
      </c>
      <c r="L143" s="10"/>
      <c r="M143" s="11" t="str">
        <f>IF(ISERROR(VLOOKUP($L143,Scorecard!$D$35:$E$39,2,0)),"",VLOOKUP($L143,Scorecard!$D$35:$E$39,2,0))</f>
        <v/>
      </c>
      <c r="N143" s="10"/>
      <c r="O143" s="11"/>
      <c r="P143" s="10"/>
      <c r="Q143" s="12"/>
      <c r="R143" s="10"/>
      <c r="S143" s="19" t="str">
        <f>IF(ISERROR(VLOOKUP($P143,Scorecard!$D$46:$F$51,3,0)*Q143*R143/8/60/260),"",VLOOKUP($P143,Scorecard!$D$46:$F$51,3,0)*Q143*R143/8/60/260)</f>
        <v/>
      </c>
      <c r="T143" s="13"/>
      <c r="U143" s="10"/>
      <c r="V143" s="7" t="str">
        <f>IF(ISERROR(VLOOKUP($U143,Scorecard!$D$56:$E$59,2,0)),"",VLOOKUP($U143,Scorecard!$D$56:$E$59,2,0))</f>
        <v/>
      </c>
      <c r="W143" s="10"/>
      <c r="X143" s="11" t="str">
        <f>IF(ISERROR(VLOOKUP($W143,Scorecard!$D$66:$E$70,2,0)),"",VLOOKUP($W143,Scorecard!$D$66:$E$70,2,0))</f>
        <v/>
      </c>
      <c r="Y143" s="10"/>
      <c r="Z143" s="11" t="str">
        <f>IF(ISERROR(VLOOKUP($Y143,Scorecard!$D$73:$E$75,2,0)),"",VLOOKUP($Y143,Scorecard!$D$73:$E$75,2,0))</f>
        <v/>
      </c>
      <c r="AA143" s="13"/>
      <c r="AB143" s="10"/>
      <c r="AC143" s="11" t="str">
        <f>IF(ISERROR(VLOOKUP($AB143,Scorecard!$D$80:$E$83,2,0)),"",VLOOKUP($AB143,Scorecard!$D$80:$E$83,2,0))</f>
        <v/>
      </c>
      <c r="AD143" s="10"/>
      <c r="AE143" s="11" t="str">
        <f>IF(ISERROR(VLOOKUP($AD143,Scorecard!$D$88:$E$89,2,0)),"",VLOOKUP($AD143,Scorecard!$D$88:$E$89,2,0))</f>
        <v/>
      </c>
      <c r="AF143" s="13"/>
      <c r="AG143" s="10"/>
      <c r="AH143" s="11" t="str">
        <f>IF(ISERROR(VLOOKUP($AG143,Scorecard!$D$94:$E$95,2,0)),"",VLOOKUP($AG143,Scorecard!$D$94:$E$95,2,0))</f>
        <v/>
      </c>
      <c r="AI143" s="10"/>
      <c r="AJ143" s="11" t="str">
        <f>IF(ISERROR(VLOOKUP($AI143,Scorecard!$D$100:$E$104,2,0)),"",VLOOKUP($AI143,Scorecard!$D$100:$E$104,2,0))</f>
        <v/>
      </c>
      <c r="AK143" s="18" t="str">
        <f t="shared" si="9"/>
        <v/>
      </c>
      <c r="AL143" s="15" t="str">
        <f t="shared" si="10"/>
        <v/>
      </c>
      <c r="AM143" s="17" t="str">
        <f t="shared" si="11"/>
        <v/>
      </c>
      <c r="AN143" s="16"/>
      <c r="AO143" s="14"/>
      <c r="AP143" s="14"/>
    </row>
    <row r="144" spans="2:42">
      <c r="B144" s="10"/>
      <c r="C144" s="10"/>
      <c r="D144" s="10"/>
      <c r="E144" s="10"/>
      <c r="F144" s="10"/>
      <c r="G144" s="11" t="str">
        <f>IF(ISERROR(VLOOKUP($F144,Scorecard!$D$7:$E$11,2,0)),"",VLOOKUP($F144,Scorecard!$D$7:$E$11,2,0))</f>
        <v/>
      </c>
      <c r="H144" s="10"/>
      <c r="I144" s="11" t="str">
        <f>IF(ISERROR(VLOOKUP($H144,Scorecard!$D$16:$E$19,2,0)),"",VLOOKUP($H144,Scorecard!$D$16:$E$19,2,0))</f>
        <v/>
      </c>
      <c r="J144" s="10"/>
      <c r="K144" s="11" t="str">
        <f>IF(ISERROR(VLOOKUP($J144,Scorecard!$D$26:$E$30,2,0)),"",VLOOKUP($J144,Scorecard!$D$26:$E$30,2,0))</f>
        <v/>
      </c>
      <c r="L144" s="10"/>
      <c r="M144" s="11" t="str">
        <f>IF(ISERROR(VLOOKUP($L144,Scorecard!$D$35:$E$39,2,0)),"",VLOOKUP($L144,Scorecard!$D$35:$E$39,2,0))</f>
        <v/>
      </c>
      <c r="N144" s="10"/>
      <c r="O144" s="11"/>
      <c r="P144" s="10"/>
      <c r="Q144" s="12"/>
      <c r="R144" s="10"/>
      <c r="S144" s="19" t="str">
        <f>IF(ISERROR(VLOOKUP($P144,Scorecard!$D$46:$F$51,3,0)*Q144*R144/8/60/260),"",VLOOKUP($P144,Scorecard!$D$46:$F$51,3,0)*Q144*R144/8/60/260)</f>
        <v/>
      </c>
      <c r="T144" s="13"/>
      <c r="U144" s="10"/>
      <c r="V144" s="7" t="str">
        <f>IF(ISERROR(VLOOKUP($U144,Scorecard!$D$56:$E$59,2,0)),"",VLOOKUP($U144,Scorecard!$D$56:$E$59,2,0))</f>
        <v/>
      </c>
      <c r="W144" s="10"/>
      <c r="X144" s="11" t="str">
        <f>IF(ISERROR(VLOOKUP($W144,Scorecard!$D$66:$E$70,2,0)),"",VLOOKUP($W144,Scorecard!$D$66:$E$70,2,0))</f>
        <v/>
      </c>
      <c r="Y144" s="10"/>
      <c r="Z144" s="11" t="str">
        <f>IF(ISERROR(VLOOKUP($Y144,Scorecard!$D$73:$E$75,2,0)),"",VLOOKUP($Y144,Scorecard!$D$73:$E$75,2,0))</f>
        <v/>
      </c>
      <c r="AA144" s="13"/>
      <c r="AB144" s="10"/>
      <c r="AC144" s="11" t="str">
        <f>IF(ISERROR(VLOOKUP($AB144,Scorecard!$D$80:$E$83,2,0)),"",VLOOKUP($AB144,Scorecard!$D$80:$E$83,2,0))</f>
        <v/>
      </c>
      <c r="AD144" s="10"/>
      <c r="AE144" s="11" t="str">
        <f>IF(ISERROR(VLOOKUP($AD144,Scorecard!$D$88:$E$89,2,0)),"",VLOOKUP($AD144,Scorecard!$D$88:$E$89,2,0))</f>
        <v/>
      </c>
      <c r="AF144" s="13"/>
      <c r="AG144" s="10"/>
      <c r="AH144" s="11" t="str">
        <f>IF(ISERROR(VLOOKUP($AG144,Scorecard!$D$94:$E$95,2,0)),"",VLOOKUP($AG144,Scorecard!$D$94:$E$95,2,0))</f>
        <v/>
      </c>
      <c r="AI144" s="10"/>
      <c r="AJ144" s="11" t="str">
        <f>IF(ISERROR(VLOOKUP($AI144,Scorecard!$D$100:$E$104,2,0)),"",VLOOKUP($AI144,Scorecard!$D$100:$E$104,2,0))</f>
        <v/>
      </c>
      <c r="AK144" s="18" t="str">
        <f t="shared" si="9"/>
        <v/>
      </c>
      <c r="AL144" s="15" t="str">
        <f t="shared" si="10"/>
        <v/>
      </c>
      <c r="AM144" s="17" t="str">
        <f t="shared" si="11"/>
        <v/>
      </c>
      <c r="AN144" s="16"/>
      <c r="AO144" s="14"/>
      <c r="AP144" s="14"/>
    </row>
    <row r="145" spans="2:42">
      <c r="B145" s="10"/>
      <c r="C145" s="10"/>
      <c r="D145" s="10"/>
      <c r="E145" s="10"/>
      <c r="F145" s="10"/>
      <c r="G145" s="11" t="str">
        <f>IF(ISERROR(VLOOKUP($F145,Scorecard!$D$7:$E$11,2,0)),"",VLOOKUP($F145,Scorecard!$D$7:$E$11,2,0))</f>
        <v/>
      </c>
      <c r="H145" s="10"/>
      <c r="I145" s="11" t="str">
        <f>IF(ISERROR(VLOOKUP($H145,Scorecard!$D$16:$E$19,2,0)),"",VLOOKUP($H145,Scorecard!$D$16:$E$19,2,0))</f>
        <v/>
      </c>
      <c r="J145" s="10"/>
      <c r="K145" s="11" t="str">
        <f>IF(ISERROR(VLOOKUP($J145,Scorecard!$D$26:$E$30,2,0)),"",VLOOKUP($J145,Scorecard!$D$26:$E$30,2,0))</f>
        <v/>
      </c>
      <c r="L145" s="10"/>
      <c r="M145" s="11" t="str">
        <f>IF(ISERROR(VLOOKUP($L145,Scorecard!$D$35:$E$39,2,0)),"",VLOOKUP($L145,Scorecard!$D$35:$E$39,2,0))</f>
        <v/>
      </c>
      <c r="N145" s="10"/>
      <c r="O145" s="11"/>
      <c r="P145" s="10"/>
      <c r="Q145" s="12"/>
      <c r="R145" s="10"/>
      <c r="S145" s="19" t="str">
        <f>IF(ISERROR(VLOOKUP($P145,Scorecard!$D$46:$F$51,3,0)*Q145*R145/8/60/260),"",VLOOKUP($P145,Scorecard!$D$46:$F$51,3,0)*Q145*R145/8/60/260)</f>
        <v/>
      </c>
      <c r="T145" s="13"/>
      <c r="U145" s="10"/>
      <c r="V145" s="7" t="str">
        <f>IF(ISERROR(VLOOKUP($U145,Scorecard!$D$56:$E$59,2,0)),"",VLOOKUP($U145,Scorecard!$D$56:$E$59,2,0))</f>
        <v/>
      </c>
      <c r="W145" s="10"/>
      <c r="X145" s="11" t="str">
        <f>IF(ISERROR(VLOOKUP($W145,Scorecard!$D$66:$E$70,2,0)),"",VLOOKUP($W145,Scorecard!$D$66:$E$70,2,0))</f>
        <v/>
      </c>
      <c r="Y145" s="10"/>
      <c r="Z145" s="11" t="str">
        <f>IF(ISERROR(VLOOKUP($Y145,Scorecard!$D$73:$E$75,2,0)),"",VLOOKUP($Y145,Scorecard!$D$73:$E$75,2,0))</f>
        <v/>
      </c>
      <c r="AA145" s="13"/>
      <c r="AB145" s="10"/>
      <c r="AC145" s="11" t="str">
        <f>IF(ISERROR(VLOOKUP($AB145,Scorecard!$D$80:$E$83,2,0)),"",VLOOKUP($AB145,Scorecard!$D$80:$E$83,2,0))</f>
        <v/>
      </c>
      <c r="AD145" s="10"/>
      <c r="AE145" s="11" t="str">
        <f>IF(ISERROR(VLOOKUP($AD145,Scorecard!$D$88:$E$89,2,0)),"",VLOOKUP($AD145,Scorecard!$D$88:$E$89,2,0))</f>
        <v/>
      </c>
      <c r="AF145" s="13"/>
      <c r="AG145" s="10"/>
      <c r="AH145" s="11" t="str">
        <f>IF(ISERROR(VLOOKUP($AG145,Scorecard!$D$94:$E$95,2,0)),"",VLOOKUP($AG145,Scorecard!$D$94:$E$95,2,0))</f>
        <v/>
      </c>
      <c r="AI145" s="10"/>
      <c r="AJ145" s="11" t="str">
        <f>IF(ISERROR(VLOOKUP($AI145,Scorecard!$D$100:$E$104,2,0)),"",VLOOKUP($AI145,Scorecard!$D$100:$E$104,2,0))</f>
        <v/>
      </c>
      <c r="AK145" s="18" t="str">
        <f t="shared" si="9"/>
        <v/>
      </c>
      <c r="AL145" s="15" t="str">
        <f t="shared" si="10"/>
        <v/>
      </c>
      <c r="AM145" s="17" t="str">
        <f t="shared" si="11"/>
        <v/>
      </c>
      <c r="AN145" s="16"/>
      <c r="AO145" s="14"/>
      <c r="AP145" s="14"/>
    </row>
    <row r="146" spans="2:42">
      <c r="B146" s="10"/>
      <c r="C146" s="10"/>
      <c r="D146" s="10"/>
      <c r="E146" s="10"/>
      <c r="F146" s="10"/>
      <c r="G146" s="11" t="str">
        <f>IF(ISERROR(VLOOKUP($F146,Scorecard!$D$7:$E$11,2,0)),"",VLOOKUP($F146,Scorecard!$D$7:$E$11,2,0))</f>
        <v/>
      </c>
      <c r="H146" s="10"/>
      <c r="I146" s="11" t="str">
        <f>IF(ISERROR(VLOOKUP($H146,Scorecard!$D$16:$E$19,2,0)),"",VLOOKUP($H146,Scorecard!$D$16:$E$19,2,0))</f>
        <v/>
      </c>
      <c r="J146" s="10"/>
      <c r="K146" s="11" t="str">
        <f>IF(ISERROR(VLOOKUP($J146,Scorecard!$D$26:$E$30,2,0)),"",VLOOKUP($J146,Scorecard!$D$26:$E$30,2,0))</f>
        <v/>
      </c>
      <c r="L146" s="10"/>
      <c r="M146" s="11" t="str">
        <f>IF(ISERROR(VLOOKUP($L146,Scorecard!$D$35:$E$39,2,0)),"",VLOOKUP($L146,Scorecard!$D$35:$E$39,2,0))</f>
        <v/>
      </c>
      <c r="N146" s="10"/>
      <c r="O146" s="11"/>
      <c r="P146" s="10"/>
      <c r="Q146" s="12"/>
      <c r="R146" s="10"/>
      <c r="S146" s="19" t="str">
        <f>IF(ISERROR(VLOOKUP($P146,Scorecard!$D$46:$F$51,3,0)*Q146*R146/8/60/260),"",VLOOKUP($P146,Scorecard!$D$46:$F$51,3,0)*Q146*R146/8/60/260)</f>
        <v/>
      </c>
      <c r="T146" s="13"/>
      <c r="U146" s="10"/>
      <c r="V146" s="7" t="str">
        <f>IF(ISERROR(VLOOKUP($U146,Scorecard!$D$56:$E$59,2,0)),"",VLOOKUP($U146,Scorecard!$D$56:$E$59,2,0))</f>
        <v/>
      </c>
      <c r="W146" s="10"/>
      <c r="X146" s="11" t="str">
        <f>IF(ISERROR(VLOOKUP($W146,Scorecard!$D$66:$E$70,2,0)),"",VLOOKUP($W146,Scorecard!$D$66:$E$70,2,0))</f>
        <v/>
      </c>
      <c r="Y146" s="10"/>
      <c r="Z146" s="11" t="str">
        <f>IF(ISERROR(VLOOKUP($Y146,Scorecard!$D$73:$E$75,2,0)),"",VLOOKUP($Y146,Scorecard!$D$73:$E$75,2,0))</f>
        <v/>
      </c>
      <c r="AA146" s="13"/>
      <c r="AB146" s="10"/>
      <c r="AC146" s="11" t="str">
        <f>IF(ISERROR(VLOOKUP($AB146,Scorecard!$D$80:$E$83,2,0)),"",VLOOKUP($AB146,Scorecard!$D$80:$E$83,2,0))</f>
        <v/>
      </c>
      <c r="AD146" s="10"/>
      <c r="AE146" s="11" t="str">
        <f>IF(ISERROR(VLOOKUP($AD146,Scorecard!$D$88:$E$89,2,0)),"",VLOOKUP($AD146,Scorecard!$D$88:$E$89,2,0))</f>
        <v/>
      </c>
      <c r="AF146" s="13"/>
      <c r="AG146" s="10"/>
      <c r="AH146" s="11" t="str">
        <f>IF(ISERROR(VLOOKUP($AG146,Scorecard!$D$94:$E$95,2,0)),"",VLOOKUP($AG146,Scorecard!$D$94:$E$95,2,0))</f>
        <v/>
      </c>
      <c r="AI146" s="10"/>
      <c r="AJ146" s="11" t="str">
        <f>IF(ISERROR(VLOOKUP($AI146,Scorecard!$D$100:$E$104,2,0)),"",VLOOKUP($AI146,Scorecard!$D$100:$E$104,2,0))</f>
        <v/>
      </c>
      <c r="AK146" s="18" t="str">
        <f t="shared" si="9"/>
        <v/>
      </c>
      <c r="AL146" s="15" t="str">
        <f t="shared" si="10"/>
        <v/>
      </c>
      <c r="AM146" s="17" t="str">
        <f t="shared" si="11"/>
        <v/>
      </c>
      <c r="AN146" s="16"/>
      <c r="AO146" s="14"/>
      <c r="AP146" s="14"/>
    </row>
    <row r="147" spans="2:42">
      <c r="B147" s="10"/>
      <c r="C147" s="10"/>
      <c r="D147" s="10"/>
      <c r="E147" s="10"/>
      <c r="F147" s="10"/>
      <c r="G147" s="11" t="str">
        <f>IF(ISERROR(VLOOKUP($F147,Scorecard!$D$7:$E$11,2,0)),"",VLOOKUP($F147,Scorecard!$D$7:$E$11,2,0))</f>
        <v/>
      </c>
      <c r="H147" s="10"/>
      <c r="I147" s="11" t="str">
        <f>IF(ISERROR(VLOOKUP($H147,Scorecard!$D$16:$E$19,2,0)),"",VLOOKUP($H147,Scorecard!$D$16:$E$19,2,0))</f>
        <v/>
      </c>
      <c r="J147" s="10"/>
      <c r="K147" s="11" t="str">
        <f>IF(ISERROR(VLOOKUP($J147,Scorecard!$D$26:$E$30,2,0)),"",VLOOKUP($J147,Scorecard!$D$26:$E$30,2,0))</f>
        <v/>
      </c>
      <c r="L147" s="10"/>
      <c r="M147" s="11" t="str">
        <f>IF(ISERROR(VLOOKUP($L147,Scorecard!$D$35:$E$39,2,0)),"",VLOOKUP($L147,Scorecard!$D$35:$E$39,2,0))</f>
        <v/>
      </c>
      <c r="N147" s="10"/>
      <c r="O147" s="11"/>
      <c r="P147" s="10"/>
      <c r="Q147" s="12"/>
      <c r="R147" s="10"/>
      <c r="S147" s="19" t="str">
        <f>IF(ISERROR(VLOOKUP($P147,Scorecard!$D$46:$F$51,3,0)*Q147*R147/8/60/260),"",VLOOKUP($P147,Scorecard!$D$46:$F$51,3,0)*Q147*R147/8/60/260)</f>
        <v/>
      </c>
      <c r="T147" s="13"/>
      <c r="U147" s="10"/>
      <c r="V147" s="7" t="str">
        <f>IF(ISERROR(VLOOKUP($U147,Scorecard!$D$56:$E$59,2,0)),"",VLOOKUP($U147,Scorecard!$D$56:$E$59,2,0))</f>
        <v/>
      </c>
      <c r="W147" s="10"/>
      <c r="X147" s="11" t="str">
        <f>IF(ISERROR(VLOOKUP($W147,Scorecard!$D$66:$E$70,2,0)),"",VLOOKUP($W147,Scorecard!$D$66:$E$70,2,0))</f>
        <v/>
      </c>
      <c r="Y147" s="10"/>
      <c r="Z147" s="11" t="str">
        <f>IF(ISERROR(VLOOKUP($Y147,Scorecard!$D$73:$E$75,2,0)),"",VLOOKUP($Y147,Scorecard!$D$73:$E$75,2,0))</f>
        <v/>
      </c>
      <c r="AA147" s="13"/>
      <c r="AB147" s="10"/>
      <c r="AC147" s="11" t="str">
        <f>IF(ISERROR(VLOOKUP($AB147,Scorecard!$D$80:$E$83,2,0)),"",VLOOKUP($AB147,Scorecard!$D$80:$E$83,2,0))</f>
        <v/>
      </c>
      <c r="AD147" s="10"/>
      <c r="AE147" s="11" t="str">
        <f>IF(ISERROR(VLOOKUP($AD147,Scorecard!$D$88:$E$89,2,0)),"",VLOOKUP($AD147,Scorecard!$D$88:$E$89,2,0))</f>
        <v/>
      </c>
      <c r="AF147" s="13"/>
      <c r="AG147" s="10"/>
      <c r="AH147" s="11" t="str">
        <f>IF(ISERROR(VLOOKUP($AG147,Scorecard!$D$94:$E$95,2,0)),"",VLOOKUP($AG147,Scorecard!$D$94:$E$95,2,0))</f>
        <v/>
      </c>
      <c r="AI147" s="10"/>
      <c r="AJ147" s="11" t="str">
        <f>IF(ISERROR(VLOOKUP($AI147,Scorecard!$D$100:$E$104,2,0)),"",VLOOKUP($AI147,Scorecard!$D$100:$E$104,2,0))</f>
        <v/>
      </c>
      <c r="AK147" s="18" t="str">
        <f t="shared" si="9"/>
        <v/>
      </c>
      <c r="AL147" s="15" t="str">
        <f t="shared" si="10"/>
        <v/>
      </c>
      <c r="AM147" s="17" t="str">
        <f t="shared" si="11"/>
        <v/>
      </c>
      <c r="AN147" s="16"/>
      <c r="AO147" s="14"/>
      <c r="AP147" s="14"/>
    </row>
    <row r="148" spans="2:42">
      <c r="B148" s="10"/>
      <c r="C148" s="10"/>
      <c r="D148" s="10"/>
      <c r="E148" s="10"/>
      <c r="F148" s="10"/>
      <c r="G148" s="11" t="str">
        <f>IF(ISERROR(VLOOKUP($F148,Scorecard!$D$7:$E$11,2,0)),"",VLOOKUP($F148,Scorecard!$D$7:$E$11,2,0))</f>
        <v/>
      </c>
      <c r="H148" s="10"/>
      <c r="I148" s="11" t="str">
        <f>IF(ISERROR(VLOOKUP($H148,Scorecard!$D$16:$E$19,2,0)),"",VLOOKUP($H148,Scorecard!$D$16:$E$19,2,0))</f>
        <v/>
      </c>
      <c r="J148" s="10"/>
      <c r="K148" s="11" t="str">
        <f>IF(ISERROR(VLOOKUP($J148,Scorecard!$D$26:$E$30,2,0)),"",VLOOKUP($J148,Scorecard!$D$26:$E$30,2,0))</f>
        <v/>
      </c>
      <c r="L148" s="10"/>
      <c r="M148" s="11" t="str">
        <f>IF(ISERROR(VLOOKUP($L148,Scorecard!$D$35:$E$39,2,0)),"",VLOOKUP($L148,Scorecard!$D$35:$E$39,2,0))</f>
        <v/>
      </c>
      <c r="N148" s="10"/>
      <c r="O148" s="11"/>
      <c r="P148" s="10"/>
      <c r="Q148" s="12"/>
      <c r="R148" s="10"/>
      <c r="S148" s="19" t="str">
        <f>IF(ISERROR(VLOOKUP($P148,Scorecard!$D$46:$F$51,3,0)*Q148*R148/8/60/260),"",VLOOKUP($P148,Scorecard!$D$46:$F$51,3,0)*Q148*R148/8/60/260)</f>
        <v/>
      </c>
      <c r="T148" s="13"/>
      <c r="U148" s="10"/>
      <c r="V148" s="7" t="str">
        <f>IF(ISERROR(VLOOKUP($U148,Scorecard!$D$56:$E$59,2,0)),"",VLOOKUP($U148,Scorecard!$D$56:$E$59,2,0))</f>
        <v/>
      </c>
      <c r="W148" s="10"/>
      <c r="X148" s="11" t="str">
        <f>IF(ISERROR(VLOOKUP($W148,Scorecard!$D$66:$E$70,2,0)),"",VLOOKUP($W148,Scorecard!$D$66:$E$70,2,0))</f>
        <v/>
      </c>
      <c r="Y148" s="10"/>
      <c r="Z148" s="11" t="str">
        <f>IF(ISERROR(VLOOKUP($Y148,Scorecard!$D$73:$E$75,2,0)),"",VLOOKUP($Y148,Scorecard!$D$73:$E$75,2,0))</f>
        <v/>
      </c>
      <c r="AA148" s="13"/>
      <c r="AB148" s="10"/>
      <c r="AC148" s="11" t="str">
        <f>IF(ISERROR(VLOOKUP($AB148,Scorecard!$D$80:$E$83,2,0)),"",VLOOKUP($AB148,Scorecard!$D$80:$E$83,2,0))</f>
        <v/>
      </c>
      <c r="AD148" s="10"/>
      <c r="AE148" s="11" t="str">
        <f>IF(ISERROR(VLOOKUP($AD148,Scorecard!$D$88:$E$89,2,0)),"",VLOOKUP($AD148,Scorecard!$D$88:$E$89,2,0))</f>
        <v/>
      </c>
      <c r="AF148" s="13"/>
      <c r="AG148" s="10"/>
      <c r="AH148" s="11" t="str">
        <f>IF(ISERROR(VLOOKUP($AG148,Scorecard!$D$94:$E$95,2,0)),"",VLOOKUP($AG148,Scorecard!$D$94:$E$95,2,0))</f>
        <v/>
      </c>
      <c r="AI148" s="10"/>
      <c r="AJ148" s="11" t="str">
        <f>IF(ISERROR(VLOOKUP($AI148,Scorecard!$D$100:$E$104,2,0)),"",VLOOKUP($AI148,Scorecard!$D$100:$E$104,2,0))</f>
        <v/>
      </c>
      <c r="AK148" s="18" t="str">
        <f t="shared" si="9"/>
        <v/>
      </c>
      <c r="AL148" s="15" t="str">
        <f t="shared" si="10"/>
        <v/>
      </c>
      <c r="AM148" s="17" t="str">
        <f t="shared" si="11"/>
        <v/>
      </c>
      <c r="AN148" s="16"/>
      <c r="AO148" s="14"/>
      <c r="AP148" s="14"/>
    </row>
    <row r="149" spans="2:42">
      <c r="B149" s="10"/>
      <c r="C149" s="10"/>
      <c r="D149" s="10"/>
      <c r="E149" s="10"/>
      <c r="F149" s="10"/>
      <c r="G149" s="11" t="str">
        <f>IF(ISERROR(VLOOKUP($F149,Scorecard!$D$7:$E$11,2,0)),"",VLOOKUP($F149,Scorecard!$D$7:$E$11,2,0))</f>
        <v/>
      </c>
      <c r="H149" s="10"/>
      <c r="I149" s="11" t="str">
        <f>IF(ISERROR(VLOOKUP($H149,Scorecard!$D$16:$E$19,2,0)),"",VLOOKUP($H149,Scorecard!$D$16:$E$19,2,0))</f>
        <v/>
      </c>
      <c r="J149" s="10"/>
      <c r="K149" s="11" t="str">
        <f>IF(ISERROR(VLOOKUP($J149,Scorecard!$D$26:$E$30,2,0)),"",VLOOKUP($J149,Scorecard!$D$26:$E$30,2,0))</f>
        <v/>
      </c>
      <c r="L149" s="10"/>
      <c r="M149" s="11" t="str">
        <f>IF(ISERROR(VLOOKUP($L149,Scorecard!$D$35:$E$39,2,0)),"",VLOOKUP($L149,Scorecard!$D$35:$E$39,2,0))</f>
        <v/>
      </c>
      <c r="N149" s="10"/>
      <c r="O149" s="11"/>
      <c r="P149" s="10"/>
      <c r="Q149" s="12"/>
      <c r="R149" s="10"/>
      <c r="S149" s="19" t="str">
        <f>IF(ISERROR(VLOOKUP($P149,Scorecard!$D$46:$F$51,3,0)*Q149*R149/8/60/260),"",VLOOKUP($P149,Scorecard!$D$46:$F$51,3,0)*Q149*R149/8/60/260)</f>
        <v/>
      </c>
      <c r="T149" s="13"/>
      <c r="U149" s="10"/>
      <c r="V149" s="7" t="str">
        <f>IF(ISERROR(VLOOKUP($U149,Scorecard!$D$56:$E$59,2,0)),"",VLOOKUP($U149,Scorecard!$D$56:$E$59,2,0))</f>
        <v/>
      </c>
      <c r="W149" s="10"/>
      <c r="X149" s="11" t="str">
        <f>IF(ISERROR(VLOOKUP($W149,Scorecard!$D$66:$E$70,2,0)),"",VLOOKUP($W149,Scorecard!$D$66:$E$70,2,0))</f>
        <v/>
      </c>
      <c r="Y149" s="10"/>
      <c r="Z149" s="11" t="str">
        <f>IF(ISERROR(VLOOKUP($Y149,Scorecard!$D$73:$E$75,2,0)),"",VLOOKUP($Y149,Scorecard!$D$73:$E$75,2,0))</f>
        <v/>
      </c>
      <c r="AA149" s="13"/>
      <c r="AB149" s="10"/>
      <c r="AC149" s="11" t="str">
        <f>IF(ISERROR(VLOOKUP($AB149,Scorecard!$D$80:$E$83,2,0)),"",VLOOKUP($AB149,Scorecard!$D$80:$E$83,2,0))</f>
        <v/>
      </c>
      <c r="AD149" s="10"/>
      <c r="AE149" s="11" t="str">
        <f>IF(ISERROR(VLOOKUP($AD149,Scorecard!$D$88:$E$89,2,0)),"",VLOOKUP($AD149,Scorecard!$D$88:$E$89,2,0))</f>
        <v/>
      </c>
      <c r="AF149" s="13"/>
      <c r="AG149" s="10"/>
      <c r="AH149" s="11" t="str">
        <f>IF(ISERROR(VLOOKUP($AG149,Scorecard!$D$94:$E$95,2,0)),"",VLOOKUP($AG149,Scorecard!$D$94:$E$95,2,0))</f>
        <v/>
      </c>
      <c r="AI149" s="10"/>
      <c r="AJ149" s="11" t="str">
        <f>IF(ISERROR(VLOOKUP($AI149,Scorecard!$D$100:$E$104,2,0)),"",VLOOKUP($AI149,Scorecard!$D$100:$E$104,2,0))</f>
        <v/>
      </c>
      <c r="AK149" s="18" t="str">
        <f t="shared" si="9"/>
        <v/>
      </c>
      <c r="AL149" s="15" t="str">
        <f t="shared" si="10"/>
        <v/>
      </c>
      <c r="AM149" s="17" t="str">
        <f t="shared" si="11"/>
        <v/>
      </c>
      <c r="AN149" s="16"/>
      <c r="AO149" s="14"/>
      <c r="AP149" s="14"/>
    </row>
    <row r="150" spans="2:42">
      <c r="B150" s="10"/>
      <c r="C150" s="10"/>
      <c r="D150" s="10"/>
      <c r="E150" s="10"/>
      <c r="F150" s="10"/>
      <c r="G150" s="11" t="str">
        <f>IF(ISERROR(VLOOKUP($F150,Scorecard!$D$7:$E$11,2,0)),"",VLOOKUP($F150,Scorecard!$D$7:$E$11,2,0))</f>
        <v/>
      </c>
      <c r="H150" s="10"/>
      <c r="I150" s="11" t="str">
        <f>IF(ISERROR(VLOOKUP($H150,Scorecard!$D$16:$E$19,2,0)),"",VLOOKUP($H150,Scorecard!$D$16:$E$19,2,0))</f>
        <v/>
      </c>
      <c r="J150" s="10"/>
      <c r="K150" s="11" t="str">
        <f>IF(ISERROR(VLOOKUP($J150,Scorecard!$D$26:$E$30,2,0)),"",VLOOKUP($J150,Scorecard!$D$26:$E$30,2,0))</f>
        <v/>
      </c>
      <c r="L150" s="10"/>
      <c r="M150" s="11" t="str">
        <f>IF(ISERROR(VLOOKUP($L150,Scorecard!$D$35:$E$39,2,0)),"",VLOOKUP($L150,Scorecard!$D$35:$E$39,2,0))</f>
        <v/>
      </c>
      <c r="N150" s="10"/>
      <c r="O150" s="11"/>
      <c r="P150" s="10"/>
      <c r="Q150" s="12"/>
      <c r="R150" s="10"/>
      <c r="S150" s="19" t="str">
        <f>IF(ISERROR(VLOOKUP($P150,Scorecard!$D$46:$F$51,3,0)*Q150*R150/8/60/260),"",VLOOKUP($P150,Scorecard!$D$46:$F$51,3,0)*Q150*R150/8/60/260)</f>
        <v/>
      </c>
      <c r="T150" s="13"/>
      <c r="U150" s="10"/>
      <c r="V150" s="7" t="str">
        <f>IF(ISERROR(VLOOKUP($U150,Scorecard!$D$56:$E$59,2,0)),"",VLOOKUP($U150,Scorecard!$D$56:$E$59,2,0))</f>
        <v/>
      </c>
      <c r="W150" s="10"/>
      <c r="X150" s="11" t="str">
        <f>IF(ISERROR(VLOOKUP($W150,Scorecard!$D$66:$E$70,2,0)),"",VLOOKUP($W150,Scorecard!$D$66:$E$70,2,0))</f>
        <v/>
      </c>
      <c r="Y150" s="10"/>
      <c r="Z150" s="11" t="str">
        <f>IF(ISERROR(VLOOKUP($Y150,Scorecard!$D$73:$E$75,2,0)),"",VLOOKUP($Y150,Scorecard!$D$73:$E$75,2,0))</f>
        <v/>
      </c>
      <c r="AA150" s="13"/>
      <c r="AB150" s="10"/>
      <c r="AC150" s="11" t="str">
        <f>IF(ISERROR(VLOOKUP($AB150,Scorecard!$D$80:$E$83,2,0)),"",VLOOKUP($AB150,Scorecard!$D$80:$E$83,2,0))</f>
        <v/>
      </c>
      <c r="AD150" s="10"/>
      <c r="AE150" s="11" t="str">
        <f>IF(ISERROR(VLOOKUP($AD150,Scorecard!$D$88:$E$89,2,0)),"",VLOOKUP($AD150,Scorecard!$D$88:$E$89,2,0))</f>
        <v/>
      </c>
      <c r="AF150" s="13"/>
      <c r="AG150" s="10"/>
      <c r="AH150" s="11" t="str">
        <f>IF(ISERROR(VLOOKUP($AG150,Scorecard!$D$94:$E$95,2,0)),"",VLOOKUP($AG150,Scorecard!$D$94:$E$95,2,0))</f>
        <v/>
      </c>
      <c r="AI150" s="10"/>
      <c r="AJ150" s="11" t="str">
        <f>IF(ISERROR(VLOOKUP($AI150,Scorecard!$D$100:$E$104,2,0)),"",VLOOKUP($AI150,Scorecard!$D$100:$E$104,2,0))</f>
        <v/>
      </c>
      <c r="AK150" s="18" t="str">
        <f t="shared" si="9"/>
        <v/>
      </c>
      <c r="AL150" s="15" t="str">
        <f t="shared" si="10"/>
        <v/>
      </c>
      <c r="AM150" s="17" t="str">
        <f t="shared" si="11"/>
        <v/>
      </c>
      <c r="AN150" s="16"/>
      <c r="AO150" s="14"/>
      <c r="AP150" s="14"/>
    </row>
    <row r="151" spans="2:42">
      <c r="B151" s="10"/>
      <c r="C151" s="10"/>
      <c r="D151" s="10"/>
      <c r="E151" s="10"/>
      <c r="F151" s="10"/>
      <c r="G151" s="11" t="str">
        <f>IF(ISERROR(VLOOKUP($F151,Scorecard!$D$7:$E$11,2,0)),"",VLOOKUP($F151,Scorecard!$D$7:$E$11,2,0))</f>
        <v/>
      </c>
      <c r="H151" s="10"/>
      <c r="I151" s="11" t="str">
        <f>IF(ISERROR(VLOOKUP($H151,Scorecard!$D$16:$E$19,2,0)),"",VLOOKUP($H151,Scorecard!$D$16:$E$19,2,0))</f>
        <v/>
      </c>
      <c r="J151" s="10"/>
      <c r="K151" s="11" t="str">
        <f>IF(ISERROR(VLOOKUP($J151,Scorecard!$D$26:$E$30,2,0)),"",VLOOKUP($J151,Scorecard!$D$26:$E$30,2,0))</f>
        <v/>
      </c>
      <c r="L151" s="10"/>
      <c r="M151" s="11" t="str">
        <f>IF(ISERROR(VLOOKUP($L151,Scorecard!$D$35:$E$39,2,0)),"",VLOOKUP($L151,Scorecard!$D$35:$E$39,2,0))</f>
        <v/>
      </c>
      <c r="N151" s="10"/>
      <c r="O151" s="11"/>
      <c r="P151" s="10"/>
      <c r="Q151" s="12"/>
      <c r="R151" s="10"/>
      <c r="S151" s="19" t="str">
        <f>IF(ISERROR(VLOOKUP($P151,Scorecard!$D$46:$F$51,3,0)*Q151*R151/8/60/260),"",VLOOKUP($P151,Scorecard!$D$46:$F$51,3,0)*Q151*R151/8/60/260)</f>
        <v/>
      </c>
      <c r="T151" s="13"/>
      <c r="U151" s="10"/>
      <c r="V151" s="7" t="str">
        <f>IF(ISERROR(VLOOKUP($U151,Scorecard!$D$56:$E$59,2,0)),"",VLOOKUP($U151,Scorecard!$D$56:$E$59,2,0))</f>
        <v/>
      </c>
      <c r="W151" s="10"/>
      <c r="X151" s="11" t="str">
        <f>IF(ISERROR(VLOOKUP($W151,Scorecard!$D$66:$E$70,2,0)),"",VLOOKUP($W151,Scorecard!$D$66:$E$70,2,0))</f>
        <v/>
      </c>
      <c r="Y151" s="10"/>
      <c r="Z151" s="11" t="str">
        <f>IF(ISERROR(VLOOKUP($Y151,Scorecard!$D$73:$E$75,2,0)),"",VLOOKUP($Y151,Scorecard!$D$73:$E$75,2,0))</f>
        <v/>
      </c>
      <c r="AA151" s="13"/>
      <c r="AB151" s="10"/>
      <c r="AC151" s="11" t="str">
        <f>IF(ISERROR(VLOOKUP($AB151,Scorecard!$D$80:$E$83,2,0)),"",VLOOKUP($AB151,Scorecard!$D$80:$E$83,2,0))</f>
        <v/>
      </c>
      <c r="AD151" s="10"/>
      <c r="AE151" s="11" t="str">
        <f>IF(ISERROR(VLOOKUP($AD151,Scorecard!$D$88:$E$89,2,0)),"",VLOOKUP($AD151,Scorecard!$D$88:$E$89,2,0))</f>
        <v/>
      </c>
      <c r="AF151" s="13"/>
      <c r="AG151" s="10"/>
      <c r="AH151" s="11" t="str">
        <f>IF(ISERROR(VLOOKUP($AG151,Scorecard!$D$94:$E$95,2,0)),"",VLOOKUP($AG151,Scorecard!$D$94:$E$95,2,0))</f>
        <v/>
      </c>
      <c r="AI151" s="10"/>
      <c r="AJ151" s="11" t="str">
        <f>IF(ISERROR(VLOOKUP($AI151,Scorecard!$D$100:$E$104,2,0)),"",VLOOKUP($AI151,Scorecard!$D$100:$E$104,2,0))</f>
        <v/>
      </c>
      <c r="AK151" s="18" t="str">
        <f t="shared" si="9"/>
        <v/>
      </c>
      <c r="AL151" s="15" t="str">
        <f t="shared" si="10"/>
        <v/>
      </c>
      <c r="AM151" s="17" t="str">
        <f t="shared" si="11"/>
        <v/>
      </c>
      <c r="AN151" s="16"/>
      <c r="AO151" s="14"/>
      <c r="AP151" s="14"/>
    </row>
    <row r="152" spans="2:42">
      <c r="B152" s="10"/>
      <c r="C152" s="10"/>
      <c r="D152" s="10"/>
      <c r="E152" s="10"/>
      <c r="F152" s="10"/>
      <c r="G152" s="11" t="str">
        <f>IF(ISERROR(VLOOKUP($F152,Scorecard!$D$7:$E$11,2,0)),"",VLOOKUP($F152,Scorecard!$D$7:$E$11,2,0))</f>
        <v/>
      </c>
      <c r="H152" s="10"/>
      <c r="I152" s="11" t="str">
        <f>IF(ISERROR(VLOOKUP($H152,Scorecard!$D$16:$E$19,2,0)),"",VLOOKUP($H152,Scorecard!$D$16:$E$19,2,0))</f>
        <v/>
      </c>
      <c r="J152" s="10"/>
      <c r="K152" s="11" t="str">
        <f>IF(ISERROR(VLOOKUP($J152,Scorecard!$D$26:$E$30,2,0)),"",VLOOKUP($J152,Scorecard!$D$26:$E$30,2,0))</f>
        <v/>
      </c>
      <c r="L152" s="10"/>
      <c r="M152" s="11" t="str">
        <f>IF(ISERROR(VLOOKUP($L152,Scorecard!$D$35:$E$39,2,0)),"",VLOOKUP($L152,Scorecard!$D$35:$E$39,2,0))</f>
        <v/>
      </c>
      <c r="N152" s="10"/>
      <c r="O152" s="11"/>
      <c r="P152" s="10"/>
      <c r="Q152" s="12"/>
      <c r="R152" s="10"/>
      <c r="S152" s="19" t="str">
        <f>IF(ISERROR(VLOOKUP($P152,Scorecard!$D$46:$F$51,3,0)*Q152*R152/8/60/260),"",VLOOKUP($P152,Scorecard!$D$46:$F$51,3,0)*Q152*R152/8/60/260)</f>
        <v/>
      </c>
      <c r="T152" s="13"/>
      <c r="U152" s="10"/>
      <c r="V152" s="7" t="str">
        <f>IF(ISERROR(VLOOKUP($U152,Scorecard!$D$56:$E$59,2,0)),"",VLOOKUP($U152,Scorecard!$D$56:$E$59,2,0))</f>
        <v/>
      </c>
      <c r="W152" s="10"/>
      <c r="X152" s="11" t="str">
        <f>IF(ISERROR(VLOOKUP($W152,Scorecard!$D$66:$E$70,2,0)),"",VLOOKUP($W152,Scorecard!$D$66:$E$70,2,0))</f>
        <v/>
      </c>
      <c r="Y152" s="10"/>
      <c r="Z152" s="11" t="str">
        <f>IF(ISERROR(VLOOKUP($Y152,Scorecard!$D$73:$E$75,2,0)),"",VLOOKUP($Y152,Scorecard!$D$73:$E$75,2,0))</f>
        <v/>
      </c>
      <c r="AA152" s="13"/>
      <c r="AB152" s="10"/>
      <c r="AC152" s="11" t="str">
        <f>IF(ISERROR(VLOOKUP($AB152,Scorecard!$D$80:$E$83,2,0)),"",VLOOKUP($AB152,Scorecard!$D$80:$E$83,2,0))</f>
        <v/>
      </c>
      <c r="AD152" s="10"/>
      <c r="AE152" s="11" t="str">
        <f>IF(ISERROR(VLOOKUP($AD152,Scorecard!$D$88:$E$89,2,0)),"",VLOOKUP($AD152,Scorecard!$D$88:$E$89,2,0))</f>
        <v/>
      </c>
      <c r="AF152" s="13"/>
      <c r="AG152" s="10"/>
      <c r="AH152" s="11" t="str">
        <f>IF(ISERROR(VLOOKUP($AG152,Scorecard!$D$94:$E$95,2,0)),"",VLOOKUP($AG152,Scorecard!$D$94:$E$95,2,0))</f>
        <v/>
      </c>
      <c r="AI152" s="10"/>
      <c r="AJ152" s="11" t="str">
        <f>IF(ISERROR(VLOOKUP($AI152,Scorecard!$D$100:$E$104,2,0)),"",VLOOKUP($AI152,Scorecard!$D$100:$E$104,2,0))</f>
        <v/>
      </c>
      <c r="AK152" s="18" t="str">
        <f t="shared" si="9"/>
        <v/>
      </c>
      <c r="AL152" s="15" t="str">
        <f t="shared" si="10"/>
        <v/>
      </c>
      <c r="AM152" s="17" t="str">
        <f t="shared" si="11"/>
        <v/>
      </c>
      <c r="AN152" s="16"/>
      <c r="AO152" s="14"/>
      <c r="AP152" s="14"/>
    </row>
    <row r="153" spans="2:42">
      <c r="B153" s="10"/>
      <c r="C153" s="10"/>
      <c r="D153" s="10"/>
      <c r="E153" s="10"/>
      <c r="F153" s="10"/>
      <c r="G153" s="11" t="str">
        <f>IF(ISERROR(VLOOKUP($F153,Scorecard!$D$7:$E$11,2,0)),"",VLOOKUP($F153,Scorecard!$D$7:$E$11,2,0))</f>
        <v/>
      </c>
      <c r="H153" s="10"/>
      <c r="I153" s="11" t="str">
        <f>IF(ISERROR(VLOOKUP($H153,Scorecard!$D$16:$E$19,2,0)),"",VLOOKUP($H153,Scorecard!$D$16:$E$19,2,0))</f>
        <v/>
      </c>
      <c r="J153" s="10"/>
      <c r="K153" s="11" t="str">
        <f>IF(ISERROR(VLOOKUP($J153,Scorecard!$D$26:$E$30,2,0)),"",VLOOKUP($J153,Scorecard!$D$26:$E$30,2,0))</f>
        <v/>
      </c>
      <c r="L153" s="10"/>
      <c r="M153" s="11" t="str">
        <f>IF(ISERROR(VLOOKUP($L153,Scorecard!$D$35:$E$39,2,0)),"",VLOOKUP($L153,Scorecard!$D$35:$E$39,2,0))</f>
        <v/>
      </c>
      <c r="N153" s="10"/>
      <c r="O153" s="11"/>
      <c r="P153" s="10"/>
      <c r="Q153" s="12"/>
      <c r="R153" s="10"/>
      <c r="S153" s="19" t="str">
        <f>IF(ISERROR(VLOOKUP($P153,Scorecard!$D$46:$F$51,3,0)*Q153*R153/8/60/260),"",VLOOKUP($P153,Scorecard!$D$46:$F$51,3,0)*Q153*R153/8/60/260)</f>
        <v/>
      </c>
      <c r="T153" s="13"/>
      <c r="U153" s="10"/>
      <c r="V153" s="7" t="str">
        <f>IF(ISERROR(VLOOKUP($U153,Scorecard!$D$56:$E$59,2,0)),"",VLOOKUP($U153,Scorecard!$D$56:$E$59,2,0))</f>
        <v/>
      </c>
      <c r="W153" s="10"/>
      <c r="X153" s="11" t="str">
        <f>IF(ISERROR(VLOOKUP($W153,Scorecard!$D$66:$E$70,2,0)),"",VLOOKUP($W153,Scorecard!$D$66:$E$70,2,0))</f>
        <v/>
      </c>
      <c r="Y153" s="10"/>
      <c r="Z153" s="11" t="str">
        <f>IF(ISERROR(VLOOKUP($Y153,Scorecard!$D$73:$E$75,2,0)),"",VLOOKUP($Y153,Scorecard!$D$73:$E$75,2,0))</f>
        <v/>
      </c>
      <c r="AA153" s="13"/>
      <c r="AB153" s="10"/>
      <c r="AC153" s="11" t="str">
        <f>IF(ISERROR(VLOOKUP($AB153,Scorecard!$D$80:$E$83,2,0)),"",VLOOKUP($AB153,Scorecard!$D$80:$E$83,2,0))</f>
        <v/>
      </c>
      <c r="AD153" s="10"/>
      <c r="AE153" s="11" t="str">
        <f>IF(ISERROR(VLOOKUP($AD153,Scorecard!$D$88:$E$89,2,0)),"",VLOOKUP($AD153,Scorecard!$D$88:$E$89,2,0))</f>
        <v/>
      </c>
      <c r="AF153" s="13"/>
      <c r="AG153" s="10"/>
      <c r="AH153" s="11" t="str">
        <f>IF(ISERROR(VLOOKUP($AG153,Scorecard!$D$94:$E$95,2,0)),"",VLOOKUP($AG153,Scorecard!$D$94:$E$95,2,0))</f>
        <v/>
      </c>
      <c r="AI153" s="10"/>
      <c r="AJ153" s="11" t="str">
        <f>IF(ISERROR(VLOOKUP($AI153,Scorecard!$D$100:$E$104,2,0)),"",VLOOKUP($AI153,Scorecard!$D$100:$E$104,2,0))</f>
        <v/>
      </c>
      <c r="AK153" s="18" t="str">
        <f t="shared" si="9"/>
        <v/>
      </c>
      <c r="AL153" s="15" t="str">
        <f t="shared" si="10"/>
        <v/>
      </c>
      <c r="AM153" s="17" t="str">
        <f t="shared" si="11"/>
        <v/>
      </c>
      <c r="AN153" s="16"/>
      <c r="AO153" s="14"/>
      <c r="AP153" s="14"/>
    </row>
    <row r="154" spans="2:42">
      <c r="B154" s="10"/>
      <c r="C154" s="10"/>
      <c r="D154" s="10"/>
      <c r="E154" s="10"/>
      <c r="F154" s="10"/>
      <c r="G154" s="11" t="str">
        <f>IF(ISERROR(VLOOKUP($F154,Scorecard!$D$7:$E$11,2,0)),"",VLOOKUP($F154,Scorecard!$D$7:$E$11,2,0))</f>
        <v/>
      </c>
      <c r="H154" s="10"/>
      <c r="I154" s="11" t="str">
        <f>IF(ISERROR(VLOOKUP($H154,Scorecard!$D$16:$E$19,2,0)),"",VLOOKUP($H154,Scorecard!$D$16:$E$19,2,0))</f>
        <v/>
      </c>
      <c r="J154" s="10"/>
      <c r="K154" s="11" t="str">
        <f>IF(ISERROR(VLOOKUP($J154,Scorecard!$D$26:$E$30,2,0)),"",VLOOKUP($J154,Scorecard!$D$26:$E$30,2,0))</f>
        <v/>
      </c>
      <c r="L154" s="10"/>
      <c r="M154" s="11" t="str">
        <f>IF(ISERROR(VLOOKUP($L154,Scorecard!$D$35:$E$39,2,0)),"",VLOOKUP($L154,Scorecard!$D$35:$E$39,2,0))</f>
        <v/>
      </c>
      <c r="N154" s="10"/>
      <c r="O154" s="11"/>
      <c r="P154" s="10"/>
      <c r="Q154" s="12"/>
      <c r="R154" s="10"/>
      <c r="S154" s="19" t="str">
        <f>IF(ISERROR(VLOOKUP($P154,Scorecard!$D$46:$F$51,3,0)*Q154*R154/8/60/260),"",VLOOKUP($P154,Scorecard!$D$46:$F$51,3,0)*Q154*R154/8/60/260)</f>
        <v/>
      </c>
      <c r="T154" s="13"/>
      <c r="U154" s="10"/>
      <c r="V154" s="7" t="str">
        <f>IF(ISERROR(VLOOKUP($U154,Scorecard!$D$56:$E$59,2,0)),"",VLOOKUP($U154,Scorecard!$D$56:$E$59,2,0))</f>
        <v/>
      </c>
      <c r="W154" s="10"/>
      <c r="X154" s="11" t="str">
        <f>IF(ISERROR(VLOOKUP($W154,Scorecard!$D$66:$E$70,2,0)),"",VLOOKUP($W154,Scorecard!$D$66:$E$70,2,0))</f>
        <v/>
      </c>
      <c r="Y154" s="10"/>
      <c r="Z154" s="11" t="str">
        <f>IF(ISERROR(VLOOKUP($Y154,Scorecard!$D$73:$E$75,2,0)),"",VLOOKUP($Y154,Scorecard!$D$73:$E$75,2,0))</f>
        <v/>
      </c>
      <c r="AA154" s="13"/>
      <c r="AB154" s="10"/>
      <c r="AC154" s="11" t="str">
        <f>IF(ISERROR(VLOOKUP($AB154,Scorecard!$D$80:$E$83,2,0)),"",VLOOKUP($AB154,Scorecard!$D$80:$E$83,2,0))</f>
        <v/>
      </c>
      <c r="AD154" s="10"/>
      <c r="AE154" s="11" t="str">
        <f>IF(ISERROR(VLOOKUP($AD154,Scorecard!$D$88:$E$89,2,0)),"",VLOOKUP($AD154,Scorecard!$D$88:$E$89,2,0))</f>
        <v/>
      </c>
      <c r="AF154" s="13"/>
      <c r="AG154" s="10"/>
      <c r="AH154" s="11" t="str">
        <f>IF(ISERROR(VLOOKUP($AG154,Scorecard!$D$94:$E$95,2,0)),"",VLOOKUP($AG154,Scorecard!$D$94:$E$95,2,0))</f>
        <v/>
      </c>
      <c r="AI154" s="10"/>
      <c r="AJ154" s="11" t="str">
        <f>IF(ISERROR(VLOOKUP($AI154,Scorecard!$D$100:$E$104,2,0)),"",VLOOKUP($AI154,Scorecard!$D$100:$E$104,2,0))</f>
        <v/>
      </c>
      <c r="AK154" s="18" t="str">
        <f t="shared" si="9"/>
        <v/>
      </c>
      <c r="AL154" s="15" t="str">
        <f t="shared" si="10"/>
        <v/>
      </c>
      <c r="AM154" s="17" t="str">
        <f t="shared" si="11"/>
        <v/>
      </c>
      <c r="AN154" s="16"/>
      <c r="AO154" s="14"/>
      <c r="AP154" s="14"/>
    </row>
    <row r="155" spans="2:42">
      <c r="B155" s="10"/>
      <c r="C155" s="10"/>
      <c r="D155" s="10"/>
      <c r="E155" s="10"/>
      <c r="F155" s="10"/>
      <c r="G155" s="11" t="str">
        <f>IF(ISERROR(VLOOKUP($F155,Scorecard!$D$7:$E$11,2,0)),"",VLOOKUP($F155,Scorecard!$D$7:$E$11,2,0))</f>
        <v/>
      </c>
      <c r="H155" s="10"/>
      <c r="I155" s="11" t="str">
        <f>IF(ISERROR(VLOOKUP($H155,Scorecard!$D$16:$E$19,2,0)),"",VLOOKUP($H155,Scorecard!$D$16:$E$19,2,0))</f>
        <v/>
      </c>
      <c r="J155" s="10"/>
      <c r="K155" s="11" t="str">
        <f>IF(ISERROR(VLOOKUP($J155,Scorecard!$D$26:$E$30,2,0)),"",VLOOKUP($J155,Scorecard!$D$26:$E$30,2,0))</f>
        <v/>
      </c>
      <c r="L155" s="10"/>
      <c r="M155" s="11" t="str">
        <f>IF(ISERROR(VLOOKUP($L155,Scorecard!$D$35:$E$39,2,0)),"",VLOOKUP($L155,Scorecard!$D$35:$E$39,2,0))</f>
        <v/>
      </c>
      <c r="N155" s="10"/>
      <c r="O155" s="11"/>
      <c r="P155" s="10"/>
      <c r="Q155" s="12"/>
      <c r="R155" s="10"/>
      <c r="S155" s="19" t="str">
        <f>IF(ISERROR(VLOOKUP($P155,Scorecard!$D$46:$F$51,3,0)*Q155*R155/8/60/260),"",VLOOKUP($P155,Scorecard!$D$46:$F$51,3,0)*Q155*R155/8/60/260)</f>
        <v/>
      </c>
      <c r="T155" s="13"/>
      <c r="U155" s="10"/>
      <c r="V155" s="7" t="str">
        <f>IF(ISERROR(VLOOKUP($U155,Scorecard!$D$56:$E$59,2,0)),"",VLOOKUP($U155,Scorecard!$D$56:$E$59,2,0))</f>
        <v/>
      </c>
      <c r="W155" s="10"/>
      <c r="X155" s="11" t="str">
        <f>IF(ISERROR(VLOOKUP($W155,Scorecard!$D$66:$E$70,2,0)),"",VLOOKUP($W155,Scorecard!$D$66:$E$70,2,0))</f>
        <v/>
      </c>
      <c r="Y155" s="10"/>
      <c r="Z155" s="11" t="str">
        <f>IF(ISERROR(VLOOKUP($Y155,Scorecard!$D$73:$E$75,2,0)),"",VLOOKUP($Y155,Scorecard!$D$73:$E$75,2,0))</f>
        <v/>
      </c>
      <c r="AA155" s="13"/>
      <c r="AB155" s="10"/>
      <c r="AC155" s="11" t="str">
        <f>IF(ISERROR(VLOOKUP($AB155,Scorecard!$D$80:$E$83,2,0)),"",VLOOKUP($AB155,Scorecard!$D$80:$E$83,2,0))</f>
        <v/>
      </c>
      <c r="AD155" s="10"/>
      <c r="AE155" s="11" t="str">
        <f>IF(ISERROR(VLOOKUP($AD155,Scorecard!$D$88:$E$89,2,0)),"",VLOOKUP($AD155,Scorecard!$D$88:$E$89,2,0))</f>
        <v/>
      </c>
      <c r="AF155" s="13"/>
      <c r="AG155" s="10"/>
      <c r="AH155" s="11" t="str">
        <f>IF(ISERROR(VLOOKUP($AG155,Scorecard!$D$94:$E$95,2,0)),"",VLOOKUP($AG155,Scorecard!$D$94:$E$95,2,0))</f>
        <v/>
      </c>
      <c r="AI155" s="10"/>
      <c r="AJ155" s="11" t="str">
        <f>IF(ISERROR(VLOOKUP($AI155,Scorecard!$D$100:$E$104,2,0)),"",VLOOKUP($AI155,Scorecard!$D$100:$E$104,2,0))</f>
        <v/>
      </c>
      <c r="AK155" s="18" t="str">
        <f t="shared" si="9"/>
        <v/>
      </c>
      <c r="AL155" s="15" t="str">
        <f t="shared" si="10"/>
        <v/>
      </c>
      <c r="AM155" s="17" t="str">
        <f t="shared" si="11"/>
        <v/>
      </c>
      <c r="AN155" s="16"/>
      <c r="AO155" s="14"/>
      <c r="AP155" s="14"/>
    </row>
    <row r="156" spans="2:42">
      <c r="B156" s="10"/>
      <c r="C156" s="10"/>
      <c r="D156" s="10"/>
      <c r="E156" s="10"/>
      <c r="F156" s="10"/>
      <c r="G156" s="11" t="str">
        <f>IF(ISERROR(VLOOKUP($F156,Scorecard!$D$7:$E$11,2,0)),"",VLOOKUP($F156,Scorecard!$D$7:$E$11,2,0))</f>
        <v/>
      </c>
      <c r="H156" s="10"/>
      <c r="I156" s="11" t="str">
        <f>IF(ISERROR(VLOOKUP($H156,Scorecard!$D$16:$E$19,2,0)),"",VLOOKUP($H156,Scorecard!$D$16:$E$19,2,0))</f>
        <v/>
      </c>
      <c r="J156" s="10"/>
      <c r="K156" s="11" t="str">
        <f>IF(ISERROR(VLOOKUP($J156,Scorecard!$D$26:$E$30,2,0)),"",VLOOKUP($J156,Scorecard!$D$26:$E$30,2,0))</f>
        <v/>
      </c>
      <c r="L156" s="10"/>
      <c r="M156" s="11" t="str">
        <f>IF(ISERROR(VLOOKUP($L156,Scorecard!$D$35:$E$39,2,0)),"",VLOOKUP($L156,Scorecard!$D$35:$E$39,2,0))</f>
        <v/>
      </c>
      <c r="N156" s="10"/>
      <c r="O156" s="11"/>
      <c r="P156" s="10"/>
      <c r="Q156" s="12"/>
      <c r="R156" s="10"/>
      <c r="S156" s="19" t="str">
        <f>IF(ISERROR(VLOOKUP($P156,Scorecard!$D$46:$F$51,3,0)*Q156*R156/8/60/260),"",VLOOKUP($P156,Scorecard!$D$46:$F$51,3,0)*Q156*R156/8/60/260)</f>
        <v/>
      </c>
      <c r="T156" s="13"/>
      <c r="U156" s="10"/>
      <c r="V156" s="7" t="str">
        <f>IF(ISERROR(VLOOKUP($U156,Scorecard!$D$56:$E$59,2,0)),"",VLOOKUP($U156,Scorecard!$D$56:$E$59,2,0))</f>
        <v/>
      </c>
      <c r="W156" s="10"/>
      <c r="X156" s="11" t="str">
        <f>IF(ISERROR(VLOOKUP($W156,Scorecard!$D$66:$E$70,2,0)),"",VLOOKUP($W156,Scorecard!$D$66:$E$70,2,0))</f>
        <v/>
      </c>
      <c r="Y156" s="10"/>
      <c r="Z156" s="11" t="str">
        <f>IF(ISERROR(VLOOKUP($Y156,Scorecard!$D$73:$E$75,2,0)),"",VLOOKUP($Y156,Scorecard!$D$73:$E$75,2,0))</f>
        <v/>
      </c>
      <c r="AA156" s="13"/>
      <c r="AB156" s="10"/>
      <c r="AC156" s="11" t="str">
        <f>IF(ISERROR(VLOOKUP($AB156,Scorecard!$D$80:$E$83,2,0)),"",VLOOKUP($AB156,Scorecard!$D$80:$E$83,2,0))</f>
        <v/>
      </c>
      <c r="AD156" s="10"/>
      <c r="AE156" s="11" t="str">
        <f>IF(ISERROR(VLOOKUP($AD156,Scorecard!$D$88:$E$89,2,0)),"",VLOOKUP($AD156,Scorecard!$D$88:$E$89,2,0))</f>
        <v/>
      </c>
      <c r="AF156" s="13"/>
      <c r="AG156" s="10"/>
      <c r="AH156" s="11" t="str">
        <f>IF(ISERROR(VLOOKUP($AG156,Scorecard!$D$94:$E$95,2,0)),"",VLOOKUP($AG156,Scorecard!$D$94:$E$95,2,0))</f>
        <v/>
      </c>
      <c r="AI156" s="10"/>
      <c r="AJ156" s="11" t="str">
        <f>IF(ISERROR(VLOOKUP($AI156,Scorecard!$D$100:$E$104,2,0)),"",VLOOKUP($AI156,Scorecard!$D$100:$E$104,2,0))</f>
        <v/>
      </c>
      <c r="AK156" s="18" t="str">
        <f t="shared" si="9"/>
        <v/>
      </c>
      <c r="AL156" s="15" t="str">
        <f t="shared" si="10"/>
        <v/>
      </c>
      <c r="AM156" s="17" t="str">
        <f t="shared" si="11"/>
        <v/>
      </c>
      <c r="AN156" s="16"/>
      <c r="AO156" s="14"/>
      <c r="AP156" s="14"/>
    </row>
    <row r="157" spans="2:42">
      <c r="B157" s="10"/>
      <c r="C157" s="10"/>
      <c r="D157" s="10"/>
      <c r="E157" s="10"/>
      <c r="F157" s="10"/>
      <c r="G157" s="11" t="str">
        <f>IF(ISERROR(VLOOKUP($F157,Scorecard!$D$7:$E$11,2,0)),"",VLOOKUP($F157,Scorecard!$D$7:$E$11,2,0))</f>
        <v/>
      </c>
      <c r="H157" s="10"/>
      <c r="I157" s="11" t="str">
        <f>IF(ISERROR(VLOOKUP($H157,Scorecard!$D$16:$E$19,2,0)),"",VLOOKUP($H157,Scorecard!$D$16:$E$19,2,0))</f>
        <v/>
      </c>
      <c r="J157" s="10"/>
      <c r="K157" s="11" t="str">
        <f>IF(ISERROR(VLOOKUP($J157,Scorecard!$D$26:$E$30,2,0)),"",VLOOKUP($J157,Scorecard!$D$26:$E$30,2,0))</f>
        <v/>
      </c>
      <c r="L157" s="10"/>
      <c r="M157" s="11" t="str">
        <f>IF(ISERROR(VLOOKUP($L157,Scorecard!$D$35:$E$39,2,0)),"",VLOOKUP($L157,Scorecard!$D$35:$E$39,2,0))</f>
        <v/>
      </c>
      <c r="N157" s="10"/>
      <c r="O157" s="11"/>
      <c r="P157" s="10"/>
      <c r="Q157" s="12"/>
      <c r="R157" s="10"/>
      <c r="S157" s="19" t="str">
        <f>IF(ISERROR(VLOOKUP($P157,Scorecard!$D$46:$F$51,3,0)*Q157*R157/8/60/260),"",VLOOKUP($P157,Scorecard!$D$46:$F$51,3,0)*Q157*R157/8/60/260)</f>
        <v/>
      </c>
      <c r="T157" s="13"/>
      <c r="U157" s="10"/>
      <c r="V157" s="7" t="str">
        <f>IF(ISERROR(VLOOKUP($U157,Scorecard!$D$56:$E$59,2,0)),"",VLOOKUP($U157,Scorecard!$D$56:$E$59,2,0))</f>
        <v/>
      </c>
      <c r="W157" s="10"/>
      <c r="X157" s="11" t="str">
        <f>IF(ISERROR(VLOOKUP($W157,Scorecard!$D$66:$E$70,2,0)),"",VLOOKUP($W157,Scorecard!$D$66:$E$70,2,0))</f>
        <v/>
      </c>
      <c r="Y157" s="10"/>
      <c r="Z157" s="11" t="str">
        <f>IF(ISERROR(VLOOKUP($Y157,Scorecard!$D$73:$E$75,2,0)),"",VLOOKUP($Y157,Scorecard!$D$73:$E$75,2,0))</f>
        <v/>
      </c>
      <c r="AA157" s="13"/>
      <c r="AB157" s="10"/>
      <c r="AC157" s="11" t="str">
        <f>IF(ISERROR(VLOOKUP($AB157,Scorecard!$D$80:$E$83,2,0)),"",VLOOKUP($AB157,Scorecard!$D$80:$E$83,2,0))</f>
        <v/>
      </c>
      <c r="AD157" s="10"/>
      <c r="AE157" s="11" t="str">
        <f>IF(ISERROR(VLOOKUP($AD157,Scorecard!$D$88:$E$89,2,0)),"",VLOOKUP($AD157,Scorecard!$D$88:$E$89,2,0))</f>
        <v/>
      </c>
      <c r="AF157" s="13"/>
      <c r="AG157" s="10"/>
      <c r="AH157" s="11" t="str">
        <f>IF(ISERROR(VLOOKUP($AG157,Scorecard!$D$94:$E$95,2,0)),"",VLOOKUP($AG157,Scorecard!$D$94:$E$95,2,0))</f>
        <v/>
      </c>
      <c r="AI157" s="10"/>
      <c r="AJ157" s="11" t="str">
        <f>IF(ISERROR(VLOOKUP($AI157,Scorecard!$D$100:$E$104,2,0)),"",VLOOKUP($AI157,Scorecard!$D$100:$E$104,2,0))</f>
        <v/>
      </c>
      <c r="AK157" s="18" t="str">
        <f t="shared" si="9"/>
        <v/>
      </c>
      <c r="AL157" s="15" t="str">
        <f t="shared" si="10"/>
        <v/>
      </c>
      <c r="AM157" s="17" t="str">
        <f t="shared" si="11"/>
        <v/>
      </c>
      <c r="AN157" s="16"/>
      <c r="AO157" s="14"/>
      <c r="AP157" s="14"/>
    </row>
    <row r="158" spans="2:42">
      <c r="B158" s="10"/>
      <c r="C158" s="10"/>
      <c r="D158" s="10"/>
      <c r="E158" s="10"/>
      <c r="F158" s="10"/>
      <c r="G158" s="11" t="str">
        <f>IF(ISERROR(VLOOKUP($F158,Scorecard!$D$7:$E$11,2,0)),"",VLOOKUP($F158,Scorecard!$D$7:$E$11,2,0))</f>
        <v/>
      </c>
      <c r="H158" s="10"/>
      <c r="I158" s="11" t="str">
        <f>IF(ISERROR(VLOOKUP($H158,Scorecard!$D$16:$E$19,2,0)),"",VLOOKUP($H158,Scorecard!$D$16:$E$19,2,0))</f>
        <v/>
      </c>
      <c r="J158" s="10"/>
      <c r="K158" s="11" t="str">
        <f>IF(ISERROR(VLOOKUP($J158,Scorecard!$D$26:$E$30,2,0)),"",VLOOKUP($J158,Scorecard!$D$26:$E$30,2,0))</f>
        <v/>
      </c>
      <c r="L158" s="10"/>
      <c r="M158" s="11" t="str">
        <f>IF(ISERROR(VLOOKUP($L158,Scorecard!$D$35:$E$39,2,0)),"",VLOOKUP($L158,Scorecard!$D$35:$E$39,2,0))</f>
        <v/>
      </c>
      <c r="N158" s="10"/>
      <c r="O158" s="11"/>
      <c r="P158" s="10"/>
      <c r="Q158" s="12"/>
      <c r="R158" s="10"/>
      <c r="S158" s="19" t="str">
        <f>IF(ISERROR(VLOOKUP($P158,Scorecard!$D$46:$F$51,3,0)*Q158*R158/8/60/260),"",VLOOKUP($P158,Scorecard!$D$46:$F$51,3,0)*Q158*R158/8/60/260)</f>
        <v/>
      </c>
      <c r="T158" s="13"/>
      <c r="U158" s="10"/>
      <c r="V158" s="7" t="str">
        <f>IF(ISERROR(VLOOKUP($U158,Scorecard!$D$56:$E$59,2,0)),"",VLOOKUP($U158,Scorecard!$D$56:$E$59,2,0))</f>
        <v/>
      </c>
      <c r="W158" s="10"/>
      <c r="X158" s="11" t="str">
        <f>IF(ISERROR(VLOOKUP($W158,Scorecard!$D$66:$E$70,2,0)),"",VLOOKUP($W158,Scorecard!$D$66:$E$70,2,0))</f>
        <v/>
      </c>
      <c r="Y158" s="10"/>
      <c r="Z158" s="11" t="str">
        <f>IF(ISERROR(VLOOKUP($Y158,Scorecard!$D$73:$E$75,2,0)),"",VLOOKUP($Y158,Scorecard!$D$73:$E$75,2,0))</f>
        <v/>
      </c>
      <c r="AA158" s="13"/>
      <c r="AB158" s="10"/>
      <c r="AC158" s="11" t="str">
        <f>IF(ISERROR(VLOOKUP($AB158,Scorecard!$D$80:$E$83,2,0)),"",VLOOKUP($AB158,Scorecard!$D$80:$E$83,2,0))</f>
        <v/>
      </c>
      <c r="AD158" s="10"/>
      <c r="AE158" s="11" t="str">
        <f>IF(ISERROR(VLOOKUP($AD158,Scorecard!$D$88:$E$89,2,0)),"",VLOOKUP($AD158,Scorecard!$D$88:$E$89,2,0))</f>
        <v/>
      </c>
      <c r="AF158" s="13"/>
      <c r="AG158" s="10"/>
      <c r="AH158" s="11" t="str">
        <f>IF(ISERROR(VLOOKUP($AG158,Scorecard!$D$94:$E$95,2,0)),"",VLOOKUP($AG158,Scorecard!$D$94:$E$95,2,0))</f>
        <v/>
      </c>
      <c r="AI158" s="10"/>
      <c r="AJ158" s="11" t="str">
        <f>IF(ISERROR(VLOOKUP($AI158,Scorecard!$D$100:$E$104,2,0)),"",VLOOKUP($AI158,Scorecard!$D$100:$E$104,2,0))</f>
        <v/>
      </c>
      <c r="AK158" s="18" t="str">
        <f t="shared" si="9"/>
        <v/>
      </c>
      <c r="AL158" s="15" t="str">
        <f t="shared" si="10"/>
        <v/>
      </c>
      <c r="AM158" s="17" t="str">
        <f t="shared" si="11"/>
        <v/>
      </c>
      <c r="AN158" s="16"/>
      <c r="AO158" s="14"/>
      <c r="AP158" s="14"/>
    </row>
    <row r="159" spans="2:42">
      <c r="B159" s="10"/>
      <c r="C159" s="10"/>
      <c r="D159" s="10"/>
      <c r="E159" s="10"/>
      <c r="F159" s="10"/>
      <c r="G159" s="11" t="str">
        <f>IF(ISERROR(VLOOKUP($F159,Scorecard!$D$7:$E$11,2,0)),"",VLOOKUP($F159,Scorecard!$D$7:$E$11,2,0))</f>
        <v/>
      </c>
      <c r="H159" s="10"/>
      <c r="I159" s="11" t="str">
        <f>IF(ISERROR(VLOOKUP($H159,Scorecard!$D$16:$E$19,2,0)),"",VLOOKUP($H159,Scorecard!$D$16:$E$19,2,0))</f>
        <v/>
      </c>
      <c r="J159" s="10"/>
      <c r="K159" s="11" t="str">
        <f>IF(ISERROR(VLOOKUP($J159,Scorecard!$D$26:$E$30,2,0)),"",VLOOKUP($J159,Scorecard!$D$26:$E$30,2,0))</f>
        <v/>
      </c>
      <c r="L159" s="10"/>
      <c r="M159" s="11" t="str">
        <f>IF(ISERROR(VLOOKUP($L159,Scorecard!$D$35:$E$39,2,0)),"",VLOOKUP($L159,Scorecard!$D$35:$E$39,2,0))</f>
        <v/>
      </c>
      <c r="N159" s="10"/>
      <c r="O159" s="11"/>
      <c r="P159" s="10"/>
      <c r="Q159" s="12"/>
      <c r="R159" s="10"/>
      <c r="S159" s="19" t="str">
        <f>IF(ISERROR(VLOOKUP($P159,Scorecard!$D$46:$F$51,3,0)*Q159*R159/8/60/260),"",VLOOKUP($P159,Scorecard!$D$46:$F$51,3,0)*Q159*R159/8/60/260)</f>
        <v/>
      </c>
      <c r="T159" s="13"/>
      <c r="U159" s="10"/>
      <c r="V159" s="7" t="str">
        <f>IF(ISERROR(VLOOKUP($U159,Scorecard!$D$56:$E$59,2,0)),"",VLOOKUP($U159,Scorecard!$D$56:$E$59,2,0))</f>
        <v/>
      </c>
      <c r="W159" s="10"/>
      <c r="X159" s="11" t="str">
        <f>IF(ISERROR(VLOOKUP($W159,Scorecard!$D$66:$E$70,2,0)),"",VLOOKUP($W159,Scorecard!$D$66:$E$70,2,0))</f>
        <v/>
      </c>
      <c r="Y159" s="10"/>
      <c r="Z159" s="11" t="str">
        <f>IF(ISERROR(VLOOKUP($Y159,Scorecard!$D$73:$E$75,2,0)),"",VLOOKUP($Y159,Scorecard!$D$73:$E$75,2,0))</f>
        <v/>
      </c>
      <c r="AA159" s="13"/>
      <c r="AB159" s="10"/>
      <c r="AC159" s="11" t="str">
        <f>IF(ISERROR(VLOOKUP($AB159,Scorecard!$D$80:$E$83,2,0)),"",VLOOKUP($AB159,Scorecard!$D$80:$E$83,2,0))</f>
        <v/>
      </c>
      <c r="AD159" s="10"/>
      <c r="AE159" s="11" t="str">
        <f>IF(ISERROR(VLOOKUP($AD159,Scorecard!$D$88:$E$89,2,0)),"",VLOOKUP($AD159,Scorecard!$D$88:$E$89,2,0))</f>
        <v/>
      </c>
      <c r="AF159" s="13"/>
      <c r="AG159" s="10"/>
      <c r="AH159" s="11" t="str">
        <f>IF(ISERROR(VLOOKUP($AG159,Scorecard!$D$94:$E$95,2,0)),"",VLOOKUP($AG159,Scorecard!$D$94:$E$95,2,0))</f>
        <v/>
      </c>
      <c r="AI159" s="10"/>
      <c r="AJ159" s="11" t="str">
        <f>IF(ISERROR(VLOOKUP($AI159,Scorecard!$D$100:$E$104,2,0)),"",VLOOKUP($AI159,Scorecard!$D$100:$E$104,2,0))</f>
        <v/>
      </c>
      <c r="AK159" s="18" t="str">
        <f t="shared" si="9"/>
        <v/>
      </c>
      <c r="AL159" s="15" t="str">
        <f t="shared" si="10"/>
        <v/>
      </c>
      <c r="AM159" s="17" t="str">
        <f t="shared" si="11"/>
        <v/>
      </c>
      <c r="AN159" s="16"/>
      <c r="AO159" s="14"/>
      <c r="AP159" s="14"/>
    </row>
    <row r="160" spans="2:42">
      <c r="B160" s="10"/>
      <c r="C160" s="10"/>
      <c r="D160" s="10"/>
      <c r="E160" s="10"/>
      <c r="F160" s="10"/>
      <c r="G160" s="11" t="str">
        <f>IF(ISERROR(VLOOKUP($F160,Scorecard!$D$7:$E$11,2,0)),"",VLOOKUP($F160,Scorecard!$D$7:$E$11,2,0))</f>
        <v/>
      </c>
      <c r="H160" s="10"/>
      <c r="I160" s="11" t="str">
        <f>IF(ISERROR(VLOOKUP($H160,Scorecard!$D$16:$E$19,2,0)),"",VLOOKUP($H160,Scorecard!$D$16:$E$19,2,0))</f>
        <v/>
      </c>
      <c r="J160" s="10"/>
      <c r="K160" s="11" t="str">
        <f>IF(ISERROR(VLOOKUP($J160,Scorecard!$D$26:$E$30,2,0)),"",VLOOKUP($J160,Scorecard!$D$26:$E$30,2,0))</f>
        <v/>
      </c>
      <c r="L160" s="10"/>
      <c r="M160" s="11" t="str">
        <f>IF(ISERROR(VLOOKUP($L160,Scorecard!$D$35:$E$39,2,0)),"",VLOOKUP($L160,Scorecard!$D$35:$E$39,2,0))</f>
        <v/>
      </c>
      <c r="N160" s="10"/>
      <c r="O160" s="11"/>
      <c r="P160" s="10"/>
      <c r="Q160" s="12"/>
      <c r="R160" s="10"/>
      <c r="S160" s="19" t="str">
        <f>IF(ISERROR(VLOOKUP($P160,Scorecard!$D$46:$F$51,3,0)*Q160*R160/8/60/260),"",VLOOKUP($P160,Scorecard!$D$46:$F$51,3,0)*Q160*R160/8/60/260)</f>
        <v/>
      </c>
      <c r="T160" s="13"/>
      <c r="U160" s="10"/>
      <c r="V160" s="7" t="str">
        <f>IF(ISERROR(VLOOKUP($U160,Scorecard!$D$56:$E$59,2,0)),"",VLOOKUP($U160,Scorecard!$D$56:$E$59,2,0))</f>
        <v/>
      </c>
      <c r="W160" s="10"/>
      <c r="X160" s="11" t="str">
        <f>IF(ISERROR(VLOOKUP($W160,Scorecard!$D$66:$E$70,2,0)),"",VLOOKUP($W160,Scorecard!$D$66:$E$70,2,0))</f>
        <v/>
      </c>
      <c r="Y160" s="10"/>
      <c r="Z160" s="11" t="str">
        <f>IF(ISERROR(VLOOKUP($Y160,Scorecard!$D$73:$E$75,2,0)),"",VLOOKUP($Y160,Scorecard!$D$73:$E$75,2,0))</f>
        <v/>
      </c>
      <c r="AA160" s="13"/>
      <c r="AB160" s="10"/>
      <c r="AC160" s="11" t="str">
        <f>IF(ISERROR(VLOOKUP($AB160,Scorecard!$D$80:$E$83,2,0)),"",VLOOKUP($AB160,Scorecard!$D$80:$E$83,2,0))</f>
        <v/>
      </c>
      <c r="AD160" s="10"/>
      <c r="AE160" s="11" t="str">
        <f>IF(ISERROR(VLOOKUP($AD160,Scorecard!$D$88:$E$89,2,0)),"",VLOOKUP($AD160,Scorecard!$D$88:$E$89,2,0))</f>
        <v/>
      </c>
      <c r="AF160" s="13"/>
      <c r="AG160" s="10"/>
      <c r="AH160" s="11" t="str">
        <f>IF(ISERROR(VLOOKUP($AG160,Scorecard!$D$94:$E$95,2,0)),"",VLOOKUP($AG160,Scorecard!$D$94:$E$95,2,0))</f>
        <v/>
      </c>
      <c r="AI160" s="10"/>
      <c r="AJ160" s="11" t="str">
        <f>IF(ISERROR(VLOOKUP($AI160,Scorecard!$D$100:$E$104,2,0)),"",VLOOKUP($AI160,Scorecard!$D$100:$E$104,2,0))</f>
        <v/>
      </c>
      <c r="AK160" s="18" t="str">
        <f t="shared" si="9"/>
        <v/>
      </c>
      <c r="AL160" s="15" t="str">
        <f t="shared" si="10"/>
        <v/>
      </c>
      <c r="AM160" s="17" t="str">
        <f t="shared" si="11"/>
        <v/>
      </c>
      <c r="AN160" s="16"/>
      <c r="AO160" s="14"/>
      <c r="AP160" s="14"/>
    </row>
    <row r="161" spans="2:42">
      <c r="B161" s="10"/>
      <c r="C161" s="10"/>
      <c r="D161" s="10"/>
      <c r="E161" s="10"/>
      <c r="F161" s="10"/>
      <c r="G161" s="11" t="str">
        <f>IF(ISERROR(VLOOKUP($F161,Scorecard!$D$7:$E$11,2,0)),"",VLOOKUP($F161,Scorecard!$D$7:$E$11,2,0))</f>
        <v/>
      </c>
      <c r="H161" s="10"/>
      <c r="I161" s="11" t="str">
        <f>IF(ISERROR(VLOOKUP($H161,Scorecard!$D$16:$E$19,2,0)),"",VLOOKUP($H161,Scorecard!$D$16:$E$19,2,0))</f>
        <v/>
      </c>
      <c r="J161" s="10"/>
      <c r="K161" s="11" t="str">
        <f>IF(ISERROR(VLOOKUP($J161,Scorecard!$D$26:$E$30,2,0)),"",VLOOKUP($J161,Scorecard!$D$26:$E$30,2,0))</f>
        <v/>
      </c>
      <c r="L161" s="10"/>
      <c r="M161" s="11" t="str">
        <f>IF(ISERROR(VLOOKUP($L161,Scorecard!$D$35:$E$39,2,0)),"",VLOOKUP($L161,Scorecard!$D$35:$E$39,2,0))</f>
        <v/>
      </c>
      <c r="N161" s="10"/>
      <c r="O161" s="11"/>
      <c r="P161" s="10"/>
      <c r="Q161" s="12"/>
      <c r="R161" s="10"/>
      <c r="S161" s="19" t="str">
        <f>IF(ISERROR(VLOOKUP($P161,Scorecard!$D$46:$F$51,3,0)*Q161*R161/8/60/260),"",VLOOKUP($P161,Scorecard!$D$46:$F$51,3,0)*Q161*R161/8/60/260)</f>
        <v/>
      </c>
      <c r="T161" s="13"/>
      <c r="U161" s="10"/>
      <c r="V161" s="7" t="str">
        <f>IF(ISERROR(VLOOKUP($U161,Scorecard!$D$56:$E$59,2,0)),"",VLOOKUP($U161,Scorecard!$D$56:$E$59,2,0))</f>
        <v/>
      </c>
      <c r="W161" s="10"/>
      <c r="X161" s="11" t="str">
        <f>IF(ISERROR(VLOOKUP($W161,Scorecard!$D$66:$E$70,2,0)),"",VLOOKUP($W161,Scorecard!$D$66:$E$70,2,0))</f>
        <v/>
      </c>
      <c r="Y161" s="10"/>
      <c r="Z161" s="11" t="str">
        <f>IF(ISERROR(VLOOKUP($Y161,Scorecard!$D$73:$E$75,2,0)),"",VLOOKUP($Y161,Scorecard!$D$73:$E$75,2,0))</f>
        <v/>
      </c>
      <c r="AA161" s="13"/>
      <c r="AB161" s="10"/>
      <c r="AC161" s="11" t="str">
        <f>IF(ISERROR(VLOOKUP($AB161,Scorecard!$D$80:$E$83,2,0)),"",VLOOKUP($AB161,Scorecard!$D$80:$E$83,2,0))</f>
        <v/>
      </c>
      <c r="AD161" s="10"/>
      <c r="AE161" s="11" t="str">
        <f>IF(ISERROR(VLOOKUP($AD161,Scorecard!$D$88:$E$89,2,0)),"",VLOOKUP($AD161,Scorecard!$D$88:$E$89,2,0))</f>
        <v/>
      </c>
      <c r="AF161" s="13"/>
      <c r="AG161" s="10"/>
      <c r="AH161" s="11" t="str">
        <f>IF(ISERROR(VLOOKUP($AG161,Scorecard!$D$94:$E$95,2,0)),"",VLOOKUP($AG161,Scorecard!$D$94:$E$95,2,0))</f>
        <v/>
      </c>
      <c r="AI161" s="10"/>
      <c r="AJ161" s="11" t="str">
        <f>IF(ISERROR(VLOOKUP($AI161,Scorecard!$D$100:$E$104,2,0)),"",VLOOKUP($AI161,Scorecard!$D$100:$E$104,2,0))</f>
        <v/>
      </c>
      <c r="AK161" s="18" t="str">
        <f t="shared" si="9"/>
        <v/>
      </c>
      <c r="AL161" s="15" t="str">
        <f t="shared" si="10"/>
        <v/>
      </c>
      <c r="AM161" s="17" t="str">
        <f t="shared" si="11"/>
        <v/>
      </c>
      <c r="AN161" s="16"/>
      <c r="AO161" s="14"/>
      <c r="AP161" s="14"/>
    </row>
    <row r="162" spans="2:42">
      <c r="B162" s="10"/>
      <c r="C162" s="10"/>
      <c r="D162" s="10"/>
      <c r="E162" s="10"/>
      <c r="F162" s="10"/>
      <c r="G162" s="11" t="str">
        <f>IF(ISERROR(VLOOKUP($F162,Scorecard!$D$7:$E$11,2,0)),"",VLOOKUP($F162,Scorecard!$D$7:$E$11,2,0))</f>
        <v/>
      </c>
      <c r="H162" s="10"/>
      <c r="I162" s="11" t="str">
        <f>IF(ISERROR(VLOOKUP($H162,Scorecard!$D$16:$E$19,2,0)),"",VLOOKUP($H162,Scorecard!$D$16:$E$19,2,0))</f>
        <v/>
      </c>
      <c r="J162" s="10"/>
      <c r="K162" s="11" t="str">
        <f>IF(ISERROR(VLOOKUP($J162,Scorecard!$D$26:$E$30,2,0)),"",VLOOKUP($J162,Scorecard!$D$26:$E$30,2,0))</f>
        <v/>
      </c>
      <c r="L162" s="10"/>
      <c r="M162" s="11" t="str">
        <f>IF(ISERROR(VLOOKUP($L162,Scorecard!$D$35:$E$39,2,0)),"",VLOOKUP($L162,Scorecard!$D$35:$E$39,2,0))</f>
        <v/>
      </c>
      <c r="N162" s="10"/>
      <c r="O162" s="11"/>
      <c r="P162" s="10"/>
      <c r="Q162" s="12"/>
      <c r="R162" s="10"/>
      <c r="S162" s="19" t="str">
        <f>IF(ISERROR(VLOOKUP($P162,Scorecard!$D$46:$F$51,3,0)*Q162*R162/8/60/260),"",VLOOKUP($P162,Scorecard!$D$46:$F$51,3,0)*Q162*R162/8/60/260)</f>
        <v/>
      </c>
      <c r="T162" s="13"/>
      <c r="U162" s="10"/>
      <c r="V162" s="7" t="str">
        <f>IF(ISERROR(VLOOKUP($U162,Scorecard!$D$56:$E$59,2,0)),"",VLOOKUP($U162,Scorecard!$D$56:$E$59,2,0))</f>
        <v/>
      </c>
      <c r="W162" s="10"/>
      <c r="X162" s="11" t="str">
        <f>IF(ISERROR(VLOOKUP($W162,Scorecard!$D$66:$E$70,2,0)),"",VLOOKUP($W162,Scorecard!$D$66:$E$70,2,0))</f>
        <v/>
      </c>
      <c r="Y162" s="10"/>
      <c r="Z162" s="11" t="str">
        <f>IF(ISERROR(VLOOKUP($Y162,Scorecard!$D$73:$E$75,2,0)),"",VLOOKUP($Y162,Scorecard!$D$73:$E$75,2,0))</f>
        <v/>
      </c>
      <c r="AA162" s="13"/>
      <c r="AB162" s="10"/>
      <c r="AC162" s="11" t="str">
        <f>IF(ISERROR(VLOOKUP($AB162,Scorecard!$D$80:$E$83,2,0)),"",VLOOKUP($AB162,Scorecard!$D$80:$E$83,2,0))</f>
        <v/>
      </c>
      <c r="AD162" s="10"/>
      <c r="AE162" s="11" t="str">
        <f>IF(ISERROR(VLOOKUP($AD162,Scorecard!$D$88:$E$89,2,0)),"",VLOOKUP($AD162,Scorecard!$D$88:$E$89,2,0))</f>
        <v/>
      </c>
      <c r="AF162" s="13"/>
      <c r="AG162" s="10"/>
      <c r="AH162" s="11" t="str">
        <f>IF(ISERROR(VLOOKUP($AG162,Scorecard!$D$94:$E$95,2,0)),"",VLOOKUP($AG162,Scorecard!$D$94:$E$95,2,0))</f>
        <v/>
      </c>
      <c r="AI162" s="10"/>
      <c r="AJ162" s="11" t="str">
        <f>IF(ISERROR(VLOOKUP($AI162,Scorecard!$D$100:$E$104,2,0)),"",VLOOKUP($AI162,Scorecard!$D$100:$E$104,2,0))</f>
        <v/>
      </c>
      <c r="AK162" s="18" t="str">
        <f t="shared" si="9"/>
        <v/>
      </c>
      <c r="AL162" s="15" t="str">
        <f t="shared" si="10"/>
        <v/>
      </c>
      <c r="AM162" s="17" t="str">
        <f t="shared" si="11"/>
        <v/>
      </c>
      <c r="AN162" s="16"/>
      <c r="AO162" s="14"/>
      <c r="AP162" s="14"/>
    </row>
    <row r="163" spans="2:42">
      <c r="B163" s="10"/>
      <c r="C163" s="10"/>
      <c r="D163" s="10"/>
      <c r="E163" s="10"/>
      <c r="F163" s="10"/>
      <c r="G163" s="11" t="str">
        <f>IF(ISERROR(VLOOKUP($F163,Scorecard!$D$7:$E$11,2,0)),"",VLOOKUP($F163,Scorecard!$D$7:$E$11,2,0))</f>
        <v/>
      </c>
      <c r="H163" s="10"/>
      <c r="I163" s="11" t="str">
        <f>IF(ISERROR(VLOOKUP($H163,Scorecard!$D$16:$E$19,2,0)),"",VLOOKUP($H163,Scorecard!$D$16:$E$19,2,0))</f>
        <v/>
      </c>
      <c r="J163" s="10"/>
      <c r="K163" s="11" t="str">
        <f>IF(ISERROR(VLOOKUP($J163,Scorecard!$D$26:$E$30,2,0)),"",VLOOKUP($J163,Scorecard!$D$26:$E$30,2,0))</f>
        <v/>
      </c>
      <c r="L163" s="10"/>
      <c r="M163" s="11" t="str">
        <f>IF(ISERROR(VLOOKUP($L163,Scorecard!$D$35:$E$39,2,0)),"",VLOOKUP($L163,Scorecard!$D$35:$E$39,2,0))</f>
        <v/>
      </c>
      <c r="N163" s="10"/>
      <c r="O163" s="11"/>
      <c r="P163" s="10"/>
      <c r="Q163" s="12"/>
      <c r="R163" s="10"/>
      <c r="S163" s="19" t="str">
        <f>IF(ISERROR(VLOOKUP($P163,Scorecard!$D$46:$F$51,3,0)*Q163*R163/8/60/260),"",VLOOKUP($P163,Scorecard!$D$46:$F$51,3,0)*Q163*R163/8/60/260)</f>
        <v/>
      </c>
      <c r="T163" s="13"/>
      <c r="U163" s="10"/>
      <c r="V163" s="7" t="str">
        <f>IF(ISERROR(VLOOKUP($U163,Scorecard!$D$56:$E$59,2,0)),"",VLOOKUP($U163,Scorecard!$D$56:$E$59,2,0))</f>
        <v/>
      </c>
      <c r="W163" s="10"/>
      <c r="X163" s="11" t="str">
        <f>IF(ISERROR(VLOOKUP($W163,Scorecard!$D$66:$E$70,2,0)),"",VLOOKUP($W163,Scorecard!$D$66:$E$70,2,0))</f>
        <v/>
      </c>
      <c r="Y163" s="10"/>
      <c r="Z163" s="11" t="str">
        <f>IF(ISERROR(VLOOKUP($Y163,Scorecard!$D$73:$E$75,2,0)),"",VLOOKUP($Y163,Scorecard!$D$73:$E$75,2,0))</f>
        <v/>
      </c>
      <c r="AA163" s="13"/>
      <c r="AB163" s="10"/>
      <c r="AC163" s="11" t="str">
        <f>IF(ISERROR(VLOOKUP($AB163,Scorecard!$D$80:$E$83,2,0)),"",VLOOKUP($AB163,Scorecard!$D$80:$E$83,2,0))</f>
        <v/>
      </c>
      <c r="AD163" s="10"/>
      <c r="AE163" s="11" t="str">
        <f>IF(ISERROR(VLOOKUP($AD163,Scorecard!$D$88:$E$89,2,0)),"",VLOOKUP($AD163,Scorecard!$D$88:$E$89,2,0))</f>
        <v/>
      </c>
      <c r="AF163" s="13"/>
      <c r="AG163" s="10"/>
      <c r="AH163" s="11" t="str">
        <f>IF(ISERROR(VLOOKUP($AG163,Scorecard!$D$94:$E$95,2,0)),"",VLOOKUP($AG163,Scorecard!$D$94:$E$95,2,0))</f>
        <v/>
      </c>
      <c r="AI163" s="10"/>
      <c r="AJ163" s="11" t="str">
        <f>IF(ISERROR(VLOOKUP($AI163,Scorecard!$D$100:$E$104,2,0)),"",VLOOKUP($AI163,Scorecard!$D$100:$E$104,2,0))</f>
        <v/>
      </c>
      <c r="AK163" s="18" t="str">
        <f t="shared" si="9"/>
        <v/>
      </c>
      <c r="AL163" s="15" t="str">
        <f t="shared" si="10"/>
        <v/>
      </c>
      <c r="AM163" s="17" t="str">
        <f t="shared" si="11"/>
        <v/>
      </c>
      <c r="AN163" s="16"/>
      <c r="AO163" s="14"/>
      <c r="AP163" s="14"/>
    </row>
    <row r="164" spans="2:42">
      <c r="B164" s="10"/>
      <c r="C164" s="10"/>
      <c r="D164" s="10"/>
      <c r="E164" s="10"/>
      <c r="F164" s="10"/>
      <c r="G164" s="11" t="str">
        <f>IF(ISERROR(VLOOKUP($F164,Scorecard!$D$7:$E$11,2,0)),"",VLOOKUP($F164,Scorecard!$D$7:$E$11,2,0))</f>
        <v/>
      </c>
      <c r="H164" s="10"/>
      <c r="I164" s="11" t="str">
        <f>IF(ISERROR(VLOOKUP($H164,Scorecard!$D$16:$E$19,2,0)),"",VLOOKUP($H164,Scorecard!$D$16:$E$19,2,0))</f>
        <v/>
      </c>
      <c r="J164" s="10"/>
      <c r="K164" s="11" t="str">
        <f>IF(ISERROR(VLOOKUP($J164,Scorecard!$D$26:$E$30,2,0)),"",VLOOKUP($J164,Scorecard!$D$26:$E$30,2,0))</f>
        <v/>
      </c>
      <c r="L164" s="10"/>
      <c r="M164" s="11" t="str">
        <f>IF(ISERROR(VLOOKUP($L164,Scorecard!$D$35:$E$39,2,0)),"",VLOOKUP($L164,Scorecard!$D$35:$E$39,2,0))</f>
        <v/>
      </c>
      <c r="N164" s="10"/>
      <c r="O164" s="11"/>
      <c r="P164" s="10"/>
      <c r="Q164" s="12"/>
      <c r="R164" s="10"/>
      <c r="S164" s="19" t="str">
        <f>IF(ISERROR(VLOOKUP($P164,Scorecard!$D$46:$F$51,3,0)*Q164*R164/8/60/260),"",VLOOKUP($P164,Scorecard!$D$46:$F$51,3,0)*Q164*R164/8/60/260)</f>
        <v/>
      </c>
      <c r="T164" s="13"/>
      <c r="U164" s="10"/>
      <c r="V164" s="7" t="str">
        <f>IF(ISERROR(VLOOKUP($U164,Scorecard!$D$56:$E$59,2,0)),"",VLOOKUP($U164,Scorecard!$D$56:$E$59,2,0))</f>
        <v/>
      </c>
      <c r="W164" s="10"/>
      <c r="X164" s="11" t="str">
        <f>IF(ISERROR(VLOOKUP($W164,Scorecard!$D$66:$E$70,2,0)),"",VLOOKUP($W164,Scorecard!$D$66:$E$70,2,0))</f>
        <v/>
      </c>
      <c r="Y164" s="10"/>
      <c r="Z164" s="11" t="str">
        <f>IF(ISERROR(VLOOKUP($Y164,Scorecard!$D$73:$E$75,2,0)),"",VLOOKUP($Y164,Scorecard!$D$73:$E$75,2,0))</f>
        <v/>
      </c>
      <c r="AA164" s="13"/>
      <c r="AB164" s="10"/>
      <c r="AC164" s="11" t="str">
        <f>IF(ISERROR(VLOOKUP($AB164,Scorecard!$D$80:$E$83,2,0)),"",VLOOKUP($AB164,Scorecard!$D$80:$E$83,2,0))</f>
        <v/>
      </c>
      <c r="AD164" s="10"/>
      <c r="AE164" s="11" t="str">
        <f>IF(ISERROR(VLOOKUP($AD164,Scorecard!$D$88:$E$89,2,0)),"",VLOOKUP($AD164,Scorecard!$D$88:$E$89,2,0))</f>
        <v/>
      </c>
      <c r="AF164" s="13"/>
      <c r="AG164" s="10"/>
      <c r="AH164" s="11" t="str">
        <f>IF(ISERROR(VLOOKUP($AG164,Scorecard!$D$94:$E$95,2,0)),"",VLOOKUP($AG164,Scorecard!$D$94:$E$95,2,0))</f>
        <v/>
      </c>
      <c r="AI164" s="10"/>
      <c r="AJ164" s="11" t="str">
        <f>IF(ISERROR(VLOOKUP($AI164,Scorecard!$D$100:$E$104,2,0)),"",VLOOKUP($AI164,Scorecard!$D$100:$E$104,2,0))</f>
        <v/>
      </c>
      <c r="AK164" s="18" t="str">
        <f t="shared" si="9"/>
        <v/>
      </c>
      <c r="AL164" s="15" t="str">
        <f t="shared" si="10"/>
        <v/>
      </c>
      <c r="AM164" s="17" t="str">
        <f t="shared" si="11"/>
        <v/>
      </c>
      <c r="AN164" s="16"/>
      <c r="AO164" s="14"/>
      <c r="AP164" s="14"/>
    </row>
    <row r="165" spans="2:42">
      <c r="B165" s="10"/>
      <c r="C165" s="10"/>
      <c r="D165" s="10"/>
      <c r="E165" s="10"/>
      <c r="F165" s="10"/>
      <c r="G165" s="11" t="str">
        <f>IF(ISERROR(VLOOKUP($F165,Scorecard!$D$7:$E$11,2,0)),"",VLOOKUP($F165,Scorecard!$D$7:$E$11,2,0))</f>
        <v/>
      </c>
      <c r="H165" s="10"/>
      <c r="I165" s="11" t="str">
        <f>IF(ISERROR(VLOOKUP($H165,Scorecard!$D$16:$E$19,2,0)),"",VLOOKUP($H165,Scorecard!$D$16:$E$19,2,0))</f>
        <v/>
      </c>
      <c r="J165" s="10"/>
      <c r="K165" s="11" t="str">
        <f>IF(ISERROR(VLOOKUP($J165,Scorecard!$D$26:$E$30,2,0)),"",VLOOKUP($J165,Scorecard!$D$26:$E$30,2,0))</f>
        <v/>
      </c>
      <c r="L165" s="10"/>
      <c r="M165" s="11" t="str">
        <f>IF(ISERROR(VLOOKUP($L165,Scorecard!$D$35:$E$39,2,0)),"",VLOOKUP($L165,Scorecard!$D$35:$E$39,2,0))</f>
        <v/>
      </c>
      <c r="N165" s="10"/>
      <c r="O165" s="11"/>
      <c r="P165" s="10"/>
      <c r="Q165" s="12"/>
      <c r="R165" s="10"/>
      <c r="S165" s="19" t="str">
        <f>IF(ISERROR(VLOOKUP($P165,Scorecard!$D$46:$F$51,3,0)*Q165*R165/8/60/260),"",VLOOKUP($P165,Scorecard!$D$46:$F$51,3,0)*Q165*R165/8/60/260)</f>
        <v/>
      </c>
      <c r="T165" s="13"/>
      <c r="U165" s="10"/>
      <c r="V165" s="7" t="str">
        <f>IF(ISERROR(VLOOKUP($U165,Scorecard!$D$56:$E$59,2,0)),"",VLOOKUP($U165,Scorecard!$D$56:$E$59,2,0))</f>
        <v/>
      </c>
      <c r="W165" s="10"/>
      <c r="X165" s="11" t="str">
        <f>IF(ISERROR(VLOOKUP($W165,Scorecard!$D$66:$E$70,2,0)),"",VLOOKUP($W165,Scorecard!$D$66:$E$70,2,0))</f>
        <v/>
      </c>
      <c r="Y165" s="10"/>
      <c r="Z165" s="11" t="str">
        <f>IF(ISERROR(VLOOKUP($Y165,Scorecard!$D$73:$E$75,2,0)),"",VLOOKUP($Y165,Scorecard!$D$73:$E$75,2,0))</f>
        <v/>
      </c>
      <c r="AA165" s="13"/>
      <c r="AB165" s="10"/>
      <c r="AC165" s="11" t="str">
        <f>IF(ISERROR(VLOOKUP($AB165,Scorecard!$D$80:$E$83,2,0)),"",VLOOKUP($AB165,Scorecard!$D$80:$E$83,2,0))</f>
        <v/>
      </c>
      <c r="AD165" s="10"/>
      <c r="AE165" s="11" t="str">
        <f>IF(ISERROR(VLOOKUP($AD165,Scorecard!$D$88:$E$89,2,0)),"",VLOOKUP($AD165,Scorecard!$D$88:$E$89,2,0))</f>
        <v/>
      </c>
      <c r="AF165" s="13"/>
      <c r="AG165" s="10"/>
      <c r="AH165" s="11" t="str">
        <f>IF(ISERROR(VLOOKUP($AG165,Scorecard!$D$94:$E$95,2,0)),"",VLOOKUP($AG165,Scorecard!$D$94:$E$95,2,0))</f>
        <v/>
      </c>
      <c r="AI165" s="10"/>
      <c r="AJ165" s="11" t="str">
        <f>IF(ISERROR(VLOOKUP($AI165,Scorecard!$D$100:$E$104,2,0)),"",VLOOKUP($AI165,Scorecard!$D$100:$E$104,2,0))</f>
        <v/>
      </c>
      <c r="AK165" s="18" t="str">
        <f t="shared" si="9"/>
        <v/>
      </c>
      <c r="AL165" s="15" t="str">
        <f t="shared" si="10"/>
        <v/>
      </c>
      <c r="AM165" s="17" t="str">
        <f t="shared" si="11"/>
        <v/>
      </c>
      <c r="AN165" s="16"/>
      <c r="AO165" s="14"/>
      <c r="AP165" s="14"/>
    </row>
    <row r="166" spans="2:42">
      <c r="B166" s="10"/>
      <c r="C166" s="10"/>
      <c r="D166" s="10"/>
      <c r="E166" s="10"/>
      <c r="F166" s="10"/>
      <c r="G166" s="11" t="str">
        <f>IF(ISERROR(VLOOKUP($F166,Scorecard!$D$7:$E$11,2,0)),"",VLOOKUP($F166,Scorecard!$D$7:$E$11,2,0))</f>
        <v/>
      </c>
      <c r="H166" s="10"/>
      <c r="I166" s="11" t="str">
        <f>IF(ISERROR(VLOOKUP($H166,Scorecard!$D$16:$E$19,2,0)),"",VLOOKUP($H166,Scorecard!$D$16:$E$19,2,0))</f>
        <v/>
      </c>
      <c r="J166" s="10"/>
      <c r="K166" s="11" t="str">
        <f>IF(ISERROR(VLOOKUP($J166,Scorecard!$D$26:$E$30,2,0)),"",VLOOKUP($J166,Scorecard!$D$26:$E$30,2,0))</f>
        <v/>
      </c>
      <c r="L166" s="10"/>
      <c r="M166" s="11" t="str">
        <f>IF(ISERROR(VLOOKUP($L166,Scorecard!$D$35:$E$39,2,0)),"",VLOOKUP($L166,Scorecard!$D$35:$E$39,2,0))</f>
        <v/>
      </c>
      <c r="N166" s="10"/>
      <c r="O166" s="11"/>
      <c r="P166" s="10"/>
      <c r="Q166" s="12"/>
      <c r="R166" s="10"/>
      <c r="S166" s="19" t="str">
        <f>IF(ISERROR(VLOOKUP($P166,Scorecard!$D$46:$F$51,3,0)*Q166*R166/8/60/260),"",VLOOKUP($P166,Scorecard!$D$46:$F$51,3,0)*Q166*R166/8/60/260)</f>
        <v/>
      </c>
      <c r="T166" s="13"/>
      <c r="U166" s="10"/>
      <c r="V166" s="7" t="str">
        <f>IF(ISERROR(VLOOKUP($U166,Scorecard!$D$56:$E$59,2,0)),"",VLOOKUP($U166,Scorecard!$D$56:$E$59,2,0))</f>
        <v/>
      </c>
      <c r="W166" s="10"/>
      <c r="X166" s="11" t="str">
        <f>IF(ISERROR(VLOOKUP($W166,Scorecard!$D$66:$E$70,2,0)),"",VLOOKUP($W166,Scorecard!$D$66:$E$70,2,0))</f>
        <v/>
      </c>
      <c r="Y166" s="10"/>
      <c r="Z166" s="11" t="str">
        <f>IF(ISERROR(VLOOKUP($Y166,Scorecard!$D$73:$E$75,2,0)),"",VLOOKUP($Y166,Scorecard!$D$73:$E$75,2,0))</f>
        <v/>
      </c>
      <c r="AA166" s="13"/>
      <c r="AB166" s="10"/>
      <c r="AC166" s="11" t="str">
        <f>IF(ISERROR(VLOOKUP($AB166,Scorecard!$D$80:$E$83,2,0)),"",VLOOKUP($AB166,Scorecard!$D$80:$E$83,2,0))</f>
        <v/>
      </c>
      <c r="AD166" s="10"/>
      <c r="AE166" s="11" t="str">
        <f>IF(ISERROR(VLOOKUP($AD166,Scorecard!$D$88:$E$89,2,0)),"",VLOOKUP($AD166,Scorecard!$D$88:$E$89,2,0))</f>
        <v/>
      </c>
      <c r="AF166" s="13"/>
      <c r="AG166" s="10"/>
      <c r="AH166" s="11" t="str">
        <f>IF(ISERROR(VLOOKUP($AG166,Scorecard!$D$94:$E$95,2,0)),"",VLOOKUP($AG166,Scorecard!$D$94:$E$95,2,0))</f>
        <v/>
      </c>
      <c r="AI166" s="10"/>
      <c r="AJ166" s="11" t="str">
        <f>IF(ISERROR(VLOOKUP($AI166,Scorecard!$D$100:$E$104,2,0)),"",VLOOKUP($AI166,Scorecard!$D$100:$E$104,2,0))</f>
        <v/>
      </c>
      <c r="AK166" s="18" t="str">
        <f t="shared" si="9"/>
        <v/>
      </c>
      <c r="AL166" s="15" t="str">
        <f t="shared" si="10"/>
        <v/>
      </c>
      <c r="AM166" s="17" t="str">
        <f t="shared" si="11"/>
        <v/>
      </c>
      <c r="AN166" s="16"/>
      <c r="AO166" s="14"/>
      <c r="AP166" s="14"/>
    </row>
    <row r="167" spans="2:42">
      <c r="B167" s="10"/>
      <c r="C167" s="10"/>
      <c r="D167" s="10"/>
      <c r="E167" s="10"/>
      <c r="F167" s="10"/>
      <c r="G167" s="11" t="str">
        <f>IF(ISERROR(VLOOKUP($F167,Scorecard!$D$7:$E$11,2,0)),"",VLOOKUP($F167,Scorecard!$D$7:$E$11,2,0))</f>
        <v/>
      </c>
      <c r="H167" s="10"/>
      <c r="I167" s="11" t="str">
        <f>IF(ISERROR(VLOOKUP($H167,Scorecard!$D$16:$E$19,2,0)),"",VLOOKUP($H167,Scorecard!$D$16:$E$19,2,0))</f>
        <v/>
      </c>
      <c r="J167" s="10"/>
      <c r="K167" s="11" t="str">
        <f>IF(ISERROR(VLOOKUP($J167,Scorecard!$D$26:$E$30,2,0)),"",VLOOKUP($J167,Scorecard!$D$26:$E$30,2,0))</f>
        <v/>
      </c>
      <c r="L167" s="10"/>
      <c r="M167" s="11" t="str">
        <f>IF(ISERROR(VLOOKUP($L167,Scorecard!$D$35:$E$39,2,0)),"",VLOOKUP($L167,Scorecard!$D$35:$E$39,2,0))</f>
        <v/>
      </c>
      <c r="N167" s="10"/>
      <c r="O167" s="11"/>
      <c r="P167" s="10"/>
      <c r="Q167" s="12"/>
      <c r="R167" s="10"/>
      <c r="S167" s="19" t="str">
        <f>IF(ISERROR(VLOOKUP($P167,Scorecard!$D$46:$F$51,3,0)*Q167*R167/8/60/260),"",VLOOKUP($P167,Scorecard!$D$46:$F$51,3,0)*Q167*R167/8/60/260)</f>
        <v/>
      </c>
      <c r="T167" s="13"/>
      <c r="U167" s="10"/>
      <c r="V167" s="7" t="str">
        <f>IF(ISERROR(VLOOKUP($U167,Scorecard!$D$56:$E$59,2,0)),"",VLOOKUP($U167,Scorecard!$D$56:$E$59,2,0))</f>
        <v/>
      </c>
      <c r="W167" s="10"/>
      <c r="X167" s="11" t="str">
        <f>IF(ISERROR(VLOOKUP($W167,Scorecard!$D$66:$E$70,2,0)),"",VLOOKUP($W167,Scorecard!$D$66:$E$70,2,0))</f>
        <v/>
      </c>
      <c r="Y167" s="10"/>
      <c r="Z167" s="11" t="str">
        <f>IF(ISERROR(VLOOKUP($Y167,Scorecard!$D$73:$E$75,2,0)),"",VLOOKUP($Y167,Scorecard!$D$73:$E$75,2,0))</f>
        <v/>
      </c>
      <c r="AA167" s="13"/>
      <c r="AB167" s="10"/>
      <c r="AC167" s="11" t="str">
        <f>IF(ISERROR(VLOOKUP($AB167,Scorecard!$D$80:$E$83,2,0)),"",VLOOKUP($AB167,Scorecard!$D$80:$E$83,2,0))</f>
        <v/>
      </c>
      <c r="AD167" s="10"/>
      <c r="AE167" s="11" t="str">
        <f>IF(ISERROR(VLOOKUP($AD167,Scorecard!$D$88:$E$89,2,0)),"",VLOOKUP($AD167,Scorecard!$D$88:$E$89,2,0))</f>
        <v/>
      </c>
      <c r="AF167" s="13"/>
      <c r="AG167" s="10"/>
      <c r="AH167" s="11" t="str">
        <f>IF(ISERROR(VLOOKUP($AG167,Scorecard!$D$94:$E$95,2,0)),"",VLOOKUP($AG167,Scorecard!$D$94:$E$95,2,0))</f>
        <v/>
      </c>
      <c r="AI167" s="10"/>
      <c r="AJ167" s="11" t="str">
        <f>IF(ISERROR(VLOOKUP($AI167,Scorecard!$D$100:$E$104,2,0)),"",VLOOKUP($AI167,Scorecard!$D$100:$E$104,2,0))</f>
        <v/>
      </c>
      <c r="AK167" s="18" t="str">
        <f t="shared" si="9"/>
        <v/>
      </c>
      <c r="AL167" s="15" t="str">
        <f t="shared" si="10"/>
        <v/>
      </c>
      <c r="AM167" s="17" t="str">
        <f t="shared" si="11"/>
        <v/>
      </c>
      <c r="AN167" s="16"/>
      <c r="AO167" s="14"/>
      <c r="AP167" s="14"/>
    </row>
    <row r="168" spans="2:42">
      <c r="B168" s="10"/>
      <c r="C168" s="10"/>
      <c r="D168" s="10"/>
      <c r="E168" s="10"/>
      <c r="F168" s="10"/>
      <c r="G168" s="11" t="str">
        <f>IF(ISERROR(VLOOKUP($F168,Scorecard!$D$7:$E$11,2,0)),"",VLOOKUP($F168,Scorecard!$D$7:$E$11,2,0))</f>
        <v/>
      </c>
      <c r="H168" s="10"/>
      <c r="I168" s="11" t="str">
        <f>IF(ISERROR(VLOOKUP($H168,Scorecard!$D$16:$E$19,2,0)),"",VLOOKUP($H168,Scorecard!$D$16:$E$19,2,0))</f>
        <v/>
      </c>
      <c r="J168" s="10"/>
      <c r="K168" s="11" t="str">
        <f>IF(ISERROR(VLOOKUP($J168,Scorecard!$D$26:$E$30,2,0)),"",VLOOKUP($J168,Scorecard!$D$26:$E$30,2,0))</f>
        <v/>
      </c>
      <c r="L168" s="10"/>
      <c r="M168" s="11" t="str">
        <f>IF(ISERROR(VLOOKUP($L168,Scorecard!$D$35:$E$39,2,0)),"",VLOOKUP($L168,Scorecard!$D$35:$E$39,2,0))</f>
        <v/>
      </c>
      <c r="N168" s="10"/>
      <c r="O168" s="11"/>
      <c r="P168" s="10"/>
      <c r="Q168" s="12"/>
      <c r="R168" s="10"/>
      <c r="S168" s="19" t="str">
        <f>IF(ISERROR(VLOOKUP($P168,Scorecard!$D$46:$F$51,3,0)*Q168*R168/8/60/260),"",VLOOKUP($P168,Scorecard!$D$46:$F$51,3,0)*Q168*R168/8/60/260)</f>
        <v/>
      </c>
      <c r="T168" s="13"/>
      <c r="U168" s="10"/>
      <c r="V168" s="7" t="str">
        <f>IF(ISERROR(VLOOKUP($U168,Scorecard!$D$56:$E$59,2,0)),"",VLOOKUP($U168,Scorecard!$D$56:$E$59,2,0))</f>
        <v/>
      </c>
      <c r="W168" s="10"/>
      <c r="X168" s="11" t="str">
        <f>IF(ISERROR(VLOOKUP($W168,Scorecard!$D$66:$E$70,2,0)),"",VLOOKUP($W168,Scorecard!$D$66:$E$70,2,0))</f>
        <v/>
      </c>
      <c r="Y168" s="10"/>
      <c r="Z168" s="11" t="str">
        <f>IF(ISERROR(VLOOKUP($Y168,Scorecard!$D$73:$E$75,2,0)),"",VLOOKUP($Y168,Scorecard!$D$73:$E$75,2,0))</f>
        <v/>
      </c>
      <c r="AA168" s="13"/>
      <c r="AB168" s="10"/>
      <c r="AC168" s="11" t="str">
        <f>IF(ISERROR(VLOOKUP($AB168,Scorecard!$D$80:$E$83,2,0)),"",VLOOKUP($AB168,Scorecard!$D$80:$E$83,2,0))</f>
        <v/>
      </c>
      <c r="AD168" s="10"/>
      <c r="AE168" s="11" t="str">
        <f>IF(ISERROR(VLOOKUP($AD168,Scorecard!$D$88:$E$89,2,0)),"",VLOOKUP($AD168,Scorecard!$D$88:$E$89,2,0))</f>
        <v/>
      </c>
      <c r="AF168" s="13"/>
      <c r="AG168" s="10"/>
      <c r="AH168" s="11" t="str">
        <f>IF(ISERROR(VLOOKUP($AG168,Scorecard!$D$94:$E$95,2,0)),"",VLOOKUP($AG168,Scorecard!$D$94:$E$95,2,0))</f>
        <v/>
      </c>
      <c r="AI168" s="10"/>
      <c r="AJ168" s="11" t="str">
        <f>IF(ISERROR(VLOOKUP($AI168,Scorecard!$D$100:$E$104,2,0)),"",VLOOKUP($AI168,Scorecard!$D$100:$E$104,2,0))</f>
        <v/>
      </c>
      <c r="AK168" s="18" t="str">
        <f t="shared" si="9"/>
        <v/>
      </c>
      <c r="AL168" s="15" t="str">
        <f t="shared" si="10"/>
        <v/>
      </c>
      <c r="AM168" s="17" t="str">
        <f t="shared" si="11"/>
        <v/>
      </c>
      <c r="AN168" s="16"/>
      <c r="AO168" s="14"/>
      <c r="AP168" s="14"/>
    </row>
    <row r="169" spans="2:42">
      <c r="B169" s="10"/>
      <c r="C169" s="10"/>
      <c r="D169" s="10"/>
      <c r="E169" s="10"/>
      <c r="F169" s="10"/>
      <c r="G169" s="11" t="str">
        <f>IF(ISERROR(VLOOKUP($F169,Scorecard!$D$7:$E$11,2,0)),"",VLOOKUP($F169,Scorecard!$D$7:$E$11,2,0))</f>
        <v/>
      </c>
      <c r="H169" s="10"/>
      <c r="I169" s="11" t="str">
        <f>IF(ISERROR(VLOOKUP($H169,Scorecard!$D$16:$E$19,2,0)),"",VLOOKUP($H169,Scorecard!$D$16:$E$19,2,0))</f>
        <v/>
      </c>
      <c r="J169" s="10"/>
      <c r="K169" s="11" t="str">
        <f>IF(ISERROR(VLOOKUP($J169,Scorecard!$D$26:$E$30,2,0)),"",VLOOKUP($J169,Scorecard!$D$26:$E$30,2,0))</f>
        <v/>
      </c>
      <c r="L169" s="10"/>
      <c r="M169" s="11" t="str">
        <f>IF(ISERROR(VLOOKUP($L169,Scorecard!$D$35:$E$39,2,0)),"",VLOOKUP($L169,Scorecard!$D$35:$E$39,2,0))</f>
        <v/>
      </c>
      <c r="N169" s="10"/>
      <c r="O169" s="11"/>
      <c r="P169" s="10"/>
      <c r="Q169" s="12"/>
      <c r="R169" s="10"/>
      <c r="S169" s="19" t="str">
        <f>IF(ISERROR(VLOOKUP($P169,Scorecard!$D$46:$F$51,3,0)*Q169*R169/8/60/260),"",VLOOKUP($P169,Scorecard!$D$46:$F$51,3,0)*Q169*R169/8/60/260)</f>
        <v/>
      </c>
      <c r="T169" s="13"/>
      <c r="U169" s="10"/>
      <c r="V169" s="7" t="str">
        <f>IF(ISERROR(VLOOKUP($U169,Scorecard!$D$56:$E$59,2,0)),"",VLOOKUP($U169,Scorecard!$D$56:$E$59,2,0))</f>
        <v/>
      </c>
      <c r="W169" s="10"/>
      <c r="X169" s="11" t="str">
        <f>IF(ISERROR(VLOOKUP($W169,Scorecard!$D$66:$E$70,2,0)),"",VLOOKUP($W169,Scorecard!$D$66:$E$70,2,0))</f>
        <v/>
      </c>
      <c r="Y169" s="10"/>
      <c r="Z169" s="11" t="str">
        <f>IF(ISERROR(VLOOKUP($Y169,Scorecard!$D$73:$E$75,2,0)),"",VLOOKUP($Y169,Scorecard!$D$73:$E$75,2,0))</f>
        <v/>
      </c>
      <c r="AA169" s="13"/>
      <c r="AB169" s="10"/>
      <c r="AC169" s="11" t="str">
        <f>IF(ISERROR(VLOOKUP($AB169,Scorecard!$D$80:$E$83,2,0)),"",VLOOKUP($AB169,Scorecard!$D$80:$E$83,2,0))</f>
        <v/>
      </c>
      <c r="AD169" s="10"/>
      <c r="AE169" s="11" t="str">
        <f>IF(ISERROR(VLOOKUP($AD169,Scorecard!$D$88:$E$89,2,0)),"",VLOOKUP($AD169,Scorecard!$D$88:$E$89,2,0))</f>
        <v/>
      </c>
      <c r="AF169" s="13"/>
      <c r="AG169" s="10"/>
      <c r="AH169" s="11" t="str">
        <f>IF(ISERROR(VLOOKUP($AG169,Scorecard!$D$94:$E$95,2,0)),"",VLOOKUP($AG169,Scorecard!$D$94:$E$95,2,0))</f>
        <v/>
      </c>
      <c r="AI169" s="10"/>
      <c r="AJ169" s="11" t="str">
        <f>IF(ISERROR(VLOOKUP($AI169,Scorecard!$D$100:$E$104,2,0)),"",VLOOKUP($AI169,Scorecard!$D$100:$E$104,2,0))</f>
        <v/>
      </c>
      <c r="AK169" s="18" t="str">
        <f t="shared" si="9"/>
        <v/>
      </c>
      <c r="AL169" s="15" t="str">
        <f t="shared" si="10"/>
        <v/>
      </c>
      <c r="AM169" s="17" t="str">
        <f t="shared" si="11"/>
        <v/>
      </c>
      <c r="AN169" s="16"/>
      <c r="AO169" s="14"/>
      <c r="AP169" s="14"/>
    </row>
    <row r="170" spans="2:42">
      <c r="B170" s="10"/>
      <c r="C170" s="10"/>
      <c r="D170" s="10"/>
      <c r="E170" s="10"/>
      <c r="F170" s="10"/>
      <c r="G170" s="11" t="str">
        <f>IF(ISERROR(VLOOKUP($F170,Scorecard!$D$7:$E$11,2,0)),"",VLOOKUP($F170,Scorecard!$D$7:$E$11,2,0))</f>
        <v/>
      </c>
      <c r="H170" s="10"/>
      <c r="I170" s="11" t="str">
        <f>IF(ISERROR(VLOOKUP($H170,Scorecard!$D$16:$E$19,2,0)),"",VLOOKUP($H170,Scorecard!$D$16:$E$19,2,0))</f>
        <v/>
      </c>
      <c r="J170" s="10"/>
      <c r="K170" s="11" t="str">
        <f>IF(ISERROR(VLOOKUP($J170,Scorecard!$D$26:$E$30,2,0)),"",VLOOKUP($J170,Scorecard!$D$26:$E$30,2,0))</f>
        <v/>
      </c>
      <c r="L170" s="10"/>
      <c r="M170" s="11" t="str">
        <f>IF(ISERROR(VLOOKUP($L170,Scorecard!$D$35:$E$39,2,0)),"",VLOOKUP($L170,Scorecard!$D$35:$E$39,2,0))</f>
        <v/>
      </c>
      <c r="N170" s="10"/>
      <c r="O170" s="11"/>
      <c r="P170" s="10"/>
      <c r="Q170" s="12"/>
      <c r="R170" s="10"/>
      <c r="S170" s="19" t="str">
        <f>IF(ISERROR(VLOOKUP($P170,Scorecard!$D$46:$F$51,3,0)*Q170*R170/8/60/260),"",VLOOKUP($P170,Scorecard!$D$46:$F$51,3,0)*Q170*R170/8/60/260)</f>
        <v/>
      </c>
      <c r="T170" s="13"/>
      <c r="U170" s="10"/>
      <c r="V170" s="7" t="str">
        <f>IF(ISERROR(VLOOKUP($U170,Scorecard!$D$56:$E$59,2,0)),"",VLOOKUP($U170,Scorecard!$D$56:$E$59,2,0))</f>
        <v/>
      </c>
      <c r="W170" s="10"/>
      <c r="X170" s="11" t="str">
        <f>IF(ISERROR(VLOOKUP($W170,Scorecard!$D$66:$E$70,2,0)),"",VLOOKUP($W170,Scorecard!$D$66:$E$70,2,0))</f>
        <v/>
      </c>
      <c r="Y170" s="10"/>
      <c r="Z170" s="11" t="str">
        <f>IF(ISERROR(VLOOKUP($Y170,Scorecard!$D$73:$E$75,2,0)),"",VLOOKUP($Y170,Scorecard!$D$73:$E$75,2,0))</f>
        <v/>
      </c>
      <c r="AA170" s="13"/>
      <c r="AB170" s="10"/>
      <c r="AC170" s="11" t="str">
        <f>IF(ISERROR(VLOOKUP($AB170,Scorecard!$D$80:$E$83,2,0)),"",VLOOKUP($AB170,Scorecard!$D$80:$E$83,2,0))</f>
        <v/>
      </c>
      <c r="AD170" s="10"/>
      <c r="AE170" s="11" t="str">
        <f>IF(ISERROR(VLOOKUP($AD170,Scorecard!$D$88:$E$89,2,0)),"",VLOOKUP($AD170,Scorecard!$D$88:$E$89,2,0))</f>
        <v/>
      </c>
      <c r="AF170" s="13"/>
      <c r="AG170" s="10"/>
      <c r="AH170" s="11" t="str">
        <f>IF(ISERROR(VLOOKUP($AG170,Scorecard!$D$94:$E$95,2,0)),"",VLOOKUP($AG170,Scorecard!$D$94:$E$95,2,0))</f>
        <v/>
      </c>
      <c r="AI170" s="10"/>
      <c r="AJ170" s="11" t="str">
        <f>IF(ISERROR(VLOOKUP($AI170,Scorecard!$D$100:$E$104,2,0)),"",VLOOKUP($AI170,Scorecard!$D$100:$E$104,2,0))</f>
        <v/>
      </c>
      <c r="AK170" s="18" t="str">
        <f t="shared" si="9"/>
        <v/>
      </c>
      <c r="AL170" s="15" t="str">
        <f t="shared" si="10"/>
        <v/>
      </c>
      <c r="AM170" s="17" t="str">
        <f t="shared" si="11"/>
        <v/>
      </c>
      <c r="AN170" s="16"/>
      <c r="AO170" s="14"/>
      <c r="AP170" s="14"/>
    </row>
    <row r="171" spans="2:42">
      <c r="B171" s="10"/>
      <c r="C171" s="10"/>
      <c r="D171" s="10"/>
      <c r="E171" s="10"/>
      <c r="F171" s="10"/>
      <c r="G171" s="11" t="str">
        <f>IF(ISERROR(VLOOKUP($F171,Scorecard!$D$7:$E$11,2,0)),"",VLOOKUP($F171,Scorecard!$D$7:$E$11,2,0))</f>
        <v/>
      </c>
      <c r="H171" s="10"/>
      <c r="I171" s="11" t="str">
        <f>IF(ISERROR(VLOOKUP($H171,Scorecard!$D$16:$E$19,2,0)),"",VLOOKUP($H171,Scorecard!$D$16:$E$19,2,0))</f>
        <v/>
      </c>
      <c r="J171" s="10"/>
      <c r="K171" s="11" t="str">
        <f>IF(ISERROR(VLOOKUP($J171,Scorecard!$D$26:$E$30,2,0)),"",VLOOKUP($J171,Scorecard!$D$26:$E$30,2,0))</f>
        <v/>
      </c>
      <c r="L171" s="10"/>
      <c r="M171" s="11" t="str">
        <f>IF(ISERROR(VLOOKUP($L171,Scorecard!$D$35:$E$39,2,0)),"",VLOOKUP($L171,Scorecard!$D$35:$E$39,2,0))</f>
        <v/>
      </c>
      <c r="N171" s="10"/>
      <c r="O171" s="11"/>
      <c r="P171" s="10"/>
      <c r="Q171" s="12"/>
      <c r="R171" s="10"/>
      <c r="S171" s="19" t="str">
        <f>IF(ISERROR(VLOOKUP($P171,Scorecard!$D$46:$F$51,3,0)*Q171*R171/8/60/260),"",VLOOKUP($P171,Scorecard!$D$46:$F$51,3,0)*Q171*R171/8/60/260)</f>
        <v/>
      </c>
      <c r="T171" s="13"/>
      <c r="U171" s="10"/>
      <c r="V171" s="7" t="str">
        <f>IF(ISERROR(VLOOKUP($U171,Scorecard!$D$56:$E$59,2,0)),"",VLOOKUP($U171,Scorecard!$D$56:$E$59,2,0))</f>
        <v/>
      </c>
      <c r="W171" s="10"/>
      <c r="X171" s="11" t="str">
        <f>IF(ISERROR(VLOOKUP($W171,Scorecard!$D$66:$E$70,2,0)),"",VLOOKUP($W171,Scorecard!$D$66:$E$70,2,0))</f>
        <v/>
      </c>
      <c r="Y171" s="10"/>
      <c r="Z171" s="11" t="str">
        <f>IF(ISERROR(VLOOKUP($Y171,Scorecard!$D$73:$E$75,2,0)),"",VLOOKUP($Y171,Scorecard!$D$73:$E$75,2,0))</f>
        <v/>
      </c>
      <c r="AA171" s="13"/>
      <c r="AB171" s="10"/>
      <c r="AC171" s="11" t="str">
        <f>IF(ISERROR(VLOOKUP($AB171,Scorecard!$D$80:$E$83,2,0)),"",VLOOKUP($AB171,Scorecard!$D$80:$E$83,2,0))</f>
        <v/>
      </c>
      <c r="AD171" s="10"/>
      <c r="AE171" s="11" t="str">
        <f>IF(ISERROR(VLOOKUP($AD171,Scorecard!$D$88:$E$89,2,0)),"",VLOOKUP($AD171,Scorecard!$D$88:$E$89,2,0))</f>
        <v/>
      </c>
      <c r="AF171" s="13"/>
      <c r="AG171" s="10"/>
      <c r="AH171" s="11" t="str">
        <f>IF(ISERROR(VLOOKUP($AG171,Scorecard!$D$94:$E$95,2,0)),"",VLOOKUP($AG171,Scorecard!$D$94:$E$95,2,0))</f>
        <v/>
      </c>
      <c r="AI171" s="10"/>
      <c r="AJ171" s="11" t="str">
        <f>IF(ISERROR(VLOOKUP($AI171,Scorecard!$D$100:$E$104,2,0)),"",VLOOKUP($AI171,Scorecard!$D$100:$E$104,2,0))</f>
        <v/>
      </c>
      <c r="AK171" s="18" t="str">
        <f t="shared" si="9"/>
        <v/>
      </c>
      <c r="AL171" s="15" t="str">
        <f t="shared" si="10"/>
        <v/>
      </c>
      <c r="AM171" s="17" t="str">
        <f t="shared" si="11"/>
        <v/>
      </c>
      <c r="AN171" s="16"/>
      <c r="AO171" s="14"/>
      <c r="AP171" s="14"/>
    </row>
    <row r="172" spans="2:42">
      <c r="B172" s="10"/>
      <c r="C172" s="10"/>
      <c r="D172" s="10"/>
      <c r="E172" s="10"/>
      <c r="F172" s="10"/>
      <c r="G172" s="11" t="str">
        <f>IF(ISERROR(VLOOKUP($F172,Scorecard!$D$7:$E$11,2,0)),"",VLOOKUP($F172,Scorecard!$D$7:$E$11,2,0))</f>
        <v/>
      </c>
      <c r="H172" s="10"/>
      <c r="I172" s="11" t="str">
        <f>IF(ISERROR(VLOOKUP($H172,Scorecard!$D$16:$E$19,2,0)),"",VLOOKUP($H172,Scorecard!$D$16:$E$19,2,0))</f>
        <v/>
      </c>
      <c r="J172" s="10"/>
      <c r="K172" s="11" t="str">
        <f>IF(ISERROR(VLOOKUP($J172,Scorecard!$D$26:$E$30,2,0)),"",VLOOKUP($J172,Scorecard!$D$26:$E$30,2,0))</f>
        <v/>
      </c>
      <c r="L172" s="10"/>
      <c r="M172" s="11" t="str">
        <f>IF(ISERROR(VLOOKUP($L172,Scorecard!$D$35:$E$39,2,0)),"",VLOOKUP($L172,Scorecard!$D$35:$E$39,2,0))</f>
        <v/>
      </c>
      <c r="N172" s="10"/>
      <c r="O172" s="11"/>
      <c r="P172" s="10"/>
      <c r="Q172" s="12"/>
      <c r="R172" s="10"/>
      <c r="S172" s="19" t="str">
        <f>IF(ISERROR(VLOOKUP($P172,Scorecard!$D$46:$F$51,3,0)*Q172*R172/8/60/260),"",VLOOKUP($P172,Scorecard!$D$46:$F$51,3,0)*Q172*R172/8/60/260)</f>
        <v/>
      </c>
      <c r="T172" s="13"/>
      <c r="U172" s="10"/>
      <c r="V172" s="7" t="str">
        <f>IF(ISERROR(VLOOKUP($U172,Scorecard!$D$56:$E$59,2,0)),"",VLOOKUP($U172,Scorecard!$D$56:$E$59,2,0))</f>
        <v/>
      </c>
      <c r="W172" s="10"/>
      <c r="X172" s="11" t="str">
        <f>IF(ISERROR(VLOOKUP($W172,Scorecard!$D$66:$E$70,2,0)),"",VLOOKUP($W172,Scorecard!$D$66:$E$70,2,0))</f>
        <v/>
      </c>
      <c r="Y172" s="10"/>
      <c r="Z172" s="11" t="str">
        <f>IF(ISERROR(VLOOKUP($Y172,Scorecard!$D$73:$E$75,2,0)),"",VLOOKUP($Y172,Scorecard!$D$73:$E$75,2,0))</f>
        <v/>
      </c>
      <c r="AA172" s="13"/>
      <c r="AB172" s="10"/>
      <c r="AC172" s="11" t="str">
        <f>IF(ISERROR(VLOOKUP($AB172,Scorecard!$D$80:$E$83,2,0)),"",VLOOKUP($AB172,Scorecard!$D$80:$E$83,2,0))</f>
        <v/>
      </c>
      <c r="AD172" s="10"/>
      <c r="AE172" s="11" t="str">
        <f>IF(ISERROR(VLOOKUP($AD172,Scorecard!$D$88:$E$89,2,0)),"",VLOOKUP($AD172,Scorecard!$D$88:$E$89,2,0))</f>
        <v/>
      </c>
      <c r="AF172" s="13"/>
      <c r="AG172" s="10"/>
      <c r="AH172" s="11" t="str">
        <f>IF(ISERROR(VLOOKUP($AG172,Scorecard!$D$94:$E$95,2,0)),"",VLOOKUP($AG172,Scorecard!$D$94:$E$95,2,0))</f>
        <v/>
      </c>
      <c r="AI172" s="10"/>
      <c r="AJ172" s="11" t="str">
        <f>IF(ISERROR(VLOOKUP($AI172,Scorecard!$D$100:$E$104,2,0)),"",VLOOKUP($AI172,Scorecard!$D$100:$E$104,2,0))</f>
        <v/>
      </c>
      <c r="AK172" s="18" t="str">
        <f t="shared" si="9"/>
        <v/>
      </c>
      <c r="AL172" s="15" t="str">
        <f t="shared" si="10"/>
        <v/>
      </c>
      <c r="AM172" s="17" t="str">
        <f t="shared" si="11"/>
        <v/>
      </c>
      <c r="AN172" s="16"/>
      <c r="AO172" s="14"/>
      <c r="AP172" s="14"/>
    </row>
    <row r="173" spans="2:42">
      <c r="B173" s="10"/>
      <c r="C173" s="10"/>
      <c r="D173" s="10"/>
      <c r="E173" s="10"/>
      <c r="F173" s="10"/>
      <c r="G173" s="11" t="str">
        <f>IF(ISERROR(VLOOKUP($F173,Scorecard!$D$7:$E$11,2,0)),"",VLOOKUP($F173,Scorecard!$D$7:$E$11,2,0))</f>
        <v/>
      </c>
      <c r="H173" s="10"/>
      <c r="I173" s="11" t="str">
        <f>IF(ISERROR(VLOOKUP($H173,Scorecard!$D$16:$E$19,2,0)),"",VLOOKUP($H173,Scorecard!$D$16:$E$19,2,0))</f>
        <v/>
      </c>
      <c r="J173" s="10"/>
      <c r="K173" s="11" t="str">
        <f>IF(ISERROR(VLOOKUP($J173,Scorecard!$D$26:$E$30,2,0)),"",VLOOKUP($J173,Scorecard!$D$26:$E$30,2,0))</f>
        <v/>
      </c>
      <c r="L173" s="10"/>
      <c r="M173" s="11" t="str">
        <f>IF(ISERROR(VLOOKUP($L173,Scorecard!$D$35:$E$39,2,0)),"",VLOOKUP($L173,Scorecard!$D$35:$E$39,2,0))</f>
        <v/>
      </c>
      <c r="N173" s="10"/>
      <c r="O173" s="11"/>
      <c r="P173" s="10"/>
      <c r="Q173" s="12"/>
      <c r="R173" s="10"/>
      <c r="S173" s="19" t="str">
        <f>IF(ISERROR(VLOOKUP($P173,Scorecard!$D$46:$F$51,3,0)*Q173*R173/8/60/260),"",VLOOKUP($P173,Scorecard!$D$46:$F$51,3,0)*Q173*R173/8/60/260)</f>
        <v/>
      </c>
      <c r="T173" s="13"/>
      <c r="U173" s="10"/>
      <c r="V173" s="7" t="str">
        <f>IF(ISERROR(VLOOKUP($U173,Scorecard!$D$56:$E$59,2,0)),"",VLOOKUP($U173,Scorecard!$D$56:$E$59,2,0))</f>
        <v/>
      </c>
      <c r="W173" s="10"/>
      <c r="X173" s="11" t="str">
        <f>IF(ISERROR(VLOOKUP($W173,Scorecard!$D$66:$E$70,2,0)),"",VLOOKUP($W173,Scorecard!$D$66:$E$70,2,0))</f>
        <v/>
      </c>
      <c r="Y173" s="10"/>
      <c r="Z173" s="11" t="str">
        <f>IF(ISERROR(VLOOKUP($Y173,Scorecard!$D$73:$E$75,2,0)),"",VLOOKUP($Y173,Scorecard!$D$73:$E$75,2,0))</f>
        <v/>
      </c>
      <c r="AA173" s="13"/>
      <c r="AB173" s="10"/>
      <c r="AC173" s="11" t="str">
        <f>IF(ISERROR(VLOOKUP($AB173,Scorecard!$D$80:$E$83,2,0)),"",VLOOKUP($AB173,Scorecard!$D$80:$E$83,2,0))</f>
        <v/>
      </c>
      <c r="AD173" s="10"/>
      <c r="AE173" s="11" t="str">
        <f>IF(ISERROR(VLOOKUP($AD173,Scorecard!$D$88:$E$89,2,0)),"",VLOOKUP($AD173,Scorecard!$D$88:$E$89,2,0))</f>
        <v/>
      </c>
      <c r="AF173" s="13"/>
      <c r="AG173" s="10"/>
      <c r="AH173" s="11" t="str">
        <f>IF(ISERROR(VLOOKUP($AG173,Scorecard!$D$94:$E$95,2,0)),"",VLOOKUP($AG173,Scorecard!$D$94:$E$95,2,0))</f>
        <v/>
      </c>
      <c r="AI173" s="10"/>
      <c r="AJ173" s="11" t="str">
        <f>IF(ISERROR(VLOOKUP($AI173,Scorecard!$D$100:$E$104,2,0)),"",VLOOKUP($AI173,Scorecard!$D$100:$E$104,2,0))</f>
        <v/>
      </c>
      <c r="AK173" s="18" t="str">
        <f t="shared" si="9"/>
        <v/>
      </c>
      <c r="AL173" s="15" t="str">
        <f t="shared" si="10"/>
        <v/>
      </c>
      <c r="AM173" s="17" t="str">
        <f t="shared" si="11"/>
        <v/>
      </c>
      <c r="AN173" s="16"/>
      <c r="AO173" s="14"/>
      <c r="AP173" s="14"/>
    </row>
    <row r="174" spans="2:42">
      <c r="B174" s="10"/>
      <c r="C174" s="10"/>
      <c r="D174" s="10"/>
      <c r="E174" s="10"/>
      <c r="F174" s="10"/>
      <c r="G174" s="11" t="str">
        <f>IF(ISERROR(VLOOKUP($F174,Scorecard!$D$7:$E$11,2,0)),"",VLOOKUP($F174,Scorecard!$D$7:$E$11,2,0))</f>
        <v/>
      </c>
      <c r="H174" s="10"/>
      <c r="I174" s="11" t="str">
        <f>IF(ISERROR(VLOOKUP($H174,Scorecard!$D$16:$E$19,2,0)),"",VLOOKUP($H174,Scorecard!$D$16:$E$19,2,0))</f>
        <v/>
      </c>
      <c r="J174" s="10"/>
      <c r="K174" s="11" t="str">
        <f>IF(ISERROR(VLOOKUP($J174,Scorecard!$D$26:$E$30,2,0)),"",VLOOKUP($J174,Scorecard!$D$26:$E$30,2,0))</f>
        <v/>
      </c>
      <c r="L174" s="10"/>
      <c r="M174" s="11" t="str">
        <f>IF(ISERROR(VLOOKUP($L174,Scorecard!$D$35:$E$39,2,0)),"",VLOOKUP($L174,Scorecard!$D$35:$E$39,2,0))</f>
        <v/>
      </c>
      <c r="N174" s="10"/>
      <c r="O174" s="11"/>
      <c r="P174" s="10"/>
      <c r="Q174" s="12"/>
      <c r="R174" s="10"/>
      <c r="S174" s="19" t="str">
        <f>IF(ISERROR(VLOOKUP($P174,Scorecard!$D$46:$F$51,3,0)*Q174*R174/8/60/260),"",VLOOKUP($P174,Scorecard!$D$46:$F$51,3,0)*Q174*R174/8/60/260)</f>
        <v/>
      </c>
      <c r="T174" s="13"/>
      <c r="U174" s="10"/>
      <c r="V174" s="7" t="str">
        <f>IF(ISERROR(VLOOKUP($U174,Scorecard!$D$56:$E$59,2,0)),"",VLOOKUP($U174,Scorecard!$D$56:$E$59,2,0))</f>
        <v/>
      </c>
      <c r="W174" s="10"/>
      <c r="X174" s="11" t="str">
        <f>IF(ISERROR(VLOOKUP($W174,Scorecard!$D$66:$E$70,2,0)),"",VLOOKUP($W174,Scorecard!$D$66:$E$70,2,0))</f>
        <v/>
      </c>
      <c r="Y174" s="10"/>
      <c r="Z174" s="11" t="str">
        <f>IF(ISERROR(VLOOKUP($Y174,Scorecard!$D$73:$E$75,2,0)),"",VLOOKUP($Y174,Scorecard!$D$73:$E$75,2,0))</f>
        <v/>
      </c>
      <c r="AA174" s="13"/>
      <c r="AB174" s="10"/>
      <c r="AC174" s="11" t="str">
        <f>IF(ISERROR(VLOOKUP($AB174,Scorecard!$D$80:$E$83,2,0)),"",VLOOKUP($AB174,Scorecard!$D$80:$E$83,2,0))</f>
        <v/>
      </c>
      <c r="AD174" s="10"/>
      <c r="AE174" s="11" t="str">
        <f>IF(ISERROR(VLOOKUP($AD174,Scorecard!$D$88:$E$89,2,0)),"",VLOOKUP($AD174,Scorecard!$D$88:$E$89,2,0))</f>
        <v/>
      </c>
      <c r="AF174" s="13"/>
      <c r="AG174" s="10"/>
      <c r="AH174" s="11" t="str">
        <f>IF(ISERROR(VLOOKUP($AG174,Scorecard!$D$94:$E$95,2,0)),"",VLOOKUP($AG174,Scorecard!$D$94:$E$95,2,0))</f>
        <v/>
      </c>
      <c r="AI174" s="10"/>
      <c r="AJ174" s="11" t="str">
        <f>IF(ISERROR(VLOOKUP($AI174,Scorecard!$D$100:$E$104,2,0)),"",VLOOKUP($AI174,Scorecard!$D$100:$E$104,2,0))</f>
        <v/>
      </c>
      <c r="AK174" s="18" t="str">
        <f t="shared" si="9"/>
        <v/>
      </c>
      <c r="AL174" s="15" t="str">
        <f t="shared" si="10"/>
        <v/>
      </c>
      <c r="AM174" s="17" t="str">
        <f t="shared" si="11"/>
        <v/>
      </c>
      <c r="AN174" s="16"/>
      <c r="AO174" s="14"/>
      <c r="AP174" s="14"/>
    </row>
    <row r="175" spans="2:42">
      <c r="B175" s="10"/>
      <c r="C175" s="10"/>
      <c r="D175" s="10"/>
      <c r="E175" s="10"/>
      <c r="F175" s="10"/>
      <c r="G175" s="11" t="str">
        <f>IF(ISERROR(VLOOKUP($F175,Scorecard!$D$7:$E$11,2,0)),"",VLOOKUP($F175,Scorecard!$D$7:$E$11,2,0))</f>
        <v/>
      </c>
      <c r="H175" s="10"/>
      <c r="I175" s="11" t="str">
        <f>IF(ISERROR(VLOOKUP($H175,Scorecard!$D$16:$E$19,2,0)),"",VLOOKUP($H175,Scorecard!$D$16:$E$19,2,0))</f>
        <v/>
      </c>
      <c r="J175" s="10"/>
      <c r="K175" s="11" t="str">
        <f>IF(ISERROR(VLOOKUP($J175,Scorecard!$D$26:$E$30,2,0)),"",VLOOKUP($J175,Scorecard!$D$26:$E$30,2,0))</f>
        <v/>
      </c>
      <c r="L175" s="10"/>
      <c r="M175" s="11" t="str">
        <f>IF(ISERROR(VLOOKUP($L175,Scorecard!$D$35:$E$39,2,0)),"",VLOOKUP($L175,Scorecard!$D$35:$E$39,2,0))</f>
        <v/>
      </c>
      <c r="N175" s="10"/>
      <c r="O175" s="11"/>
      <c r="P175" s="10"/>
      <c r="Q175" s="12"/>
      <c r="R175" s="10"/>
      <c r="S175" s="19" t="str">
        <f>IF(ISERROR(VLOOKUP($P175,Scorecard!$D$46:$F$51,3,0)*Q175*R175/8/60/260),"",VLOOKUP($P175,Scorecard!$D$46:$F$51,3,0)*Q175*R175/8/60/260)</f>
        <v/>
      </c>
      <c r="T175" s="13"/>
      <c r="U175" s="10"/>
      <c r="V175" s="7" t="str">
        <f>IF(ISERROR(VLOOKUP($U175,Scorecard!$D$56:$E$59,2,0)),"",VLOOKUP($U175,Scorecard!$D$56:$E$59,2,0))</f>
        <v/>
      </c>
      <c r="W175" s="10"/>
      <c r="X175" s="11" t="str">
        <f>IF(ISERROR(VLOOKUP($W175,Scorecard!$D$66:$E$70,2,0)),"",VLOOKUP($W175,Scorecard!$D$66:$E$70,2,0))</f>
        <v/>
      </c>
      <c r="Y175" s="10"/>
      <c r="Z175" s="11" t="str">
        <f>IF(ISERROR(VLOOKUP($Y175,Scorecard!$D$73:$E$75,2,0)),"",VLOOKUP($Y175,Scorecard!$D$73:$E$75,2,0))</f>
        <v/>
      </c>
      <c r="AA175" s="13"/>
      <c r="AB175" s="10"/>
      <c r="AC175" s="11" t="str">
        <f>IF(ISERROR(VLOOKUP($AB175,Scorecard!$D$80:$E$83,2,0)),"",VLOOKUP($AB175,Scorecard!$D$80:$E$83,2,0))</f>
        <v/>
      </c>
      <c r="AD175" s="10"/>
      <c r="AE175" s="11" t="str">
        <f>IF(ISERROR(VLOOKUP($AD175,Scorecard!$D$88:$E$89,2,0)),"",VLOOKUP($AD175,Scorecard!$D$88:$E$89,2,0))</f>
        <v/>
      </c>
      <c r="AF175" s="13"/>
      <c r="AG175" s="10"/>
      <c r="AH175" s="11" t="str">
        <f>IF(ISERROR(VLOOKUP($AG175,Scorecard!$D$94:$E$95,2,0)),"",VLOOKUP($AG175,Scorecard!$D$94:$E$95,2,0))</f>
        <v/>
      </c>
      <c r="AI175" s="10"/>
      <c r="AJ175" s="11" t="str">
        <f>IF(ISERROR(VLOOKUP($AI175,Scorecard!$D$100:$E$104,2,0)),"",VLOOKUP($AI175,Scorecard!$D$100:$E$104,2,0))</f>
        <v/>
      </c>
      <c r="AK175" s="18" t="str">
        <f t="shared" si="9"/>
        <v/>
      </c>
      <c r="AL175" s="15" t="str">
        <f t="shared" si="10"/>
        <v/>
      </c>
      <c r="AM175" s="17" t="str">
        <f t="shared" si="11"/>
        <v/>
      </c>
      <c r="AN175" s="16"/>
      <c r="AO175" s="14"/>
      <c r="AP175" s="14"/>
    </row>
    <row r="176" spans="2:42">
      <c r="B176" s="10"/>
      <c r="C176" s="10"/>
      <c r="D176" s="10"/>
      <c r="E176" s="10"/>
      <c r="F176" s="10"/>
      <c r="G176" s="11" t="str">
        <f>IF(ISERROR(VLOOKUP($F176,Scorecard!$D$7:$E$11,2,0)),"",VLOOKUP($F176,Scorecard!$D$7:$E$11,2,0))</f>
        <v/>
      </c>
      <c r="H176" s="10"/>
      <c r="I176" s="11" t="str">
        <f>IF(ISERROR(VLOOKUP($H176,Scorecard!$D$16:$E$19,2,0)),"",VLOOKUP($H176,Scorecard!$D$16:$E$19,2,0))</f>
        <v/>
      </c>
      <c r="J176" s="10"/>
      <c r="K176" s="11" t="str">
        <f>IF(ISERROR(VLOOKUP($J176,Scorecard!$D$26:$E$30,2,0)),"",VLOOKUP($J176,Scorecard!$D$26:$E$30,2,0))</f>
        <v/>
      </c>
      <c r="L176" s="10"/>
      <c r="M176" s="11" t="str">
        <f>IF(ISERROR(VLOOKUP($L176,Scorecard!$D$35:$E$39,2,0)),"",VLOOKUP($L176,Scorecard!$D$35:$E$39,2,0))</f>
        <v/>
      </c>
      <c r="N176" s="10"/>
      <c r="O176" s="11"/>
      <c r="P176" s="10"/>
      <c r="Q176" s="12"/>
      <c r="R176" s="10"/>
      <c r="S176" s="19" t="str">
        <f>IF(ISERROR(VLOOKUP($P176,Scorecard!$D$46:$F$51,3,0)*Q176*R176/8/60/260),"",VLOOKUP($P176,Scorecard!$D$46:$F$51,3,0)*Q176*R176/8/60/260)</f>
        <v/>
      </c>
      <c r="T176" s="13"/>
      <c r="U176" s="10"/>
      <c r="V176" s="7" t="str">
        <f>IF(ISERROR(VLOOKUP($U176,Scorecard!$D$56:$E$59,2,0)),"",VLOOKUP($U176,Scorecard!$D$56:$E$59,2,0))</f>
        <v/>
      </c>
      <c r="W176" s="10"/>
      <c r="X176" s="11" t="str">
        <f>IF(ISERROR(VLOOKUP($W176,Scorecard!$D$66:$E$70,2,0)),"",VLOOKUP($W176,Scorecard!$D$66:$E$70,2,0))</f>
        <v/>
      </c>
      <c r="Y176" s="10"/>
      <c r="Z176" s="11" t="str">
        <f>IF(ISERROR(VLOOKUP($Y176,Scorecard!$D$73:$E$75,2,0)),"",VLOOKUP($Y176,Scorecard!$D$73:$E$75,2,0))</f>
        <v/>
      </c>
      <c r="AA176" s="13"/>
      <c r="AB176" s="10"/>
      <c r="AC176" s="11" t="str">
        <f>IF(ISERROR(VLOOKUP($AB176,Scorecard!$D$80:$E$83,2,0)),"",VLOOKUP($AB176,Scorecard!$D$80:$E$83,2,0))</f>
        <v/>
      </c>
      <c r="AD176" s="10"/>
      <c r="AE176" s="11" t="str">
        <f>IF(ISERROR(VLOOKUP($AD176,Scorecard!$D$88:$E$89,2,0)),"",VLOOKUP($AD176,Scorecard!$D$88:$E$89,2,0))</f>
        <v/>
      </c>
      <c r="AF176" s="13"/>
      <c r="AG176" s="10"/>
      <c r="AH176" s="11" t="str">
        <f>IF(ISERROR(VLOOKUP($AG176,Scorecard!$D$94:$E$95,2,0)),"",VLOOKUP($AG176,Scorecard!$D$94:$E$95,2,0))</f>
        <v/>
      </c>
      <c r="AI176" s="10"/>
      <c r="AJ176" s="11" t="str">
        <f>IF(ISERROR(VLOOKUP($AI176,Scorecard!$D$100:$E$104,2,0)),"",VLOOKUP($AI176,Scorecard!$D$100:$E$104,2,0))</f>
        <v/>
      </c>
      <c r="AK176" s="18" t="str">
        <f t="shared" si="9"/>
        <v/>
      </c>
      <c r="AL176" s="15" t="str">
        <f t="shared" si="10"/>
        <v/>
      </c>
      <c r="AM176" s="17" t="str">
        <f t="shared" si="11"/>
        <v/>
      </c>
      <c r="AN176" s="16"/>
      <c r="AO176" s="14"/>
      <c r="AP176" s="14"/>
    </row>
    <row r="177" spans="2:42">
      <c r="B177" s="10"/>
      <c r="C177" s="10"/>
      <c r="D177" s="10"/>
      <c r="E177" s="10"/>
      <c r="F177" s="10"/>
      <c r="G177" s="11" t="str">
        <f>IF(ISERROR(VLOOKUP($F177,Scorecard!$D$7:$E$11,2,0)),"",VLOOKUP($F177,Scorecard!$D$7:$E$11,2,0))</f>
        <v/>
      </c>
      <c r="H177" s="10"/>
      <c r="I177" s="11" t="str">
        <f>IF(ISERROR(VLOOKUP($H177,Scorecard!$D$16:$E$19,2,0)),"",VLOOKUP($H177,Scorecard!$D$16:$E$19,2,0))</f>
        <v/>
      </c>
      <c r="J177" s="10"/>
      <c r="K177" s="11" t="str">
        <f>IF(ISERROR(VLOOKUP($J177,Scorecard!$D$26:$E$30,2,0)),"",VLOOKUP($J177,Scorecard!$D$26:$E$30,2,0))</f>
        <v/>
      </c>
      <c r="L177" s="10"/>
      <c r="M177" s="11" t="str">
        <f>IF(ISERROR(VLOOKUP($L177,Scorecard!$D$35:$E$39,2,0)),"",VLOOKUP($L177,Scorecard!$D$35:$E$39,2,0))</f>
        <v/>
      </c>
      <c r="N177" s="10"/>
      <c r="O177" s="11"/>
      <c r="P177" s="10"/>
      <c r="Q177" s="12"/>
      <c r="R177" s="10"/>
      <c r="S177" s="19" t="str">
        <f>IF(ISERROR(VLOOKUP($P177,Scorecard!$D$46:$F$51,3,0)*Q177*R177/8/60/260),"",VLOOKUP($P177,Scorecard!$D$46:$F$51,3,0)*Q177*R177/8/60/260)</f>
        <v/>
      </c>
      <c r="T177" s="13"/>
      <c r="U177" s="10"/>
      <c r="V177" s="7" t="str">
        <f>IF(ISERROR(VLOOKUP($U177,Scorecard!$D$56:$E$59,2,0)),"",VLOOKUP($U177,Scorecard!$D$56:$E$59,2,0))</f>
        <v/>
      </c>
      <c r="W177" s="10"/>
      <c r="X177" s="11" t="str">
        <f>IF(ISERROR(VLOOKUP($W177,Scorecard!$D$66:$E$70,2,0)),"",VLOOKUP($W177,Scorecard!$D$66:$E$70,2,0))</f>
        <v/>
      </c>
      <c r="Y177" s="10"/>
      <c r="Z177" s="11" t="str">
        <f>IF(ISERROR(VLOOKUP($Y177,Scorecard!$D$73:$E$75,2,0)),"",VLOOKUP($Y177,Scorecard!$D$73:$E$75,2,0))</f>
        <v/>
      </c>
      <c r="AA177" s="13"/>
      <c r="AB177" s="10"/>
      <c r="AC177" s="11" t="str">
        <f>IF(ISERROR(VLOOKUP($AB177,Scorecard!$D$80:$E$83,2,0)),"",VLOOKUP($AB177,Scorecard!$D$80:$E$83,2,0))</f>
        <v/>
      </c>
      <c r="AD177" s="10"/>
      <c r="AE177" s="11" t="str">
        <f>IF(ISERROR(VLOOKUP($AD177,Scorecard!$D$88:$E$89,2,0)),"",VLOOKUP($AD177,Scorecard!$D$88:$E$89,2,0))</f>
        <v/>
      </c>
      <c r="AF177" s="13"/>
      <c r="AG177" s="10"/>
      <c r="AH177" s="11" t="str">
        <f>IF(ISERROR(VLOOKUP($AG177,Scorecard!$D$94:$E$95,2,0)),"",VLOOKUP($AG177,Scorecard!$D$94:$E$95,2,0))</f>
        <v/>
      </c>
      <c r="AI177" s="10"/>
      <c r="AJ177" s="11" t="str">
        <f>IF(ISERROR(VLOOKUP($AI177,Scorecard!$D$100:$E$104,2,0)),"",VLOOKUP($AI177,Scorecard!$D$100:$E$104,2,0))</f>
        <v/>
      </c>
      <c r="AK177" s="18" t="str">
        <f t="shared" si="9"/>
        <v/>
      </c>
      <c r="AL177" s="15" t="str">
        <f t="shared" si="10"/>
        <v/>
      </c>
      <c r="AM177" s="17" t="str">
        <f t="shared" si="11"/>
        <v/>
      </c>
      <c r="AN177" s="16"/>
      <c r="AO177" s="14"/>
      <c r="AP177" s="14"/>
    </row>
    <row r="178" spans="2:42">
      <c r="B178" s="10"/>
      <c r="C178" s="10"/>
      <c r="D178" s="10"/>
      <c r="E178" s="10"/>
      <c r="F178" s="10"/>
      <c r="G178" s="11" t="str">
        <f>IF(ISERROR(VLOOKUP($F178,Scorecard!$D$7:$E$11,2,0)),"",VLOOKUP($F178,Scorecard!$D$7:$E$11,2,0))</f>
        <v/>
      </c>
      <c r="H178" s="10"/>
      <c r="I178" s="11" t="str">
        <f>IF(ISERROR(VLOOKUP($H178,Scorecard!$D$16:$E$19,2,0)),"",VLOOKUP($H178,Scorecard!$D$16:$E$19,2,0))</f>
        <v/>
      </c>
      <c r="J178" s="10"/>
      <c r="K178" s="11" t="str">
        <f>IF(ISERROR(VLOOKUP($J178,Scorecard!$D$26:$E$30,2,0)),"",VLOOKUP($J178,Scorecard!$D$26:$E$30,2,0))</f>
        <v/>
      </c>
      <c r="L178" s="10"/>
      <c r="M178" s="11" t="str">
        <f>IF(ISERROR(VLOOKUP($L178,Scorecard!$D$35:$E$39,2,0)),"",VLOOKUP($L178,Scorecard!$D$35:$E$39,2,0))</f>
        <v/>
      </c>
      <c r="N178" s="10"/>
      <c r="O178" s="11"/>
      <c r="P178" s="10"/>
      <c r="Q178" s="12"/>
      <c r="R178" s="10"/>
      <c r="S178" s="19" t="str">
        <f>IF(ISERROR(VLOOKUP($P178,Scorecard!$D$46:$F$51,3,0)*Q178*R178/8/60/260),"",VLOOKUP($P178,Scorecard!$D$46:$F$51,3,0)*Q178*R178/8/60/260)</f>
        <v/>
      </c>
      <c r="T178" s="13"/>
      <c r="U178" s="10"/>
      <c r="V178" s="7" t="str">
        <f>IF(ISERROR(VLOOKUP($U178,Scorecard!$D$56:$E$59,2,0)),"",VLOOKUP($U178,Scorecard!$D$56:$E$59,2,0))</f>
        <v/>
      </c>
      <c r="W178" s="10"/>
      <c r="X178" s="11" t="str">
        <f>IF(ISERROR(VLOOKUP($W178,Scorecard!$D$66:$E$70,2,0)),"",VLOOKUP($W178,Scorecard!$D$66:$E$70,2,0))</f>
        <v/>
      </c>
      <c r="Y178" s="10"/>
      <c r="Z178" s="11" t="str">
        <f>IF(ISERROR(VLOOKUP($Y178,Scorecard!$D$73:$E$75,2,0)),"",VLOOKUP($Y178,Scorecard!$D$73:$E$75,2,0))</f>
        <v/>
      </c>
      <c r="AA178" s="13"/>
      <c r="AB178" s="10"/>
      <c r="AC178" s="11" t="str">
        <f>IF(ISERROR(VLOOKUP($AB178,Scorecard!$D$80:$E$83,2,0)),"",VLOOKUP($AB178,Scorecard!$D$80:$E$83,2,0))</f>
        <v/>
      </c>
      <c r="AD178" s="10"/>
      <c r="AE178" s="11" t="str">
        <f>IF(ISERROR(VLOOKUP($AD178,Scorecard!$D$88:$E$89,2,0)),"",VLOOKUP($AD178,Scorecard!$D$88:$E$89,2,0))</f>
        <v/>
      </c>
      <c r="AF178" s="13"/>
      <c r="AG178" s="10"/>
      <c r="AH178" s="11" t="str">
        <f>IF(ISERROR(VLOOKUP($AG178,Scorecard!$D$94:$E$95,2,0)),"",VLOOKUP($AG178,Scorecard!$D$94:$E$95,2,0))</f>
        <v/>
      </c>
      <c r="AI178" s="10"/>
      <c r="AJ178" s="11" t="str">
        <f>IF(ISERROR(VLOOKUP($AI178,Scorecard!$D$100:$E$104,2,0)),"",VLOOKUP($AI178,Scorecard!$D$100:$E$104,2,0))</f>
        <v/>
      </c>
      <c r="AK178" s="18" t="str">
        <f t="shared" si="9"/>
        <v/>
      </c>
      <c r="AL178" s="15" t="str">
        <f t="shared" si="10"/>
        <v/>
      </c>
      <c r="AM178" s="17" t="str">
        <f t="shared" si="11"/>
        <v/>
      </c>
      <c r="AN178" s="16"/>
      <c r="AO178" s="14"/>
      <c r="AP178" s="14"/>
    </row>
    <row r="179" spans="2:42">
      <c r="B179" s="10"/>
      <c r="C179" s="10"/>
      <c r="D179" s="10"/>
      <c r="E179" s="10"/>
      <c r="F179" s="10"/>
      <c r="G179" s="11" t="str">
        <f>IF(ISERROR(VLOOKUP($F179,Scorecard!$D$7:$E$11,2,0)),"",VLOOKUP($F179,Scorecard!$D$7:$E$11,2,0))</f>
        <v/>
      </c>
      <c r="H179" s="10"/>
      <c r="I179" s="11" t="str">
        <f>IF(ISERROR(VLOOKUP($H179,Scorecard!$D$16:$E$19,2,0)),"",VLOOKUP($H179,Scorecard!$D$16:$E$19,2,0))</f>
        <v/>
      </c>
      <c r="J179" s="10"/>
      <c r="K179" s="11" t="str">
        <f>IF(ISERROR(VLOOKUP($J179,Scorecard!$D$26:$E$30,2,0)),"",VLOOKUP($J179,Scorecard!$D$26:$E$30,2,0))</f>
        <v/>
      </c>
      <c r="L179" s="10"/>
      <c r="M179" s="11" t="str">
        <f>IF(ISERROR(VLOOKUP($L179,Scorecard!$D$35:$E$39,2,0)),"",VLOOKUP($L179,Scorecard!$D$35:$E$39,2,0))</f>
        <v/>
      </c>
      <c r="N179" s="10"/>
      <c r="O179" s="11"/>
      <c r="P179" s="10"/>
      <c r="Q179" s="12"/>
      <c r="R179" s="10"/>
      <c r="S179" s="19" t="str">
        <f>IF(ISERROR(VLOOKUP($P179,Scorecard!$D$46:$F$51,3,0)*Q179*R179/8/60/260),"",VLOOKUP($P179,Scorecard!$D$46:$F$51,3,0)*Q179*R179/8/60/260)</f>
        <v/>
      </c>
      <c r="T179" s="13"/>
      <c r="U179" s="10"/>
      <c r="V179" s="7" t="str">
        <f>IF(ISERROR(VLOOKUP($U179,Scorecard!$D$56:$E$59,2,0)),"",VLOOKUP($U179,Scorecard!$D$56:$E$59,2,0))</f>
        <v/>
      </c>
      <c r="W179" s="10"/>
      <c r="X179" s="11" t="str">
        <f>IF(ISERROR(VLOOKUP($W179,Scorecard!$D$66:$E$70,2,0)),"",VLOOKUP($W179,Scorecard!$D$66:$E$70,2,0))</f>
        <v/>
      </c>
      <c r="Y179" s="10"/>
      <c r="Z179" s="11" t="str">
        <f>IF(ISERROR(VLOOKUP($Y179,Scorecard!$D$73:$E$75,2,0)),"",VLOOKUP($Y179,Scorecard!$D$73:$E$75,2,0))</f>
        <v/>
      </c>
      <c r="AA179" s="13"/>
      <c r="AB179" s="10"/>
      <c r="AC179" s="11" t="str">
        <f>IF(ISERROR(VLOOKUP($AB179,Scorecard!$D$80:$E$83,2,0)),"",VLOOKUP($AB179,Scorecard!$D$80:$E$83,2,0))</f>
        <v/>
      </c>
      <c r="AD179" s="10"/>
      <c r="AE179" s="11" t="str">
        <f>IF(ISERROR(VLOOKUP($AD179,Scorecard!$D$88:$E$89,2,0)),"",VLOOKUP($AD179,Scorecard!$D$88:$E$89,2,0))</f>
        <v/>
      </c>
      <c r="AF179" s="13"/>
      <c r="AG179" s="10"/>
      <c r="AH179" s="11" t="str">
        <f>IF(ISERROR(VLOOKUP($AG179,Scorecard!$D$94:$E$95,2,0)),"",VLOOKUP($AG179,Scorecard!$D$94:$E$95,2,0))</f>
        <v/>
      </c>
      <c r="AI179" s="10"/>
      <c r="AJ179" s="11" t="str">
        <f>IF(ISERROR(VLOOKUP($AI179,Scorecard!$D$100:$E$104,2,0)),"",VLOOKUP($AI179,Scorecard!$D$100:$E$104,2,0))</f>
        <v/>
      </c>
      <c r="AK179" s="18" t="str">
        <f t="shared" si="9"/>
        <v/>
      </c>
      <c r="AL179" s="15" t="str">
        <f t="shared" si="10"/>
        <v/>
      </c>
      <c r="AM179" s="17" t="str">
        <f t="shared" si="11"/>
        <v/>
      </c>
      <c r="AN179" s="16"/>
      <c r="AO179" s="14"/>
      <c r="AP179" s="14"/>
    </row>
    <row r="180" spans="2:42">
      <c r="B180" s="10"/>
      <c r="C180" s="10"/>
      <c r="D180" s="10"/>
      <c r="E180" s="10"/>
      <c r="F180" s="10"/>
      <c r="G180" s="11" t="str">
        <f>IF(ISERROR(VLOOKUP($F180,Scorecard!$D$7:$E$11,2,0)),"",VLOOKUP($F180,Scorecard!$D$7:$E$11,2,0))</f>
        <v/>
      </c>
      <c r="H180" s="10"/>
      <c r="I180" s="11" t="str">
        <f>IF(ISERROR(VLOOKUP($H180,Scorecard!$D$16:$E$19,2,0)),"",VLOOKUP($H180,Scorecard!$D$16:$E$19,2,0))</f>
        <v/>
      </c>
      <c r="J180" s="10"/>
      <c r="K180" s="11" t="str">
        <f>IF(ISERROR(VLOOKUP($J180,Scorecard!$D$26:$E$30,2,0)),"",VLOOKUP($J180,Scorecard!$D$26:$E$30,2,0))</f>
        <v/>
      </c>
      <c r="L180" s="10"/>
      <c r="M180" s="11" t="str">
        <f>IF(ISERROR(VLOOKUP($L180,Scorecard!$D$35:$E$39,2,0)),"",VLOOKUP($L180,Scorecard!$D$35:$E$39,2,0))</f>
        <v/>
      </c>
      <c r="N180" s="10"/>
      <c r="O180" s="11"/>
      <c r="P180" s="10"/>
      <c r="Q180" s="12"/>
      <c r="R180" s="10"/>
      <c r="S180" s="19" t="str">
        <f>IF(ISERROR(VLOOKUP($P180,Scorecard!$D$46:$F$51,3,0)*Q180*R180/8/60/260),"",VLOOKUP($P180,Scorecard!$D$46:$F$51,3,0)*Q180*R180/8/60/260)</f>
        <v/>
      </c>
      <c r="T180" s="13"/>
      <c r="U180" s="10"/>
      <c r="V180" s="7" t="str">
        <f>IF(ISERROR(VLOOKUP($U180,Scorecard!$D$56:$E$59,2,0)),"",VLOOKUP($U180,Scorecard!$D$56:$E$59,2,0))</f>
        <v/>
      </c>
      <c r="W180" s="10"/>
      <c r="X180" s="11" t="str">
        <f>IF(ISERROR(VLOOKUP($W180,Scorecard!$D$66:$E$70,2,0)),"",VLOOKUP($W180,Scorecard!$D$66:$E$70,2,0))</f>
        <v/>
      </c>
      <c r="Y180" s="10"/>
      <c r="Z180" s="11" t="str">
        <f>IF(ISERROR(VLOOKUP($Y180,Scorecard!$D$73:$E$75,2,0)),"",VLOOKUP($Y180,Scorecard!$D$73:$E$75,2,0))</f>
        <v/>
      </c>
      <c r="AA180" s="13"/>
      <c r="AB180" s="10"/>
      <c r="AC180" s="11" t="str">
        <f>IF(ISERROR(VLOOKUP($AB180,Scorecard!$D$80:$E$83,2,0)),"",VLOOKUP($AB180,Scorecard!$D$80:$E$83,2,0))</f>
        <v/>
      </c>
      <c r="AD180" s="10"/>
      <c r="AE180" s="11" t="str">
        <f>IF(ISERROR(VLOOKUP($AD180,Scorecard!$D$88:$E$89,2,0)),"",VLOOKUP($AD180,Scorecard!$D$88:$E$89,2,0))</f>
        <v/>
      </c>
      <c r="AF180" s="13"/>
      <c r="AG180" s="10"/>
      <c r="AH180" s="11" t="str">
        <f>IF(ISERROR(VLOOKUP($AG180,Scorecard!$D$94:$E$95,2,0)),"",VLOOKUP($AG180,Scorecard!$D$94:$E$95,2,0))</f>
        <v/>
      </c>
      <c r="AI180" s="10"/>
      <c r="AJ180" s="11" t="str">
        <f>IF(ISERROR(VLOOKUP($AI180,Scorecard!$D$100:$E$104,2,0)),"",VLOOKUP($AI180,Scorecard!$D$100:$E$104,2,0))</f>
        <v/>
      </c>
      <c r="AK180" s="18" t="str">
        <f t="shared" si="9"/>
        <v/>
      </c>
      <c r="AL180" s="15" t="str">
        <f t="shared" si="10"/>
        <v/>
      </c>
      <c r="AM180" s="17" t="str">
        <f t="shared" si="11"/>
        <v/>
      </c>
      <c r="AN180" s="16"/>
      <c r="AO180" s="14"/>
      <c r="AP180" s="14"/>
    </row>
    <row r="181" spans="2:42">
      <c r="B181" s="10"/>
      <c r="C181" s="10"/>
      <c r="D181" s="10"/>
      <c r="E181" s="10"/>
      <c r="F181" s="10"/>
      <c r="G181" s="11" t="str">
        <f>IF(ISERROR(VLOOKUP($F181,Scorecard!$D$7:$E$11,2,0)),"",VLOOKUP($F181,Scorecard!$D$7:$E$11,2,0))</f>
        <v/>
      </c>
      <c r="H181" s="10"/>
      <c r="I181" s="11" t="str">
        <f>IF(ISERROR(VLOOKUP($H181,Scorecard!$D$16:$E$19,2,0)),"",VLOOKUP($H181,Scorecard!$D$16:$E$19,2,0))</f>
        <v/>
      </c>
      <c r="J181" s="10"/>
      <c r="K181" s="11" t="str">
        <f>IF(ISERROR(VLOOKUP($J181,Scorecard!$D$26:$E$30,2,0)),"",VLOOKUP($J181,Scorecard!$D$26:$E$30,2,0))</f>
        <v/>
      </c>
      <c r="L181" s="10"/>
      <c r="M181" s="11" t="str">
        <f>IF(ISERROR(VLOOKUP($L181,Scorecard!$D$35:$E$39,2,0)),"",VLOOKUP($L181,Scorecard!$D$35:$E$39,2,0))</f>
        <v/>
      </c>
      <c r="N181" s="10"/>
      <c r="O181" s="11"/>
      <c r="P181" s="10"/>
      <c r="Q181" s="12"/>
      <c r="R181" s="10"/>
      <c r="S181" s="19" t="str">
        <f>IF(ISERROR(VLOOKUP($P181,Scorecard!$D$46:$F$51,3,0)*Q181*R181/8/60/260),"",VLOOKUP($P181,Scorecard!$D$46:$F$51,3,0)*Q181*R181/8/60/260)</f>
        <v/>
      </c>
      <c r="T181" s="13"/>
      <c r="U181" s="10"/>
      <c r="V181" s="7" t="str">
        <f>IF(ISERROR(VLOOKUP($U181,Scorecard!$D$56:$E$59,2,0)),"",VLOOKUP($U181,Scorecard!$D$56:$E$59,2,0))</f>
        <v/>
      </c>
      <c r="W181" s="10"/>
      <c r="X181" s="11" t="str">
        <f>IF(ISERROR(VLOOKUP($W181,Scorecard!$D$66:$E$70,2,0)),"",VLOOKUP($W181,Scorecard!$D$66:$E$70,2,0))</f>
        <v/>
      </c>
      <c r="Y181" s="10"/>
      <c r="Z181" s="11" t="str">
        <f>IF(ISERROR(VLOOKUP($Y181,Scorecard!$D$73:$E$75,2,0)),"",VLOOKUP($Y181,Scorecard!$D$73:$E$75,2,0))</f>
        <v/>
      </c>
      <c r="AA181" s="13"/>
      <c r="AB181" s="10"/>
      <c r="AC181" s="11" t="str">
        <f>IF(ISERROR(VLOOKUP($AB181,Scorecard!$D$80:$E$83,2,0)),"",VLOOKUP($AB181,Scorecard!$D$80:$E$83,2,0))</f>
        <v/>
      </c>
      <c r="AD181" s="10"/>
      <c r="AE181" s="11" t="str">
        <f>IF(ISERROR(VLOOKUP($AD181,Scorecard!$D$88:$E$89,2,0)),"",VLOOKUP($AD181,Scorecard!$D$88:$E$89,2,0))</f>
        <v/>
      </c>
      <c r="AF181" s="13"/>
      <c r="AG181" s="10"/>
      <c r="AH181" s="11" t="str">
        <f>IF(ISERROR(VLOOKUP($AG181,Scorecard!$D$94:$E$95,2,0)),"",VLOOKUP($AG181,Scorecard!$D$94:$E$95,2,0))</f>
        <v/>
      </c>
      <c r="AI181" s="10"/>
      <c r="AJ181" s="11" t="str">
        <f>IF(ISERROR(VLOOKUP($AI181,Scorecard!$D$100:$E$104,2,0)),"",VLOOKUP($AI181,Scorecard!$D$100:$E$104,2,0))</f>
        <v/>
      </c>
      <c r="AK181" s="18" t="str">
        <f t="shared" si="9"/>
        <v/>
      </c>
      <c r="AL181" s="15" t="str">
        <f t="shared" si="10"/>
        <v/>
      </c>
      <c r="AM181" s="17" t="str">
        <f t="shared" si="11"/>
        <v/>
      </c>
      <c r="AN181" s="16"/>
      <c r="AO181" s="14"/>
      <c r="AP181" s="14"/>
    </row>
    <row r="182" spans="2:42">
      <c r="B182" s="10"/>
      <c r="C182" s="10"/>
      <c r="D182" s="10"/>
      <c r="E182" s="10"/>
      <c r="F182" s="10"/>
      <c r="G182" s="11" t="str">
        <f>IF(ISERROR(VLOOKUP($F182,Scorecard!$D$7:$E$11,2,0)),"",VLOOKUP($F182,Scorecard!$D$7:$E$11,2,0))</f>
        <v/>
      </c>
      <c r="H182" s="10"/>
      <c r="I182" s="11" t="str">
        <f>IF(ISERROR(VLOOKUP($H182,Scorecard!$D$16:$E$19,2,0)),"",VLOOKUP($H182,Scorecard!$D$16:$E$19,2,0))</f>
        <v/>
      </c>
      <c r="J182" s="10"/>
      <c r="K182" s="11" t="str">
        <f>IF(ISERROR(VLOOKUP($J182,Scorecard!$D$26:$E$30,2,0)),"",VLOOKUP($J182,Scorecard!$D$26:$E$30,2,0))</f>
        <v/>
      </c>
      <c r="L182" s="10"/>
      <c r="M182" s="11" t="str">
        <f>IF(ISERROR(VLOOKUP($L182,Scorecard!$D$35:$E$39,2,0)),"",VLOOKUP($L182,Scorecard!$D$35:$E$39,2,0))</f>
        <v/>
      </c>
      <c r="N182" s="10"/>
      <c r="O182" s="11"/>
      <c r="P182" s="10"/>
      <c r="Q182" s="12"/>
      <c r="R182" s="10"/>
      <c r="S182" s="19" t="str">
        <f>IF(ISERROR(VLOOKUP($P182,Scorecard!$D$46:$F$51,3,0)*Q182*R182/8/60/260),"",VLOOKUP($P182,Scorecard!$D$46:$F$51,3,0)*Q182*R182/8/60/260)</f>
        <v/>
      </c>
      <c r="T182" s="13"/>
      <c r="U182" s="10"/>
      <c r="V182" s="7" t="str">
        <f>IF(ISERROR(VLOOKUP($U182,Scorecard!$D$56:$E$59,2,0)),"",VLOOKUP($U182,Scorecard!$D$56:$E$59,2,0))</f>
        <v/>
      </c>
      <c r="W182" s="10"/>
      <c r="X182" s="11" t="str">
        <f>IF(ISERROR(VLOOKUP($W182,Scorecard!$D$66:$E$70,2,0)),"",VLOOKUP($W182,Scorecard!$D$66:$E$70,2,0))</f>
        <v/>
      </c>
      <c r="Y182" s="10"/>
      <c r="Z182" s="11" t="str">
        <f>IF(ISERROR(VLOOKUP($Y182,Scorecard!$D$73:$E$75,2,0)),"",VLOOKUP($Y182,Scorecard!$D$73:$E$75,2,0))</f>
        <v/>
      </c>
      <c r="AA182" s="13"/>
      <c r="AB182" s="10"/>
      <c r="AC182" s="11" t="str">
        <f>IF(ISERROR(VLOOKUP($AB182,Scorecard!$D$80:$E$83,2,0)),"",VLOOKUP($AB182,Scorecard!$D$80:$E$83,2,0))</f>
        <v/>
      </c>
      <c r="AD182" s="10"/>
      <c r="AE182" s="11" t="str">
        <f>IF(ISERROR(VLOOKUP($AD182,Scorecard!$D$88:$E$89,2,0)),"",VLOOKUP($AD182,Scorecard!$D$88:$E$89,2,0))</f>
        <v/>
      </c>
      <c r="AF182" s="13"/>
      <c r="AG182" s="10"/>
      <c r="AH182" s="11" t="str">
        <f>IF(ISERROR(VLOOKUP($AG182,Scorecard!$D$94:$E$95,2,0)),"",VLOOKUP($AG182,Scorecard!$D$94:$E$95,2,0))</f>
        <v/>
      </c>
      <c r="AI182" s="10"/>
      <c r="AJ182" s="11" t="str">
        <f>IF(ISERROR(VLOOKUP($AI182,Scorecard!$D$100:$E$104,2,0)),"",VLOOKUP($AI182,Scorecard!$D$100:$E$104,2,0))</f>
        <v/>
      </c>
      <c r="AK182" s="18" t="str">
        <f t="shared" si="9"/>
        <v/>
      </c>
      <c r="AL182" s="15" t="str">
        <f t="shared" si="10"/>
        <v/>
      </c>
      <c r="AM182" s="17" t="str">
        <f t="shared" si="11"/>
        <v/>
      </c>
      <c r="AN182" s="16"/>
      <c r="AO182" s="14"/>
      <c r="AP182" s="14"/>
    </row>
    <row r="183" spans="2:42">
      <c r="B183" s="10"/>
      <c r="C183" s="10"/>
      <c r="D183" s="10"/>
      <c r="E183" s="10"/>
      <c r="F183" s="10"/>
      <c r="G183" s="11" t="str">
        <f>IF(ISERROR(VLOOKUP($F183,Scorecard!$D$7:$E$11,2,0)),"",VLOOKUP($F183,Scorecard!$D$7:$E$11,2,0))</f>
        <v/>
      </c>
      <c r="H183" s="10"/>
      <c r="I183" s="11" t="str">
        <f>IF(ISERROR(VLOOKUP($H183,Scorecard!$D$16:$E$19,2,0)),"",VLOOKUP($H183,Scorecard!$D$16:$E$19,2,0))</f>
        <v/>
      </c>
      <c r="J183" s="10"/>
      <c r="K183" s="11" t="str">
        <f>IF(ISERROR(VLOOKUP($J183,Scorecard!$D$26:$E$30,2,0)),"",VLOOKUP($J183,Scorecard!$D$26:$E$30,2,0))</f>
        <v/>
      </c>
      <c r="L183" s="10"/>
      <c r="M183" s="11" t="str">
        <f>IF(ISERROR(VLOOKUP($L183,Scorecard!$D$35:$E$39,2,0)),"",VLOOKUP($L183,Scorecard!$D$35:$E$39,2,0))</f>
        <v/>
      </c>
      <c r="N183" s="10"/>
      <c r="O183" s="11"/>
      <c r="P183" s="10"/>
      <c r="Q183" s="12"/>
      <c r="R183" s="10"/>
      <c r="S183" s="19" t="str">
        <f>IF(ISERROR(VLOOKUP($P183,Scorecard!$D$46:$F$51,3,0)*Q183*R183/8/60/260),"",VLOOKUP($P183,Scorecard!$D$46:$F$51,3,0)*Q183*R183/8/60/260)</f>
        <v/>
      </c>
      <c r="T183" s="13"/>
      <c r="U183" s="10"/>
      <c r="V183" s="7" t="str">
        <f>IF(ISERROR(VLOOKUP($U183,Scorecard!$D$56:$E$59,2,0)),"",VLOOKUP($U183,Scorecard!$D$56:$E$59,2,0))</f>
        <v/>
      </c>
      <c r="W183" s="10"/>
      <c r="X183" s="11" t="str">
        <f>IF(ISERROR(VLOOKUP($W183,Scorecard!$D$66:$E$70,2,0)),"",VLOOKUP($W183,Scorecard!$D$66:$E$70,2,0))</f>
        <v/>
      </c>
      <c r="Y183" s="10"/>
      <c r="Z183" s="11" t="str">
        <f>IF(ISERROR(VLOOKUP($Y183,Scorecard!$D$73:$E$75,2,0)),"",VLOOKUP($Y183,Scorecard!$D$73:$E$75,2,0))</f>
        <v/>
      </c>
      <c r="AA183" s="13"/>
      <c r="AB183" s="10"/>
      <c r="AC183" s="11" t="str">
        <f>IF(ISERROR(VLOOKUP($AB183,Scorecard!$D$80:$E$83,2,0)),"",VLOOKUP($AB183,Scorecard!$D$80:$E$83,2,0))</f>
        <v/>
      </c>
      <c r="AD183" s="10"/>
      <c r="AE183" s="11" t="str">
        <f>IF(ISERROR(VLOOKUP($AD183,Scorecard!$D$88:$E$89,2,0)),"",VLOOKUP($AD183,Scorecard!$D$88:$E$89,2,0))</f>
        <v/>
      </c>
      <c r="AF183" s="13"/>
      <c r="AG183" s="10"/>
      <c r="AH183" s="11" t="str">
        <f>IF(ISERROR(VLOOKUP($AG183,Scorecard!$D$94:$E$95,2,0)),"",VLOOKUP($AG183,Scorecard!$D$94:$E$95,2,0))</f>
        <v/>
      </c>
      <c r="AI183" s="10"/>
      <c r="AJ183" s="11" t="str">
        <f>IF(ISERROR(VLOOKUP($AI183,Scorecard!$D$100:$E$104,2,0)),"",VLOOKUP($AI183,Scorecard!$D$100:$E$104,2,0))</f>
        <v/>
      </c>
      <c r="AK183" s="18" t="str">
        <f t="shared" si="9"/>
        <v/>
      </c>
      <c r="AL183" s="15" t="str">
        <f t="shared" si="10"/>
        <v/>
      </c>
      <c r="AM183" s="17" t="str">
        <f t="shared" si="11"/>
        <v/>
      </c>
      <c r="AN183" s="16"/>
      <c r="AO183" s="14"/>
      <c r="AP183" s="14"/>
    </row>
    <row r="184" spans="2:42">
      <c r="B184" s="10"/>
      <c r="C184" s="10"/>
      <c r="D184" s="10"/>
      <c r="E184" s="10"/>
      <c r="F184" s="10"/>
      <c r="G184" s="11" t="str">
        <f>IF(ISERROR(VLOOKUP($F184,Scorecard!$D$7:$E$11,2,0)),"",VLOOKUP($F184,Scorecard!$D$7:$E$11,2,0))</f>
        <v/>
      </c>
      <c r="H184" s="10"/>
      <c r="I184" s="11" t="str">
        <f>IF(ISERROR(VLOOKUP($H184,Scorecard!$D$16:$E$19,2,0)),"",VLOOKUP($H184,Scorecard!$D$16:$E$19,2,0))</f>
        <v/>
      </c>
      <c r="J184" s="10"/>
      <c r="K184" s="11" t="str">
        <f>IF(ISERROR(VLOOKUP($J184,Scorecard!$D$26:$E$30,2,0)),"",VLOOKUP($J184,Scorecard!$D$26:$E$30,2,0))</f>
        <v/>
      </c>
      <c r="L184" s="10"/>
      <c r="M184" s="11" t="str">
        <f>IF(ISERROR(VLOOKUP($L184,Scorecard!$D$35:$E$39,2,0)),"",VLOOKUP($L184,Scorecard!$D$35:$E$39,2,0))</f>
        <v/>
      </c>
      <c r="N184" s="10"/>
      <c r="O184" s="11"/>
      <c r="P184" s="10"/>
      <c r="Q184" s="12"/>
      <c r="R184" s="10"/>
      <c r="S184" s="19" t="str">
        <f>IF(ISERROR(VLOOKUP($P184,Scorecard!$D$46:$F$51,3,0)*Q184*R184/8/60/260),"",VLOOKUP($P184,Scorecard!$D$46:$F$51,3,0)*Q184*R184/8/60/260)</f>
        <v/>
      </c>
      <c r="T184" s="13"/>
      <c r="U184" s="10"/>
      <c r="V184" s="7" t="str">
        <f>IF(ISERROR(VLOOKUP($U184,Scorecard!$D$56:$E$59,2,0)),"",VLOOKUP($U184,Scorecard!$D$56:$E$59,2,0))</f>
        <v/>
      </c>
      <c r="W184" s="10"/>
      <c r="X184" s="11" t="str">
        <f>IF(ISERROR(VLOOKUP($W184,Scorecard!$D$66:$E$70,2,0)),"",VLOOKUP($W184,Scorecard!$D$66:$E$70,2,0))</f>
        <v/>
      </c>
      <c r="Y184" s="10"/>
      <c r="Z184" s="11" t="str">
        <f>IF(ISERROR(VLOOKUP($Y184,Scorecard!$D$73:$E$75,2,0)),"",VLOOKUP($Y184,Scorecard!$D$73:$E$75,2,0))</f>
        <v/>
      </c>
      <c r="AA184" s="13"/>
      <c r="AB184" s="10"/>
      <c r="AC184" s="11" t="str">
        <f>IF(ISERROR(VLOOKUP($AB184,Scorecard!$D$80:$E$83,2,0)),"",VLOOKUP($AB184,Scorecard!$D$80:$E$83,2,0))</f>
        <v/>
      </c>
      <c r="AD184" s="10"/>
      <c r="AE184" s="11" t="str">
        <f>IF(ISERROR(VLOOKUP($AD184,Scorecard!$D$88:$E$89,2,0)),"",VLOOKUP($AD184,Scorecard!$D$88:$E$89,2,0))</f>
        <v/>
      </c>
      <c r="AF184" s="13"/>
      <c r="AG184" s="10"/>
      <c r="AH184" s="11" t="str">
        <f>IF(ISERROR(VLOOKUP($AG184,Scorecard!$D$94:$E$95,2,0)),"",VLOOKUP($AG184,Scorecard!$D$94:$E$95,2,0))</f>
        <v/>
      </c>
      <c r="AI184" s="10"/>
      <c r="AJ184" s="11" t="str">
        <f>IF(ISERROR(VLOOKUP($AI184,Scorecard!$D$100:$E$104,2,0)),"",VLOOKUP($AI184,Scorecard!$D$100:$E$104,2,0))</f>
        <v/>
      </c>
      <c r="AK184" s="18" t="str">
        <f t="shared" si="9"/>
        <v/>
      </c>
      <c r="AL184" s="15" t="str">
        <f t="shared" si="10"/>
        <v/>
      </c>
      <c r="AM184" s="17" t="str">
        <f t="shared" si="11"/>
        <v/>
      </c>
      <c r="AN184" s="16"/>
      <c r="AO184" s="14"/>
      <c r="AP184" s="14"/>
    </row>
    <row r="185" spans="2:42">
      <c r="B185" s="10"/>
      <c r="C185" s="10"/>
      <c r="D185" s="10"/>
      <c r="E185" s="10"/>
      <c r="F185" s="10"/>
      <c r="G185" s="11" t="str">
        <f>IF(ISERROR(VLOOKUP($F185,Scorecard!$D$7:$E$11,2,0)),"",VLOOKUP($F185,Scorecard!$D$7:$E$11,2,0))</f>
        <v/>
      </c>
      <c r="H185" s="10"/>
      <c r="I185" s="11" t="str">
        <f>IF(ISERROR(VLOOKUP($H185,Scorecard!$D$16:$E$19,2,0)),"",VLOOKUP($H185,Scorecard!$D$16:$E$19,2,0))</f>
        <v/>
      </c>
      <c r="J185" s="10"/>
      <c r="K185" s="11" t="str">
        <f>IF(ISERROR(VLOOKUP($J185,Scorecard!$D$26:$E$30,2,0)),"",VLOOKUP($J185,Scorecard!$D$26:$E$30,2,0))</f>
        <v/>
      </c>
      <c r="L185" s="10"/>
      <c r="M185" s="11" t="str">
        <f>IF(ISERROR(VLOOKUP($L185,Scorecard!$D$35:$E$39,2,0)),"",VLOOKUP($L185,Scorecard!$D$35:$E$39,2,0))</f>
        <v/>
      </c>
      <c r="N185" s="10"/>
      <c r="O185" s="11"/>
      <c r="P185" s="10"/>
      <c r="Q185" s="12"/>
      <c r="R185" s="10"/>
      <c r="S185" s="19" t="str">
        <f>IF(ISERROR(VLOOKUP($P185,Scorecard!$D$46:$F$51,3,0)*Q185*R185/8/60/260),"",VLOOKUP($P185,Scorecard!$D$46:$F$51,3,0)*Q185*R185/8/60/260)</f>
        <v/>
      </c>
      <c r="T185" s="13"/>
      <c r="U185" s="10"/>
      <c r="V185" s="7" t="str">
        <f>IF(ISERROR(VLOOKUP($U185,Scorecard!$D$56:$E$59,2,0)),"",VLOOKUP($U185,Scorecard!$D$56:$E$59,2,0))</f>
        <v/>
      </c>
      <c r="W185" s="10"/>
      <c r="X185" s="11" t="str">
        <f>IF(ISERROR(VLOOKUP($W185,Scorecard!$D$66:$E$70,2,0)),"",VLOOKUP($W185,Scorecard!$D$66:$E$70,2,0))</f>
        <v/>
      </c>
      <c r="Y185" s="10"/>
      <c r="Z185" s="11" t="str">
        <f>IF(ISERROR(VLOOKUP($Y185,Scorecard!$D$73:$E$75,2,0)),"",VLOOKUP($Y185,Scorecard!$D$73:$E$75,2,0))</f>
        <v/>
      </c>
      <c r="AA185" s="13"/>
      <c r="AB185" s="10"/>
      <c r="AC185" s="11" t="str">
        <f>IF(ISERROR(VLOOKUP($AB185,Scorecard!$D$80:$E$83,2,0)),"",VLOOKUP($AB185,Scorecard!$D$80:$E$83,2,0))</f>
        <v/>
      </c>
      <c r="AD185" s="10"/>
      <c r="AE185" s="11" t="str">
        <f>IF(ISERROR(VLOOKUP($AD185,Scorecard!$D$88:$E$89,2,0)),"",VLOOKUP($AD185,Scorecard!$D$88:$E$89,2,0))</f>
        <v/>
      </c>
      <c r="AF185" s="13"/>
      <c r="AG185" s="10"/>
      <c r="AH185" s="11" t="str">
        <f>IF(ISERROR(VLOOKUP($AG185,Scorecard!$D$94:$E$95,2,0)),"",VLOOKUP($AG185,Scorecard!$D$94:$E$95,2,0))</f>
        <v/>
      </c>
      <c r="AI185" s="10"/>
      <c r="AJ185" s="11" t="str">
        <f>IF(ISERROR(VLOOKUP($AI185,Scorecard!$D$100:$E$104,2,0)),"",VLOOKUP($AI185,Scorecard!$D$100:$E$104,2,0))</f>
        <v/>
      </c>
      <c r="AK185" s="18" t="str">
        <f t="shared" si="9"/>
        <v/>
      </c>
      <c r="AL185" s="15" t="str">
        <f t="shared" si="10"/>
        <v/>
      </c>
      <c r="AM185" s="17" t="str">
        <f t="shared" si="11"/>
        <v/>
      </c>
      <c r="AN185" s="16"/>
      <c r="AO185" s="14"/>
      <c r="AP185" s="14"/>
    </row>
    <row r="186" spans="2:42">
      <c r="B186" s="10"/>
      <c r="C186" s="10"/>
      <c r="D186" s="10"/>
      <c r="E186" s="10"/>
      <c r="F186" s="10"/>
      <c r="G186" s="11" t="str">
        <f>IF(ISERROR(VLOOKUP($F186,Scorecard!$D$7:$E$11,2,0)),"",VLOOKUP($F186,Scorecard!$D$7:$E$11,2,0))</f>
        <v/>
      </c>
      <c r="H186" s="10"/>
      <c r="I186" s="11" t="str">
        <f>IF(ISERROR(VLOOKUP($H186,Scorecard!$D$16:$E$19,2,0)),"",VLOOKUP($H186,Scorecard!$D$16:$E$19,2,0))</f>
        <v/>
      </c>
      <c r="J186" s="10"/>
      <c r="K186" s="11" t="str">
        <f>IF(ISERROR(VLOOKUP($J186,Scorecard!$D$26:$E$30,2,0)),"",VLOOKUP($J186,Scorecard!$D$26:$E$30,2,0))</f>
        <v/>
      </c>
      <c r="L186" s="10"/>
      <c r="M186" s="11" t="str">
        <f>IF(ISERROR(VLOOKUP($L186,Scorecard!$D$35:$E$39,2,0)),"",VLOOKUP($L186,Scorecard!$D$35:$E$39,2,0))</f>
        <v/>
      </c>
      <c r="N186" s="10"/>
      <c r="O186" s="11"/>
      <c r="P186" s="10"/>
      <c r="Q186" s="12"/>
      <c r="R186" s="10"/>
      <c r="S186" s="19" t="str">
        <f>IF(ISERROR(VLOOKUP($P186,Scorecard!$D$46:$F$51,3,0)*Q186*R186/8/60/260),"",VLOOKUP($P186,Scorecard!$D$46:$F$51,3,0)*Q186*R186/8/60/260)</f>
        <v/>
      </c>
      <c r="T186" s="13"/>
      <c r="U186" s="10"/>
      <c r="V186" s="7" t="str">
        <f>IF(ISERROR(VLOOKUP($U186,Scorecard!$D$56:$E$59,2,0)),"",VLOOKUP($U186,Scorecard!$D$56:$E$59,2,0))</f>
        <v/>
      </c>
      <c r="W186" s="10"/>
      <c r="X186" s="11" t="str">
        <f>IF(ISERROR(VLOOKUP($W186,Scorecard!$D$66:$E$70,2,0)),"",VLOOKUP($W186,Scorecard!$D$66:$E$70,2,0))</f>
        <v/>
      </c>
      <c r="Y186" s="10"/>
      <c r="Z186" s="11" t="str">
        <f>IF(ISERROR(VLOOKUP($Y186,Scorecard!$D$73:$E$75,2,0)),"",VLOOKUP($Y186,Scorecard!$D$73:$E$75,2,0))</f>
        <v/>
      </c>
      <c r="AA186" s="13"/>
      <c r="AB186" s="10"/>
      <c r="AC186" s="11" t="str">
        <f>IF(ISERROR(VLOOKUP($AB186,Scorecard!$D$80:$E$83,2,0)),"",VLOOKUP($AB186,Scorecard!$D$80:$E$83,2,0))</f>
        <v/>
      </c>
      <c r="AD186" s="10"/>
      <c r="AE186" s="11" t="str">
        <f>IF(ISERROR(VLOOKUP($AD186,Scorecard!$D$88:$E$89,2,0)),"",VLOOKUP($AD186,Scorecard!$D$88:$E$89,2,0))</f>
        <v/>
      </c>
      <c r="AF186" s="13"/>
      <c r="AG186" s="10"/>
      <c r="AH186" s="11" t="str">
        <f>IF(ISERROR(VLOOKUP($AG186,Scorecard!$D$94:$E$95,2,0)),"",VLOOKUP($AG186,Scorecard!$D$94:$E$95,2,0))</f>
        <v/>
      </c>
      <c r="AI186" s="10"/>
      <c r="AJ186" s="11" t="str">
        <f>IF(ISERROR(VLOOKUP($AI186,Scorecard!$D$100:$E$104,2,0)),"",VLOOKUP($AI186,Scorecard!$D$100:$E$104,2,0))</f>
        <v/>
      </c>
      <c r="AK186" s="18" t="str">
        <f t="shared" si="9"/>
        <v/>
      </c>
      <c r="AL186" s="15" t="str">
        <f t="shared" si="10"/>
        <v/>
      </c>
      <c r="AM186" s="17" t="str">
        <f t="shared" si="11"/>
        <v/>
      </c>
      <c r="AN186" s="16"/>
      <c r="AO186" s="14"/>
      <c r="AP186" s="14"/>
    </row>
    <row r="187" spans="2:42">
      <c r="B187" s="10"/>
      <c r="C187" s="10"/>
      <c r="D187" s="10"/>
      <c r="E187" s="10"/>
      <c r="F187" s="10"/>
      <c r="G187" s="11" t="str">
        <f>IF(ISERROR(VLOOKUP($F187,Scorecard!$D$7:$E$11,2,0)),"",VLOOKUP($F187,Scorecard!$D$7:$E$11,2,0))</f>
        <v/>
      </c>
      <c r="H187" s="10"/>
      <c r="I187" s="11" t="str">
        <f>IF(ISERROR(VLOOKUP($H187,Scorecard!$D$16:$E$19,2,0)),"",VLOOKUP($H187,Scorecard!$D$16:$E$19,2,0))</f>
        <v/>
      </c>
      <c r="J187" s="10"/>
      <c r="K187" s="11" t="str">
        <f>IF(ISERROR(VLOOKUP($J187,Scorecard!$D$26:$E$30,2,0)),"",VLOOKUP($J187,Scorecard!$D$26:$E$30,2,0))</f>
        <v/>
      </c>
      <c r="L187" s="10"/>
      <c r="M187" s="11" t="str">
        <f>IF(ISERROR(VLOOKUP($L187,Scorecard!$D$35:$E$39,2,0)),"",VLOOKUP($L187,Scorecard!$D$35:$E$39,2,0))</f>
        <v/>
      </c>
      <c r="N187" s="10"/>
      <c r="O187" s="11"/>
      <c r="P187" s="10"/>
      <c r="Q187" s="12"/>
      <c r="R187" s="10"/>
      <c r="S187" s="19" t="str">
        <f>IF(ISERROR(VLOOKUP($P187,Scorecard!$D$46:$F$51,3,0)*Q187*R187/8/60/260),"",VLOOKUP($P187,Scorecard!$D$46:$F$51,3,0)*Q187*R187/8/60/260)</f>
        <v/>
      </c>
      <c r="T187" s="13"/>
      <c r="U187" s="10"/>
      <c r="V187" s="7" t="str">
        <f>IF(ISERROR(VLOOKUP($U187,Scorecard!$D$56:$E$59,2,0)),"",VLOOKUP($U187,Scorecard!$D$56:$E$59,2,0))</f>
        <v/>
      </c>
      <c r="W187" s="10"/>
      <c r="X187" s="11" t="str">
        <f>IF(ISERROR(VLOOKUP($W187,Scorecard!$D$66:$E$70,2,0)),"",VLOOKUP($W187,Scorecard!$D$66:$E$70,2,0))</f>
        <v/>
      </c>
      <c r="Y187" s="10"/>
      <c r="Z187" s="11" t="str">
        <f>IF(ISERROR(VLOOKUP($Y187,Scorecard!$D$73:$E$75,2,0)),"",VLOOKUP($Y187,Scorecard!$D$73:$E$75,2,0))</f>
        <v/>
      </c>
      <c r="AA187" s="13"/>
      <c r="AB187" s="10"/>
      <c r="AC187" s="11" t="str">
        <f>IF(ISERROR(VLOOKUP($AB187,Scorecard!$D$80:$E$83,2,0)),"",VLOOKUP($AB187,Scorecard!$D$80:$E$83,2,0))</f>
        <v/>
      </c>
      <c r="AD187" s="10"/>
      <c r="AE187" s="11" t="str">
        <f>IF(ISERROR(VLOOKUP($AD187,Scorecard!$D$88:$E$89,2,0)),"",VLOOKUP($AD187,Scorecard!$D$88:$E$89,2,0))</f>
        <v/>
      </c>
      <c r="AF187" s="13"/>
      <c r="AG187" s="10"/>
      <c r="AH187" s="11" t="str">
        <f>IF(ISERROR(VLOOKUP($AG187,Scorecard!$D$94:$E$95,2,0)),"",VLOOKUP($AG187,Scorecard!$D$94:$E$95,2,0))</f>
        <v/>
      </c>
      <c r="AI187" s="10"/>
      <c r="AJ187" s="11" t="str">
        <f>IF(ISERROR(VLOOKUP($AI187,Scorecard!$D$100:$E$104,2,0)),"",VLOOKUP($AI187,Scorecard!$D$100:$E$104,2,0))</f>
        <v/>
      </c>
      <c r="AK187" s="18" t="str">
        <f t="shared" si="9"/>
        <v/>
      </c>
      <c r="AL187" s="15" t="str">
        <f t="shared" si="10"/>
        <v/>
      </c>
      <c r="AM187" s="17" t="str">
        <f t="shared" si="11"/>
        <v/>
      </c>
      <c r="AN187" s="16"/>
      <c r="AO187" s="14"/>
      <c r="AP187" s="14"/>
    </row>
    <row r="188" spans="2:42">
      <c r="B188" s="10"/>
      <c r="C188" s="10"/>
      <c r="D188" s="10"/>
      <c r="E188" s="10"/>
      <c r="F188" s="10"/>
      <c r="G188" s="11" t="str">
        <f>IF(ISERROR(VLOOKUP($F188,Scorecard!$D$7:$E$11,2,0)),"",VLOOKUP($F188,Scorecard!$D$7:$E$11,2,0))</f>
        <v/>
      </c>
      <c r="H188" s="10"/>
      <c r="I188" s="11" t="str">
        <f>IF(ISERROR(VLOOKUP($H188,Scorecard!$D$16:$E$19,2,0)),"",VLOOKUP($H188,Scorecard!$D$16:$E$19,2,0))</f>
        <v/>
      </c>
      <c r="J188" s="10"/>
      <c r="K188" s="11" t="str">
        <f>IF(ISERROR(VLOOKUP($J188,Scorecard!$D$26:$E$30,2,0)),"",VLOOKUP($J188,Scorecard!$D$26:$E$30,2,0))</f>
        <v/>
      </c>
      <c r="L188" s="10"/>
      <c r="M188" s="11" t="str">
        <f>IF(ISERROR(VLOOKUP($L188,Scorecard!$D$35:$E$39,2,0)),"",VLOOKUP($L188,Scorecard!$D$35:$E$39,2,0))</f>
        <v/>
      </c>
      <c r="N188" s="10"/>
      <c r="O188" s="11"/>
      <c r="P188" s="10"/>
      <c r="Q188" s="12"/>
      <c r="R188" s="10"/>
      <c r="S188" s="19" t="str">
        <f>IF(ISERROR(VLOOKUP($P188,Scorecard!$D$46:$F$51,3,0)*Q188*R188/8/60/260),"",VLOOKUP($P188,Scorecard!$D$46:$F$51,3,0)*Q188*R188/8/60/260)</f>
        <v/>
      </c>
      <c r="T188" s="13"/>
      <c r="U188" s="10"/>
      <c r="V188" s="7" t="str">
        <f>IF(ISERROR(VLOOKUP($U188,Scorecard!$D$56:$E$59,2,0)),"",VLOOKUP($U188,Scorecard!$D$56:$E$59,2,0))</f>
        <v/>
      </c>
      <c r="W188" s="10"/>
      <c r="X188" s="11" t="str">
        <f>IF(ISERROR(VLOOKUP($W188,Scorecard!$D$66:$E$70,2,0)),"",VLOOKUP($W188,Scorecard!$D$66:$E$70,2,0))</f>
        <v/>
      </c>
      <c r="Y188" s="10"/>
      <c r="Z188" s="11" t="str">
        <f>IF(ISERROR(VLOOKUP($Y188,Scorecard!$D$73:$E$75,2,0)),"",VLOOKUP($Y188,Scorecard!$D$73:$E$75,2,0))</f>
        <v/>
      </c>
      <c r="AA188" s="13"/>
      <c r="AB188" s="10"/>
      <c r="AC188" s="11" t="str">
        <f>IF(ISERROR(VLOOKUP($AB188,Scorecard!$D$80:$E$83,2,0)),"",VLOOKUP($AB188,Scorecard!$D$80:$E$83,2,0))</f>
        <v/>
      </c>
      <c r="AD188" s="10"/>
      <c r="AE188" s="11" t="str">
        <f>IF(ISERROR(VLOOKUP($AD188,Scorecard!$D$88:$E$89,2,0)),"",VLOOKUP($AD188,Scorecard!$D$88:$E$89,2,0))</f>
        <v/>
      </c>
      <c r="AF188" s="13"/>
      <c r="AG188" s="10"/>
      <c r="AH188" s="11" t="str">
        <f>IF(ISERROR(VLOOKUP($AG188,Scorecard!$D$94:$E$95,2,0)),"",VLOOKUP($AG188,Scorecard!$D$94:$E$95,2,0))</f>
        <v/>
      </c>
      <c r="AI188" s="10"/>
      <c r="AJ188" s="11" t="str">
        <f>IF(ISERROR(VLOOKUP($AI188,Scorecard!$D$100:$E$104,2,0)),"",VLOOKUP($AI188,Scorecard!$D$100:$E$104,2,0))</f>
        <v/>
      </c>
      <c r="AK188" s="18" t="str">
        <f t="shared" si="9"/>
        <v/>
      </c>
      <c r="AL188" s="15" t="str">
        <f t="shared" si="10"/>
        <v/>
      </c>
      <c r="AM188" s="17" t="str">
        <f t="shared" si="11"/>
        <v/>
      </c>
      <c r="AN188" s="16"/>
      <c r="AO188" s="14"/>
      <c r="AP188" s="14"/>
    </row>
    <row r="189" spans="2:42">
      <c r="B189" s="10"/>
      <c r="C189" s="10"/>
      <c r="D189" s="10"/>
      <c r="E189" s="10"/>
      <c r="F189" s="10"/>
      <c r="G189" s="11" t="str">
        <f>IF(ISERROR(VLOOKUP($F189,Scorecard!$D$7:$E$11,2,0)),"",VLOOKUP($F189,Scorecard!$D$7:$E$11,2,0))</f>
        <v/>
      </c>
      <c r="H189" s="10"/>
      <c r="I189" s="11" t="str">
        <f>IF(ISERROR(VLOOKUP($H189,Scorecard!$D$16:$E$19,2,0)),"",VLOOKUP($H189,Scorecard!$D$16:$E$19,2,0))</f>
        <v/>
      </c>
      <c r="J189" s="10"/>
      <c r="K189" s="11" t="str">
        <f>IF(ISERROR(VLOOKUP($J189,Scorecard!$D$26:$E$30,2,0)),"",VLOOKUP($J189,Scorecard!$D$26:$E$30,2,0))</f>
        <v/>
      </c>
      <c r="L189" s="10"/>
      <c r="M189" s="11" t="str">
        <f>IF(ISERROR(VLOOKUP($L189,Scorecard!$D$35:$E$39,2,0)),"",VLOOKUP($L189,Scorecard!$D$35:$E$39,2,0))</f>
        <v/>
      </c>
      <c r="N189" s="10"/>
      <c r="O189" s="11"/>
      <c r="P189" s="10"/>
      <c r="Q189" s="12"/>
      <c r="R189" s="10"/>
      <c r="S189" s="19" t="str">
        <f>IF(ISERROR(VLOOKUP($P189,Scorecard!$D$46:$F$51,3,0)*Q189*R189/8/60/260),"",VLOOKUP($P189,Scorecard!$D$46:$F$51,3,0)*Q189*R189/8/60/260)</f>
        <v/>
      </c>
      <c r="T189" s="13"/>
      <c r="U189" s="10"/>
      <c r="V189" s="7" t="str">
        <f>IF(ISERROR(VLOOKUP($U189,Scorecard!$D$56:$E$59,2,0)),"",VLOOKUP($U189,Scorecard!$D$56:$E$59,2,0))</f>
        <v/>
      </c>
      <c r="W189" s="10"/>
      <c r="X189" s="11" t="str">
        <f>IF(ISERROR(VLOOKUP($W189,Scorecard!$D$66:$E$70,2,0)),"",VLOOKUP($W189,Scorecard!$D$66:$E$70,2,0))</f>
        <v/>
      </c>
      <c r="Y189" s="10"/>
      <c r="Z189" s="11" t="str">
        <f>IF(ISERROR(VLOOKUP($Y189,Scorecard!$D$73:$E$75,2,0)),"",VLOOKUP($Y189,Scorecard!$D$73:$E$75,2,0))</f>
        <v/>
      </c>
      <c r="AA189" s="13"/>
      <c r="AB189" s="10"/>
      <c r="AC189" s="11" t="str">
        <f>IF(ISERROR(VLOOKUP($AB189,Scorecard!$D$80:$E$83,2,0)),"",VLOOKUP($AB189,Scorecard!$D$80:$E$83,2,0))</f>
        <v/>
      </c>
      <c r="AD189" s="10"/>
      <c r="AE189" s="11" t="str">
        <f>IF(ISERROR(VLOOKUP($AD189,Scorecard!$D$88:$E$89,2,0)),"",VLOOKUP($AD189,Scorecard!$D$88:$E$89,2,0))</f>
        <v/>
      </c>
      <c r="AF189" s="13"/>
      <c r="AG189" s="10"/>
      <c r="AH189" s="11" t="str">
        <f>IF(ISERROR(VLOOKUP($AG189,Scorecard!$D$94:$E$95,2,0)),"",VLOOKUP($AG189,Scorecard!$D$94:$E$95,2,0))</f>
        <v/>
      </c>
      <c r="AI189" s="10"/>
      <c r="AJ189" s="11" t="str">
        <f>IF(ISERROR(VLOOKUP($AI189,Scorecard!$D$100:$E$104,2,0)),"",VLOOKUP($AI189,Scorecard!$D$100:$E$104,2,0))</f>
        <v/>
      </c>
      <c r="AK189" s="18" t="str">
        <f t="shared" si="9"/>
        <v/>
      </c>
      <c r="AL189" s="15" t="str">
        <f t="shared" si="10"/>
        <v/>
      </c>
      <c r="AM189" s="17" t="str">
        <f t="shared" si="11"/>
        <v/>
      </c>
      <c r="AN189" s="16"/>
      <c r="AO189" s="14"/>
      <c r="AP189" s="14"/>
    </row>
    <row r="190" spans="2:42">
      <c r="B190" s="10"/>
      <c r="C190" s="10"/>
      <c r="D190" s="10"/>
      <c r="E190" s="10"/>
      <c r="F190" s="10"/>
      <c r="G190" s="11" t="str">
        <f>IF(ISERROR(VLOOKUP($F190,Scorecard!$D$7:$E$11,2,0)),"",VLOOKUP($F190,Scorecard!$D$7:$E$11,2,0))</f>
        <v/>
      </c>
      <c r="H190" s="10"/>
      <c r="I190" s="11" t="str">
        <f>IF(ISERROR(VLOOKUP($H190,Scorecard!$D$16:$E$19,2,0)),"",VLOOKUP($H190,Scorecard!$D$16:$E$19,2,0))</f>
        <v/>
      </c>
      <c r="J190" s="10"/>
      <c r="K190" s="11" t="str">
        <f>IF(ISERROR(VLOOKUP($J190,Scorecard!$D$26:$E$30,2,0)),"",VLOOKUP($J190,Scorecard!$D$26:$E$30,2,0))</f>
        <v/>
      </c>
      <c r="L190" s="10"/>
      <c r="M190" s="11" t="str">
        <f>IF(ISERROR(VLOOKUP($L190,Scorecard!$D$35:$E$39,2,0)),"",VLOOKUP($L190,Scorecard!$D$35:$E$39,2,0))</f>
        <v/>
      </c>
      <c r="N190" s="10"/>
      <c r="O190" s="11"/>
      <c r="P190" s="10"/>
      <c r="Q190" s="12"/>
      <c r="R190" s="10"/>
      <c r="S190" s="19" t="str">
        <f>IF(ISERROR(VLOOKUP($P190,Scorecard!$D$46:$F$51,3,0)*Q190*R190/8/60/260),"",VLOOKUP($P190,Scorecard!$D$46:$F$51,3,0)*Q190*R190/8/60/260)</f>
        <v/>
      </c>
      <c r="T190" s="13"/>
      <c r="U190" s="10"/>
      <c r="V190" s="7" t="str">
        <f>IF(ISERROR(VLOOKUP($U190,Scorecard!$D$56:$E$59,2,0)),"",VLOOKUP($U190,Scorecard!$D$56:$E$59,2,0))</f>
        <v/>
      </c>
      <c r="W190" s="10"/>
      <c r="X190" s="11" t="str">
        <f>IF(ISERROR(VLOOKUP($W190,Scorecard!$D$66:$E$70,2,0)),"",VLOOKUP($W190,Scorecard!$D$66:$E$70,2,0))</f>
        <v/>
      </c>
      <c r="Y190" s="10"/>
      <c r="Z190" s="11" t="str">
        <f>IF(ISERROR(VLOOKUP($Y190,Scorecard!$D$73:$E$75,2,0)),"",VLOOKUP($Y190,Scorecard!$D$73:$E$75,2,0))</f>
        <v/>
      </c>
      <c r="AA190" s="13"/>
      <c r="AB190" s="10"/>
      <c r="AC190" s="11" t="str">
        <f>IF(ISERROR(VLOOKUP($AB190,Scorecard!$D$80:$E$83,2,0)),"",VLOOKUP($AB190,Scorecard!$D$80:$E$83,2,0))</f>
        <v/>
      </c>
      <c r="AD190" s="10"/>
      <c r="AE190" s="11" t="str">
        <f>IF(ISERROR(VLOOKUP($AD190,Scorecard!$D$88:$E$89,2,0)),"",VLOOKUP($AD190,Scorecard!$D$88:$E$89,2,0))</f>
        <v/>
      </c>
      <c r="AF190" s="13"/>
      <c r="AG190" s="10"/>
      <c r="AH190" s="11" t="str">
        <f>IF(ISERROR(VLOOKUP($AG190,Scorecard!$D$94:$E$95,2,0)),"",VLOOKUP($AG190,Scorecard!$D$94:$E$95,2,0))</f>
        <v/>
      </c>
      <c r="AI190" s="10"/>
      <c r="AJ190" s="11" t="str">
        <f>IF(ISERROR(VLOOKUP($AI190,Scorecard!$D$100:$E$104,2,0)),"",VLOOKUP($AI190,Scorecard!$D$100:$E$104,2,0))</f>
        <v/>
      </c>
      <c r="AK190" s="18" t="str">
        <f t="shared" si="9"/>
        <v/>
      </c>
      <c r="AL190" s="15" t="str">
        <f t="shared" si="10"/>
        <v/>
      </c>
      <c r="AM190" s="17" t="str">
        <f t="shared" si="11"/>
        <v/>
      </c>
      <c r="AN190" s="16"/>
      <c r="AO190" s="14"/>
      <c r="AP190" s="14"/>
    </row>
    <row r="191" spans="2:42">
      <c r="B191" s="10"/>
      <c r="C191" s="10"/>
      <c r="D191" s="10"/>
      <c r="E191" s="10"/>
      <c r="F191" s="10"/>
      <c r="G191" s="11" t="str">
        <f>IF(ISERROR(VLOOKUP($F191,Scorecard!$D$7:$E$11,2,0)),"",VLOOKUP($F191,Scorecard!$D$7:$E$11,2,0))</f>
        <v/>
      </c>
      <c r="H191" s="10"/>
      <c r="I191" s="11" t="str">
        <f>IF(ISERROR(VLOOKUP($H191,Scorecard!$D$16:$E$19,2,0)),"",VLOOKUP($H191,Scorecard!$D$16:$E$19,2,0))</f>
        <v/>
      </c>
      <c r="J191" s="10"/>
      <c r="K191" s="11" t="str">
        <f>IF(ISERROR(VLOOKUP($J191,Scorecard!$D$26:$E$30,2,0)),"",VLOOKUP($J191,Scorecard!$D$26:$E$30,2,0))</f>
        <v/>
      </c>
      <c r="L191" s="10"/>
      <c r="M191" s="11" t="str">
        <f>IF(ISERROR(VLOOKUP($L191,Scorecard!$D$35:$E$39,2,0)),"",VLOOKUP($L191,Scorecard!$D$35:$E$39,2,0))</f>
        <v/>
      </c>
      <c r="N191" s="10"/>
      <c r="O191" s="11"/>
      <c r="P191" s="10"/>
      <c r="Q191" s="12"/>
      <c r="R191" s="10"/>
      <c r="S191" s="19" t="str">
        <f>IF(ISERROR(VLOOKUP($P191,Scorecard!$D$46:$F$51,3,0)*Q191*R191/8/60/260),"",VLOOKUP($P191,Scorecard!$D$46:$F$51,3,0)*Q191*R191/8/60/260)</f>
        <v/>
      </c>
      <c r="T191" s="13"/>
      <c r="U191" s="10"/>
      <c r="V191" s="7" t="str">
        <f>IF(ISERROR(VLOOKUP($U191,Scorecard!$D$56:$E$59,2,0)),"",VLOOKUP($U191,Scorecard!$D$56:$E$59,2,0))</f>
        <v/>
      </c>
      <c r="W191" s="10"/>
      <c r="X191" s="11" t="str">
        <f>IF(ISERROR(VLOOKUP($W191,Scorecard!$D$66:$E$70,2,0)),"",VLOOKUP($W191,Scorecard!$D$66:$E$70,2,0))</f>
        <v/>
      </c>
      <c r="Y191" s="10"/>
      <c r="Z191" s="11" t="str">
        <f>IF(ISERROR(VLOOKUP($Y191,Scorecard!$D$73:$E$75,2,0)),"",VLOOKUP($Y191,Scorecard!$D$73:$E$75,2,0))</f>
        <v/>
      </c>
      <c r="AA191" s="13"/>
      <c r="AB191" s="10"/>
      <c r="AC191" s="11" t="str">
        <f>IF(ISERROR(VLOOKUP($AB191,Scorecard!$D$80:$E$83,2,0)),"",VLOOKUP($AB191,Scorecard!$D$80:$E$83,2,0))</f>
        <v/>
      </c>
      <c r="AD191" s="10"/>
      <c r="AE191" s="11" t="str">
        <f>IF(ISERROR(VLOOKUP($AD191,Scorecard!$D$88:$E$89,2,0)),"",VLOOKUP($AD191,Scorecard!$D$88:$E$89,2,0))</f>
        <v/>
      </c>
      <c r="AF191" s="13"/>
      <c r="AG191" s="10"/>
      <c r="AH191" s="11" t="str">
        <f>IF(ISERROR(VLOOKUP($AG191,Scorecard!$D$94:$E$95,2,0)),"",VLOOKUP($AG191,Scorecard!$D$94:$E$95,2,0))</f>
        <v/>
      </c>
      <c r="AI191" s="10"/>
      <c r="AJ191" s="11" t="str">
        <f>IF(ISERROR(VLOOKUP($AI191,Scorecard!$D$100:$E$104,2,0)),"",VLOOKUP($AI191,Scorecard!$D$100:$E$104,2,0))</f>
        <v/>
      </c>
      <c r="AK191" s="18" t="str">
        <f t="shared" si="9"/>
        <v/>
      </c>
      <c r="AL191" s="15" t="str">
        <f t="shared" si="10"/>
        <v/>
      </c>
      <c r="AM191" s="17" t="str">
        <f t="shared" si="11"/>
        <v/>
      </c>
      <c r="AN191" s="16"/>
      <c r="AO191" s="14"/>
      <c r="AP191" s="14"/>
    </row>
    <row r="192" spans="2:42">
      <c r="B192" s="10"/>
      <c r="C192" s="10"/>
      <c r="D192" s="10"/>
      <c r="E192" s="10"/>
      <c r="F192" s="10"/>
      <c r="G192" s="11" t="str">
        <f>IF(ISERROR(VLOOKUP($F192,Scorecard!$D$7:$E$11,2,0)),"",VLOOKUP($F192,Scorecard!$D$7:$E$11,2,0))</f>
        <v/>
      </c>
      <c r="H192" s="10"/>
      <c r="I192" s="11" t="str">
        <f>IF(ISERROR(VLOOKUP($H192,Scorecard!$D$16:$E$19,2,0)),"",VLOOKUP($H192,Scorecard!$D$16:$E$19,2,0))</f>
        <v/>
      </c>
      <c r="J192" s="10"/>
      <c r="K192" s="11" t="str">
        <f>IF(ISERROR(VLOOKUP($J192,Scorecard!$D$26:$E$30,2,0)),"",VLOOKUP($J192,Scorecard!$D$26:$E$30,2,0))</f>
        <v/>
      </c>
      <c r="L192" s="10"/>
      <c r="M192" s="11" t="str">
        <f>IF(ISERROR(VLOOKUP($L192,Scorecard!$D$35:$E$39,2,0)),"",VLOOKUP($L192,Scorecard!$D$35:$E$39,2,0))</f>
        <v/>
      </c>
      <c r="N192" s="10"/>
      <c r="O192" s="11"/>
      <c r="P192" s="10"/>
      <c r="Q192" s="12"/>
      <c r="R192" s="10"/>
      <c r="S192" s="19" t="str">
        <f>IF(ISERROR(VLOOKUP($P192,Scorecard!$D$46:$F$51,3,0)*Q192*R192/8/60/260),"",VLOOKUP($P192,Scorecard!$D$46:$F$51,3,0)*Q192*R192/8/60/260)</f>
        <v/>
      </c>
      <c r="T192" s="13"/>
      <c r="U192" s="10"/>
      <c r="V192" s="7" t="str">
        <f>IF(ISERROR(VLOOKUP($U192,Scorecard!$D$56:$E$59,2,0)),"",VLOOKUP($U192,Scorecard!$D$56:$E$59,2,0))</f>
        <v/>
      </c>
      <c r="W192" s="10"/>
      <c r="X192" s="11" t="str">
        <f>IF(ISERROR(VLOOKUP($W192,Scorecard!$D$66:$E$70,2,0)),"",VLOOKUP($W192,Scorecard!$D$66:$E$70,2,0))</f>
        <v/>
      </c>
      <c r="Y192" s="10"/>
      <c r="Z192" s="11" t="str">
        <f>IF(ISERROR(VLOOKUP($Y192,Scorecard!$D$73:$E$75,2,0)),"",VLOOKUP($Y192,Scorecard!$D$73:$E$75,2,0))</f>
        <v/>
      </c>
      <c r="AA192" s="13"/>
      <c r="AB192" s="10"/>
      <c r="AC192" s="11" t="str">
        <f>IF(ISERROR(VLOOKUP($AB192,Scorecard!$D$80:$E$83,2,0)),"",VLOOKUP($AB192,Scorecard!$D$80:$E$83,2,0))</f>
        <v/>
      </c>
      <c r="AD192" s="10"/>
      <c r="AE192" s="11" t="str">
        <f>IF(ISERROR(VLOOKUP($AD192,Scorecard!$D$88:$E$89,2,0)),"",VLOOKUP($AD192,Scorecard!$D$88:$E$89,2,0))</f>
        <v/>
      </c>
      <c r="AF192" s="13"/>
      <c r="AG192" s="10"/>
      <c r="AH192" s="11" t="str">
        <f>IF(ISERROR(VLOOKUP($AG192,Scorecard!$D$94:$E$95,2,0)),"",VLOOKUP($AG192,Scorecard!$D$94:$E$95,2,0))</f>
        <v/>
      </c>
      <c r="AI192" s="10"/>
      <c r="AJ192" s="11" t="str">
        <f>IF(ISERROR(VLOOKUP($AI192,Scorecard!$D$100:$E$104,2,0)),"",VLOOKUP($AI192,Scorecard!$D$100:$E$104,2,0))</f>
        <v/>
      </c>
      <c r="AK192" s="18" t="str">
        <f t="shared" si="9"/>
        <v/>
      </c>
      <c r="AL192" s="15" t="str">
        <f t="shared" si="10"/>
        <v/>
      </c>
      <c r="AM192" s="17" t="str">
        <f t="shared" si="11"/>
        <v/>
      </c>
      <c r="AN192" s="16"/>
      <c r="AO192" s="14"/>
      <c r="AP192" s="14"/>
    </row>
    <row r="193" spans="2:42">
      <c r="B193" s="10"/>
      <c r="C193" s="10"/>
      <c r="D193" s="10"/>
      <c r="E193" s="10"/>
      <c r="F193" s="10"/>
      <c r="G193" s="11" t="str">
        <f>IF(ISERROR(VLOOKUP($F193,Scorecard!$D$7:$E$11,2,0)),"",VLOOKUP($F193,Scorecard!$D$7:$E$11,2,0))</f>
        <v/>
      </c>
      <c r="H193" s="10"/>
      <c r="I193" s="11" t="str">
        <f>IF(ISERROR(VLOOKUP($H193,Scorecard!$D$16:$E$19,2,0)),"",VLOOKUP($H193,Scorecard!$D$16:$E$19,2,0))</f>
        <v/>
      </c>
      <c r="J193" s="10"/>
      <c r="K193" s="11" t="str">
        <f>IF(ISERROR(VLOOKUP($J193,Scorecard!$D$26:$E$30,2,0)),"",VLOOKUP($J193,Scorecard!$D$26:$E$30,2,0))</f>
        <v/>
      </c>
      <c r="L193" s="10"/>
      <c r="M193" s="11" t="str">
        <f>IF(ISERROR(VLOOKUP($L193,Scorecard!$D$35:$E$39,2,0)),"",VLOOKUP($L193,Scorecard!$D$35:$E$39,2,0))</f>
        <v/>
      </c>
      <c r="N193" s="10"/>
      <c r="O193" s="11"/>
      <c r="P193" s="10"/>
      <c r="Q193" s="12"/>
      <c r="R193" s="10"/>
      <c r="S193" s="19" t="str">
        <f>IF(ISERROR(VLOOKUP($P193,Scorecard!$D$46:$F$51,3,0)*Q193*R193/8/60/260),"",VLOOKUP($P193,Scorecard!$D$46:$F$51,3,0)*Q193*R193/8/60/260)</f>
        <v/>
      </c>
      <c r="T193" s="13"/>
      <c r="U193" s="10"/>
      <c r="V193" s="7" t="str">
        <f>IF(ISERROR(VLOOKUP($U193,Scorecard!$D$56:$E$59,2,0)),"",VLOOKUP($U193,Scorecard!$D$56:$E$59,2,0))</f>
        <v/>
      </c>
      <c r="W193" s="10"/>
      <c r="X193" s="11" t="str">
        <f>IF(ISERROR(VLOOKUP($W193,Scorecard!$D$66:$E$70,2,0)),"",VLOOKUP($W193,Scorecard!$D$66:$E$70,2,0))</f>
        <v/>
      </c>
      <c r="Y193" s="10"/>
      <c r="Z193" s="11" t="str">
        <f>IF(ISERROR(VLOOKUP($Y193,Scorecard!$D$73:$E$75,2,0)),"",VLOOKUP($Y193,Scorecard!$D$73:$E$75,2,0))</f>
        <v/>
      </c>
      <c r="AA193" s="13"/>
      <c r="AB193" s="10"/>
      <c r="AC193" s="11" t="str">
        <f>IF(ISERROR(VLOOKUP($AB193,Scorecard!$D$80:$E$83,2,0)),"",VLOOKUP($AB193,Scorecard!$D$80:$E$83,2,0))</f>
        <v/>
      </c>
      <c r="AD193" s="10"/>
      <c r="AE193" s="11" t="str">
        <f>IF(ISERROR(VLOOKUP($AD193,Scorecard!$D$88:$E$89,2,0)),"",VLOOKUP($AD193,Scorecard!$D$88:$E$89,2,0))</f>
        <v/>
      </c>
      <c r="AF193" s="13"/>
      <c r="AG193" s="10"/>
      <c r="AH193" s="11" t="str">
        <f>IF(ISERROR(VLOOKUP($AG193,Scorecard!$D$94:$E$95,2,0)),"",VLOOKUP($AG193,Scorecard!$D$94:$E$95,2,0))</f>
        <v/>
      </c>
      <c r="AI193" s="10"/>
      <c r="AJ193" s="11" t="str">
        <f>IF(ISERROR(VLOOKUP($AI193,Scorecard!$D$100:$E$104,2,0)),"",VLOOKUP($AI193,Scorecard!$D$100:$E$104,2,0))</f>
        <v/>
      </c>
      <c r="AK193" s="18" t="str">
        <f t="shared" si="9"/>
        <v/>
      </c>
      <c r="AL193" s="15" t="str">
        <f t="shared" si="10"/>
        <v/>
      </c>
      <c r="AM193" s="17" t="str">
        <f t="shared" si="11"/>
        <v/>
      </c>
      <c r="AN193" s="16"/>
      <c r="AO193" s="14"/>
      <c r="AP193" s="14"/>
    </row>
    <row r="194" spans="2:42">
      <c r="B194" s="10"/>
      <c r="C194" s="10"/>
      <c r="D194" s="10"/>
      <c r="E194" s="10"/>
      <c r="F194" s="10"/>
      <c r="G194" s="11" t="str">
        <f>IF(ISERROR(VLOOKUP($F194,Scorecard!$D$7:$E$11,2,0)),"",VLOOKUP($F194,Scorecard!$D$7:$E$11,2,0))</f>
        <v/>
      </c>
      <c r="H194" s="10"/>
      <c r="I194" s="11" t="str">
        <f>IF(ISERROR(VLOOKUP($H194,Scorecard!$D$16:$E$19,2,0)),"",VLOOKUP($H194,Scorecard!$D$16:$E$19,2,0))</f>
        <v/>
      </c>
      <c r="J194" s="10"/>
      <c r="K194" s="11" t="str">
        <f>IF(ISERROR(VLOOKUP($J194,Scorecard!$D$26:$E$30,2,0)),"",VLOOKUP($J194,Scorecard!$D$26:$E$30,2,0))</f>
        <v/>
      </c>
      <c r="L194" s="10"/>
      <c r="M194" s="11" t="str">
        <f>IF(ISERROR(VLOOKUP($L194,Scorecard!$D$35:$E$39,2,0)),"",VLOOKUP($L194,Scorecard!$D$35:$E$39,2,0))</f>
        <v/>
      </c>
      <c r="N194" s="10"/>
      <c r="O194" s="11"/>
      <c r="P194" s="10"/>
      <c r="Q194" s="12"/>
      <c r="R194" s="10"/>
      <c r="S194" s="19" t="str">
        <f>IF(ISERROR(VLOOKUP($P194,Scorecard!$D$46:$F$51,3,0)*Q194*R194/8/60/260),"",VLOOKUP($P194,Scorecard!$D$46:$F$51,3,0)*Q194*R194/8/60/260)</f>
        <v/>
      </c>
      <c r="T194" s="13"/>
      <c r="U194" s="10"/>
      <c r="V194" s="7" t="str">
        <f>IF(ISERROR(VLOOKUP($U194,Scorecard!$D$56:$E$59,2,0)),"",VLOOKUP($U194,Scorecard!$D$56:$E$59,2,0))</f>
        <v/>
      </c>
      <c r="W194" s="10"/>
      <c r="X194" s="11" t="str">
        <f>IF(ISERROR(VLOOKUP($W194,Scorecard!$D$66:$E$70,2,0)),"",VLOOKUP($W194,Scorecard!$D$66:$E$70,2,0))</f>
        <v/>
      </c>
      <c r="Y194" s="10"/>
      <c r="Z194" s="11" t="str">
        <f>IF(ISERROR(VLOOKUP($Y194,Scorecard!$D$73:$E$75,2,0)),"",VLOOKUP($Y194,Scorecard!$D$73:$E$75,2,0))</f>
        <v/>
      </c>
      <c r="AA194" s="13"/>
      <c r="AB194" s="10"/>
      <c r="AC194" s="11" t="str">
        <f>IF(ISERROR(VLOOKUP($AB194,Scorecard!$D$80:$E$83,2,0)),"",VLOOKUP($AB194,Scorecard!$D$80:$E$83,2,0))</f>
        <v/>
      </c>
      <c r="AD194" s="10"/>
      <c r="AE194" s="11" t="str">
        <f>IF(ISERROR(VLOOKUP($AD194,Scorecard!$D$88:$E$89,2,0)),"",VLOOKUP($AD194,Scorecard!$D$88:$E$89,2,0))</f>
        <v/>
      </c>
      <c r="AF194" s="13"/>
      <c r="AG194" s="10"/>
      <c r="AH194" s="11" t="str">
        <f>IF(ISERROR(VLOOKUP($AG194,Scorecard!$D$94:$E$95,2,0)),"",VLOOKUP($AG194,Scorecard!$D$94:$E$95,2,0))</f>
        <v/>
      </c>
      <c r="AI194" s="10"/>
      <c r="AJ194" s="11" t="str">
        <f>IF(ISERROR(VLOOKUP($AI194,Scorecard!$D$100:$E$104,2,0)),"",VLOOKUP($AI194,Scorecard!$D$100:$E$104,2,0))</f>
        <v/>
      </c>
      <c r="AK194" s="18" t="str">
        <f t="shared" si="9"/>
        <v/>
      </c>
      <c r="AL194" s="15" t="str">
        <f t="shared" si="10"/>
        <v/>
      </c>
      <c r="AM194" s="17" t="str">
        <f t="shared" si="11"/>
        <v/>
      </c>
      <c r="AN194" s="16"/>
      <c r="AO194" s="14"/>
      <c r="AP194" s="14"/>
    </row>
    <row r="195" spans="2:42">
      <c r="B195" s="10"/>
      <c r="C195" s="10"/>
      <c r="D195" s="10"/>
      <c r="E195" s="10"/>
      <c r="F195" s="10"/>
      <c r="G195" s="11" t="str">
        <f>IF(ISERROR(VLOOKUP($F195,Scorecard!$D$7:$E$11,2,0)),"",VLOOKUP($F195,Scorecard!$D$7:$E$11,2,0))</f>
        <v/>
      </c>
      <c r="H195" s="10"/>
      <c r="I195" s="11" t="str">
        <f>IF(ISERROR(VLOOKUP($H195,Scorecard!$D$16:$E$19,2,0)),"",VLOOKUP($H195,Scorecard!$D$16:$E$19,2,0))</f>
        <v/>
      </c>
      <c r="J195" s="10"/>
      <c r="K195" s="11" t="str">
        <f>IF(ISERROR(VLOOKUP($J195,Scorecard!$D$26:$E$30,2,0)),"",VLOOKUP($J195,Scorecard!$D$26:$E$30,2,0))</f>
        <v/>
      </c>
      <c r="L195" s="10"/>
      <c r="M195" s="11" t="str">
        <f>IF(ISERROR(VLOOKUP($L195,Scorecard!$D$35:$E$39,2,0)),"",VLOOKUP($L195,Scorecard!$D$35:$E$39,2,0))</f>
        <v/>
      </c>
      <c r="N195" s="10"/>
      <c r="O195" s="11"/>
      <c r="P195" s="10"/>
      <c r="Q195" s="12"/>
      <c r="R195" s="10"/>
      <c r="S195" s="19" t="str">
        <f>IF(ISERROR(VLOOKUP($P195,Scorecard!$D$46:$F$51,3,0)*Q195*R195/8/60/260),"",VLOOKUP($P195,Scorecard!$D$46:$F$51,3,0)*Q195*R195/8/60/260)</f>
        <v/>
      </c>
      <c r="T195" s="13"/>
      <c r="U195" s="10"/>
      <c r="V195" s="7" t="str">
        <f>IF(ISERROR(VLOOKUP($U195,Scorecard!$D$56:$E$59,2,0)),"",VLOOKUP($U195,Scorecard!$D$56:$E$59,2,0))</f>
        <v/>
      </c>
      <c r="W195" s="10"/>
      <c r="X195" s="11" t="str">
        <f>IF(ISERROR(VLOOKUP($W195,Scorecard!$D$66:$E$70,2,0)),"",VLOOKUP($W195,Scorecard!$D$66:$E$70,2,0))</f>
        <v/>
      </c>
      <c r="Y195" s="10"/>
      <c r="Z195" s="11" t="str">
        <f>IF(ISERROR(VLOOKUP($Y195,Scorecard!$D$73:$E$75,2,0)),"",VLOOKUP($Y195,Scorecard!$D$73:$E$75,2,0))</f>
        <v/>
      </c>
      <c r="AA195" s="13"/>
      <c r="AB195" s="10"/>
      <c r="AC195" s="11" t="str">
        <f>IF(ISERROR(VLOOKUP($AB195,Scorecard!$D$80:$E$83,2,0)),"",VLOOKUP($AB195,Scorecard!$D$80:$E$83,2,0))</f>
        <v/>
      </c>
      <c r="AD195" s="10"/>
      <c r="AE195" s="11" t="str">
        <f>IF(ISERROR(VLOOKUP($AD195,Scorecard!$D$88:$E$89,2,0)),"",VLOOKUP($AD195,Scorecard!$D$88:$E$89,2,0))</f>
        <v/>
      </c>
      <c r="AF195" s="13"/>
      <c r="AG195" s="10"/>
      <c r="AH195" s="11" t="str">
        <f>IF(ISERROR(VLOOKUP($AG195,Scorecard!$D$94:$E$95,2,0)),"",VLOOKUP($AG195,Scorecard!$D$94:$E$95,2,0))</f>
        <v/>
      </c>
      <c r="AI195" s="10"/>
      <c r="AJ195" s="11" t="str">
        <f>IF(ISERROR(VLOOKUP($AI195,Scorecard!$D$100:$E$104,2,0)),"",VLOOKUP($AI195,Scorecard!$D$100:$E$104,2,0))</f>
        <v/>
      </c>
      <c r="AK195" s="18" t="str">
        <f t="shared" si="9"/>
        <v/>
      </c>
      <c r="AL195" s="15" t="str">
        <f t="shared" si="10"/>
        <v/>
      </c>
      <c r="AM195" s="17" t="str">
        <f t="shared" si="11"/>
        <v/>
      </c>
      <c r="AN195" s="16"/>
      <c r="AO195" s="14"/>
      <c r="AP195" s="14"/>
    </row>
    <row r="196" spans="2:42">
      <c r="B196" s="10"/>
      <c r="C196" s="10"/>
      <c r="D196" s="10"/>
      <c r="E196" s="10"/>
      <c r="F196" s="10"/>
      <c r="G196" s="11" t="str">
        <f>IF(ISERROR(VLOOKUP($F196,Scorecard!$D$7:$E$11,2,0)),"",VLOOKUP($F196,Scorecard!$D$7:$E$11,2,0))</f>
        <v/>
      </c>
      <c r="H196" s="10"/>
      <c r="I196" s="11" t="str">
        <f>IF(ISERROR(VLOOKUP($H196,Scorecard!$D$16:$E$19,2,0)),"",VLOOKUP($H196,Scorecard!$D$16:$E$19,2,0))</f>
        <v/>
      </c>
      <c r="J196" s="10"/>
      <c r="K196" s="11" t="str">
        <f>IF(ISERROR(VLOOKUP($J196,Scorecard!$D$26:$E$30,2,0)),"",VLOOKUP($J196,Scorecard!$D$26:$E$30,2,0))</f>
        <v/>
      </c>
      <c r="L196" s="10"/>
      <c r="M196" s="11" t="str">
        <f>IF(ISERROR(VLOOKUP($L196,Scorecard!$D$35:$E$39,2,0)),"",VLOOKUP($L196,Scorecard!$D$35:$E$39,2,0))</f>
        <v/>
      </c>
      <c r="N196" s="10"/>
      <c r="O196" s="11"/>
      <c r="P196" s="10"/>
      <c r="Q196" s="12"/>
      <c r="R196" s="10"/>
      <c r="S196" s="19" t="str">
        <f>IF(ISERROR(VLOOKUP($P196,Scorecard!$D$46:$F$51,3,0)*Q196*R196/8/60/260),"",VLOOKUP($P196,Scorecard!$D$46:$F$51,3,0)*Q196*R196/8/60/260)</f>
        <v/>
      </c>
      <c r="T196" s="13"/>
      <c r="U196" s="10"/>
      <c r="V196" s="7" t="str">
        <f>IF(ISERROR(VLOOKUP($U196,Scorecard!$D$56:$E$59,2,0)),"",VLOOKUP($U196,Scorecard!$D$56:$E$59,2,0))</f>
        <v/>
      </c>
      <c r="W196" s="10"/>
      <c r="X196" s="11" t="str">
        <f>IF(ISERROR(VLOOKUP($W196,Scorecard!$D$66:$E$70,2,0)),"",VLOOKUP($W196,Scorecard!$D$66:$E$70,2,0))</f>
        <v/>
      </c>
      <c r="Y196" s="10"/>
      <c r="Z196" s="11" t="str">
        <f>IF(ISERROR(VLOOKUP($Y196,Scorecard!$D$73:$E$75,2,0)),"",VLOOKUP($Y196,Scorecard!$D$73:$E$75,2,0))</f>
        <v/>
      </c>
      <c r="AA196" s="13"/>
      <c r="AB196" s="10"/>
      <c r="AC196" s="11" t="str">
        <f>IF(ISERROR(VLOOKUP($AB196,Scorecard!$D$80:$E$83,2,0)),"",VLOOKUP($AB196,Scorecard!$D$80:$E$83,2,0))</f>
        <v/>
      </c>
      <c r="AD196" s="10"/>
      <c r="AE196" s="11" t="str">
        <f>IF(ISERROR(VLOOKUP($AD196,Scorecard!$D$88:$E$89,2,0)),"",VLOOKUP($AD196,Scorecard!$D$88:$E$89,2,0))</f>
        <v/>
      </c>
      <c r="AF196" s="13"/>
      <c r="AG196" s="10"/>
      <c r="AH196" s="11" t="str">
        <f>IF(ISERROR(VLOOKUP($AG196,Scorecard!$D$94:$E$95,2,0)),"",VLOOKUP($AG196,Scorecard!$D$94:$E$95,2,0))</f>
        <v/>
      </c>
      <c r="AI196" s="10"/>
      <c r="AJ196" s="11" t="str">
        <f>IF(ISERROR(VLOOKUP($AI196,Scorecard!$D$100:$E$104,2,0)),"",VLOOKUP($AI196,Scorecard!$D$100:$E$104,2,0))</f>
        <v/>
      </c>
      <c r="AK196" s="18" t="str">
        <f t="shared" si="9"/>
        <v/>
      </c>
      <c r="AL196" s="15" t="str">
        <f t="shared" si="10"/>
        <v/>
      </c>
      <c r="AM196" s="17" t="str">
        <f t="shared" si="11"/>
        <v/>
      </c>
      <c r="AN196" s="16"/>
      <c r="AO196" s="14"/>
      <c r="AP196" s="14"/>
    </row>
    <row r="197" spans="2:42">
      <c r="B197" s="10"/>
      <c r="C197" s="10"/>
      <c r="D197" s="10"/>
      <c r="E197" s="10"/>
      <c r="F197" s="10"/>
      <c r="G197" s="11" t="str">
        <f>IF(ISERROR(VLOOKUP($F197,Scorecard!$D$7:$E$11,2,0)),"",VLOOKUP($F197,Scorecard!$D$7:$E$11,2,0))</f>
        <v/>
      </c>
      <c r="H197" s="10"/>
      <c r="I197" s="11" t="str">
        <f>IF(ISERROR(VLOOKUP($H197,Scorecard!$D$16:$E$19,2,0)),"",VLOOKUP($H197,Scorecard!$D$16:$E$19,2,0))</f>
        <v/>
      </c>
      <c r="J197" s="10"/>
      <c r="K197" s="11" t="str">
        <f>IF(ISERROR(VLOOKUP($J197,Scorecard!$D$26:$E$30,2,0)),"",VLOOKUP($J197,Scorecard!$D$26:$E$30,2,0))</f>
        <v/>
      </c>
      <c r="L197" s="10"/>
      <c r="M197" s="11" t="str">
        <f>IF(ISERROR(VLOOKUP($L197,Scorecard!$D$35:$E$39,2,0)),"",VLOOKUP($L197,Scorecard!$D$35:$E$39,2,0))</f>
        <v/>
      </c>
      <c r="N197" s="10"/>
      <c r="O197" s="11"/>
      <c r="P197" s="10"/>
      <c r="Q197" s="12"/>
      <c r="R197" s="10"/>
      <c r="S197" s="19" t="str">
        <f>IF(ISERROR(VLOOKUP($P197,Scorecard!$D$46:$F$51,3,0)*Q197*R197/8/60/260),"",VLOOKUP($P197,Scorecard!$D$46:$F$51,3,0)*Q197*R197/8/60/260)</f>
        <v/>
      </c>
      <c r="T197" s="13"/>
      <c r="U197" s="10"/>
      <c r="V197" s="7" t="str">
        <f>IF(ISERROR(VLOOKUP($U197,Scorecard!$D$56:$E$59,2,0)),"",VLOOKUP($U197,Scorecard!$D$56:$E$59,2,0))</f>
        <v/>
      </c>
      <c r="W197" s="10"/>
      <c r="X197" s="11" t="str">
        <f>IF(ISERROR(VLOOKUP($W197,Scorecard!$D$66:$E$70,2,0)),"",VLOOKUP($W197,Scorecard!$D$66:$E$70,2,0))</f>
        <v/>
      </c>
      <c r="Y197" s="10"/>
      <c r="Z197" s="11" t="str">
        <f>IF(ISERROR(VLOOKUP($Y197,Scorecard!$D$73:$E$75,2,0)),"",VLOOKUP($Y197,Scorecard!$D$73:$E$75,2,0))</f>
        <v/>
      </c>
      <c r="AA197" s="13"/>
      <c r="AB197" s="10"/>
      <c r="AC197" s="11" t="str">
        <f>IF(ISERROR(VLOOKUP($AB197,Scorecard!$D$80:$E$83,2,0)),"",VLOOKUP($AB197,Scorecard!$D$80:$E$83,2,0))</f>
        <v/>
      </c>
      <c r="AD197" s="10"/>
      <c r="AE197" s="11" t="str">
        <f>IF(ISERROR(VLOOKUP($AD197,Scorecard!$D$88:$E$89,2,0)),"",VLOOKUP($AD197,Scorecard!$D$88:$E$89,2,0))</f>
        <v/>
      </c>
      <c r="AF197" s="13"/>
      <c r="AG197" s="10"/>
      <c r="AH197" s="11" t="str">
        <f>IF(ISERROR(VLOOKUP($AG197,Scorecard!$D$94:$E$95,2,0)),"",VLOOKUP($AG197,Scorecard!$D$94:$E$95,2,0))</f>
        <v/>
      </c>
      <c r="AI197" s="10"/>
      <c r="AJ197" s="11" t="str">
        <f>IF(ISERROR(VLOOKUP($AI197,Scorecard!$D$100:$E$104,2,0)),"",VLOOKUP($AI197,Scorecard!$D$100:$E$104,2,0))</f>
        <v/>
      </c>
      <c r="AK197" s="18" t="str">
        <f t="shared" si="9"/>
        <v/>
      </c>
      <c r="AL197" s="15" t="str">
        <f t="shared" si="10"/>
        <v/>
      </c>
      <c r="AM197" s="17" t="str">
        <f t="shared" si="11"/>
        <v/>
      </c>
      <c r="AN197" s="16"/>
      <c r="AO197" s="14"/>
      <c r="AP197" s="14"/>
    </row>
    <row r="198" spans="2:42">
      <c r="B198" s="10"/>
      <c r="C198" s="10"/>
      <c r="D198" s="10"/>
      <c r="E198" s="10"/>
      <c r="F198" s="10"/>
      <c r="G198" s="11" t="str">
        <f>IF(ISERROR(VLOOKUP($F198,Scorecard!$D$7:$E$11,2,0)),"",VLOOKUP($F198,Scorecard!$D$7:$E$11,2,0))</f>
        <v/>
      </c>
      <c r="H198" s="10"/>
      <c r="I198" s="11" t="str">
        <f>IF(ISERROR(VLOOKUP($H198,Scorecard!$D$16:$E$19,2,0)),"",VLOOKUP($H198,Scorecard!$D$16:$E$19,2,0))</f>
        <v/>
      </c>
      <c r="J198" s="10"/>
      <c r="K198" s="11" t="str">
        <f>IF(ISERROR(VLOOKUP($J198,Scorecard!$D$26:$E$30,2,0)),"",VLOOKUP($J198,Scorecard!$D$26:$E$30,2,0))</f>
        <v/>
      </c>
      <c r="L198" s="10"/>
      <c r="M198" s="11" t="str">
        <f>IF(ISERROR(VLOOKUP($L198,Scorecard!$D$35:$E$39,2,0)),"",VLOOKUP($L198,Scorecard!$D$35:$E$39,2,0))</f>
        <v/>
      </c>
      <c r="N198" s="10"/>
      <c r="O198" s="11"/>
      <c r="P198" s="10"/>
      <c r="Q198" s="12"/>
      <c r="R198" s="10"/>
      <c r="S198" s="19" t="str">
        <f>IF(ISERROR(VLOOKUP($P198,Scorecard!$D$46:$F$51,3,0)*Q198*R198/8/60/260),"",VLOOKUP($P198,Scorecard!$D$46:$F$51,3,0)*Q198*R198/8/60/260)</f>
        <v/>
      </c>
      <c r="T198" s="13"/>
      <c r="U198" s="10"/>
      <c r="V198" s="7" t="str">
        <f>IF(ISERROR(VLOOKUP($U198,Scorecard!$D$56:$E$59,2,0)),"",VLOOKUP($U198,Scorecard!$D$56:$E$59,2,0))</f>
        <v/>
      </c>
      <c r="W198" s="10"/>
      <c r="X198" s="11" t="str">
        <f>IF(ISERROR(VLOOKUP($W198,Scorecard!$D$66:$E$70,2,0)),"",VLOOKUP($W198,Scorecard!$D$66:$E$70,2,0))</f>
        <v/>
      </c>
      <c r="Y198" s="10"/>
      <c r="Z198" s="11" t="str">
        <f>IF(ISERROR(VLOOKUP($Y198,Scorecard!$D$73:$E$75,2,0)),"",VLOOKUP($Y198,Scorecard!$D$73:$E$75,2,0))</f>
        <v/>
      </c>
      <c r="AA198" s="13"/>
      <c r="AB198" s="10"/>
      <c r="AC198" s="11" t="str">
        <f>IF(ISERROR(VLOOKUP($AB198,Scorecard!$D$80:$E$83,2,0)),"",VLOOKUP($AB198,Scorecard!$D$80:$E$83,2,0))</f>
        <v/>
      </c>
      <c r="AD198" s="10"/>
      <c r="AE198" s="11" t="str">
        <f>IF(ISERROR(VLOOKUP($AD198,Scorecard!$D$88:$E$89,2,0)),"",VLOOKUP($AD198,Scorecard!$D$88:$E$89,2,0))</f>
        <v/>
      </c>
      <c r="AF198" s="13"/>
      <c r="AG198" s="10"/>
      <c r="AH198" s="11" t="str">
        <f>IF(ISERROR(VLOOKUP($AG198,Scorecard!$D$94:$E$95,2,0)),"",VLOOKUP($AG198,Scorecard!$D$94:$E$95,2,0))</f>
        <v/>
      </c>
      <c r="AI198" s="10"/>
      <c r="AJ198" s="11" t="str">
        <f>IF(ISERROR(VLOOKUP($AI198,Scorecard!$D$100:$E$104,2,0)),"",VLOOKUP($AI198,Scorecard!$D$100:$E$104,2,0))</f>
        <v/>
      </c>
      <c r="AK198" s="18" t="str">
        <f t="shared" si="9"/>
        <v/>
      </c>
      <c r="AL198" s="15" t="str">
        <f t="shared" si="10"/>
        <v/>
      </c>
      <c r="AM198" s="17" t="str">
        <f t="shared" si="11"/>
        <v/>
      </c>
      <c r="AN198" s="16"/>
      <c r="AO198" s="14"/>
      <c r="AP198" s="14"/>
    </row>
    <row r="199" spans="2:42">
      <c r="B199" s="10"/>
      <c r="C199" s="10"/>
      <c r="D199" s="10"/>
      <c r="E199" s="10"/>
      <c r="F199" s="10"/>
      <c r="G199" s="11" t="str">
        <f>IF(ISERROR(VLOOKUP($F199,Scorecard!$D$7:$E$11,2,0)),"",VLOOKUP($F199,Scorecard!$D$7:$E$11,2,0))</f>
        <v/>
      </c>
      <c r="H199" s="10"/>
      <c r="I199" s="11" t="str">
        <f>IF(ISERROR(VLOOKUP($H199,Scorecard!$D$16:$E$19,2,0)),"",VLOOKUP($H199,Scorecard!$D$16:$E$19,2,0))</f>
        <v/>
      </c>
      <c r="J199" s="10"/>
      <c r="K199" s="11" t="str">
        <f>IF(ISERROR(VLOOKUP($J199,Scorecard!$D$26:$E$30,2,0)),"",VLOOKUP($J199,Scorecard!$D$26:$E$30,2,0))</f>
        <v/>
      </c>
      <c r="L199" s="10"/>
      <c r="M199" s="11" t="str">
        <f>IF(ISERROR(VLOOKUP($L199,Scorecard!$D$35:$E$39,2,0)),"",VLOOKUP($L199,Scorecard!$D$35:$E$39,2,0))</f>
        <v/>
      </c>
      <c r="N199" s="10"/>
      <c r="O199" s="11"/>
      <c r="P199" s="10"/>
      <c r="Q199" s="12"/>
      <c r="R199" s="10"/>
      <c r="S199" s="19" t="str">
        <f>IF(ISERROR(VLOOKUP($P199,Scorecard!$D$46:$F$51,3,0)*Q199*R199/8/60/260),"",VLOOKUP($P199,Scorecard!$D$46:$F$51,3,0)*Q199*R199/8/60/260)</f>
        <v/>
      </c>
      <c r="T199" s="13"/>
      <c r="U199" s="10"/>
      <c r="V199" s="7" t="str">
        <f>IF(ISERROR(VLOOKUP($U199,Scorecard!$D$56:$E$59,2,0)),"",VLOOKUP($U199,Scorecard!$D$56:$E$59,2,0))</f>
        <v/>
      </c>
      <c r="W199" s="10"/>
      <c r="X199" s="11" t="str">
        <f>IF(ISERROR(VLOOKUP($W199,Scorecard!$D$66:$E$70,2,0)),"",VLOOKUP($W199,Scorecard!$D$66:$E$70,2,0))</f>
        <v/>
      </c>
      <c r="Y199" s="10"/>
      <c r="Z199" s="11" t="str">
        <f>IF(ISERROR(VLOOKUP($Y199,Scorecard!$D$73:$E$75,2,0)),"",VLOOKUP($Y199,Scorecard!$D$73:$E$75,2,0))</f>
        <v/>
      </c>
      <c r="AA199" s="13"/>
      <c r="AB199" s="10"/>
      <c r="AC199" s="11" t="str">
        <f>IF(ISERROR(VLOOKUP($AB199,Scorecard!$D$80:$E$83,2,0)),"",VLOOKUP($AB199,Scorecard!$D$80:$E$83,2,0))</f>
        <v/>
      </c>
      <c r="AD199" s="10"/>
      <c r="AE199" s="11" t="str">
        <f>IF(ISERROR(VLOOKUP($AD199,Scorecard!$D$88:$E$89,2,0)),"",VLOOKUP($AD199,Scorecard!$D$88:$E$89,2,0))</f>
        <v/>
      </c>
      <c r="AF199" s="13"/>
      <c r="AG199" s="10"/>
      <c r="AH199" s="11" t="str">
        <f>IF(ISERROR(VLOOKUP($AG199,Scorecard!$D$94:$E$95,2,0)),"",VLOOKUP($AG199,Scorecard!$D$94:$E$95,2,0))</f>
        <v/>
      </c>
      <c r="AI199" s="10"/>
      <c r="AJ199" s="11" t="str">
        <f>IF(ISERROR(VLOOKUP($AI199,Scorecard!$D$100:$E$104,2,0)),"",VLOOKUP($AI199,Scorecard!$D$100:$E$104,2,0))</f>
        <v/>
      </c>
      <c r="AK199" s="18" t="str">
        <f t="shared" si="9"/>
        <v/>
      </c>
      <c r="AL199" s="15" t="str">
        <f t="shared" si="10"/>
        <v/>
      </c>
      <c r="AM199" s="17" t="str">
        <f t="shared" si="11"/>
        <v/>
      </c>
      <c r="AN199" s="16"/>
      <c r="AO199" s="14"/>
      <c r="AP199" s="14"/>
    </row>
    <row r="200" spans="2:42">
      <c r="B200" s="10"/>
      <c r="C200" s="10"/>
      <c r="D200" s="10"/>
      <c r="E200" s="10"/>
      <c r="F200" s="10"/>
      <c r="G200" s="11" t="str">
        <f>IF(ISERROR(VLOOKUP($F200,Scorecard!$D$7:$E$11,2,0)),"",VLOOKUP($F200,Scorecard!$D$7:$E$11,2,0))</f>
        <v/>
      </c>
      <c r="H200" s="10"/>
      <c r="I200" s="11" t="str">
        <f>IF(ISERROR(VLOOKUP($H200,Scorecard!$D$16:$E$19,2,0)),"",VLOOKUP($H200,Scorecard!$D$16:$E$19,2,0))</f>
        <v/>
      </c>
      <c r="J200" s="10"/>
      <c r="K200" s="11" t="str">
        <f>IF(ISERROR(VLOOKUP($J200,Scorecard!$D$26:$E$30,2,0)),"",VLOOKUP($J200,Scorecard!$D$26:$E$30,2,0))</f>
        <v/>
      </c>
      <c r="L200" s="10"/>
      <c r="M200" s="11" t="str">
        <f>IF(ISERROR(VLOOKUP($L200,Scorecard!$D$35:$E$39,2,0)),"",VLOOKUP($L200,Scorecard!$D$35:$E$39,2,0))</f>
        <v/>
      </c>
      <c r="N200" s="10"/>
      <c r="O200" s="11"/>
      <c r="P200" s="10"/>
      <c r="Q200" s="12"/>
      <c r="R200" s="10"/>
      <c r="S200" s="19" t="str">
        <f>IF(ISERROR(VLOOKUP($P200,Scorecard!$D$46:$F$51,3,0)*Q200*R200/8/60/260),"",VLOOKUP($P200,Scorecard!$D$46:$F$51,3,0)*Q200*R200/8/60/260)</f>
        <v/>
      </c>
      <c r="T200" s="13"/>
      <c r="U200" s="10"/>
      <c r="V200" s="7" t="str">
        <f>IF(ISERROR(VLOOKUP($U200,Scorecard!$D$56:$E$59,2,0)),"",VLOOKUP($U200,Scorecard!$D$56:$E$59,2,0))</f>
        <v/>
      </c>
      <c r="W200" s="10"/>
      <c r="X200" s="11" t="str">
        <f>IF(ISERROR(VLOOKUP($W200,Scorecard!$D$66:$E$70,2,0)),"",VLOOKUP($W200,Scorecard!$D$66:$E$70,2,0))</f>
        <v/>
      </c>
      <c r="Y200" s="10"/>
      <c r="Z200" s="11" t="str">
        <f>IF(ISERROR(VLOOKUP($Y200,Scorecard!$D$73:$E$75,2,0)),"",VLOOKUP($Y200,Scorecard!$D$73:$E$75,2,0))</f>
        <v/>
      </c>
      <c r="AA200" s="13"/>
      <c r="AB200" s="10"/>
      <c r="AC200" s="11" t="str">
        <f>IF(ISERROR(VLOOKUP($AB200,Scorecard!$D$80:$E$83,2,0)),"",VLOOKUP($AB200,Scorecard!$D$80:$E$83,2,0))</f>
        <v/>
      </c>
      <c r="AD200" s="10"/>
      <c r="AE200" s="11" t="str">
        <f>IF(ISERROR(VLOOKUP($AD200,Scorecard!$D$88:$E$89,2,0)),"",VLOOKUP($AD200,Scorecard!$D$88:$E$89,2,0))</f>
        <v/>
      </c>
      <c r="AF200" s="13"/>
      <c r="AG200" s="10"/>
      <c r="AH200" s="11" t="str">
        <f>IF(ISERROR(VLOOKUP($AG200,Scorecard!$D$94:$E$95,2,0)),"",VLOOKUP($AG200,Scorecard!$D$94:$E$95,2,0))</f>
        <v/>
      </c>
      <c r="AI200" s="10"/>
      <c r="AJ200" s="11" t="str">
        <f>IF(ISERROR(VLOOKUP($AI200,Scorecard!$D$100:$E$104,2,0)),"",VLOOKUP($AI200,Scorecard!$D$100:$E$104,2,0))</f>
        <v/>
      </c>
      <c r="AK200" s="18" t="str">
        <f t="shared" ref="AK200" si="12">IF(ISERROR(IF($AF200*(1-$AA200-50%*$AJ200-10%*$Z200)&lt;0%,0%,$AF200*(1-$AA200-50%*$AJ200-10%*$Z200))),"",IF($AF200*(1-$AA200-50%*$AJ200-10%*$Z200)&lt;0%,0%,$AF200*(1-$AA200-50%*$AJ200-10%*$Z200)))</f>
        <v/>
      </c>
      <c r="AL200" s="15" t="str">
        <f t="shared" ref="AL200" si="13">IF(ISERROR(IF($AF200*(1-$AA200-50%*$AH200-10%*$Z200)&lt;0%,0%,$AF200*(1-$AA200-50%*$AH200-10%*$Z200))*S200*260*8),"",IF($AF200*(1-$AA200-50%*$AH200-10%*$Z200)&lt;0%,0%,$AF200*(1-$AA200-50%*$AH200-10%*$Z200))*S200*260*8)</f>
        <v/>
      </c>
      <c r="AM200" s="17" t="str">
        <f t="shared" ref="AM200" si="14">IF(ISERROR(IF(($T200-$AF200*(1-$AA200-50%*$AH200-10%*$Z200)*$T200)/$T200&lt;0,0,($T200-$AF200*(1-$AA200-50%*$AH200-10%*$Z200)*$T200)/$T200)),"",IF(($T200-$AF200*(1-$AA200-50%*$AH200-10%*$Z200)*$T200)/$T200&lt;0,0,($T200-$AF200*(1-$AA200-50%*$AH200-10%*$Z200)*$T200)/$T200))</f>
        <v/>
      </c>
      <c r="AN200" s="16"/>
      <c r="AO200" s="14"/>
      <c r="AP200" s="14"/>
    </row>
  </sheetData>
  <mergeCells count="23">
    <mergeCell ref="AP3:AQ4"/>
    <mergeCell ref="F3:V3"/>
    <mergeCell ref="AL3:AO4"/>
    <mergeCell ref="W3:AK3"/>
    <mergeCell ref="AK4:AK5"/>
    <mergeCell ref="U5:V5"/>
    <mergeCell ref="P5:S5"/>
    <mergeCell ref="F4:O4"/>
    <mergeCell ref="P4:V4"/>
    <mergeCell ref="F5:G5"/>
    <mergeCell ref="H5:I5"/>
    <mergeCell ref="J5:K5"/>
    <mergeCell ref="L5:M5"/>
    <mergeCell ref="N5:N6"/>
    <mergeCell ref="O5:O6"/>
    <mergeCell ref="AI5:AJ5"/>
    <mergeCell ref="AF4:AJ4"/>
    <mergeCell ref="W5:X5"/>
    <mergeCell ref="Y5:Z5"/>
    <mergeCell ref="AB5:AC5"/>
    <mergeCell ref="AD5:AE5"/>
    <mergeCell ref="W4:AE4"/>
    <mergeCell ref="AG5:AH5"/>
  </mergeCells>
  <dataValidations count="5">
    <dataValidation type="whole" operator="greaterThan" allowBlank="1" showInputMessage="1" showErrorMessage="1" prompt="Please insert a positive number!" sqref="Q7:Q200" xr:uid="{4CF18BFB-37E2-AA4E-9C2A-259A4C942E31}">
      <formula1>0</formula1>
    </dataValidation>
    <dataValidation type="whole" operator="greaterThan" allowBlank="1" showInputMessage="1" showErrorMessage="1" prompt="Please insert a positive number equivalent to the number of minutes it takes to run through the process once!" sqref="R7:R200" xr:uid="{8FA9DD6C-9098-FC4A-979F-83D32ECD346F}">
      <formula1>0</formula1>
    </dataValidation>
    <dataValidation type="decimal" operator="greaterThanOrEqual" allowBlank="1" showInputMessage="1" showErrorMessage="1" prompt="Please insert a %!" sqref="T7:T200" xr:uid="{7469ED78-FF87-9B40-96DF-3AF5FB032854}">
      <formula1>0</formula1>
    </dataValidation>
    <dataValidation type="decimal" operator="greaterThanOrEqual" allowBlank="1" showInputMessage="1" showErrorMessage="1" prompt="Please estimate as a % of total transactions/process runs!" sqref="AA7:AA200" xr:uid="{C4B60DFC-74AB-A148-9424-1D1AEDE375D8}">
      <formula1>0</formula1>
    </dataValidation>
    <dataValidation type="decimal" operator="greaterThanOrEqual" allowBlank="1" showInputMessage="1" showErrorMessage="1" prompt="Please estimate as a % of total inputs!" sqref="AF7:AF200" xr:uid="{314FE02E-4257-704A-BBE9-CAAED0300471}">
      <formula1>0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prompt="Please select the option from the drop down list which best describes your process!" xr:uid="{AF4E93F3-CF3C-C04E-B060-ED287460A27A}">
          <x14:formula1>
            <xm:f>Scorecard!$D$7:$D$11</xm:f>
          </x14:formula1>
          <xm:sqref>F7:F200</xm:sqref>
        </x14:dataValidation>
        <x14:dataValidation type="list" allowBlank="1" showInputMessage="1" showErrorMessage="1" prompt="Please select from the drop down list the option that best describes your process inputs!" xr:uid="{2F691171-F9BB-E54A-9990-939375273630}">
          <x14:formula1>
            <xm:f>Scorecard!$D$16:$D$19</xm:f>
          </x14:formula1>
          <xm:sqref>H7:H200</xm:sqref>
        </x14:dataValidation>
        <x14:dataValidation type="list" allowBlank="1" showInputMessage="1" showErrorMessage="1" prompt="Please select from the drop down list the option that best describes your process!" xr:uid="{74BC22F1-D047-A548-B9D6-8F75CE591CDB}">
          <x14:formula1>
            <xm:f>Scorecard!$D$26:$D$30</xm:f>
          </x14:formula1>
          <xm:sqref>J7:J200</xm:sqref>
        </x14:dataValidation>
        <x14:dataValidation type="list" allowBlank="1" showInputMessage="1" showErrorMessage="1" prompt="Please select from the drop down list the option that best describes situation!" xr:uid="{7E446618-08D6-E040-A3F7-76BB67ED3F0E}">
          <x14:formula1>
            <xm:f>Scorecard!$D$35:$D$39</xm:f>
          </x14:formula1>
          <xm:sqref>L7:L200</xm:sqref>
        </x14:dataValidation>
        <x14:dataValidation type="list" allowBlank="1" showInputMessage="1" showErrorMessage="1" prompt="Please select from the drop down list the option that best describes your process!" xr:uid="{DF334149-5D3C-9F41-9170-1D462351789D}">
          <x14:formula1>
            <xm:f>Scorecard!$D$46:$D$51</xm:f>
          </x14:formula1>
          <xm:sqref>P7:P200</xm:sqref>
        </x14:dataValidation>
        <x14:dataValidation type="list" allowBlank="1" showInputMessage="1" showErrorMessage="1" prompt="Please select from the drop down list the option that best describes your process!" xr:uid="{48C0D54D-4676-A445-942A-D9E8B676AE5B}">
          <x14:formula1>
            <xm:f>Scorecard!$D$56:$D$59</xm:f>
          </x14:formula1>
          <xm:sqref>U7:U200</xm:sqref>
        </x14:dataValidation>
        <x14:dataValidation type="list" allowBlank="1" showInputMessage="1" showErrorMessage="1" prompt="Please select the option that best fits your process!" xr:uid="{51262EFE-4A78-E248-BCCB-07442F979A91}">
          <x14:formula1>
            <xm:f>Scorecard!$D$66:$D$70</xm:f>
          </x14:formula1>
          <xm:sqref>W7:W200</xm:sqref>
        </x14:dataValidation>
        <x14:dataValidation type="list" allowBlank="1" showInputMessage="1" showErrorMessage="1" prompt="Please select from the drop down list the option that best describes your process!" xr:uid="{7E9BDF20-5510-1B41-8634-C5F90A7D4DC2}">
          <x14:formula1>
            <xm:f>Scorecard!$D$73:$D$75</xm:f>
          </x14:formula1>
          <xm:sqref>Y7:Y200</xm:sqref>
        </x14:dataValidation>
        <x14:dataValidation type="list" allowBlank="1" showInputMessage="1" showErrorMessage="1" prompt="Please select from the drop down list the option that best describes your process!" xr:uid="{CE4C21A9-5898-F74D-BAD7-06BE0578CF7B}">
          <x14:formula1>
            <xm:f>Scorecard!$D$80:$D$83</xm:f>
          </x14:formula1>
          <xm:sqref>AB7:AB200</xm:sqref>
        </x14:dataValidation>
        <x14:dataValidation type="list" allowBlank="1" showInputMessage="1" showErrorMessage="1" xr:uid="{421DB5DD-7409-684D-8067-6FA92DF077B3}">
          <x14:formula1>
            <xm:f>Scorecard!$D$88:$D$89</xm:f>
          </x14:formula1>
          <xm:sqref>AD7:AD200</xm:sqref>
        </x14:dataValidation>
        <x14:dataValidation type="list" allowBlank="1" showInputMessage="1" showErrorMessage="1" prompt="Please select from the drop down list the option which best describes your inputs!" xr:uid="{BBF984A7-317C-0E4C-AEFE-D6FC072AA697}">
          <x14:formula1>
            <xm:f>Scorecard!$D$100:$D$103</xm:f>
          </x14:formula1>
          <xm:sqref>AI7:AI200</xm:sqref>
        </x14:dataValidation>
        <x14:dataValidation type="list" allowBlank="1" showInputMessage="1" showErrorMessage="1" xr:uid="{DDEAFE6C-AB3A-614A-877B-ED5B8852598E}">
          <x14:formula1>
            <xm:f>Scorecard!$D$94:$D$95</xm:f>
          </x14:formula1>
          <xm:sqref>AG7:AG200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7328280439544AB5C41C56297158F8" ma:contentTypeVersion="18" ma:contentTypeDescription="Create a new document." ma:contentTypeScope="" ma:versionID="461c9d6423a6a77c2bf35188ce0285c7">
  <xsd:schema xmlns:xsd="http://www.w3.org/2001/XMLSchema" xmlns:xs="http://www.w3.org/2001/XMLSchema" xmlns:p="http://schemas.microsoft.com/office/2006/metadata/properties" xmlns:ns2="825ee06b-ca9e-4fae-a309-081319cc5c11" xmlns:ns3="328982d7-d2af-46e2-9ab4-9b069b3e82d0" xmlns:ns4="34d2ab49-b14c-40af-8c3f-b2a27eb69e13" targetNamespace="http://schemas.microsoft.com/office/2006/metadata/properties" ma:root="true" ma:fieldsID="7950fd1811bc39426380fa8b7a08b84c" ns2:_="" ns3:_="" ns4:_="">
    <xsd:import namespace="825ee06b-ca9e-4fae-a309-081319cc5c11"/>
    <xsd:import namespace="328982d7-d2af-46e2-9ab4-9b069b3e82d0"/>
    <xsd:import namespace="34d2ab49-b14c-40af-8c3f-b2a27eb69e1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ee06b-ca9e-4fae-a309-081319cc5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982d7-d2af-46e2-9ab4-9b069b3e82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d2ab49-b14c-40af-8c3f-b2a27eb69e13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a5a2421f-af00-4660-b7b5-5d0cf4efa78b}" ma:internalName="TaxCatchAll" ma:showField="CatchAllData" ma:web="34d2ab49-b14c-40af-8c3f-b2a27eb69e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982d7-d2af-46e2-9ab4-9b069b3e82d0">
      <Terms xmlns="http://schemas.microsoft.com/office/infopath/2007/PartnerControls"/>
    </lcf76f155ced4ddcb4097134ff3c332f>
    <TaxCatchAll xmlns="34d2ab49-b14c-40af-8c3f-b2a27eb69e13" xsi:nil="true"/>
  </documentManagement>
</p:properties>
</file>

<file path=customXml/itemProps1.xml><?xml version="1.0" encoding="utf-8"?>
<ds:datastoreItem xmlns:ds="http://schemas.openxmlformats.org/officeDocument/2006/customXml" ds:itemID="{D0FA73DC-42CD-489A-BB66-A6235DDC8B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5ee06b-ca9e-4fae-a309-081319cc5c11"/>
    <ds:schemaRef ds:uri="328982d7-d2af-46e2-9ab4-9b069b3e82d0"/>
    <ds:schemaRef ds:uri="34d2ab49-b14c-40af-8c3f-b2a27eb69e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BD70B4C-BD9C-4E25-826F-616CF0E775E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F892BE-1B02-4DEE-88ED-27009FF49841}">
  <ds:schemaRefs>
    <ds:schemaRef ds:uri="http://schemas.microsoft.com/office/2006/metadata/properties"/>
    <ds:schemaRef ds:uri="http://schemas.microsoft.com/office/infopath/2007/PartnerControls"/>
    <ds:schemaRef ds:uri="328982d7-d2af-46e2-9ab4-9b069b3e82d0"/>
    <ds:schemaRef ds:uri="34d2ab49-b14c-40af-8c3f-b2a27eb69e1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Scorecard</vt:lpstr>
      <vt:lpstr>Assumptions Effort</vt:lpstr>
      <vt:lpstr>Multiple Process Assessment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Maura Chiriac</dc:creator>
  <cp:keywords/>
  <dc:description/>
  <cp:lastModifiedBy>Divyansh Tripathi</cp:lastModifiedBy>
  <cp:revision/>
  <dcterms:created xsi:type="dcterms:W3CDTF">2018-10-15T09:34:30Z</dcterms:created>
  <dcterms:modified xsi:type="dcterms:W3CDTF">2023-12-04T13:45:20Z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0x010100B47328280439544AB5C41C56297158F8</vt:lpwstr>
  </property>
  <property fmtid="{D5CDD505-2E9C-101B-9397-08002B2CF9AE}" pid="3" name="MediaServiceImageTags">
    <vt:lpwstr/>
  </property>
  <property fmtid="{D5CDD505-2E9C-101B-9397-08002B2CF9AE}" pid="4" name="Example">
    <vt:lpwstr/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</Properties>
</file>