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filterPrivacy="1" defaultThemeVersion="124226"/>
  <xr:revisionPtr revIDLastSave="0" documentId="8_{3124E134-BCCF-4481-A303-BB49280A6EDD}" xr6:coauthVersionLast="47" xr6:coauthVersionMax="47" xr10:uidLastSave="{00000000-0000-0000-0000-000000000000}"/>
  <bookViews>
    <workbookView xWindow="-120" yWindow="-120" windowWidth="20730" windowHeight="11280" tabRatio="856" firstSheet="5" activeTab="9"/>
  </bookViews>
  <sheets>
    <sheet name="outcome_data_combined" sheetId="4" r:id="rId1"/>
    <sheet name="number_delivery2011_2021" sheetId="3" r:id="rId2"/>
    <sheet name="outcome_data_facility" sheetId="6" r:id="rId3"/>
    <sheet name="number_deliveries_monthly" sheetId="7" r:id="rId4"/>
    <sheet name="fresh_stillbirths_monthly" sheetId="8" r:id="rId5"/>
    <sheet name="macerated_stillbirth_monthly" sheetId="9" r:id="rId6"/>
    <sheet name="maternal_death_monthly" sheetId="10" r:id="rId7"/>
    <sheet name="neonatal_death_monthly" sheetId="11" r:id="rId8"/>
    <sheet name="live_bIRTH" sheetId="12" r:id="rId9"/>
    <sheet name="vaccum_delivery_monthly" sheetId="15" r:id="rId10"/>
  </sheets>
  <definedNames>
    <definedName name="A">live_bIRTH!#REF!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4" i="15" l="1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AB3" i="15"/>
  <c r="AB26" i="15" s="1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26" i="15" s="1"/>
  <c r="N5" i="15"/>
  <c r="N4" i="15"/>
  <c r="N3" i="15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B26" i="12" s="1"/>
  <c r="AB3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6" i="12" s="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26" i="11" s="1"/>
  <c r="AB4" i="11"/>
  <c r="AB3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26" i="11"/>
  <c r="N4" i="11"/>
  <c r="N3" i="11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6" i="10" s="1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6" i="10" s="1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6" i="9" s="1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6" i="8" s="1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6" i="8" s="1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6" i="7" s="1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6" i="7" s="1"/>
  <c r="S26" i="6"/>
  <c r="R26" i="6"/>
  <c r="Q26" i="6"/>
  <c r="P26" i="6"/>
  <c r="O26" i="6"/>
  <c r="N26" i="6"/>
  <c r="M26" i="6"/>
  <c r="G26" i="6"/>
  <c r="C26" i="6"/>
  <c r="B26" i="6"/>
  <c r="I25" i="3"/>
  <c r="H25" i="3"/>
  <c r="F25" i="3"/>
  <c r="E25" i="3"/>
  <c r="D25" i="3"/>
  <c r="C25" i="3"/>
  <c r="B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25" i="3" s="1"/>
  <c r="G7" i="3"/>
  <c r="G6" i="3"/>
  <c r="G5" i="3"/>
  <c r="G4" i="3"/>
  <c r="G3" i="3"/>
  <c r="L25" i="3"/>
  <c r="K25" i="3"/>
  <c r="J25" i="3"/>
  <c r="G2" i="3"/>
  <c r="E26" i="6"/>
  <c r="F26" i="6"/>
  <c r="D26" i="6"/>
  <c r="H26" i="6"/>
</calcChain>
</file>

<file path=xl/sharedStrings.xml><?xml version="1.0" encoding="utf-8"?>
<sst xmlns="http://schemas.openxmlformats.org/spreadsheetml/2006/main" count="437" uniqueCount="58">
  <si>
    <t>Facilities</t>
  </si>
  <si>
    <t>Amana Hospital</t>
  </si>
  <si>
    <t>Temeke Hospital</t>
  </si>
  <si>
    <t>Kitunda Dispensary</t>
  </si>
  <si>
    <t>Tegeta Dispensary</t>
  </si>
  <si>
    <t>Tabata NBC Dispensary</t>
  </si>
  <si>
    <t>Kiwalani Dispensary</t>
  </si>
  <si>
    <t>Kawe Dispensary</t>
  </si>
  <si>
    <t>Mwenge Dispensary</t>
  </si>
  <si>
    <t>Total</t>
  </si>
  <si>
    <t>Indicator</t>
  </si>
  <si>
    <t xml:space="preserve">Total Deliveries </t>
  </si>
  <si>
    <t>Live Birth</t>
  </si>
  <si>
    <t>Still Birth(FSB+MSB)</t>
  </si>
  <si>
    <t>Neonatal Death</t>
  </si>
  <si>
    <t>Maternal Death</t>
  </si>
  <si>
    <t>Caesarean Sections</t>
  </si>
  <si>
    <t>Instrumental Delivery (vacuum)</t>
  </si>
  <si>
    <t>August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</si>
  <si>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</si>
  <si>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</si>
  <si>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</si>
  <si>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</si>
  <si>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</si>
  <si>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</si>
  <si>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</si>
  <si>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</si>
  <si>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</si>
  <si>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January</t>
  </si>
  <si>
    <t>Year: 2011- 2021_Aggregated 22 HF_Outcome_Data</t>
  </si>
  <si>
    <t>Mwananyamala Hospital</t>
  </si>
  <si>
    <t>Sinza Health Centre</t>
  </si>
  <si>
    <t>Mbagala Rangitatu Health Centre</t>
  </si>
  <si>
    <t>Mnazi Mmoja Health Centre</t>
  </si>
  <si>
    <t>Vijibweni Health Centre</t>
  </si>
  <si>
    <t>Buguruni Health Centre</t>
  </si>
  <si>
    <t>Kigamboni Health Centre</t>
  </si>
  <si>
    <t>Round Table Dispensary</t>
  </si>
  <si>
    <t>Chanika Dispensary</t>
  </si>
  <si>
    <t>Tandale Dispensary</t>
  </si>
  <si>
    <t>Kimara Dispensary</t>
  </si>
  <si>
    <t>Kunduchi Dispendsary</t>
  </si>
  <si>
    <t>Majimatitu Dispensary</t>
  </si>
  <si>
    <t>Kimbiji Dispensary</t>
  </si>
  <si>
    <t>Health facilities</t>
  </si>
  <si>
    <t xml:space="preserve">Total Delivery </t>
  </si>
  <si>
    <t xml:space="preserve">Live births </t>
  </si>
  <si>
    <t xml:space="preserve">Still births </t>
  </si>
  <si>
    <t xml:space="preserve">Maternal deaths </t>
  </si>
  <si>
    <t xml:space="preserve">Neonatal deaths </t>
  </si>
  <si>
    <t>Caesarean sections</t>
  </si>
  <si>
    <t>NA</t>
  </si>
  <si>
    <t xml:space="preserve">Total </t>
  </si>
  <si>
    <t xml:space="preserve">Instrumental delivery (Vacuum) </t>
  </si>
  <si>
    <t>Instrumental delivery (Vacuum)</t>
  </si>
  <si>
    <t>Name of Facilities</t>
  </si>
  <si>
    <t>February</t>
  </si>
  <si>
    <t>Mbagala Rangitatu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</si>
</sst>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6"/>
      <name val="Trebuchet MS"/>
      <family val="2"/>
    </font>
    <font>
      <b/>
      <sz val="10.5"/>
      <color indexed="8"/>
      <name val="Trebuchet MS"/>
      <family val="2"/>
    </font>
    <font>
      <b/>
      <sz val="11"/>
      <color indexed="8"/>
      <name val="Trebuchet MS"/>
      <family val="2"/>
    </font>
    <font>
      <b/>
      <sz val="11"/>
      <name val="Trebuchet MS"/>
      <family val="2"/>
    </font>
    <font>
      <b/>
      <sz val="10.5"/>
      <name val="Trebuchet MS"/>
      <family val="2"/>
    </font>
    <font>
      <b/>
      <sz val="13"/>
      <color rgb="FF000000"/>
      <name val="Trebuchet MS"/>
      <family val="2"/>
    </font>
    <font>
      <b/>
      <sz val="10.5"/>
      <color theme="1"/>
      <name val="Trebuchet MS"/>
      <family val="2"/>
    </font>
    <font>
      <sz val="10.5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rgb="FF000000"/>
      <name val="Trebuchet MS"/>
      <family val="2"/>
    </font>
    <font>
      <b/>
      <sz val="12"/>
      <color theme="1"/>
      <name val="Trebuchet MS"/>
      <family val="2"/>
    </font>
    <font>
      <b/>
      <sz val="10.5"/>
      <color rgb="FF000000"/>
      <name val="Trebuchet MS"/>
      <family val="2"/>
    </font>
    <font>
      <sz val="10.5"/>
      <color theme="1"/>
      <name val="Calibri"/>
      <family val="2"/>
      <scheme val="minor"/>
    </font>
    <font>
      <sz val="11"/>
      <color theme="1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Border="1"/>
    <xf numFmtId="0" fontId="6" fillId="2" borderId="11" xfId="0" applyFont="1" applyFill="1" applyBorder="1" applyAlignment="1">
      <alignment horizontal="left" vertical="center" wrapText="1" readingOrder="1"/>
    </xf>
    <xf numFmtId="0" fontId="6" fillId="2" borderId="12" xfId="0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6" fillId="2" borderId="13" xfId="0" applyFont="1" applyFill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left" vertical="center" wrapText="1" readingOrder="1"/>
    </xf>
    <xf numFmtId="3" fontId="6" fillId="0" borderId="15" xfId="0" applyNumberFormat="1" applyFont="1" applyBorder="1" applyAlignment="1">
      <alignment horizontal="center" vertical="center" wrapText="1" readingOrder="1"/>
    </xf>
    <xf numFmtId="3" fontId="6" fillId="0" borderId="16" xfId="0" applyNumberFormat="1" applyFont="1" applyFill="1" applyBorder="1" applyAlignment="1">
      <alignment horizontal="center" vertical="center" wrapText="1" readingOrder="1"/>
    </xf>
    <xf numFmtId="3" fontId="6" fillId="0" borderId="17" xfId="0" applyNumberFormat="1" applyFont="1" applyFill="1" applyBorder="1" applyAlignment="1">
      <alignment horizontal="center" vertical="center" wrapText="1" readingOrder="1"/>
    </xf>
    <xf numFmtId="0" fontId="6" fillId="0" borderId="15" xfId="0" applyFont="1" applyBorder="1" applyAlignment="1">
      <alignment horizontal="center" vertical="center" wrapText="1" readingOrder="1"/>
    </xf>
    <xf numFmtId="0" fontId="6" fillId="0" borderId="18" xfId="0" applyFont="1" applyBorder="1" applyAlignment="1">
      <alignment horizontal="left" vertical="center" wrapText="1" readingOrder="1"/>
    </xf>
    <xf numFmtId="0" fontId="6" fillId="0" borderId="19" xfId="0" applyFont="1" applyBorder="1" applyAlignment="1">
      <alignment horizontal="center" vertical="center" wrapText="1" readingOrder="1"/>
    </xf>
    <xf numFmtId="3" fontId="6" fillId="0" borderId="19" xfId="0" applyNumberFormat="1" applyFont="1" applyBorder="1" applyAlignment="1">
      <alignment horizontal="center" vertical="center" wrapText="1" readingOrder="1"/>
    </xf>
    <xf numFmtId="3" fontId="6" fillId="0" borderId="20" xfId="0" applyNumberFormat="1" applyFont="1" applyFill="1" applyBorder="1" applyAlignment="1">
      <alignment horizontal="center" vertical="center" wrapText="1" readingOrder="1"/>
    </xf>
    <xf numFmtId="3" fontId="6" fillId="0" borderId="21" xfId="0" applyNumberFormat="1" applyFont="1" applyFill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3" fontId="2" fillId="0" borderId="15" xfId="0" applyNumberFormat="1" applyFont="1" applyFill="1" applyBorder="1" applyAlignment="1" applyProtection="1">
      <alignment horizontal="center" vertical="center" wrapText="1"/>
    </xf>
    <xf numFmtId="3" fontId="2" fillId="3" borderId="15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3" fontId="8" fillId="0" borderId="15" xfId="0" applyNumberFormat="1" applyFont="1" applyBorder="1" applyAlignment="1">
      <alignment vertical="center"/>
    </xf>
    <xf numFmtId="0" fontId="0" fillId="0" borderId="0" xfId="0" applyAlignment="1">
      <alignment vertical="center" readingOrder="1"/>
    </xf>
    <xf numFmtId="0" fontId="9" fillId="0" borderId="0" xfId="0" applyFont="1" applyAlignment="1">
      <alignment vertical="center" readingOrder="1"/>
    </xf>
    <xf numFmtId="0" fontId="10" fillId="0" borderId="30" xfId="0" applyFont="1" applyBorder="1" applyAlignment="1">
      <alignment horizontal="left" vertical="center" wrapText="1" readingOrder="1"/>
    </xf>
    <xf numFmtId="3" fontId="10" fillId="4" borderId="22" xfId="0" applyNumberFormat="1" applyFont="1" applyFill="1" applyBorder="1" applyAlignment="1">
      <alignment horizontal="center" vertical="center" wrapText="1" readingOrder="1"/>
    </xf>
    <xf numFmtId="3" fontId="3" fillId="4" borderId="22" xfId="0" applyNumberFormat="1" applyFont="1" applyFill="1" applyBorder="1" applyAlignment="1" applyProtection="1">
      <alignment horizontal="center" vertical="center" readingOrder="1"/>
    </xf>
    <xf numFmtId="1" fontId="10" fillId="4" borderId="22" xfId="0" applyNumberFormat="1" applyFont="1" applyFill="1" applyBorder="1" applyAlignment="1">
      <alignment horizontal="center" vertical="center" wrapText="1" readingOrder="1"/>
    </xf>
    <xf numFmtId="1" fontId="10" fillId="4" borderId="23" xfId="0" applyNumberFormat="1" applyFont="1" applyFill="1" applyBorder="1" applyAlignment="1">
      <alignment horizontal="center" vertical="center" wrapText="1" readingOrder="1"/>
    </xf>
    <xf numFmtId="3" fontId="10" fillId="4" borderId="24" xfId="0" applyNumberFormat="1" applyFont="1" applyFill="1" applyBorder="1" applyAlignment="1">
      <alignment horizontal="center" vertical="center" wrapText="1" readingOrder="1"/>
    </xf>
    <xf numFmtId="0" fontId="10" fillId="0" borderId="31" xfId="0" applyFont="1" applyBorder="1" applyAlignment="1">
      <alignment horizontal="left" vertical="center" wrapText="1" readingOrder="1"/>
    </xf>
    <xf numFmtId="3" fontId="10" fillId="4" borderId="15" xfId="0" applyNumberFormat="1" applyFont="1" applyFill="1" applyBorder="1" applyAlignment="1">
      <alignment horizontal="center" vertical="center" wrapText="1" readingOrder="1"/>
    </xf>
    <xf numFmtId="3" fontId="3" fillId="4" borderId="15" xfId="0" applyNumberFormat="1" applyFont="1" applyFill="1" applyBorder="1" applyAlignment="1" applyProtection="1">
      <alignment horizontal="center" vertical="center" readingOrder="1"/>
    </xf>
    <xf numFmtId="1" fontId="10" fillId="4" borderId="15" xfId="0" applyNumberFormat="1" applyFont="1" applyFill="1" applyBorder="1" applyAlignment="1">
      <alignment horizontal="center" vertical="center" wrapText="1" readingOrder="1"/>
    </xf>
    <xf numFmtId="1" fontId="10" fillId="4" borderId="17" xfId="0" applyNumberFormat="1" applyFont="1" applyFill="1" applyBorder="1" applyAlignment="1">
      <alignment horizontal="center" vertical="center" wrapText="1" readingOrder="1"/>
    </xf>
    <xf numFmtId="3" fontId="10" fillId="4" borderId="14" xfId="0" applyNumberFormat="1" applyFont="1" applyFill="1" applyBorder="1" applyAlignment="1">
      <alignment horizontal="center" vertical="center" wrapText="1" readingOrder="1"/>
    </xf>
    <xf numFmtId="0" fontId="10" fillId="4" borderId="31" xfId="0" applyFont="1" applyFill="1" applyBorder="1" applyAlignment="1">
      <alignment horizontal="left" vertical="center" wrapText="1" readingOrder="1"/>
    </xf>
    <xf numFmtId="0" fontId="10" fillId="4" borderId="15" xfId="0" applyFont="1" applyFill="1" applyBorder="1" applyAlignment="1">
      <alignment horizontal="center" vertical="center" wrapText="1" readingOrder="1"/>
    </xf>
    <xf numFmtId="0" fontId="10" fillId="4" borderId="17" xfId="0" applyFont="1" applyFill="1" applyBorder="1" applyAlignment="1">
      <alignment horizontal="center" vertical="center" wrapText="1" readingOrder="1"/>
    </xf>
    <xf numFmtId="0" fontId="9" fillId="0" borderId="0" xfId="0" applyFont="1" applyFill="1" applyBorder="1" applyAlignment="1">
      <alignment vertical="center" readingOrder="1"/>
    </xf>
    <xf numFmtId="0" fontId="10" fillId="4" borderId="14" xfId="0" applyFont="1" applyFill="1" applyBorder="1" applyAlignment="1">
      <alignment horizontal="center" vertical="center" wrapText="1" readingOrder="1"/>
    </xf>
    <xf numFmtId="0" fontId="10" fillId="5" borderId="32" xfId="0" applyFont="1" applyFill="1" applyBorder="1" applyAlignment="1">
      <alignment horizontal="left" vertical="center" wrapText="1" readingOrder="1"/>
    </xf>
    <xf numFmtId="3" fontId="10" fillId="6" borderId="19" xfId="0" applyNumberFormat="1" applyFont="1" applyFill="1" applyBorder="1" applyAlignment="1">
      <alignment horizontal="center" vertical="center" wrapText="1" readingOrder="1"/>
    </xf>
    <xf numFmtId="3" fontId="10" fillId="6" borderId="21" xfId="0" applyNumberFormat="1" applyFont="1" applyFill="1" applyBorder="1" applyAlignment="1">
      <alignment horizontal="center" vertical="center" wrapText="1" readingOrder="1"/>
    </xf>
    <xf numFmtId="3" fontId="10" fillId="7" borderId="18" xfId="0" applyNumberFormat="1" applyFont="1" applyFill="1" applyBorder="1" applyAlignment="1">
      <alignment horizontal="center" vertical="center" wrapText="1" readingOrder="1"/>
    </xf>
    <xf numFmtId="3" fontId="10" fillId="7" borderId="19" xfId="0" applyNumberFormat="1" applyFont="1" applyFill="1" applyBorder="1" applyAlignment="1">
      <alignment horizontal="center" vertical="center" wrapText="1" readingOrder="1"/>
    </xf>
    <xf numFmtId="3" fontId="10" fillId="7" borderId="2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8" borderId="1" xfId="0" applyFont="1" applyFill="1" applyBorder="1" applyAlignment="1">
      <alignment vertical="center" wrapText="1" readingOrder="1"/>
    </xf>
    <xf numFmtId="0" fontId="12" fillId="8" borderId="25" xfId="0" applyFont="1" applyFill="1" applyBorder="1" applyAlignment="1">
      <alignment vertical="center" wrapText="1" readingOrder="1"/>
    </xf>
    <xf numFmtId="0" fontId="12" fillId="8" borderId="26" xfId="0" applyFont="1" applyFill="1" applyBorder="1" applyAlignment="1">
      <alignment vertical="center" wrapText="1" readingOrder="1"/>
    </xf>
    <xf numFmtId="0" fontId="7" fillId="0" borderId="0" xfId="0" applyFont="1" applyAlignment="1">
      <alignment vertical="center" readingOrder="1"/>
    </xf>
    <xf numFmtId="0" fontId="13" fillId="0" borderId="0" xfId="0" applyFont="1" applyAlignment="1">
      <alignment vertical="center"/>
    </xf>
    <xf numFmtId="0" fontId="5" fillId="2" borderId="15" xfId="0" applyNumberFormat="1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left" vertical="center"/>
    </xf>
    <xf numFmtId="0" fontId="14" fillId="0" borderId="5" xfId="0" applyFont="1" applyBorder="1"/>
    <xf numFmtId="0" fontId="14" fillId="0" borderId="0" xfId="0" applyFont="1" applyBorder="1"/>
    <xf numFmtId="0" fontId="14" fillId="0" borderId="6" xfId="0" applyFont="1" applyBorder="1"/>
    <xf numFmtId="0" fontId="14" fillId="0" borderId="8" xfId="0" applyFont="1" applyBorder="1"/>
    <xf numFmtId="0" fontId="14" fillId="0" borderId="7" xfId="0" applyFont="1" applyBorder="1"/>
    <xf numFmtId="0" fontId="14" fillId="0" borderId="10" xfId="0" applyFont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73" zoomScaleNormal="70" workbookViewId="0">
      <selection activeCell="C7" sqref="C7"/>
    </sheetView>
  </sheetViews>
  <sheetFormatPr defaultRowHeight="15" x14ac:dyDescent="0.25"/>
  <cols>
    <col min="1" max="1" width="40.85546875" style="27" customWidth="1"/>
    <col min="2" max="12" width="16.7109375" style="27" customWidth="1"/>
    <col min="13" max="256" width="11.42578125" style="27" customWidth="1"/>
    <col min="257" max="16384" width="9.140625" style="27"/>
  </cols>
  <sheetData>
    <row r="1" spans="1:12" ht="21.75" thickBot="1" x14ac:dyDescent="0.3">
      <c r="A1" s="94" t="s">
        <v>29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ht="18" x14ac:dyDescent="0.25">
      <c r="A2" s="2" t="s">
        <v>10</v>
      </c>
      <c r="B2" s="3">
        <v>2011</v>
      </c>
      <c r="C2" s="3">
        <v>2012</v>
      </c>
      <c r="D2" s="3">
        <v>2013</v>
      </c>
      <c r="E2" s="3">
        <v>2014</v>
      </c>
      <c r="F2" s="3">
        <v>2015</v>
      </c>
      <c r="G2" s="3">
        <v>2016</v>
      </c>
      <c r="H2" s="3">
        <v>2017</v>
      </c>
      <c r="I2" s="4">
        <v>2018</v>
      </c>
      <c r="J2" s="4">
        <v>2019</v>
      </c>
      <c r="K2" s="5">
        <v>2020</v>
      </c>
      <c r="L2" s="5">
        <v>2021</v>
      </c>
    </row>
    <row r="3" spans="1:12" ht="18" x14ac:dyDescent="0.25">
      <c r="A3" s="6" t="s">
        <v>11</v>
      </c>
      <c r="B3" s="7">
        <v>74792</v>
      </c>
      <c r="C3" s="7">
        <v>79473</v>
      </c>
      <c r="D3" s="7">
        <v>78617</v>
      </c>
      <c r="E3" s="7">
        <v>105185</v>
      </c>
      <c r="F3" s="7">
        <v>78720</v>
      </c>
      <c r="G3" s="7">
        <v>75351</v>
      </c>
      <c r="H3" s="7">
        <v>84625</v>
      </c>
      <c r="I3" s="8">
        <v>83441</v>
      </c>
      <c r="J3" s="8">
        <v>81078</v>
      </c>
      <c r="K3" s="9">
        <v>71671</v>
      </c>
      <c r="L3" s="9">
        <v>75422</v>
      </c>
    </row>
    <row r="4" spans="1:12" ht="18" x14ac:dyDescent="0.25">
      <c r="A4" s="6" t="s">
        <v>12</v>
      </c>
      <c r="B4" s="7">
        <v>71885</v>
      </c>
      <c r="C4" s="7">
        <v>77365</v>
      </c>
      <c r="D4" s="7">
        <v>77580</v>
      </c>
      <c r="E4" s="7">
        <v>104205</v>
      </c>
      <c r="F4" s="7">
        <v>78073</v>
      </c>
      <c r="G4" s="7">
        <v>75012</v>
      </c>
      <c r="H4" s="7">
        <v>84170</v>
      </c>
      <c r="I4" s="8">
        <v>83395</v>
      </c>
      <c r="J4" s="8">
        <v>81062</v>
      </c>
      <c r="K4" s="9">
        <v>71603</v>
      </c>
      <c r="L4" s="9">
        <v>75490</v>
      </c>
    </row>
    <row r="5" spans="1:12" ht="18" x14ac:dyDescent="0.25">
      <c r="A5" s="6" t="s">
        <v>13</v>
      </c>
      <c r="B5" s="7">
        <v>1934</v>
      </c>
      <c r="C5" s="7">
        <v>2042</v>
      </c>
      <c r="D5" s="7">
        <v>2304</v>
      </c>
      <c r="E5" s="7">
        <v>2819</v>
      </c>
      <c r="F5" s="7">
        <v>1953</v>
      </c>
      <c r="G5" s="7">
        <v>1660</v>
      </c>
      <c r="H5" s="7">
        <v>1713</v>
      </c>
      <c r="I5" s="8">
        <v>1799</v>
      </c>
      <c r="J5" s="8">
        <v>1667</v>
      </c>
      <c r="K5" s="9">
        <v>1543</v>
      </c>
      <c r="L5" s="9">
        <v>1694</v>
      </c>
    </row>
    <row r="6" spans="1:12" ht="18" x14ac:dyDescent="0.25">
      <c r="A6" s="6" t="s">
        <v>14</v>
      </c>
      <c r="B6" s="10">
        <v>395</v>
      </c>
      <c r="C6" s="10">
        <v>845</v>
      </c>
      <c r="D6" s="7">
        <v>1022</v>
      </c>
      <c r="E6" s="7">
        <v>1509</v>
      </c>
      <c r="F6" s="7">
        <v>1071</v>
      </c>
      <c r="G6" s="10">
        <v>989</v>
      </c>
      <c r="H6" s="7">
        <v>1041</v>
      </c>
      <c r="I6" s="8">
        <v>1148</v>
      </c>
      <c r="J6" s="8">
        <v>978</v>
      </c>
      <c r="K6" s="9">
        <v>666</v>
      </c>
      <c r="L6" s="9">
        <v>918</v>
      </c>
    </row>
    <row r="7" spans="1:12" ht="18" x14ac:dyDescent="0.25">
      <c r="A7" s="6" t="s">
        <v>15</v>
      </c>
      <c r="B7" s="10">
        <v>94</v>
      </c>
      <c r="C7" s="10">
        <v>119</v>
      </c>
      <c r="D7" s="10">
        <v>116</v>
      </c>
      <c r="E7" s="10">
        <v>129</v>
      </c>
      <c r="F7" s="10">
        <v>65</v>
      </c>
      <c r="G7" s="10">
        <v>69</v>
      </c>
      <c r="H7" s="10">
        <v>80</v>
      </c>
      <c r="I7" s="8">
        <v>74</v>
      </c>
      <c r="J7" s="8">
        <v>63</v>
      </c>
      <c r="K7" s="9">
        <v>52</v>
      </c>
      <c r="L7" s="9">
        <v>62</v>
      </c>
    </row>
    <row r="8" spans="1:12" ht="18" x14ac:dyDescent="0.25">
      <c r="A8" s="6" t="s">
        <v>16</v>
      </c>
      <c r="B8" s="7">
        <v>1939</v>
      </c>
      <c r="C8" s="7">
        <v>6406</v>
      </c>
      <c r="D8" s="7">
        <v>7951</v>
      </c>
      <c r="E8" s="7">
        <v>10718</v>
      </c>
      <c r="F8" s="7">
        <v>9680</v>
      </c>
      <c r="G8" s="7">
        <v>10473</v>
      </c>
      <c r="H8" s="7">
        <v>11993</v>
      </c>
      <c r="I8" s="8">
        <v>12832</v>
      </c>
      <c r="J8" s="8">
        <v>14284</v>
      </c>
      <c r="K8" s="9">
        <v>15084</v>
      </c>
      <c r="L8" s="9">
        <v>18020</v>
      </c>
    </row>
    <row r="9" spans="1:12" ht="24.75" customHeight="1" thickBot="1" x14ac:dyDescent="0.3">
      <c r="A9" s="11" t="s">
        <v>17</v>
      </c>
      <c r="B9" s="12">
        <v>0</v>
      </c>
      <c r="C9" s="12">
        <v>154</v>
      </c>
      <c r="D9" s="12">
        <v>292</v>
      </c>
      <c r="E9" s="12">
        <v>498</v>
      </c>
      <c r="F9" s="12">
        <v>755</v>
      </c>
      <c r="G9" s="13">
        <v>2250</v>
      </c>
      <c r="H9" s="13">
        <v>2151</v>
      </c>
      <c r="I9" s="14">
        <v>2639</v>
      </c>
      <c r="J9" s="14">
        <v>2515</v>
      </c>
      <c r="K9" s="15">
        <v>1808</v>
      </c>
      <c r="L9" s="15">
        <v>1980</v>
      </c>
    </row>
  </sheetData>
  <mergeCells count="1">
    <mergeCell ref="A1:L1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zoomScale="85" zoomScaleNormal="85" workbookViewId="0">
      <selection sqref="A1:N1"/>
    </sheetView>
  </sheetViews>
  <sheetFormatPr defaultColWidth="8.85546875" defaultRowHeight="15" x14ac:dyDescent="0.25"/>
  <cols>
    <col min="1" max="1" width="30.85546875" customWidth="1"/>
  </cols>
  <sheetData>
    <row r="1" spans="1:28" ht="16.5" x14ac:dyDescent="0.25">
      <c r="A1" s="99">
        <v>2020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P1" s="99">
        <v>2021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</row>
    <row r="2" spans="1:28" ht="16.5" x14ac:dyDescent="0.25">
      <c r="A2" s="83" t="s">
        <v>55</v>
      </c>
      <c r="B2" s="78" t="s">
        <v>28</v>
      </c>
      <c r="C2" s="78" t="s">
        <v>56</v>
      </c>
      <c r="D2" s="78" t="s">
        <v>19</v>
      </c>
      <c r="E2" s="78" t="s">
        <v>20</v>
      </c>
      <c r="F2" s="78" t="s">
        <v>21</v>
      </c>
      <c r="G2" s="78" t="s">
        <v>22</v>
      </c>
      <c r="H2" s="78" t="s">
        <v>23</v>
      </c>
      <c r="I2" s="78" t="s">
        <v>18</v>
      </c>
      <c r="J2" s="78" t="s">
        <v>24</v>
      </c>
      <c r="K2" s="78" t="s">
        <v>25</v>
      </c>
      <c r="L2" s="78" t="s">
        <v>26</v>
      </c>
      <c r="M2" s="78" t="s">
        <v>27</v>
      </c>
      <c r="N2" s="79" t="s">
        <v>9</v>
      </c>
      <c r="P2" s="80" t="s">
        <v>28</v>
      </c>
      <c r="Q2" s="78" t="s">
        <v>56</v>
      </c>
      <c r="R2" s="78" t="s">
        <v>19</v>
      </c>
      <c r="S2" s="78" t="s">
        <v>20</v>
      </c>
      <c r="T2" s="78" t="s">
        <v>21</v>
      </c>
      <c r="U2" s="78" t="s">
        <v>22</v>
      </c>
      <c r="V2" s="78" t="s">
        <v>23</v>
      </c>
      <c r="W2" s="78" t="s">
        <v>18</v>
      </c>
      <c r="X2" s="78" t="s">
        <v>24</v>
      </c>
      <c r="Y2" s="78" t="s">
        <v>25</v>
      </c>
      <c r="Z2" s="78" t="s">
        <v>26</v>
      </c>
      <c r="AA2" s="78" t="s">
        <v>27</v>
      </c>
      <c r="AB2" s="79" t="s">
        <v>9</v>
      </c>
    </row>
    <row r="3" spans="1:28" ht="16.5" x14ac:dyDescent="0.25">
      <c r="A3" s="71" t="s">
        <v>1</v>
      </c>
      <c r="B3" s="72">
        <v>18</v>
      </c>
      <c r="C3" s="72">
        <v>9</v>
      </c>
      <c r="D3" s="72">
        <v>22</v>
      </c>
      <c r="E3" s="72">
        <v>12</v>
      </c>
      <c r="F3" s="72">
        <v>0</v>
      </c>
      <c r="G3" s="72">
        <v>4</v>
      </c>
      <c r="H3" s="72">
        <v>3</v>
      </c>
      <c r="I3" s="72">
        <v>13</v>
      </c>
      <c r="J3" s="72">
        <v>4</v>
      </c>
      <c r="K3" s="72">
        <v>18</v>
      </c>
      <c r="L3" s="72">
        <v>7</v>
      </c>
      <c r="M3" s="72">
        <v>11</v>
      </c>
      <c r="N3" s="73">
        <f>SUM(B3:M3)</f>
        <v>121</v>
      </c>
      <c r="P3" s="81">
        <v>4</v>
      </c>
      <c r="Q3" s="72">
        <v>20</v>
      </c>
      <c r="R3" s="72">
        <v>22</v>
      </c>
      <c r="S3" s="72">
        <v>14</v>
      </c>
      <c r="T3" s="72">
        <v>23</v>
      </c>
      <c r="U3" s="72">
        <v>11</v>
      </c>
      <c r="V3" s="72">
        <v>11</v>
      </c>
      <c r="W3" s="72">
        <v>5</v>
      </c>
      <c r="X3" s="72">
        <v>10</v>
      </c>
      <c r="Y3" s="72">
        <v>10</v>
      </c>
      <c r="Z3" s="72">
        <v>3</v>
      </c>
      <c r="AA3" s="72">
        <v>3</v>
      </c>
      <c r="AB3" s="73">
        <f>SUM(P3:AA3)</f>
        <v>136</v>
      </c>
    </row>
    <row r="4" spans="1:28" ht="16.5" x14ac:dyDescent="0.25">
      <c r="A4" s="71" t="s">
        <v>2</v>
      </c>
      <c r="B4" s="72">
        <v>11</v>
      </c>
      <c r="C4" s="72">
        <v>8</v>
      </c>
      <c r="D4" s="72">
        <v>12</v>
      </c>
      <c r="E4" s="72">
        <v>9</v>
      </c>
      <c r="F4" s="72">
        <v>23</v>
      </c>
      <c r="G4" s="72">
        <v>15</v>
      </c>
      <c r="H4" s="72">
        <v>25</v>
      </c>
      <c r="I4" s="72">
        <v>7</v>
      </c>
      <c r="J4" s="72">
        <v>6</v>
      </c>
      <c r="K4" s="72">
        <v>15</v>
      </c>
      <c r="L4" s="72">
        <v>15</v>
      </c>
      <c r="M4" s="72">
        <v>5</v>
      </c>
      <c r="N4" s="73">
        <f t="shared" ref="N4:N24" si="0">SUM(B4:M4)</f>
        <v>151</v>
      </c>
      <c r="P4" s="81">
        <v>13</v>
      </c>
      <c r="Q4" s="72">
        <v>4</v>
      </c>
      <c r="R4" s="72">
        <v>4</v>
      </c>
      <c r="S4" s="72">
        <v>4</v>
      </c>
      <c r="T4" s="72">
        <v>9</v>
      </c>
      <c r="U4" s="72">
        <v>7</v>
      </c>
      <c r="V4" s="72">
        <v>4</v>
      </c>
      <c r="W4" s="72">
        <v>4</v>
      </c>
      <c r="X4" s="72">
        <v>9</v>
      </c>
      <c r="Y4" s="72">
        <v>9</v>
      </c>
      <c r="Z4" s="72">
        <v>7</v>
      </c>
      <c r="AA4" s="72">
        <v>1</v>
      </c>
      <c r="AB4" s="73">
        <f t="shared" ref="AB4:AB24" si="1">SUM(P4:AA4)</f>
        <v>75</v>
      </c>
    </row>
    <row r="5" spans="1:28" ht="16.5" x14ac:dyDescent="0.25">
      <c r="A5" s="71" t="s">
        <v>30</v>
      </c>
      <c r="B5" s="72">
        <v>24</v>
      </c>
      <c r="C5" s="72">
        <v>24</v>
      </c>
      <c r="D5" s="72">
        <v>28</v>
      </c>
      <c r="E5" s="72">
        <v>49</v>
      </c>
      <c r="F5" s="72">
        <v>29</v>
      </c>
      <c r="G5" s="72">
        <v>27</v>
      </c>
      <c r="H5" s="72">
        <v>36</v>
      </c>
      <c r="I5" s="72">
        <v>25</v>
      </c>
      <c r="J5" s="72">
        <v>33</v>
      </c>
      <c r="K5" s="72">
        <v>36</v>
      </c>
      <c r="L5" s="72">
        <v>26</v>
      </c>
      <c r="M5" s="72">
        <v>18</v>
      </c>
      <c r="N5" s="73">
        <f t="shared" si="0"/>
        <v>355</v>
      </c>
      <c r="P5" s="81">
        <v>21</v>
      </c>
      <c r="Q5" s="72">
        <v>29</v>
      </c>
      <c r="R5" s="72">
        <v>49</v>
      </c>
      <c r="S5" s="72">
        <v>34</v>
      </c>
      <c r="T5" s="72">
        <v>34</v>
      </c>
      <c r="U5" s="72">
        <v>21</v>
      </c>
      <c r="V5" s="72">
        <v>27</v>
      </c>
      <c r="W5" s="72">
        <v>21</v>
      </c>
      <c r="X5" s="72">
        <v>27</v>
      </c>
      <c r="Y5" s="72">
        <v>20</v>
      </c>
      <c r="Z5" s="72">
        <v>28</v>
      </c>
      <c r="AA5" s="72">
        <v>18</v>
      </c>
      <c r="AB5" s="73">
        <f t="shared" si="1"/>
        <v>329</v>
      </c>
    </row>
    <row r="6" spans="1:28" ht="16.5" x14ac:dyDescent="0.25">
      <c r="A6" s="71" t="s">
        <v>31</v>
      </c>
      <c r="B6" s="72">
        <v>15</v>
      </c>
      <c r="C6" s="72">
        <v>17</v>
      </c>
      <c r="D6" s="72">
        <v>13</v>
      </c>
      <c r="E6" s="72">
        <v>6</v>
      </c>
      <c r="F6" s="72">
        <v>19</v>
      </c>
      <c r="G6" s="72">
        <v>6</v>
      </c>
      <c r="H6" s="72">
        <v>7</v>
      </c>
      <c r="I6" s="72">
        <v>11</v>
      </c>
      <c r="J6" s="72">
        <v>5</v>
      </c>
      <c r="K6" s="72">
        <v>4</v>
      </c>
      <c r="L6" s="72">
        <v>18</v>
      </c>
      <c r="M6" s="72">
        <v>9</v>
      </c>
      <c r="N6" s="73">
        <f t="shared" si="0"/>
        <v>130</v>
      </c>
      <c r="P6" s="81">
        <v>14</v>
      </c>
      <c r="Q6" s="72">
        <v>13</v>
      </c>
      <c r="R6" s="72">
        <v>15</v>
      </c>
      <c r="S6" s="72">
        <v>17</v>
      </c>
      <c r="T6" s="72">
        <v>16</v>
      </c>
      <c r="U6" s="72">
        <v>21</v>
      </c>
      <c r="V6" s="72">
        <v>19</v>
      </c>
      <c r="W6" s="72">
        <v>35</v>
      </c>
      <c r="X6" s="72">
        <v>32</v>
      </c>
      <c r="Y6" s="72">
        <v>25</v>
      </c>
      <c r="Z6" s="72">
        <v>29</v>
      </c>
      <c r="AA6" s="72">
        <v>35</v>
      </c>
      <c r="AB6" s="73">
        <f t="shared" si="1"/>
        <v>271</v>
      </c>
    </row>
    <row r="7" spans="1:28" ht="16.5" x14ac:dyDescent="0.25">
      <c r="A7" s="71" t="s">
        <v>57</v>
      </c>
      <c r="B7" s="72">
        <v>16</v>
      </c>
      <c r="C7" s="72">
        <v>19</v>
      </c>
      <c r="D7" s="72">
        <v>13</v>
      </c>
      <c r="E7" s="72">
        <v>5</v>
      </c>
      <c r="F7" s="72">
        <v>11</v>
      </c>
      <c r="G7" s="72">
        <v>14</v>
      </c>
      <c r="H7" s="72">
        <v>19</v>
      </c>
      <c r="I7" s="72">
        <v>6</v>
      </c>
      <c r="J7" s="72">
        <v>12</v>
      </c>
      <c r="K7" s="72">
        <v>18</v>
      </c>
      <c r="L7" s="72">
        <v>17</v>
      </c>
      <c r="M7" s="72">
        <v>27</v>
      </c>
      <c r="N7" s="73">
        <f t="shared" si="0"/>
        <v>177</v>
      </c>
      <c r="P7" s="81">
        <v>22</v>
      </c>
      <c r="Q7" s="72">
        <v>9</v>
      </c>
      <c r="R7" s="72">
        <v>23</v>
      </c>
      <c r="S7" s="72">
        <v>18</v>
      </c>
      <c r="T7" s="72">
        <v>20</v>
      </c>
      <c r="U7" s="72">
        <v>18</v>
      </c>
      <c r="V7" s="72">
        <v>17</v>
      </c>
      <c r="W7" s="72">
        <v>21</v>
      </c>
      <c r="X7" s="72">
        <v>16</v>
      </c>
      <c r="Y7" s="72">
        <v>19</v>
      </c>
      <c r="Z7" s="72">
        <v>20</v>
      </c>
      <c r="AA7" s="72">
        <v>26</v>
      </c>
      <c r="AB7" s="73">
        <f t="shared" si="1"/>
        <v>229</v>
      </c>
    </row>
    <row r="8" spans="1:28" ht="16.5" x14ac:dyDescent="0.25">
      <c r="A8" s="71" t="s">
        <v>33</v>
      </c>
      <c r="B8" s="72">
        <v>7</v>
      </c>
      <c r="C8" s="72">
        <v>3</v>
      </c>
      <c r="D8" s="72">
        <v>2</v>
      </c>
      <c r="E8" s="72">
        <v>1</v>
      </c>
      <c r="F8" s="72">
        <v>3</v>
      </c>
      <c r="G8" s="72">
        <v>1</v>
      </c>
      <c r="H8" s="72">
        <v>1</v>
      </c>
      <c r="I8" s="72">
        <v>1</v>
      </c>
      <c r="J8" s="72">
        <v>2</v>
      </c>
      <c r="K8" s="72">
        <v>2</v>
      </c>
      <c r="L8" s="72">
        <v>1</v>
      </c>
      <c r="M8" s="72">
        <v>0</v>
      </c>
      <c r="N8" s="73">
        <f t="shared" si="0"/>
        <v>24</v>
      </c>
      <c r="P8" s="81">
        <v>0</v>
      </c>
      <c r="Q8" s="72">
        <v>0</v>
      </c>
      <c r="R8" s="72">
        <v>0</v>
      </c>
      <c r="S8" s="72">
        <v>0</v>
      </c>
      <c r="T8" s="72">
        <v>1</v>
      </c>
      <c r="U8" s="72">
        <v>2</v>
      </c>
      <c r="V8" s="72">
        <v>0</v>
      </c>
      <c r="W8" s="72">
        <v>4</v>
      </c>
      <c r="X8" s="72">
        <v>8</v>
      </c>
      <c r="Y8" s="72">
        <v>10</v>
      </c>
      <c r="Z8" s="72">
        <v>2</v>
      </c>
      <c r="AA8" s="72">
        <v>3</v>
      </c>
      <c r="AB8" s="73">
        <f t="shared" si="1"/>
        <v>30</v>
      </c>
    </row>
    <row r="9" spans="1:28" ht="16.5" x14ac:dyDescent="0.25">
      <c r="A9" s="71" t="s">
        <v>34</v>
      </c>
      <c r="B9" s="72">
        <v>14</v>
      </c>
      <c r="C9" s="72">
        <v>10</v>
      </c>
      <c r="D9" s="72">
        <v>23</v>
      </c>
      <c r="E9" s="72">
        <v>16</v>
      </c>
      <c r="F9" s="72">
        <v>23</v>
      </c>
      <c r="G9" s="72">
        <v>21</v>
      </c>
      <c r="H9" s="72">
        <v>14</v>
      </c>
      <c r="I9" s="72">
        <v>0</v>
      </c>
      <c r="J9" s="72">
        <v>0</v>
      </c>
      <c r="K9" s="72">
        <v>0</v>
      </c>
      <c r="L9" s="72">
        <v>2</v>
      </c>
      <c r="M9" s="72">
        <v>6</v>
      </c>
      <c r="N9" s="73">
        <f t="shared" si="0"/>
        <v>129</v>
      </c>
      <c r="P9" s="81">
        <v>9</v>
      </c>
      <c r="Q9" s="72">
        <v>3</v>
      </c>
      <c r="R9" s="72">
        <v>4</v>
      </c>
      <c r="S9" s="72">
        <v>2</v>
      </c>
      <c r="T9" s="72">
        <v>13</v>
      </c>
      <c r="U9" s="72">
        <v>1</v>
      </c>
      <c r="V9" s="72">
        <v>1</v>
      </c>
      <c r="W9" s="72">
        <v>14</v>
      </c>
      <c r="X9" s="72">
        <v>7</v>
      </c>
      <c r="Y9" s="72">
        <v>0</v>
      </c>
      <c r="Z9" s="72">
        <v>16</v>
      </c>
      <c r="AA9" s="72">
        <v>12</v>
      </c>
      <c r="AB9" s="73">
        <f t="shared" si="1"/>
        <v>82</v>
      </c>
    </row>
    <row r="10" spans="1:28" ht="16.5" x14ac:dyDescent="0.25">
      <c r="A10" s="71" t="s">
        <v>35</v>
      </c>
      <c r="B10" s="72">
        <v>4</v>
      </c>
      <c r="C10" s="72">
        <v>1</v>
      </c>
      <c r="D10" s="72">
        <v>4</v>
      </c>
      <c r="E10" s="72">
        <v>10</v>
      </c>
      <c r="F10" s="72">
        <v>12</v>
      </c>
      <c r="G10" s="72">
        <v>8</v>
      </c>
      <c r="H10" s="72">
        <v>23</v>
      </c>
      <c r="I10" s="72">
        <v>11</v>
      </c>
      <c r="J10" s="72">
        <v>14</v>
      </c>
      <c r="K10" s="72">
        <v>16</v>
      </c>
      <c r="L10" s="72">
        <v>9</v>
      </c>
      <c r="M10" s="72">
        <v>3</v>
      </c>
      <c r="N10" s="73">
        <f t="shared" si="0"/>
        <v>115</v>
      </c>
      <c r="P10" s="81">
        <v>6</v>
      </c>
      <c r="Q10" s="72">
        <v>4</v>
      </c>
      <c r="R10" s="72">
        <v>7</v>
      </c>
      <c r="S10" s="72">
        <v>11</v>
      </c>
      <c r="T10" s="72">
        <v>7</v>
      </c>
      <c r="U10" s="72">
        <v>6</v>
      </c>
      <c r="V10" s="72">
        <v>17</v>
      </c>
      <c r="W10" s="72">
        <v>13</v>
      </c>
      <c r="X10" s="72">
        <v>9</v>
      </c>
      <c r="Y10" s="72">
        <v>14</v>
      </c>
      <c r="Z10" s="72">
        <v>24</v>
      </c>
      <c r="AA10" s="72">
        <v>14</v>
      </c>
      <c r="AB10" s="73">
        <f t="shared" si="1"/>
        <v>132</v>
      </c>
    </row>
    <row r="11" spans="1:28" ht="16.5" x14ac:dyDescent="0.25">
      <c r="A11" s="71" t="s">
        <v>36</v>
      </c>
      <c r="B11" s="72">
        <v>0</v>
      </c>
      <c r="C11" s="72">
        <v>4</v>
      </c>
      <c r="D11" s="72">
        <v>2</v>
      </c>
      <c r="E11" s="72">
        <v>4</v>
      </c>
      <c r="F11" s="72">
        <v>1</v>
      </c>
      <c r="G11" s="72">
        <v>1</v>
      </c>
      <c r="H11" s="72">
        <v>3</v>
      </c>
      <c r="I11" s="72">
        <v>2</v>
      </c>
      <c r="J11" s="72">
        <v>1</v>
      </c>
      <c r="K11" s="72">
        <v>1</v>
      </c>
      <c r="L11" s="72">
        <v>0</v>
      </c>
      <c r="M11" s="72">
        <v>0</v>
      </c>
      <c r="N11" s="73">
        <f t="shared" si="0"/>
        <v>19</v>
      </c>
      <c r="P11" s="81">
        <v>0</v>
      </c>
      <c r="Q11" s="72">
        <v>1</v>
      </c>
      <c r="R11" s="72">
        <v>1</v>
      </c>
      <c r="S11" s="72">
        <v>1</v>
      </c>
      <c r="T11" s="72">
        <v>0</v>
      </c>
      <c r="U11" s="72">
        <v>0</v>
      </c>
      <c r="V11" s="72">
        <v>0</v>
      </c>
      <c r="W11" s="72">
        <v>1</v>
      </c>
      <c r="X11" s="72">
        <v>0</v>
      </c>
      <c r="Y11" s="72">
        <v>0</v>
      </c>
      <c r="Z11" s="72">
        <v>2</v>
      </c>
      <c r="AA11" s="72">
        <v>2</v>
      </c>
      <c r="AB11" s="73">
        <f t="shared" si="1"/>
        <v>8</v>
      </c>
    </row>
    <row r="12" spans="1:28" ht="16.5" x14ac:dyDescent="0.25">
      <c r="A12" s="71" t="s">
        <v>37</v>
      </c>
      <c r="B12" s="72">
        <v>9</v>
      </c>
      <c r="C12" s="72">
        <v>9</v>
      </c>
      <c r="D12" s="72">
        <v>9</v>
      </c>
      <c r="E12" s="72">
        <v>1</v>
      </c>
      <c r="F12" s="72">
        <v>4</v>
      </c>
      <c r="G12" s="72">
        <v>3</v>
      </c>
      <c r="H12" s="72">
        <v>11</v>
      </c>
      <c r="I12" s="72">
        <v>3</v>
      </c>
      <c r="J12" s="72">
        <v>2</v>
      </c>
      <c r="K12" s="72">
        <v>0</v>
      </c>
      <c r="L12" s="72">
        <v>2</v>
      </c>
      <c r="M12" s="72">
        <v>6</v>
      </c>
      <c r="N12" s="73">
        <f t="shared" si="0"/>
        <v>59</v>
      </c>
      <c r="P12" s="81">
        <v>1</v>
      </c>
      <c r="Q12" s="72">
        <v>1</v>
      </c>
      <c r="R12" s="72">
        <v>5</v>
      </c>
      <c r="S12" s="72">
        <v>2</v>
      </c>
      <c r="T12" s="72">
        <v>3</v>
      </c>
      <c r="U12" s="72">
        <v>3</v>
      </c>
      <c r="V12" s="72">
        <v>5</v>
      </c>
      <c r="W12" s="72">
        <v>5</v>
      </c>
      <c r="X12" s="72">
        <v>1</v>
      </c>
      <c r="Y12" s="72">
        <v>3</v>
      </c>
      <c r="Z12" s="72">
        <v>3</v>
      </c>
      <c r="AA12" s="72">
        <v>3</v>
      </c>
      <c r="AB12" s="73">
        <f t="shared" si="1"/>
        <v>35</v>
      </c>
    </row>
    <row r="13" spans="1:28" ht="16.5" x14ac:dyDescent="0.25">
      <c r="A13" s="71" t="s">
        <v>38</v>
      </c>
      <c r="B13" s="72">
        <v>9</v>
      </c>
      <c r="C13" s="72">
        <v>13</v>
      </c>
      <c r="D13" s="72">
        <v>13</v>
      </c>
      <c r="E13" s="72">
        <v>9</v>
      </c>
      <c r="F13" s="72">
        <v>8</v>
      </c>
      <c r="G13" s="72">
        <v>14</v>
      </c>
      <c r="H13" s="72">
        <v>17</v>
      </c>
      <c r="I13" s="72">
        <v>21</v>
      </c>
      <c r="J13" s="72">
        <v>12</v>
      </c>
      <c r="K13" s="72">
        <v>13</v>
      </c>
      <c r="L13" s="72">
        <v>15</v>
      </c>
      <c r="M13" s="72">
        <v>22</v>
      </c>
      <c r="N13" s="73">
        <f t="shared" si="0"/>
        <v>166</v>
      </c>
      <c r="P13" s="81">
        <v>17</v>
      </c>
      <c r="Q13" s="72">
        <v>9</v>
      </c>
      <c r="R13" s="72">
        <v>14</v>
      </c>
      <c r="S13" s="72">
        <v>9</v>
      </c>
      <c r="T13" s="72">
        <v>13</v>
      </c>
      <c r="U13" s="72">
        <v>14</v>
      </c>
      <c r="V13" s="72">
        <v>22</v>
      </c>
      <c r="W13" s="72">
        <v>23</v>
      </c>
      <c r="X13" s="72">
        <v>13</v>
      </c>
      <c r="Y13" s="72">
        <v>9</v>
      </c>
      <c r="Z13" s="72">
        <v>18</v>
      </c>
      <c r="AA13" s="72">
        <v>22</v>
      </c>
      <c r="AB13" s="73">
        <f t="shared" si="1"/>
        <v>183</v>
      </c>
    </row>
    <row r="14" spans="1:28" ht="16.5" x14ac:dyDescent="0.25">
      <c r="A14" s="71" t="s">
        <v>39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1</v>
      </c>
      <c r="K14" s="72">
        <v>0</v>
      </c>
      <c r="L14" s="72">
        <v>0</v>
      </c>
      <c r="M14" s="72">
        <v>0</v>
      </c>
      <c r="N14" s="73">
        <f t="shared" si="0"/>
        <v>1</v>
      </c>
      <c r="P14" s="81">
        <v>0</v>
      </c>
      <c r="Q14" s="72">
        <v>3</v>
      </c>
      <c r="R14" s="72">
        <v>1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0</v>
      </c>
      <c r="AA14" s="72">
        <v>0</v>
      </c>
      <c r="AB14" s="73">
        <f t="shared" si="1"/>
        <v>4</v>
      </c>
    </row>
    <row r="15" spans="1:28" ht="16.5" x14ac:dyDescent="0.25">
      <c r="A15" s="71" t="s">
        <v>3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3">
        <f t="shared" si="0"/>
        <v>0</v>
      </c>
      <c r="P15" s="81">
        <v>0</v>
      </c>
      <c r="Q15" s="72">
        <v>0</v>
      </c>
      <c r="R15" s="72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73">
        <f t="shared" si="1"/>
        <v>0</v>
      </c>
    </row>
    <row r="16" spans="1:28" ht="16.5" x14ac:dyDescent="0.25">
      <c r="A16" s="71" t="s">
        <v>40</v>
      </c>
      <c r="B16" s="72">
        <v>4</v>
      </c>
      <c r="C16" s="72">
        <v>5</v>
      </c>
      <c r="D16" s="72">
        <v>5</v>
      </c>
      <c r="E16" s="72">
        <v>17</v>
      </c>
      <c r="F16" s="72">
        <v>31</v>
      </c>
      <c r="G16" s="72">
        <v>15</v>
      </c>
      <c r="H16" s="72">
        <v>26</v>
      </c>
      <c r="I16" s="72">
        <v>17</v>
      </c>
      <c r="J16" s="72">
        <v>17</v>
      </c>
      <c r="K16" s="72">
        <v>20</v>
      </c>
      <c r="L16" s="72">
        <v>15</v>
      </c>
      <c r="M16" s="72">
        <v>18</v>
      </c>
      <c r="N16" s="73">
        <f t="shared" si="0"/>
        <v>190</v>
      </c>
      <c r="P16" s="81">
        <v>13</v>
      </c>
      <c r="Q16" s="72">
        <v>26</v>
      </c>
      <c r="R16" s="72">
        <v>17</v>
      </c>
      <c r="S16" s="72">
        <v>29</v>
      </c>
      <c r="T16" s="72">
        <v>17</v>
      </c>
      <c r="U16" s="72">
        <v>20</v>
      </c>
      <c r="V16" s="72">
        <v>20</v>
      </c>
      <c r="W16" s="72">
        <v>20</v>
      </c>
      <c r="X16" s="72">
        <v>23</v>
      </c>
      <c r="Y16" s="72">
        <v>15</v>
      </c>
      <c r="Z16" s="72">
        <v>6</v>
      </c>
      <c r="AA16" s="72">
        <v>1</v>
      </c>
      <c r="AB16" s="73">
        <f t="shared" si="1"/>
        <v>207</v>
      </c>
    </row>
    <row r="17" spans="1:28" ht="16.5" x14ac:dyDescent="0.25">
      <c r="A17" s="71" t="s">
        <v>4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3">
        <f t="shared" si="0"/>
        <v>0</v>
      </c>
      <c r="P17" s="81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3">
        <f t="shared" si="1"/>
        <v>0</v>
      </c>
    </row>
    <row r="18" spans="1:28" ht="16.5" x14ac:dyDescent="0.25">
      <c r="A18" s="71" t="s">
        <v>5</v>
      </c>
      <c r="B18" s="72">
        <v>1</v>
      </c>
      <c r="C18" s="72">
        <v>0</v>
      </c>
      <c r="D18" s="72">
        <v>0</v>
      </c>
      <c r="E18" s="72">
        <v>1</v>
      </c>
      <c r="F18" s="72">
        <v>2</v>
      </c>
      <c r="G18" s="72">
        <v>0</v>
      </c>
      <c r="H18" s="72">
        <v>0</v>
      </c>
      <c r="I18" s="72">
        <v>1</v>
      </c>
      <c r="J18" s="72">
        <v>0</v>
      </c>
      <c r="K18" s="72">
        <v>1</v>
      </c>
      <c r="L18" s="72">
        <v>0</v>
      </c>
      <c r="M18" s="72">
        <v>0</v>
      </c>
      <c r="N18" s="73">
        <f t="shared" si="0"/>
        <v>6</v>
      </c>
      <c r="P18" s="81">
        <v>0</v>
      </c>
      <c r="Q18" s="72">
        <v>0</v>
      </c>
      <c r="R18" s="72">
        <v>0</v>
      </c>
      <c r="S18" s="72">
        <v>0</v>
      </c>
      <c r="T18" s="72">
        <v>1</v>
      </c>
      <c r="U18" s="72">
        <v>0</v>
      </c>
      <c r="V18" s="72">
        <v>2</v>
      </c>
      <c r="W18" s="72">
        <v>1</v>
      </c>
      <c r="X18" s="72">
        <v>1</v>
      </c>
      <c r="Y18" s="72">
        <v>0</v>
      </c>
      <c r="Z18" s="72">
        <v>0</v>
      </c>
      <c r="AA18" s="72">
        <v>0</v>
      </c>
      <c r="AB18" s="73">
        <f t="shared" si="1"/>
        <v>5</v>
      </c>
    </row>
    <row r="19" spans="1:28" ht="16.5" x14ac:dyDescent="0.25">
      <c r="A19" s="71" t="s">
        <v>41</v>
      </c>
      <c r="B19" s="72">
        <v>0</v>
      </c>
      <c r="C19" s="72">
        <v>0</v>
      </c>
      <c r="D19" s="72">
        <v>0</v>
      </c>
      <c r="E19" s="72">
        <v>0</v>
      </c>
      <c r="F19" s="72">
        <v>1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73">
        <f t="shared" si="0"/>
        <v>1</v>
      </c>
      <c r="P19" s="81">
        <v>0</v>
      </c>
      <c r="Q19" s="72">
        <v>0</v>
      </c>
      <c r="R19" s="72">
        <v>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>
        <v>0</v>
      </c>
      <c r="Y19" s="72">
        <v>0</v>
      </c>
      <c r="Z19" s="72">
        <v>0</v>
      </c>
      <c r="AA19" s="72">
        <v>0</v>
      </c>
      <c r="AB19" s="73">
        <f t="shared" si="1"/>
        <v>0</v>
      </c>
    </row>
    <row r="20" spans="1:28" ht="16.5" x14ac:dyDescent="0.25">
      <c r="A20" s="71" t="s">
        <v>6</v>
      </c>
      <c r="B20" s="72">
        <v>0</v>
      </c>
      <c r="C20" s="72">
        <v>0</v>
      </c>
      <c r="D20" s="72">
        <v>2</v>
      </c>
      <c r="E20" s="72">
        <v>0</v>
      </c>
      <c r="F20" s="72">
        <v>0</v>
      </c>
      <c r="G20" s="72">
        <v>1</v>
      </c>
      <c r="H20" s="72">
        <v>2</v>
      </c>
      <c r="I20" s="72">
        <v>1</v>
      </c>
      <c r="J20" s="72">
        <v>1</v>
      </c>
      <c r="K20" s="72">
        <v>0</v>
      </c>
      <c r="L20" s="72">
        <v>1</v>
      </c>
      <c r="M20" s="72">
        <v>0</v>
      </c>
      <c r="N20" s="73">
        <f t="shared" si="0"/>
        <v>8</v>
      </c>
      <c r="P20" s="81">
        <v>1</v>
      </c>
      <c r="Q20" s="72">
        <v>0</v>
      </c>
      <c r="R20" s="72">
        <v>2</v>
      </c>
      <c r="S20" s="72">
        <v>1</v>
      </c>
      <c r="T20" s="72">
        <v>0</v>
      </c>
      <c r="U20" s="72">
        <v>0</v>
      </c>
      <c r="V20" s="72">
        <v>1</v>
      </c>
      <c r="W20" s="72">
        <v>1</v>
      </c>
      <c r="X20" s="72">
        <v>0</v>
      </c>
      <c r="Y20" s="72">
        <v>0</v>
      </c>
      <c r="Z20" s="72">
        <v>0</v>
      </c>
      <c r="AA20" s="72">
        <v>0</v>
      </c>
      <c r="AB20" s="73">
        <f t="shared" si="1"/>
        <v>6</v>
      </c>
    </row>
    <row r="21" spans="1:28" ht="16.5" x14ac:dyDescent="0.25">
      <c r="A21" s="71" t="s">
        <v>42</v>
      </c>
      <c r="B21" s="72">
        <v>5</v>
      </c>
      <c r="C21" s="72">
        <v>9</v>
      </c>
      <c r="D21" s="72">
        <v>11</v>
      </c>
      <c r="E21" s="72">
        <v>9</v>
      </c>
      <c r="F21" s="72">
        <v>23</v>
      </c>
      <c r="G21" s="72">
        <v>15</v>
      </c>
      <c r="H21" s="72">
        <v>19</v>
      </c>
      <c r="I21" s="72">
        <v>19</v>
      </c>
      <c r="J21" s="72">
        <v>12</v>
      </c>
      <c r="K21" s="72">
        <v>9</v>
      </c>
      <c r="L21" s="72">
        <v>7</v>
      </c>
      <c r="M21" s="72">
        <v>10</v>
      </c>
      <c r="N21" s="73">
        <f t="shared" si="0"/>
        <v>148</v>
      </c>
      <c r="P21" s="81">
        <v>9</v>
      </c>
      <c r="Q21" s="72">
        <v>5</v>
      </c>
      <c r="R21" s="72">
        <v>34</v>
      </c>
      <c r="S21" s="72">
        <v>26</v>
      </c>
      <c r="T21" s="72">
        <v>24</v>
      </c>
      <c r="U21" s="72">
        <v>16</v>
      </c>
      <c r="V21" s="72">
        <v>38</v>
      </c>
      <c r="W21" s="72">
        <v>32</v>
      </c>
      <c r="X21" s="72">
        <v>19</v>
      </c>
      <c r="Y21" s="72">
        <v>10</v>
      </c>
      <c r="Z21" s="72">
        <v>9</v>
      </c>
      <c r="AA21" s="72">
        <v>24</v>
      </c>
      <c r="AB21" s="73">
        <f t="shared" si="1"/>
        <v>246</v>
      </c>
    </row>
    <row r="22" spans="1:28" ht="16.5" x14ac:dyDescent="0.25">
      <c r="A22" s="71" t="s">
        <v>43</v>
      </c>
      <c r="B22" s="72">
        <v>0</v>
      </c>
      <c r="C22" s="72">
        <v>0</v>
      </c>
      <c r="D22" s="72">
        <v>3</v>
      </c>
      <c r="E22" s="72">
        <v>0</v>
      </c>
      <c r="F22" s="72">
        <v>2</v>
      </c>
      <c r="G22" s="72">
        <v>1</v>
      </c>
      <c r="H22" s="72">
        <v>1</v>
      </c>
      <c r="I22" s="72">
        <v>0</v>
      </c>
      <c r="J22" s="72">
        <v>0</v>
      </c>
      <c r="K22" s="72">
        <v>1</v>
      </c>
      <c r="L22" s="72">
        <v>0</v>
      </c>
      <c r="M22" s="72">
        <v>0</v>
      </c>
      <c r="N22" s="73">
        <f t="shared" si="0"/>
        <v>8</v>
      </c>
      <c r="P22" s="81">
        <v>1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3">
        <f t="shared" si="1"/>
        <v>1</v>
      </c>
    </row>
    <row r="23" spans="1:28" ht="16.5" x14ac:dyDescent="0.25">
      <c r="A23" s="71" t="s">
        <v>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73">
        <f t="shared" si="0"/>
        <v>0</v>
      </c>
      <c r="P23" s="81">
        <v>0</v>
      </c>
      <c r="Q23" s="72">
        <v>0</v>
      </c>
      <c r="R23" s="72">
        <v>0</v>
      </c>
      <c r="S23" s="72">
        <v>0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73">
        <f t="shared" si="1"/>
        <v>0</v>
      </c>
    </row>
    <row r="24" spans="1:28" ht="16.5" x14ac:dyDescent="0.25">
      <c r="A24" s="71" t="s">
        <v>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3">
        <f t="shared" si="0"/>
        <v>0</v>
      </c>
      <c r="P24" s="81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1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3">
        <f t="shared" si="1"/>
        <v>1</v>
      </c>
    </row>
    <row r="25" spans="1:28" ht="16.5" x14ac:dyDescent="0.25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  <c r="P25" s="81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3"/>
    </row>
    <row r="26" spans="1:28" ht="16.5" x14ac:dyDescent="0.25">
      <c r="A26" s="74" t="s">
        <v>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6">
        <f>SUM(N3:N24)</f>
        <v>1808</v>
      </c>
      <c r="P26" s="82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6">
        <f>SUM(AB3:AB24)</f>
        <v>1980</v>
      </c>
    </row>
  </sheetData>
  <mergeCells count="2">
    <mergeCell ref="A1:N1"/>
    <mergeCell ref="P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116" zoomScaleNormal="85" workbookViewId="0">
      <selection activeCell="C11" sqref="C11"/>
    </sheetView>
  </sheetViews>
  <sheetFormatPr defaultRowHeight="15" x14ac:dyDescent="0.25"/>
  <cols>
    <col min="1" max="1" width="33.42578125" style="25" customWidth="1"/>
    <col min="2" max="12" width="12.7109375" style="25" customWidth="1"/>
    <col min="13" max="256" width="11.42578125" style="25" customWidth="1"/>
    <col min="257" max="16384" width="9.140625" style="25"/>
  </cols>
  <sheetData>
    <row r="1" spans="1:12" x14ac:dyDescent="0.25">
      <c r="A1" s="23" t="s">
        <v>0</v>
      </c>
      <c r="B1" s="24">
        <v>2011</v>
      </c>
      <c r="C1" s="24">
        <v>2012</v>
      </c>
      <c r="D1" s="24">
        <v>2013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</row>
    <row r="2" spans="1:12" x14ac:dyDescent="0.25">
      <c r="A2" s="17" t="s">
        <v>1</v>
      </c>
      <c r="B2" s="18">
        <v>22666</v>
      </c>
      <c r="C2" s="18">
        <v>22935</v>
      </c>
      <c r="D2" s="18">
        <v>21386</v>
      </c>
      <c r="E2" s="18">
        <v>22685</v>
      </c>
      <c r="F2" s="18">
        <v>16550</v>
      </c>
      <c r="G2" s="19">
        <f>3995+4932+3750+3271</f>
        <v>15948</v>
      </c>
      <c r="H2" s="19">
        <v>16815</v>
      </c>
      <c r="I2" s="19">
        <v>15365</v>
      </c>
      <c r="J2" s="19">
        <v>13707</v>
      </c>
      <c r="K2" s="19">
        <v>6176</v>
      </c>
      <c r="L2" s="19">
        <v>7997</v>
      </c>
    </row>
    <row r="3" spans="1:12" x14ac:dyDescent="0.25">
      <c r="A3" s="17" t="s">
        <v>2</v>
      </c>
      <c r="B3" s="19">
        <v>21093</v>
      </c>
      <c r="C3" s="19">
        <v>21124</v>
      </c>
      <c r="D3" s="19">
        <v>17932</v>
      </c>
      <c r="E3" s="19">
        <v>21547</v>
      </c>
      <c r="F3" s="19">
        <v>14781</v>
      </c>
      <c r="G3" s="19">
        <f>3175+3772+2996+2540</f>
        <v>12483</v>
      </c>
      <c r="H3" s="19">
        <v>13566</v>
      </c>
      <c r="I3" s="19">
        <v>12136</v>
      </c>
      <c r="J3" s="19">
        <v>9893</v>
      </c>
      <c r="K3" s="19">
        <v>5601</v>
      </c>
      <c r="L3" s="19">
        <v>6089</v>
      </c>
    </row>
    <row r="4" spans="1:12" x14ac:dyDescent="0.25">
      <c r="A4" s="20" t="s">
        <v>30</v>
      </c>
      <c r="B4" s="19">
        <v>16353</v>
      </c>
      <c r="C4" s="19">
        <v>12563</v>
      </c>
      <c r="D4" s="19">
        <v>10429</v>
      </c>
      <c r="E4" s="19">
        <v>13599</v>
      </c>
      <c r="F4" s="19">
        <v>10380</v>
      </c>
      <c r="G4" s="19">
        <f>2335+2890+2164+1913</f>
        <v>9302</v>
      </c>
      <c r="H4" s="19">
        <v>11323</v>
      </c>
      <c r="I4" s="19">
        <v>11405</v>
      </c>
      <c r="J4" s="19">
        <v>11149</v>
      </c>
      <c r="K4" s="19">
        <v>7998</v>
      </c>
      <c r="L4" s="19">
        <v>7446</v>
      </c>
    </row>
    <row r="5" spans="1:12" ht="15" customHeight="1" x14ac:dyDescent="0.25">
      <c r="A5" s="20" t="s">
        <v>31</v>
      </c>
      <c r="B5" s="18">
        <v>4182</v>
      </c>
      <c r="C5" s="18">
        <v>8589</v>
      </c>
      <c r="D5" s="18">
        <v>9973</v>
      </c>
      <c r="E5" s="18">
        <v>12744</v>
      </c>
      <c r="F5" s="18">
        <v>9107</v>
      </c>
      <c r="G5" s="19">
        <f>2558+3199+2579+2354</f>
        <v>10690</v>
      </c>
      <c r="H5" s="19">
        <v>11129</v>
      </c>
      <c r="I5" s="19">
        <v>10535</v>
      </c>
      <c r="J5" s="19">
        <v>9412</v>
      </c>
      <c r="K5" s="19">
        <v>8097</v>
      </c>
      <c r="L5" s="19">
        <v>7972</v>
      </c>
    </row>
    <row r="6" spans="1:12" ht="15" customHeight="1" x14ac:dyDescent="0.25">
      <c r="A6" s="20" t="s">
        <v>32</v>
      </c>
      <c r="B6" s="18">
        <v>1870</v>
      </c>
      <c r="C6" s="18">
        <v>3716</v>
      </c>
      <c r="D6" s="18">
        <v>7329</v>
      </c>
      <c r="E6" s="18">
        <v>12826</v>
      </c>
      <c r="F6" s="18">
        <v>9675</v>
      </c>
      <c r="G6" s="19">
        <f>2425+2996+2616+2502</f>
        <v>10539</v>
      </c>
      <c r="H6" s="19">
        <v>13476</v>
      </c>
      <c r="I6" s="19">
        <v>13257</v>
      </c>
      <c r="J6" s="19">
        <v>12039</v>
      </c>
      <c r="K6" s="19">
        <v>9949</v>
      </c>
      <c r="L6" s="19">
        <v>9085</v>
      </c>
    </row>
    <row r="7" spans="1:12" x14ac:dyDescent="0.25">
      <c r="A7" s="20" t="s">
        <v>33</v>
      </c>
      <c r="B7" s="18">
        <v>32</v>
      </c>
      <c r="C7" s="18">
        <v>616</v>
      </c>
      <c r="D7" s="18">
        <v>1395</v>
      </c>
      <c r="E7" s="18">
        <v>3376</v>
      </c>
      <c r="F7" s="18">
        <v>2996</v>
      </c>
      <c r="G7" s="19">
        <f>738+932+793+662</f>
        <v>3125</v>
      </c>
      <c r="H7" s="19">
        <v>3515</v>
      </c>
      <c r="I7" s="19">
        <v>3823</v>
      </c>
      <c r="J7" s="19">
        <v>3973</v>
      </c>
      <c r="K7" s="19">
        <v>5082</v>
      </c>
      <c r="L7" s="19">
        <v>4857</v>
      </c>
    </row>
    <row r="8" spans="1:12" x14ac:dyDescent="0.25">
      <c r="A8" s="20" t="s">
        <v>34</v>
      </c>
      <c r="B8" s="18">
        <v>1234</v>
      </c>
      <c r="C8" s="18">
        <v>1378</v>
      </c>
      <c r="D8" s="18">
        <v>1627</v>
      </c>
      <c r="E8" s="18">
        <v>3637</v>
      </c>
      <c r="F8" s="18">
        <v>2901</v>
      </c>
      <c r="G8" s="19">
        <f>712+850+680+614</f>
        <v>2856</v>
      </c>
      <c r="H8" s="19">
        <v>3220</v>
      </c>
      <c r="I8" s="19">
        <v>3283</v>
      </c>
      <c r="J8" s="19">
        <v>3558</v>
      </c>
      <c r="K8" s="19">
        <v>2574</v>
      </c>
      <c r="L8" s="19">
        <v>2979</v>
      </c>
    </row>
    <row r="9" spans="1:12" x14ac:dyDescent="0.25">
      <c r="A9" s="20" t="s">
        <v>35</v>
      </c>
      <c r="B9" s="18">
        <v>1441</v>
      </c>
      <c r="C9" s="18">
        <v>1813</v>
      </c>
      <c r="D9" s="18">
        <v>1562</v>
      </c>
      <c r="E9" s="18">
        <v>2923</v>
      </c>
      <c r="F9" s="18">
        <v>1879</v>
      </c>
      <c r="G9" s="19">
        <f>344+395+245+229</f>
        <v>1213</v>
      </c>
      <c r="H9" s="19">
        <v>1536</v>
      </c>
      <c r="I9" s="19">
        <v>1162</v>
      </c>
      <c r="J9" s="19">
        <v>1313</v>
      </c>
      <c r="K9" s="19">
        <v>2452</v>
      </c>
      <c r="L9" s="19">
        <v>2719</v>
      </c>
    </row>
    <row r="10" spans="1:12" x14ac:dyDescent="0.25">
      <c r="A10" s="20" t="s">
        <v>36</v>
      </c>
      <c r="B10" s="16">
        <v>638</v>
      </c>
      <c r="C10" s="16">
        <v>611</v>
      </c>
      <c r="D10" s="16">
        <v>547</v>
      </c>
      <c r="E10" s="16">
        <v>668</v>
      </c>
      <c r="F10" s="16">
        <v>630</v>
      </c>
      <c r="G10" s="19">
        <f>146+210+144+143</f>
        <v>643</v>
      </c>
      <c r="H10" s="19">
        <v>732</v>
      </c>
      <c r="I10" s="19">
        <v>633</v>
      </c>
      <c r="J10" s="19">
        <v>735</v>
      </c>
      <c r="K10" s="19">
        <v>1811</v>
      </c>
      <c r="L10" s="19">
        <v>2045</v>
      </c>
    </row>
    <row r="11" spans="1:12" x14ac:dyDescent="0.25">
      <c r="A11" s="20" t="s">
        <v>37</v>
      </c>
      <c r="B11" s="18">
        <v>3185</v>
      </c>
      <c r="C11" s="18">
        <v>2665</v>
      </c>
      <c r="D11" s="18">
        <v>2487</v>
      </c>
      <c r="E11" s="18">
        <v>3668</v>
      </c>
      <c r="F11" s="18">
        <v>3014</v>
      </c>
      <c r="G11" s="19">
        <f>563+812+552+568</f>
        <v>2495</v>
      </c>
      <c r="H11" s="19">
        <v>2491</v>
      </c>
      <c r="I11" s="19">
        <v>2150</v>
      </c>
      <c r="J11" s="19">
        <v>2486</v>
      </c>
      <c r="K11" s="19">
        <v>2272</v>
      </c>
      <c r="L11" s="19">
        <v>2326</v>
      </c>
    </row>
    <row r="12" spans="1:12" x14ac:dyDescent="0.25">
      <c r="A12" s="20" t="s">
        <v>38</v>
      </c>
      <c r="B12" s="18">
        <v>949</v>
      </c>
      <c r="C12" s="18">
        <v>1392</v>
      </c>
      <c r="D12" s="18">
        <v>1327</v>
      </c>
      <c r="E12" s="18">
        <v>1795</v>
      </c>
      <c r="F12" s="18">
        <v>1378</v>
      </c>
      <c r="G12" s="19">
        <f>263+384+273+258</f>
        <v>1178</v>
      </c>
      <c r="H12" s="19">
        <v>1743</v>
      </c>
      <c r="I12" s="19">
        <v>4767</v>
      </c>
      <c r="J12" s="19">
        <v>6832</v>
      </c>
      <c r="K12" s="19">
        <v>8393</v>
      </c>
      <c r="L12" s="19">
        <v>9382</v>
      </c>
    </row>
    <row r="13" spans="1:12" x14ac:dyDescent="0.25">
      <c r="A13" s="20" t="s">
        <v>39</v>
      </c>
      <c r="B13" s="18">
        <v>406</v>
      </c>
      <c r="C13" s="18">
        <v>835</v>
      </c>
      <c r="D13" s="18">
        <v>1033</v>
      </c>
      <c r="E13" s="18">
        <v>1388</v>
      </c>
      <c r="F13" s="18">
        <v>1386</v>
      </c>
      <c r="G13" s="19">
        <f>336+338+329+300</f>
        <v>1303</v>
      </c>
      <c r="H13" s="19">
        <v>1270</v>
      </c>
      <c r="I13" s="19">
        <v>1084</v>
      </c>
      <c r="J13" s="19">
        <v>1293</v>
      </c>
      <c r="K13" s="19">
        <v>1689</v>
      </c>
      <c r="L13" s="19">
        <v>1864</v>
      </c>
    </row>
    <row r="14" spans="1:12" x14ac:dyDescent="0.25">
      <c r="A14" s="20" t="s">
        <v>3</v>
      </c>
      <c r="B14" s="16">
        <v>0</v>
      </c>
      <c r="C14" s="16">
        <v>0</v>
      </c>
      <c r="D14" s="16">
        <v>0</v>
      </c>
      <c r="E14" s="16">
        <v>830</v>
      </c>
      <c r="F14" s="16">
        <v>826</v>
      </c>
      <c r="G14" s="19">
        <f>202+205+189+189</f>
        <v>785</v>
      </c>
      <c r="H14" s="19">
        <v>799</v>
      </c>
      <c r="I14" s="19">
        <v>570</v>
      </c>
      <c r="J14" s="19">
        <v>491</v>
      </c>
      <c r="K14" s="19">
        <v>531</v>
      </c>
      <c r="L14" s="19">
        <v>460</v>
      </c>
    </row>
    <row r="15" spans="1:12" x14ac:dyDescent="0.25">
      <c r="A15" s="20" t="s">
        <v>40</v>
      </c>
      <c r="B15" s="16">
        <v>344</v>
      </c>
      <c r="C15" s="16">
        <v>495</v>
      </c>
      <c r="D15" s="16">
        <v>587</v>
      </c>
      <c r="E15" s="16">
        <v>993</v>
      </c>
      <c r="F15" s="16">
        <v>969</v>
      </c>
      <c r="G15" s="19">
        <f>191+260+201+210</f>
        <v>862</v>
      </c>
      <c r="H15" s="19">
        <v>788</v>
      </c>
      <c r="I15" s="19">
        <v>550</v>
      </c>
      <c r="J15" s="19">
        <v>486</v>
      </c>
      <c r="K15" s="19">
        <v>3260</v>
      </c>
      <c r="L15" s="19">
        <v>4678</v>
      </c>
    </row>
    <row r="16" spans="1:12" x14ac:dyDescent="0.25">
      <c r="A16" s="20" t="s">
        <v>4</v>
      </c>
      <c r="B16" s="16">
        <v>167</v>
      </c>
      <c r="C16" s="16">
        <v>352</v>
      </c>
      <c r="D16" s="16">
        <v>325</v>
      </c>
      <c r="E16" s="16">
        <v>334</v>
      </c>
      <c r="F16" s="16">
        <v>376</v>
      </c>
      <c r="G16" s="19">
        <f>101+107+94+46</f>
        <v>348</v>
      </c>
      <c r="H16" s="19">
        <v>388</v>
      </c>
      <c r="I16" s="19">
        <v>429</v>
      </c>
      <c r="J16" s="19">
        <v>680</v>
      </c>
      <c r="K16" s="19">
        <v>982</v>
      </c>
      <c r="L16" s="19">
        <v>394</v>
      </c>
    </row>
    <row r="17" spans="1:12" x14ac:dyDescent="0.25">
      <c r="A17" s="20" t="s">
        <v>5</v>
      </c>
      <c r="B17" s="16">
        <v>125</v>
      </c>
      <c r="C17" s="16">
        <v>209</v>
      </c>
      <c r="D17" s="16">
        <v>316</v>
      </c>
      <c r="E17" s="16">
        <v>440</v>
      </c>
      <c r="F17" s="16">
        <v>375</v>
      </c>
      <c r="G17" s="19">
        <f>82+105+50+49</f>
        <v>286</v>
      </c>
      <c r="H17" s="19">
        <v>404</v>
      </c>
      <c r="I17" s="19">
        <v>506</v>
      </c>
      <c r="J17" s="19">
        <v>395</v>
      </c>
      <c r="K17" s="19">
        <v>431</v>
      </c>
      <c r="L17" s="19">
        <v>415</v>
      </c>
    </row>
    <row r="18" spans="1:12" x14ac:dyDescent="0.25">
      <c r="A18" s="20" t="s">
        <v>41</v>
      </c>
      <c r="B18" s="16">
        <v>107</v>
      </c>
      <c r="C18" s="16">
        <v>180</v>
      </c>
      <c r="D18" s="16">
        <v>362</v>
      </c>
      <c r="E18" s="16">
        <v>521</v>
      </c>
      <c r="F18" s="16">
        <v>356</v>
      </c>
      <c r="G18" s="19">
        <f>85+105+67+60</f>
        <v>317</v>
      </c>
      <c r="H18" s="19">
        <v>248</v>
      </c>
      <c r="I18" s="19">
        <v>228</v>
      </c>
      <c r="J18" s="19">
        <v>246</v>
      </c>
      <c r="K18" s="19">
        <v>379</v>
      </c>
      <c r="L18" s="19">
        <v>441</v>
      </c>
    </row>
    <row r="19" spans="1:12" x14ac:dyDescent="0.25">
      <c r="A19" s="20" t="s">
        <v>6</v>
      </c>
      <c r="B19" s="16">
        <v>0</v>
      </c>
      <c r="C19" s="16">
        <v>0</v>
      </c>
      <c r="D19" s="16">
        <v>0</v>
      </c>
      <c r="E19" s="16">
        <v>734</v>
      </c>
      <c r="F19" s="16">
        <v>465</v>
      </c>
      <c r="G19" s="19">
        <f>97+101+81+73</f>
        <v>352</v>
      </c>
      <c r="H19" s="19">
        <v>458</v>
      </c>
      <c r="I19" s="19">
        <v>421</v>
      </c>
      <c r="J19" s="19">
        <v>305</v>
      </c>
      <c r="K19" s="19">
        <v>329</v>
      </c>
      <c r="L19" s="19">
        <v>319</v>
      </c>
    </row>
    <row r="20" spans="1:12" x14ac:dyDescent="0.25">
      <c r="A20" s="20" t="s">
        <v>42</v>
      </c>
      <c r="B20" s="16">
        <v>0</v>
      </c>
      <c r="C20" s="16">
        <v>0</v>
      </c>
      <c r="D20" s="16">
        <v>0</v>
      </c>
      <c r="E20" s="16">
        <v>213</v>
      </c>
      <c r="F20" s="16">
        <v>308</v>
      </c>
      <c r="G20" s="19">
        <f>57+57+79+73</f>
        <v>266</v>
      </c>
      <c r="H20" s="19">
        <v>345</v>
      </c>
      <c r="I20" s="19">
        <v>593</v>
      </c>
      <c r="J20" s="19">
        <v>1411</v>
      </c>
      <c r="K20" s="19">
        <v>2516</v>
      </c>
      <c r="L20" s="19">
        <v>2823</v>
      </c>
    </row>
    <row r="21" spans="1:12" x14ac:dyDescent="0.25">
      <c r="A21" s="20" t="s">
        <v>43</v>
      </c>
      <c r="B21" s="16">
        <v>0</v>
      </c>
      <c r="C21" s="16">
        <v>0</v>
      </c>
      <c r="D21" s="16">
        <v>0</v>
      </c>
      <c r="E21" s="16">
        <v>155</v>
      </c>
      <c r="F21" s="16">
        <v>140</v>
      </c>
      <c r="G21" s="19">
        <f>24+40+33+24</f>
        <v>121</v>
      </c>
      <c r="H21" s="19">
        <v>122</v>
      </c>
      <c r="I21" s="19">
        <v>204</v>
      </c>
      <c r="J21" s="19">
        <v>275</v>
      </c>
      <c r="K21" s="19">
        <v>480</v>
      </c>
      <c r="L21" s="19">
        <v>522</v>
      </c>
    </row>
    <row r="22" spans="1:12" x14ac:dyDescent="0.25">
      <c r="A22" s="20" t="s">
        <v>7</v>
      </c>
      <c r="B22" s="16">
        <v>0</v>
      </c>
      <c r="C22" s="16">
        <v>0</v>
      </c>
      <c r="D22" s="16">
        <v>0</v>
      </c>
      <c r="E22" s="16">
        <v>75</v>
      </c>
      <c r="F22" s="16">
        <v>102</v>
      </c>
      <c r="G22" s="19">
        <f>30+27+28+18</f>
        <v>103</v>
      </c>
      <c r="H22" s="19">
        <v>114</v>
      </c>
      <c r="I22" s="19">
        <v>110</v>
      </c>
      <c r="J22" s="19">
        <v>145</v>
      </c>
      <c r="K22" s="19">
        <v>318</v>
      </c>
      <c r="L22" s="19">
        <v>174</v>
      </c>
    </row>
    <row r="23" spans="1:12" x14ac:dyDescent="0.25">
      <c r="A23" s="20" t="s">
        <v>8</v>
      </c>
      <c r="B23" s="16">
        <v>0</v>
      </c>
      <c r="C23" s="16">
        <v>0</v>
      </c>
      <c r="D23" s="16">
        <v>0</v>
      </c>
      <c r="E23" s="16">
        <v>34</v>
      </c>
      <c r="F23" s="16">
        <v>126</v>
      </c>
      <c r="G23" s="19">
        <f>34+41+26+35</f>
        <v>136</v>
      </c>
      <c r="H23" s="19">
        <v>143</v>
      </c>
      <c r="I23" s="19">
        <v>230</v>
      </c>
      <c r="J23" s="19">
        <v>254</v>
      </c>
      <c r="K23" s="19">
        <v>351</v>
      </c>
      <c r="L23" s="19">
        <v>435</v>
      </c>
    </row>
    <row r="24" spans="1:12" x14ac:dyDescent="0.25">
      <c r="A24" s="21"/>
      <c r="B24" s="21"/>
      <c r="C24" s="21"/>
      <c r="D24" s="21"/>
      <c r="E24" s="21"/>
      <c r="F24" s="21"/>
      <c r="G24" s="21"/>
      <c r="H24" s="22"/>
      <c r="I24" s="19"/>
      <c r="J24" s="21"/>
      <c r="K24" s="26"/>
      <c r="L24" s="26"/>
    </row>
    <row r="25" spans="1:12" x14ac:dyDescent="0.25">
      <c r="A25" s="17" t="s">
        <v>9</v>
      </c>
      <c r="B25" s="18">
        <f t="shared" ref="B25:G25" si="0">SUM(B2:B23)</f>
        <v>74792</v>
      </c>
      <c r="C25" s="18">
        <f t="shared" si="0"/>
        <v>79473</v>
      </c>
      <c r="D25" s="18">
        <f t="shared" si="0"/>
        <v>78617</v>
      </c>
      <c r="E25" s="18">
        <f t="shared" si="0"/>
        <v>105185</v>
      </c>
      <c r="F25" s="18">
        <f t="shared" si="0"/>
        <v>78720</v>
      </c>
      <c r="G25" s="18">
        <f t="shared" si="0"/>
        <v>75351</v>
      </c>
      <c r="H25" s="18">
        <f>SUM(H2:H23)</f>
        <v>84625</v>
      </c>
      <c r="I25" s="18">
        <f>SUM(I2:I23)</f>
        <v>83441</v>
      </c>
      <c r="J25" s="18">
        <f>SUM(J2:J23)</f>
        <v>81078</v>
      </c>
      <c r="K25" s="18">
        <f>SUM(K2:K23)</f>
        <v>71671</v>
      </c>
      <c r="L25" s="18">
        <f>SUM(L2:L23)</f>
        <v>75422</v>
      </c>
    </row>
  </sheetData>
  <pageMargins left="0.7" right="0.7" top="0.75" bottom="0.75" header="0.3" footer="0.3"/>
  <pageSetup orientation="portrait"/>
  <ignoredErrors>
    <ignoredError sqref="B25:L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Normal="85" workbookViewId="0">
      <selection activeCell="D5" sqref="D5"/>
    </sheetView>
  </sheetViews>
  <sheetFormatPr defaultRowHeight="15" x14ac:dyDescent="0.25"/>
  <cols>
    <col min="1" max="1" width="33.140625" style="52" bestFit="1" customWidth="1"/>
    <col min="2" max="6" width="9.7109375" style="52" customWidth="1"/>
    <col min="7" max="7" width="10.42578125" style="52" customWidth="1"/>
    <col min="8" max="10" width="9.7109375" style="52" customWidth="1"/>
    <col min="11" max="11" width="4.42578125" style="52" customWidth="1"/>
    <col min="12" max="12" width="5" style="52" customWidth="1"/>
    <col min="13" max="17" width="9.7109375" style="52" customWidth="1"/>
    <col min="18" max="18" width="10.42578125" style="52" customWidth="1"/>
    <col min="19" max="21" width="9.7109375" style="52" customWidth="1"/>
    <col min="22" max="256" width="11.42578125" style="52" customWidth="1"/>
    <col min="257" max="16384" width="9.140625" style="52"/>
  </cols>
  <sheetData>
    <row r="1" spans="1:19" ht="18.75" thickBot="1" x14ac:dyDescent="0.3">
      <c r="A1" s="97">
        <v>2020</v>
      </c>
      <c r="B1" s="97"/>
      <c r="C1" s="97"/>
      <c r="D1" s="97"/>
      <c r="E1" s="97"/>
      <c r="F1" s="97"/>
      <c r="G1" s="97"/>
      <c r="H1" s="97"/>
      <c r="I1" s="53"/>
      <c r="J1" s="53"/>
      <c r="K1" s="53"/>
      <c r="L1" s="53"/>
      <c r="M1" s="97">
        <v>2021</v>
      </c>
      <c r="N1" s="97"/>
      <c r="O1" s="97"/>
      <c r="P1" s="97"/>
      <c r="Q1" s="97"/>
      <c r="R1" s="97"/>
      <c r="S1" s="97"/>
    </row>
    <row r="2" spans="1:19" ht="60" customHeight="1" thickBot="1" x14ac:dyDescent="0.3">
      <c r="A2" s="54" t="s">
        <v>44</v>
      </c>
      <c r="B2" s="55" t="s">
        <v>45</v>
      </c>
      <c r="C2" s="55" t="s">
        <v>46</v>
      </c>
      <c r="D2" s="55" t="s">
        <v>47</v>
      </c>
      <c r="E2" s="55" t="s">
        <v>48</v>
      </c>
      <c r="F2" s="55" t="s">
        <v>49</v>
      </c>
      <c r="G2" s="55" t="s">
        <v>50</v>
      </c>
      <c r="H2" s="56" t="s">
        <v>53</v>
      </c>
      <c r="I2" s="57"/>
      <c r="J2" s="57"/>
      <c r="K2" s="58"/>
      <c r="L2" s="58"/>
      <c r="M2" s="55" t="s">
        <v>45</v>
      </c>
      <c r="N2" s="55" t="s">
        <v>46</v>
      </c>
      <c r="O2" s="55" t="s">
        <v>47</v>
      </c>
      <c r="P2" s="55" t="s">
        <v>48</v>
      </c>
      <c r="Q2" s="55" t="s">
        <v>49</v>
      </c>
      <c r="R2" s="55" t="s">
        <v>50</v>
      </c>
      <c r="S2" s="56" t="s">
        <v>54</v>
      </c>
    </row>
    <row r="3" spans="1:19" ht="16.5" x14ac:dyDescent="0.25">
      <c r="A3" s="29" t="s">
        <v>1</v>
      </c>
      <c r="B3" s="30">
        <v>6176</v>
      </c>
      <c r="C3" s="31">
        <v>6147</v>
      </c>
      <c r="D3" s="30">
        <v>222</v>
      </c>
      <c r="E3" s="32">
        <v>9</v>
      </c>
      <c r="F3" s="30">
        <v>156</v>
      </c>
      <c r="G3" s="31">
        <v>2118</v>
      </c>
      <c r="H3" s="33">
        <v>121</v>
      </c>
      <c r="I3" s="28"/>
      <c r="J3" s="28"/>
      <c r="M3" s="34">
        <v>7997</v>
      </c>
      <c r="N3" s="31">
        <v>7968</v>
      </c>
      <c r="O3" s="30">
        <v>335</v>
      </c>
      <c r="P3" s="32">
        <v>18</v>
      </c>
      <c r="Q3" s="30">
        <v>332</v>
      </c>
      <c r="R3" s="31">
        <v>2815</v>
      </c>
      <c r="S3" s="33">
        <v>136</v>
      </c>
    </row>
    <row r="4" spans="1:19" ht="16.5" x14ac:dyDescent="0.25">
      <c r="A4" s="35" t="s">
        <v>2</v>
      </c>
      <c r="B4" s="36">
        <v>5601</v>
      </c>
      <c r="C4" s="37">
        <v>5559</v>
      </c>
      <c r="D4" s="36">
        <v>240</v>
      </c>
      <c r="E4" s="38">
        <v>9</v>
      </c>
      <c r="F4" s="36">
        <v>135</v>
      </c>
      <c r="G4" s="37">
        <v>2406</v>
      </c>
      <c r="H4" s="39">
        <v>151</v>
      </c>
      <c r="I4" s="28"/>
      <c r="J4" s="28"/>
      <c r="M4" s="40">
        <v>6089</v>
      </c>
      <c r="N4" s="37">
        <v>6065</v>
      </c>
      <c r="O4" s="36">
        <v>296</v>
      </c>
      <c r="P4" s="38">
        <v>10</v>
      </c>
      <c r="Q4" s="36">
        <v>150</v>
      </c>
      <c r="R4" s="37">
        <v>2762</v>
      </c>
      <c r="S4" s="39">
        <v>75</v>
      </c>
    </row>
    <row r="5" spans="1:19" ht="16.5" x14ac:dyDescent="0.25">
      <c r="A5" s="35" t="s">
        <v>30</v>
      </c>
      <c r="B5" s="36">
        <v>7998</v>
      </c>
      <c r="C5" s="37">
        <v>7958</v>
      </c>
      <c r="D5" s="36">
        <v>276</v>
      </c>
      <c r="E5" s="38">
        <v>7</v>
      </c>
      <c r="F5" s="36">
        <v>205</v>
      </c>
      <c r="G5" s="37">
        <v>2043</v>
      </c>
      <c r="H5" s="39">
        <v>355</v>
      </c>
      <c r="I5" s="28"/>
      <c r="J5" s="28"/>
      <c r="M5" s="40">
        <v>7446</v>
      </c>
      <c r="N5" s="37">
        <v>7345</v>
      </c>
      <c r="O5" s="36">
        <v>325</v>
      </c>
      <c r="P5" s="38">
        <v>8</v>
      </c>
      <c r="Q5" s="36">
        <v>280</v>
      </c>
      <c r="R5" s="37">
        <v>1989</v>
      </c>
      <c r="S5" s="39">
        <v>329</v>
      </c>
    </row>
    <row r="6" spans="1:19" ht="16.5" x14ac:dyDescent="0.25">
      <c r="A6" s="35" t="s">
        <v>31</v>
      </c>
      <c r="B6" s="36">
        <v>8097</v>
      </c>
      <c r="C6" s="37">
        <v>8053</v>
      </c>
      <c r="D6" s="36">
        <v>163</v>
      </c>
      <c r="E6" s="38">
        <v>2</v>
      </c>
      <c r="F6" s="36">
        <v>32</v>
      </c>
      <c r="G6" s="37">
        <v>1597</v>
      </c>
      <c r="H6" s="39">
        <v>130</v>
      </c>
      <c r="I6" s="28"/>
      <c r="J6" s="28"/>
      <c r="M6" s="40">
        <v>7972</v>
      </c>
      <c r="N6" s="37">
        <v>7922</v>
      </c>
      <c r="O6" s="36">
        <v>170</v>
      </c>
      <c r="P6" s="38">
        <v>1</v>
      </c>
      <c r="Q6" s="36">
        <v>19</v>
      </c>
      <c r="R6" s="37">
        <v>1642</v>
      </c>
      <c r="S6" s="39">
        <v>271</v>
      </c>
    </row>
    <row r="7" spans="1:19" ht="15" customHeight="1" x14ac:dyDescent="0.25">
      <c r="A7" s="35" t="s">
        <v>32</v>
      </c>
      <c r="B7" s="36">
        <v>9949</v>
      </c>
      <c r="C7" s="37">
        <v>9968</v>
      </c>
      <c r="D7" s="36">
        <v>214</v>
      </c>
      <c r="E7" s="38">
        <v>15</v>
      </c>
      <c r="F7" s="36">
        <v>55</v>
      </c>
      <c r="G7" s="37">
        <v>2211</v>
      </c>
      <c r="H7" s="39">
        <v>177</v>
      </c>
      <c r="I7" s="28"/>
      <c r="J7" s="28"/>
      <c r="M7" s="40">
        <v>9085</v>
      </c>
      <c r="N7" s="37">
        <v>9145</v>
      </c>
      <c r="O7" s="36">
        <v>171</v>
      </c>
      <c r="P7" s="38">
        <v>7</v>
      </c>
      <c r="Q7" s="36">
        <v>69</v>
      </c>
      <c r="R7" s="37">
        <v>2835</v>
      </c>
      <c r="S7" s="39">
        <v>229</v>
      </c>
    </row>
    <row r="8" spans="1:19" ht="16.5" x14ac:dyDescent="0.25">
      <c r="A8" s="35" t="s">
        <v>33</v>
      </c>
      <c r="B8" s="36">
        <v>5082</v>
      </c>
      <c r="C8" s="37">
        <v>5079</v>
      </c>
      <c r="D8" s="36">
        <v>79</v>
      </c>
      <c r="E8" s="38">
        <v>1</v>
      </c>
      <c r="F8" s="36">
        <v>12</v>
      </c>
      <c r="G8" s="37">
        <v>1263</v>
      </c>
      <c r="H8" s="39">
        <v>24</v>
      </c>
      <c r="I8" s="28"/>
      <c r="J8" s="28"/>
      <c r="M8" s="40">
        <v>4857</v>
      </c>
      <c r="N8" s="37">
        <v>4883</v>
      </c>
      <c r="O8" s="36">
        <v>55</v>
      </c>
      <c r="P8" s="38">
        <v>1</v>
      </c>
      <c r="Q8" s="36">
        <v>4</v>
      </c>
      <c r="R8" s="37">
        <v>1368</v>
      </c>
      <c r="S8" s="39">
        <v>30</v>
      </c>
    </row>
    <row r="9" spans="1:19" ht="16.5" x14ac:dyDescent="0.25">
      <c r="A9" s="35" t="s">
        <v>34</v>
      </c>
      <c r="B9" s="36">
        <v>2574</v>
      </c>
      <c r="C9" s="37">
        <v>2569</v>
      </c>
      <c r="D9" s="36">
        <v>44</v>
      </c>
      <c r="E9" s="38">
        <v>3</v>
      </c>
      <c r="F9" s="36">
        <v>6</v>
      </c>
      <c r="G9" s="37">
        <v>343</v>
      </c>
      <c r="H9" s="39">
        <v>129</v>
      </c>
      <c r="I9" s="28"/>
      <c r="J9" s="28"/>
      <c r="M9" s="40">
        <v>2979</v>
      </c>
      <c r="N9" s="37">
        <v>2992</v>
      </c>
      <c r="O9" s="36">
        <v>53</v>
      </c>
      <c r="P9" s="38">
        <v>0</v>
      </c>
      <c r="Q9" s="36">
        <v>5</v>
      </c>
      <c r="R9" s="37">
        <v>440</v>
      </c>
      <c r="S9" s="39">
        <v>82</v>
      </c>
    </row>
    <row r="10" spans="1:19" ht="16.5" x14ac:dyDescent="0.25">
      <c r="A10" s="35" t="s">
        <v>35</v>
      </c>
      <c r="B10" s="36">
        <v>2452</v>
      </c>
      <c r="C10" s="37">
        <v>2463</v>
      </c>
      <c r="D10" s="36">
        <v>20</v>
      </c>
      <c r="E10" s="38">
        <v>1</v>
      </c>
      <c r="F10" s="36">
        <v>0</v>
      </c>
      <c r="G10" s="37">
        <v>263</v>
      </c>
      <c r="H10" s="39">
        <v>115</v>
      </c>
      <c r="I10" s="28"/>
      <c r="J10" s="28"/>
      <c r="M10" s="40">
        <v>2719</v>
      </c>
      <c r="N10" s="37">
        <v>2745</v>
      </c>
      <c r="O10" s="36">
        <v>8</v>
      </c>
      <c r="P10" s="38">
        <v>3</v>
      </c>
      <c r="Q10" s="36">
        <v>1</v>
      </c>
      <c r="R10" s="37">
        <v>446</v>
      </c>
      <c r="S10" s="39">
        <v>132</v>
      </c>
    </row>
    <row r="11" spans="1:19" ht="16.5" x14ac:dyDescent="0.25">
      <c r="A11" s="35" t="s">
        <v>36</v>
      </c>
      <c r="B11" s="36">
        <v>1811</v>
      </c>
      <c r="C11" s="37">
        <v>1801</v>
      </c>
      <c r="D11" s="36">
        <v>34</v>
      </c>
      <c r="E11" s="38">
        <v>1</v>
      </c>
      <c r="F11" s="36">
        <v>9</v>
      </c>
      <c r="G11" s="37">
        <v>467</v>
      </c>
      <c r="H11" s="39">
        <v>19</v>
      </c>
      <c r="I11" s="28"/>
      <c r="J11" s="28"/>
      <c r="M11" s="40">
        <v>2045</v>
      </c>
      <c r="N11" s="37">
        <v>2050</v>
      </c>
      <c r="O11" s="36">
        <v>26</v>
      </c>
      <c r="P11" s="38">
        <v>1</v>
      </c>
      <c r="Q11" s="36">
        <v>5</v>
      </c>
      <c r="R11" s="37">
        <v>586</v>
      </c>
      <c r="S11" s="39">
        <v>8</v>
      </c>
    </row>
    <row r="12" spans="1:19" ht="16.5" x14ac:dyDescent="0.25">
      <c r="A12" s="35" t="s">
        <v>37</v>
      </c>
      <c r="B12" s="36">
        <v>2272</v>
      </c>
      <c r="C12" s="37">
        <v>2277</v>
      </c>
      <c r="D12" s="36">
        <v>26</v>
      </c>
      <c r="E12" s="38">
        <v>1</v>
      </c>
      <c r="F12" s="36">
        <v>10</v>
      </c>
      <c r="G12" s="37">
        <v>65</v>
      </c>
      <c r="H12" s="39">
        <v>59</v>
      </c>
      <c r="I12" s="28"/>
      <c r="J12" s="28"/>
      <c r="M12" s="40">
        <v>2326</v>
      </c>
      <c r="N12" s="37">
        <v>2348</v>
      </c>
      <c r="O12" s="36">
        <v>18</v>
      </c>
      <c r="P12" s="38">
        <v>3</v>
      </c>
      <c r="Q12" s="36">
        <v>5</v>
      </c>
      <c r="R12" s="37">
        <v>95</v>
      </c>
      <c r="S12" s="39">
        <v>35</v>
      </c>
    </row>
    <row r="13" spans="1:19" ht="16.5" x14ac:dyDescent="0.25">
      <c r="A13" s="35" t="s">
        <v>38</v>
      </c>
      <c r="B13" s="36">
        <v>8393</v>
      </c>
      <c r="C13" s="37">
        <v>8420</v>
      </c>
      <c r="D13" s="36">
        <v>151</v>
      </c>
      <c r="E13" s="38">
        <v>1</v>
      </c>
      <c r="F13" s="36">
        <v>38</v>
      </c>
      <c r="G13" s="37">
        <v>1393</v>
      </c>
      <c r="H13" s="39">
        <v>166</v>
      </c>
      <c r="I13" s="28"/>
      <c r="J13" s="28"/>
      <c r="M13" s="40">
        <v>9382</v>
      </c>
      <c r="N13" s="37">
        <v>9449</v>
      </c>
      <c r="O13" s="36">
        <v>142</v>
      </c>
      <c r="P13" s="38">
        <v>6</v>
      </c>
      <c r="Q13" s="36">
        <v>37</v>
      </c>
      <c r="R13" s="37">
        <v>1670</v>
      </c>
      <c r="S13" s="39">
        <v>183</v>
      </c>
    </row>
    <row r="14" spans="1:19" ht="16.5" x14ac:dyDescent="0.25">
      <c r="A14" s="35" t="s">
        <v>39</v>
      </c>
      <c r="B14" s="36">
        <v>1689</v>
      </c>
      <c r="C14" s="37">
        <v>1701</v>
      </c>
      <c r="D14" s="36">
        <v>6</v>
      </c>
      <c r="E14" s="38">
        <v>0</v>
      </c>
      <c r="F14" s="36">
        <v>0</v>
      </c>
      <c r="G14" s="37" t="s">
        <v>51</v>
      </c>
      <c r="H14" s="39">
        <v>1</v>
      </c>
      <c r="I14" s="28"/>
      <c r="J14" s="28"/>
      <c r="M14" s="40">
        <v>1864</v>
      </c>
      <c r="N14" s="37">
        <v>1859</v>
      </c>
      <c r="O14" s="36">
        <v>7</v>
      </c>
      <c r="P14" s="38">
        <v>0</v>
      </c>
      <c r="Q14" s="36">
        <v>0</v>
      </c>
      <c r="R14" s="37" t="s">
        <v>51</v>
      </c>
      <c r="S14" s="39">
        <v>4</v>
      </c>
    </row>
    <row r="15" spans="1:19" ht="16.5" x14ac:dyDescent="0.25">
      <c r="A15" s="35" t="s">
        <v>3</v>
      </c>
      <c r="B15" s="36">
        <v>531</v>
      </c>
      <c r="C15" s="37">
        <v>533</v>
      </c>
      <c r="D15" s="36">
        <v>3</v>
      </c>
      <c r="E15" s="38">
        <v>0</v>
      </c>
      <c r="F15" s="36">
        <v>1</v>
      </c>
      <c r="G15" s="37" t="s">
        <v>51</v>
      </c>
      <c r="H15" s="39">
        <v>0</v>
      </c>
      <c r="I15" s="28"/>
      <c r="J15" s="28"/>
      <c r="M15" s="40">
        <v>460</v>
      </c>
      <c r="N15" s="37">
        <v>459</v>
      </c>
      <c r="O15" s="36">
        <v>5</v>
      </c>
      <c r="P15" s="38">
        <v>0</v>
      </c>
      <c r="Q15" s="36">
        <v>0</v>
      </c>
      <c r="R15" s="37" t="s">
        <v>51</v>
      </c>
      <c r="S15" s="39">
        <v>0</v>
      </c>
    </row>
    <row r="16" spans="1:19" ht="16.5" x14ac:dyDescent="0.25">
      <c r="A16" s="35" t="s">
        <v>40</v>
      </c>
      <c r="B16" s="36">
        <v>3260</v>
      </c>
      <c r="C16" s="37">
        <v>3262</v>
      </c>
      <c r="D16" s="36">
        <v>41</v>
      </c>
      <c r="E16" s="38">
        <v>1</v>
      </c>
      <c r="F16" s="36">
        <v>4</v>
      </c>
      <c r="G16" s="37">
        <v>654</v>
      </c>
      <c r="H16" s="39">
        <v>190</v>
      </c>
      <c r="I16" s="28"/>
      <c r="J16" s="28"/>
      <c r="M16" s="40">
        <v>4678</v>
      </c>
      <c r="N16" s="37">
        <v>4690</v>
      </c>
      <c r="O16" s="36">
        <v>62</v>
      </c>
      <c r="P16" s="38">
        <v>4</v>
      </c>
      <c r="Q16" s="36">
        <v>11</v>
      </c>
      <c r="R16" s="37">
        <v>964</v>
      </c>
      <c r="S16" s="39">
        <v>207</v>
      </c>
    </row>
    <row r="17" spans="1:19" ht="16.5" x14ac:dyDescent="0.25">
      <c r="A17" s="35" t="s">
        <v>4</v>
      </c>
      <c r="B17" s="36">
        <v>982</v>
      </c>
      <c r="C17" s="37">
        <v>983</v>
      </c>
      <c r="D17" s="36">
        <v>1</v>
      </c>
      <c r="E17" s="38">
        <v>0</v>
      </c>
      <c r="F17" s="36">
        <v>0</v>
      </c>
      <c r="G17" s="37" t="s">
        <v>51</v>
      </c>
      <c r="H17" s="39">
        <v>0</v>
      </c>
      <c r="I17" s="28"/>
      <c r="J17" s="28"/>
      <c r="M17" s="40">
        <v>394</v>
      </c>
      <c r="N17" s="37">
        <v>394</v>
      </c>
      <c r="O17" s="36">
        <v>0</v>
      </c>
      <c r="P17" s="38">
        <v>0</v>
      </c>
      <c r="Q17" s="36">
        <v>0</v>
      </c>
      <c r="R17" s="37" t="s">
        <v>51</v>
      </c>
      <c r="S17" s="39">
        <v>0</v>
      </c>
    </row>
    <row r="18" spans="1:19" ht="16.5" x14ac:dyDescent="0.25">
      <c r="A18" s="35" t="s">
        <v>5</v>
      </c>
      <c r="B18" s="36">
        <v>431</v>
      </c>
      <c r="C18" s="37">
        <v>428</v>
      </c>
      <c r="D18" s="36">
        <v>4</v>
      </c>
      <c r="E18" s="38">
        <v>0</v>
      </c>
      <c r="F18" s="36">
        <v>0</v>
      </c>
      <c r="G18" s="37" t="s">
        <v>51</v>
      </c>
      <c r="H18" s="39">
        <v>6</v>
      </c>
      <c r="I18" s="28"/>
      <c r="J18" s="28"/>
      <c r="M18" s="40">
        <v>415</v>
      </c>
      <c r="N18" s="37">
        <v>416</v>
      </c>
      <c r="O18" s="36">
        <v>0</v>
      </c>
      <c r="P18" s="38">
        <v>0</v>
      </c>
      <c r="Q18" s="36">
        <v>0</v>
      </c>
      <c r="R18" s="37" t="s">
        <v>51</v>
      </c>
      <c r="S18" s="39">
        <v>5</v>
      </c>
    </row>
    <row r="19" spans="1:19" ht="16.5" x14ac:dyDescent="0.25">
      <c r="A19" s="35" t="s">
        <v>41</v>
      </c>
      <c r="B19" s="36">
        <v>379</v>
      </c>
      <c r="C19" s="37">
        <v>375</v>
      </c>
      <c r="D19" s="36">
        <v>4</v>
      </c>
      <c r="E19" s="38">
        <v>0</v>
      </c>
      <c r="F19" s="36">
        <v>0</v>
      </c>
      <c r="G19" s="37" t="s">
        <v>51</v>
      </c>
      <c r="H19" s="39">
        <v>1</v>
      </c>
      <c r="I19" s="28"/>
      <c r="J19" s="28"/>
      <c r="M19" s="40">
        <v>441</v>
      </c>
      <c r="N19" s="37">
        <v>439</v>
      </c>
      <c r="O19" s="36">
        <v>7</v>
      </c>
      <c r="P19" s="38">
        <v>0</v>
      </c>
      <c r="Q19" s="36">
        <v>0</v>
      </c>
      <c r="R19" s="37" t="s">
        <v>51</v>
      </c>
      <c r="S19" s="39">
        <v>0</v>
      </c>
    </row>
    <row r="20" spans="1:19" ht="16.5" x14ac:dyDescent="0.25">
      <c r="A20" s="35" t="s">
        <v>6</v>
      </c>
      <c r="B20" s="36">
        <v>329</v>
      </c>
      <c r="C20" s="37">
        <v>334</v>
      </c>
      <c r="D20" s="36">
        <v>0</v>
      </c>
      <c r="E20" s="38">
        <v>0</v>
      </c>
      <c r="F20" s="36">
        <v>0</v>
      </c>
      <c r="G20" s="37" t="s">
        <v>51</v>
      </c>
      <c r="H20" s="39">
        <v>8</v>
      </c>
      <c r="I20" s="28"/>
      <c r="J20" s="28"/>
      <c r="M20" s="40">
        <v>319</v>
      </c>
      <c r="N20" s="37">
        <v>322</v>
      </c>
      <c r="O20" s="36">
        <v>0</v>
      </c>
      <c r="P20" s="38">
        <v>0</v>
      </c>
      <c r="Q20" s="36">
        <v>0</v>
      </c>
      <c r="R20" s="37" t="s">
        <v>51</v>
      </c>
      <c r="S20" s="39">
        <v>6</v>
      </c>
    </row>
    <row r="21" spans="1:19" ht="16.5" x14ac:dyDescent="0.25">
      <c r="A21" s="35" t="s">
        <v>42</v>
      </c>
      <c r="B21" s="36">
        <v>2516</v>
      </c>
      <c r="C21" s="37">
        <v>2542</v>
      </c>
      <c r="D21" s="36">
        <v>10</v>
      </c>
      <c r="E21" s="38">
        <v>1</v>
      </c>
      <c r="F21" s="36">
        <v>3</v>
      </c>
      <c r="G21" s="37">
        <v>207</v>
      </c>
      <c r="H21" s="39">
        <v>148</v>
      </c>
      <c r="I21" s="28"/>
      <c r="J21" s="28"/>
      <c r="M21" s="40">
        <v>2823</v>
      </c>
      <c r="N21" s="37">
        <v>2862</v>
      </c>
      <c r="O21" s="36">
        <v>7</v>
      </c>
      <c r="P21" s="38">
        <v>0</v>
      </c>
      <c r="Q21" s="36">
        <v>0</v>
      </c>
      <c r="R21" s="37">
        <v>353</v>
      </c>
      <c r="S21" s="39">
        <v>246</v>
      </c>
    </row>
    <row r="22" spans="1:19" ht="16.5" x14ac:dyDescent="0.25">
      <c r="A22" s="35" t="s">
        <v>43</v>
      </c>
      <c r="B22" s="36">
        <v>480</v>
      </c>
      <c r="C22" s="37">
        <v>483</v>
      </c>
      <c r="D22" s="36">
        <v>2</v>
      </c>
      <c r="E22" s="38">
        <v>0</v>
      </c>
      <c r="F22" s="36">
        <v>0</v>
      </c>
      <c r="G22" s="37">
        <v>54</v>
      </c>
      <c r="H22" s="39">
        <v>8</v>
      </c>
      <c r="I22" s="28"/>
      <c r="J22" s="28"/>
      <c r="M22" s="40">
        <v>522</v>
      </c>
      <c r="N22" s="37">
        <v>527</v>
      </c>
      <c r="O22" s="36">
        <v>7</v>
      </c>
      <c r="P22" s="38">
        <v>0</v>
      </c>
      <c r="Q22" s="36">
        <v>0</v>
      </c>
      <c r="R22" s="37">
        <v>55</v>
      </c>
      <c r="S22" s="39">
        <v>1</v>
      </c>
    </row>
    <row r="23" spans="1:19" ht="16.5" x14ac:dyDescent="0.25">
      <c r="A23" s="35" t="s">
        <v>7</v>
      </c>
      <c r="B23" s="36">
        <v>318</v>
      </c>
      <c r="C23" s="37">
        <v>317</v>
      </c>
      <c r="D23" s="36">
        <v>3</v>
      </c>
      <c r="E23" s="38">
        <v>0</v>
      </c>
      <c r="F23" s="36">
        <v>0</v>
      </c>
      <c r="G23" s="37" t="s">
        <v>51</v>
      </c>
      <c r="H23" s="39">
        <v>0</v>
      </c>
      <c r="I23" s="28"/>
      <c r="J23" s="28"/>
      <c r="M23" s="40">
        <v>174</v>
      </c>
      <c r="N23" s="37">
        <v>175</v>
      </c>
      <c r="O23" s="36">
        <v>0</v>
      </c>
      <c r="P23" s="38">
        <v>0</v>
      </c>
      <c r="Q23" s="36">
        <v>0</v>
      </c>
      <c r="R23" s="37" t="s">
        <v>51</v>
      </c>
      <c r="S23" s="39">
        <v>0</v>
      </c>
    </row>
    <row r="24" spans="1:19" ht="16.5" x14ac:dyDescent="0.25">
      <c r="A24" s="35" t="s">
        <v>8</v>
      </c>
      <c r="B24" s="36">
        <v>351</v>
      </c>
      <c r="C24" s="37">
        <v>351</v>
      </c>
      <c r="D24" s="36">
        <v>0</v>
      </c>
      <c r="E24" s="38">
        <v>0</v>
      </c>
      <c r="F24" s="36">
        <v>0</v>
      </c>
      <c r="G24" s="37" t="s">
        <v>51</v>
      </c>
      <c r="H24" s="39">
        <v>0</v>
      </c>
      <c r="I24" s="28"/>
      <c r="J24" s="28"/>
      <c r="M24" s="40">
        <v>435</v>
      </c>
      <c r="N24" s="37">
        <v>435</v>
      </c>
      <c r="O24" s="36">
        <v>0</v>
      </c>
      <c r="P24" s="38">
        <v>0</v>
      </c>
      <c r="Q24" s="36">
        <v>0</v>
      </c>
      <c r="R24" s="37" t="s">
        <v>51</v>
      </c>
      <c r="S24" s="39">
        <v>1</v>
      </c>
    </row>
    <row r="25" spans="1:19" ht="16.5" x14ac:dyDescent="0.25">
      <c r="A25" s="41"/>
      <c r="B25" s="42"/>
      <c r="C25" s="37"/>
      <c r="D25" s="42"/>
      <c r="E25" s="42"/>
      <c r="F25" s="42"/>
      <c r="G25" s="42"/>
      <c r="H25" s="43"/>
      <c r="I25" s="44"/>
      <c r="J25" s="44"/>
      <c r="M25" s="45"/>
      <c r="N25" s="37"/>
      <c r="O25" s="42"/>
      <c r="P25" s="42"/>
      <c r="Q25" s="42"/>
      <c r="R25" s="42"/>
      <c r="S25" s="43"/>
    </row>
    <row r="26" spans="1:19" ht="17.25" thickBot="1" x14ac:dyDescent="0.3">
      <c r="A26" s="46" t="s">
        <v>52</v>
      </c>
      <c r="B26" s="47">
        <f t="shared" ref="B26:H26" si="0">SUM(B3:B25)</f>
        <v>71671</v>
      </c>
      <c r="C26" s="47">
        <f t="shared" si="0"/>
        <v>71603</v>
      </c>
      <c r="D26" s="47">
        <f t="shared" si="0"/>
        <v>1543</v>
      </c>
      <c r="E26" s="47">
        <f t="shared" si="0"/>
        <v>52</v>
      </c>
      <c r="F26" s="47">
        <f t="shared" si="0"/>
        <v>666</v>
      </c>
      <c r="G26" s="47">
        <f t="shared" si="0"/>
        <v>15084</v>
      </c>
      <c r="H26" s="48">
        <f t="shared" si="0"/>
        <v>1808</v>
      </c>
      <c r="I26" s="44"/>
      <c r="J26" s="44"/>
      <c r="M26" s="49">
        <f t="shared" ref="M26:S26" si="1">SUM(M3:M25)</f>
        <v>75422</v>
      </c>
      <c r="N26" s="50">
        <f t="shared" si="1"/>
        <v>75490</v>
      </c>
      <c r="O26" s="50">
        <f t="shared" si="1"/>
        <v>1694</v>
      </c>
      <c r="P26" s="50">
        <f t="shared" si="1"/>
        <v>62</v>
      </c>
      <c r="Q26" s="50">
        <f t="shared" si="1"/>
        <v>918</v>
      </c>
      <c r="R26" s="50">
        <f t="shared" si="1"/>
        <v>18020</v>
      </c>
      <c r="S26" s="51">
        <f t="shared" si="1"/>
        <v>1980</v>
      </c>
    </row>
  </sheetData>
  <mergeCells count="2">
    <mergeCell ref="A1:H1"/>
    <mergeCell ref="M1:S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opLeftCell="K1" zoomScale="85" zoomScaleNormal="85" workbookViewId="0">
      <selection activeCell="P7" sqref="P7"/>
    </sheetView>
  </sheetViews>
  <sheetFormatPr defaultRowHeight="15" x14ac:dyDescent="0.25"/>
  <cols>
    <col min="1" max="1" width="30.85546875" style="1" customWidth="1"/>
    <col min="2" max="14" width="11.42578125" style="1" customWidth="1"/>
    <col min="15" max="15" width="5.7109375" style="1" customWidth="1"/>
    <col min="16" max="256" width="11.42578125" style="1" customWidth="1"/>
    <col min="257" max="16384" width="9.140625" style="1"/>
  </cols>
  <sheetData>
    <row r="1" spans="1:29" ht="18" x14ac:dyDescent="0.25">
      <c r="A1" s="98">
        <v>2020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P1" s="98">
        <v>2021</v>
      </c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53"/>
    </row>
    <row r="2" spans="1:29" x14ac:dyDescent="0.25">
      <c r="A2" s="59" t="s">
        <v>55</v>
      </c>
      <c r="B2" s="60" t="s">
        <v>28</v>
      </c>
      <c r="C2" s="60" t="s">
        <v>56</v>
      </c>
      <c r="D2" s="60" t="s">
        <v>19</v>
      </c>
      <c r="E2" s="60" t="s">
        <v>20</v>
      </c>
      <c r="F2" s="60" t="s">
        <v>21</v>
      </c>
      <c r="G2" s="60" t="s">
        <v>22</v>
      </c>
      <c r="H2" s="60" t="s">
        <v>23</v>
      </c>
      <c r="I2" s="60" t="s">
        <v>18</v>
      </c>
      <c r="J2" s="60" t="s">
        <v>24</v>
      </c>
      <c r="K2" s="60" t="s">
        <v>25</v>
      </c>
      <c r="L2" s="60" t="s">
        <v>26</v>
      </c>
      <c r="M2" s="60" t="s">
        <v>27</v>
      </c>
      <c r="N2" s="61" t="s">
        <v>9</v>
      </c>
      <c r="P2" s="70" t="s">
        <v>28</v>
      </c>
      <c r="Q2" s="60" t="s">
        <v>56</v>
      </c>
      <c r="R2" s="60" t="s">
        <v>19</v>
      </c>
      <c r="S2" s="60" t="s">
        <v>20</v>
      </c>
      <c r="T2" s="60" t="s">
        <v>21</v>
      </c>
      <c r="U2" s="60" t="s">
        <v>22</v>
      </c>
      <c r="V2" s="60" t="s">
        <v>23</v>
      </c>
      <c r="W2" s="60" t="s">
        <v>18</v>
      </c>
      <c r="X2" s="60" t="s">
        <v>24</v>
      </c>
      <c r="Y2" s="60" t="s">
        <v>25</v>
      </c>
      <c r="Z2" s="60" t="s">
        <v>26</v>
      </c>
      <c r="AA2" s="60" t="s">
        <v>27</v>
      </c>
      <c r="AB2" s="61" t="s">
        <v>9</v>
      </c>
    </row>
    <row r="3" spans="1:29" x14ac:dyDescent="0.25">
      <c r="A3" s="62" t="s">
        <v>1</v>
      </c>
      <c r="B3" s="63">
        <v>745</v>
      </c>
      <c r="C3" s="63">
        <v>712</v>
      </c>
      <c r="D3" s="63">
        <v>868</v>
      </c>
      <c r="E3" s="63">
        <v>461</v>
      </c>
      <c r="F3" s="63">
        <v>0</v>
      </c>
      <c r="G3" s="63">
        <v>337</v>
      </c>
      <c r="H3" s="63">
        <v>553</v>
      </c>
      <c r="I3" s="63">
        <v>538</v>
      </c>
      <c r="J3" s="63">
        <v>543</v>
      </c>
      <c r="K3" s="63">
        <v>517</v>
      </c>
      <c r="L3" s="63">
        <v>424</v>
      </c>
      <c r="M3" s="63">
        <v>478</v>
      </c>
      <c r="N3" s="64">
        <f>SUM(B3:M3)</f>
        <v>6176</v>
      </c>
      <c r="P3" s="68">
        <v>524</v>
      </c>
      <c r="Q3" s="63">
        <v>618</v>
      </c>
      <c r="R3" s="63">
        <v>772</v>
      </c>
      <c r="S3" s="63">
        <v>791</v>
      </c>
      <c r="T3" s="63">
        <v>862</v>
      </c>
      <c r="U3" s="63">
        <v>709</v>
      </c>
      <c r="V3" s="63">
        <v>756</v>
      </c>
      <c r="W3" s="63">
        <v>611</v>
      </c>
      <c r="X3" s="63">
        <v>600</v>
      </c>
      <c r="Y3" s="63">
        <v>565</v>
      </c>
      <c r="Z3" s="63">
        <v>584</v>
      </c>
      <c r="AA3" s="63">
        <v>605</v>
      </c>
      <c r="AB3" s="64">
        <f>SUM(P3:AA3)</f>
        <v>7997</v>
      </c>
    </row>
    <row r="4" spans="1:29" x14ac:dyDescent="0.25">
      <c r="A4" s="62" t="s">
        <v>2</v>
      </c>
      <c r="B4" s="63">
        <v>425</v>
      </c>
      <c r="C4" s="63">
        <v>447</v>
      </c>
      <c r="D4" s="63">
        <v>620</v>
      </c>
      <c r="E4" s="63">
        <v>557</v>
      </c>
      <c r="F4" s="63">
        <v>619</v>
      </c>
      <c r="G4" s="63">
        <v>535</v>
      </c>
      <c r="H4" s="63">
        <v>437</v>
      </c>
      <c r="I4" s="63">
        <v>437</v>
      </c>
      <c r="J4" s="63">
        <v>378</v>
      </c>
      <c r="K4" s="63">
        <v>390</v>
      </c>
      <c r="L4" s="63">
        <v>355</v>
      </c>
      <c r="M4" s="63">
        <v>401</v>
      </c>
      <c r="N4" s="64">
        <f t="shared" ref="N4:N24" si="0">SUM(B4:M4)</f>
        <v>5601</v>
      </c>
      <c r="P4" s="68">
        <v>387</v>
      </c>
      <c r="Q4" s="63">
        <v>457</v>
      </c>
      <c r="R4" s="63">
        <v>632</v>
      </c>
      <c r="S4" s="63">
        <v>635</v>
      </c>
      <c r="T4" s="63">
        <v>607</v>
      </c>
      <c r="U4" s="63">
        <v>608</v>
      </c>
      <c r="V4" s="63">
        <v>617</v>
      </c>
      <c r="W4" s="63">
        <v>512</v>
      </c>
      <c r="X4" s="63">
        <v>259</v>
      </c>
      <c r="Y4" s="63">
        <v>519</v>
      </c>
      <c r="Z4" s="63">
        <v>453</v>
      </c>
      <c r="AA4" s="63">
        <v>403</v>
      </c>
      <c r="AB4" s="64">
        <f t="shared" ref="AB4:AB24" si="1">SUM(P4:AA4)</f>
        <v>6089</v>
      </c>
    </row>
    <row r="5" spans="1:29" x14ac:dyDescent="0.25">
      <c r="A5" s="62" t="s">
        <v>30</v>
      </c>
      <c r="B5" s="63">
        <v>687</v>
      </c>
      <c r="C5" s="63">
        <v>724</v>
      </c>
      <c r="D5" s="63">
        <v>892</v>
      </c>
      <c r="E5" s="63">
        <v>949</v>
      </c>
      <c r="F5" s="63">
        <v>807</v>
      </c>
      <c r="G5" s="63">
        <v>776</v>
      </c>
      <c r="H5" s="63">
        <v>711</v>
      </c>
      <c r="I5" s="63">
        <v>627</v>
      </c>
      <c r="J5" s="63">
        <v>518</v>
      </c>
      <c r="K5" s="63">
        <v>479</v>
      </c>
      <c r="L5" s="63">
        <v>372</v>
      </c>
      <c r="M5" s="63">
        <v>456</v>
      </c>
      <c r="N5" s="64">
        <f t="shared" si="0"/>
        <v>7998</v>
      </c>
      <c r="P5" s="68">
        <v>487</v>
      </c>
      <c r="Q5" s="63">
        <v>605</v>
      </c>
      <c r="R5" s="63">
        <v>785</v>
      </c>
      <c r="S5" s="63">
        <v>787</v>
      </c>
      <c r="T5" s="63">
        <v>806</v>
      </c>
      <c r="U5" s="63">
        <v>728</v>
      </c>
      <c r="V5" s="63">
        <v>675</v>
      </c>
      <c r="W5" s="63">
        <v>560</v>
      </c>
      <c r="X5" s="63">
        <v>519</v>
      </c>
      <c r="Y5" s="63">
        <v>464</v>
      </c>
      <c r="Z5" s="63">
        <v>525</v>
      </c>
      <c r="AA5" s="63">
        <v>505</v>
      </c>
      <c r="AB5" s="64">
        <f t="shared" si="1"/>
        <v>7446</v>
      </c>
    </row>
    <row r="6" spans="1:29" x14ac:dyDescent="0.25">
      <c r="A6" s="62" t="s">
        <v>31</v>
      </c>
      <c r="B6" s="63">
        <v>581</v>
      </c>
      <c r="C6" s="63">
        <v>591</v>
      </c>
      <c r="D6" s="63">
        <v>768</v>
      </c>
      <c r="E6" s="63">
        <v>864</v>
      </c>
      <c r="F6" s="63">
        <v>928</v>
      </c>
      <c r="G6" s="63">
        <v>795</v>
      </c>
      <c r="H6" s="63">
        <v>725</v>
      </c>
      <c r="I6" s="63">
        <v>614</v>
      </c>
      <c r="J6" s="63">
        <v>556</v>
      </c>
      <c r="K6" s="63">
        <v>577</v>
      </c>
      <c r="L6" s="63">
        <v>579</v>
      </c>
      <c r="M6" s="63">
        <v>519</v>
      </c>
      <c r="N6" s="64">
        <f t="shared" si="0"/>
        <v>8097</v>
      </c>
      <c r="P6" s="68">
        <v>582</v>
      </c>
      <c r="Q6" s="63">
        <v>648</v>
      </c>
      <c r="R6" s="63">
        <v>790</v>
      </c>
      <c r="S6" s="63">
        <v>827</v>
      </c>
      <c r="T6" s="63">
        <v>773</v>
      </c>
      <c r="U6" s="63">
        <v>705</v>
      </c>
      <c r="V6" s="63">
        <v>701</v>
      </c>
      <c r="W6" s="63">
        <v>640</v>
      </c>
      <c r="X6" s="63">
        <v>586</v>
      </c>
      <c r="Y6" s="63">
        <v>619</v>
      </c>
      <c r="Z6" s="63">
        <v>537</v>
      </c>
      <c r="AA6" s="63">
        <v>564</v>
      </c>
      <c r="AB6" s="64">
        <f t="shared" si="1"/>
        <v>7972</v>
      </c>
    </row>
    <row r="7" spans="1:29" x14ac:dyDescent="0.25">
      <c r="A7" s="62" t="s">
        <v>57</v>
      </c>
      <c r="B7" s="63">
        <v>780</v>
      </c>
      <c r="C7" s="63">
        <v>745</v>
      </c>
      <c r="D7" s="63">
        <v>1001</v>
      </c>
      <c r="E7" s="63">
        <v>1086</v>
      </c>
      <c r="F7" s="63">
        <v>1129</v>
      </c>
      <c r="G7" s="63">
        <v>999</v>
      </c>
      <c r="H7" s="63">
        <v>886</v>
      </c>
      <c r="I7" s="63">
        <v>727</v>
      </c>
      <c r="J7" s="63">
        <v>675</v>
      </c>
      <c r="K7" s="63">
        <v>672</v>
      </c>
      <c r="L7" s="63">
        <v>641</v>
      </c>
      <c r="M7" s="63">
        <v>608</v>
      </c>
      <c r="N7" s="64">
        <f t="shared" si="0"/>
        <v>9949</v>
      </c>
      <c r="P7" s="68">
        <v>597</v>
      </c>
      <c r="Q7" s="63">
        <v>695</v>
      </c>
      <c r="R7" s="63">
        <v>904</v>
      </c>
      <c r="S7" s="63">
        <v>854</v>
      </c>
      <c r="T7" s="63">
        <v>945</v>
      </c>
      <c r="U7" s="63">
        <v>859</v>
      </c>
      <c r="V7" s="63">
        <v>760</v>
      </c>
      <c r="W7" s="63">
        <v>744</v>
      </c>
      <c r="X7" s="63">
        <v>691</v>
      </c>
      <c r="Y7" s="63">
        <v>742</v>
      </c>
      <c r="Z7" s="63">
        <v>647</v>
      </c>
      <c r="AA7" s="63">
        <v>647</v>
      </c>
      <c r="AB7" s="64">
        <f t="shared" si="1"/>
        <v>9085</v>
      </c>
    </row>
    <row r="8" spans="1:29" x14ac:dyDescent="0.25">
      <c r="A8" s="62" t="s">
        <v>33</v>
      </c>
      <c r="B8" s="63">
        <v>321</v>
      </c>
      <c r="C8" s="63">
        <v>362</v>
      </c>
      <c r="D8" s="63">
        <v>548</v>
      </c>
      <c r="E8" s="63">
        <v>577</v>
      </c>
      <c r="F8" s="63">
        <v>689</v>
      </c>
      <c r="G8" s="63">
        <v>566</v>
      </c>
      <c r="H8" s="63">
        <v>472</v>
      </c>
      <c r="I8" s="63">
        <v>316</v>
      </c>
      <c r="J8" s="63">
        <v>337</v>
      </c>
      <c r="K8" s="63">
        <v>300</v>
      </c>
      <c r="L8" s="63">
        <v>292</v>
      </c>
      <c r="M8" s="63">
        <v>302</v>
      </c>
      <c r="N8" s="64">
        <f t="shared" si="0"/>
        <v>5082</v>
      </c>
      <c r="P8" s="68">
        <v>282</v>
      </c>
      <c r="Q8" s="63">
        <v>381</v>
      </c>
      <c r="R8" s="63">
        <v>476</v>
      </c>
      <c r="S8" s="63">
        <v>477</v>
      </c>
      <c r="T8" s="63">
        <v>533</v>
      </c>
      <c r="U8" s="63">
        <v>477</v>
      </c>
      <c r="V8" s="63">
        <v>430</v>
      </c>
      <c r="W8" s="63">
        <v>367</v>
      </c>
      <c r="X8" s="63">
        <v>313</v>
      </c>
      <c r="Y8" s="63">
        <v>364</v>
      </c>
      <c r="Z8" s="63">
        <v>399</v>
      </c>
      <c r="AA8" s="63">
        <v>358</v>
      </c>
      <c r="AB8" s="64">
        <f t="shared" si="1"/>
        <v>4857</v>
      </c>
    </row>
    <row r="9" spans="1:29" x14ac:dyDescent="0.25">
      <c r="A9" s="62" t="s">
        <v>34</v>
      </c>
      <c r="B9" s="63">
        <v>206</v>
      </c>
      <c r="C9" s="63">
        <v>190</v>
      </c>
      <c r="D9" s="63">
        <v>235</v>
      </c>
      <c r="E9" s="63">
        <v>270</v>
      </c>
      <c r="F9" s="63">
        <v>261</v>
      </c>
      <c r="G9" s="63">
        <v>273</v>
      </c>
      <c r="H9" s="63">
        <v>253</v>
      </c>
      <c r="I9" s="63">
        <v>189</v>
      </c>
      <c r="J9" s="63">
        <v>177</v>
      </c>
      <c r="K9" s="63">
        <v>158</v>
      </c>
      <c r="L9" s="63">
        <v>191</v>
      </c>
      <c r="M9" s="63">
        <v>171</v>
      </c>
      <c r="N9" s="64">
        <f t="shared" si="0"/>
        <v>2574</v>
      </c>
      <c r="P9" s="68">
        <v>212</v>
      </c>
      <c r="Q9" s="63">
        <v>213</v>
      </c>
      <c r="R9" s="63">
        <v>255</v>
      </c>
      <c r="S9" s="63">
        <v>285</v>
      </c>
      <c r="T9" s="63">
        <v>307</v>
      </c>
      <c r="U9" s="63">
        <v>264</v>
      </c>
      <c r="V9" s="63">
        <v>264</v>
      </c>
      <c r="W9" s="63">
        <v>273</v>
      </c>
      <c r="X9" s="63">
        <v>216</v>
      </c>
      <c r="Y9" s="63">
        <v>202</v>
      </c>
      <c r="Z9" s="63">
        <v>217</v>
      </c>
      <c r="AA9" s="63">
        <v>271</v>
      </c>
      <c r="AB9" s="64">
        <f t="shared" si="1"/>
        <v>2979</v>
      </c>
    </row>
    <row r="10" spans="1:29" x14ac:dyDescent="0.25">
      <c r="A10" s="62" t="s">
        <v>35</v>
      </c>
      <c r="B10" s="63">
        <v>138</v>
      </c>
      <c r="C10" s="63">
        <v>137</v>
      </c>
      <c r="D10" s="63">
        <v>227</v>
      </c>
      <c r="E10" s="63">
        <v>291</v>
      </c>
      <c r="F10" s="63">
        <v>328</v>
      </c>
      <c r="G10" s="63">
        <v>254</v>
      </c>
      <c r="H10" s="63">
        <v>226</v>
      </c>
      <c r="I10" s="63">
        <v>180</v>
      </c>
      <c r="J10" s="63">
        <v>182</v>
      </c>
      <c r="K10" s="63">
        <v>190</v>
      </c>
      <c r="L10" s="63">
        <v>167</v>
      </c>
      <c r="M10" s="63">
        <v>132</v>
      </c>
      <c r="N10" s="64">
        <f t="shared" si="0"/>
        <v>2452</v>
      </c>
      <c r="P10" s="68">
        <v>156</v>
      </c>
      <c r="Q10" s="63">
        <v>195</v>
      </c>
      <c r="R10" s="63">
        <v>247</v>
      </c>
      <c r="S10" s="63">
        <v>260</v>
      </c>
      <c r="T10" s="63">
        <v>277</v>
      </c>
      <c r="U10" s="63">
        <v>229</v>
      </c>
      <c r="V10" s="63">
        <v>208</v>
      </c>
      <c r="W10" s="63">
        <v>244</v>
      </c>
      <c r="X10" s="63">
        <v>220</v>
      </c>
      <c r="Y10" s="63">
        <v>224</v>
      </c>
      <c r="Z10" s="63">
        <v>235</v>
      </c>
      <c r="AA10" s="63">
        <v>224</v>
      </c>
      <c r="AB10" s="64">
        <f t="shared" si="1"/>
        <v>2719</v>
      </c>
    </row>
    <row r="11" spans="1:29" x14ac:dyDescent="0.25">
      <c r="A11" s="62" t="s">
        <v>36</v>
      </c>
      <c r="B11" s="63">
        <v>120</v>
      </c>
      <c r="C11" s="63">
        <v>93</v>
      </c>
      <c r="D11" s="63">
        <v>149</v>
      </c>
      <c r="E11" s="63">
        <v>201</v>
      </c>
      <c r="F11" s="63">
        <v>184</v>
      </c>
      <c r="G11" s="63">
        <v>199</v>
      </c>
      <c r="H11" s="63">
        <v>185</v>
      </c>
      <c r="I11" s="63">
        <v>135</v>
      </c>
      <c r="J11" s="63">
        <v>138</v>
      </c>
      <c r="K11" s="63">
        <v>140</v>
      </c>
      <c r="L11" s="63">
        <v>136</v>
      </c>
      <c r="M11" s="63">
        <v>131</v>
      </c>
      <c r="N11" s="64">
        <f t="shared" si="0"/>
        <v>1811</v>
      </c>
      <c r="P11" s="68">
        <v>132</v>
      </c>
      <c r="Q11" s="63">
        <v>142</v>
      </c>
      <c r="R11" s="63">
        <v>198</v>
      </c>
      <c r="S11" s="63">
        <v>199</v>
      </c>
      <c r="T11" s="63">
        <v>202</v>
      </c>
      <c r="U11" s="63">
        <v>203</v>
      </c>
      <c r="V11" s="63">
        <v>176</v>
      </c>
      <c r="W11" s="63">
        <v>184</v>
      </c>
      <c r="X11" s="63">
        <v>147</v>
      </c>
      <c r="Y11" s="63">
        <v>157</v>
      </c>
      <c r="Z11" s="63">
        <v>147</v>
      </c>
      <c r="AA11" s="63">
        <v>158</v>
      </c>
      <c r="AB11" s="64">
        <f t="shared" si="1"/>
        <v>2045</v>
      </c>
    </row>
    <row r="12" spans="1:29" x14ac:dyDescent="0.25">
      <c r="A12" s="62" t="s">
        <v>37</v>
      </c>
      <c r="B12" s="63">
        <v>144</v>
      </c>
      <c r="C12" s="63">
        <v>150</v>
      </c>
      <c r="D12" s="63">
        <v>191</v>
      </c>
      <c r="E12" s="63">
        <v>217</v>
      </c>
      <c r="F12" s="63">
        <v>256</v>
      </c>
      <c r="G12" s="63">
        <v>220</v>
      </c>
      <c r="H12" s="63">
        <v>228</v>
      </c>
      <c r="I12" s="63">
        <v>204</v>
      </c>
      <c r="J12" s="63">
        <v>171</v>
      </c>
      <c r="K12" s="63">
        <v>176</v>
      </c>
      <c r="L12" s="63">
        <v>163</v>
      </c>
      <c r="M12" s="63">
        <v>152</v>
      </c>
      <c r="N12" s="64">
        <f t="shared" si="0"/>
        <v>2272</v>
      </c>
      <c r="P12" s="68">
        <v>144</v>
      </c>
      <c r="Q12" s="63">
        <v>196</v>
      </c>
      <c r="R12" s="63">
        <v>227</v>
      </c>
      <c r="S12" s="63">
        <v>270</v>
      </c>
      <c r="T12" s="63">
        <v>210</v>
      </c>
      <c r="U12" s="63">
        <v>242</v>
      </c>
      <c r="V12" s="63">
        <v>191</v>
      </c>
      <c r="W12" s="63">
        <v>213</v>
      </c>
      <c r="X12" s="63">
        <v>160</v>
      </c>
      <c r="Y12" s="63">
        <v>165</v>
      </c>
      <c r="Z12" s="63">
        <v>150</v>
      </c>
      <c r="AA12" s="63">
        <v>158</v>
      </c>
      <c r="AB12" s="64">
        <f t="shared" si="1"/>
        <v>2326</v>
      </c>
    </row>
    <row r="13" spans="1:29" x14ac:dyDescent="0.25">
      <c r="A13" s="62" t="s">
        <v>38</v>
      </c>
      <c r="B13" s="63">
        <v>629</v>
      </c>
      <c r="C13" s="63">
        <v>556</v>
      </c>
      <c r="D13" s="63">
        <v>806</v>
      </c>
      <c r="E13" s="63">
        <v>731</v>
      </c>
      <c r="F13" s="63">
        <v>1002</v>
      </c>
      <c r="G13" s="63">
        <v>886</v>
      </c>
      <c r="H13" s="63">
        <v>801</v>
      </c>
      <c r="I13" s="63">
        <v>701</v>
      </c>
      <c r="J13" s="63">
        <v>601</v>
      </c>
      <c r="K13" s="63">
        <v>586</v>
      </c>
      <c r="L13" s="63">
        <v>551</v>
      </c>
      <c r="M13" s="63">
        <v>543</v>
      </c>
      <c r="N13" s="64">
        <f t="shared" si="0"/>
        <v>8393</v>
      </c>
      <c r="P13" s="68">
        <v>567</v>
      </c>
      <c r="Q13" s="63">
        <v>658</v>
      </c>
      <c r="R13" s="63">
        <v>863</v>
      </c>
      <c r="S13" s="63">
        <v>932</v>
      </c>
      <c r="T13" s="63">
        <v>951</v>
      </c>
      <c r="U13" s="63">
        <v>894</v>
      </c>
      <c r="V13" s="63">
        <v>866</v>
      </c>
      <c r="W13" s="63">
        <v>794</v>
      </c>
      <c r="X13" s="63">
        <v>696</v>
      </c>
      <c r="Y13" s="63">
        <v>751</v>
      </c>
      <c r="Z13" s="63">
        <v>696</v>
      </c>
      <c r="AA13" s="63">
        <v>714</v>
      </c>
      <c r="AB13" s="64">
        <f t="shared" si="1"/>
        <v>9382</v>
      </c>
    </row>
    <row r="14" spans="1:29" x14ac:dyDescent="0.25">
      <c r="A14" s="62" t="s">
        <v>39</v>
      </c>
      <c r="B14" s="63">
        <v>111</v>
      </c>
      <c r="C14" s="63">
        <v>144</v>
      </c>
      <c r="D14" s="63">
        <v>142</v>
      </c>
      <c r="E14" s="63">
        <v>157</v>
      </c>
      <c r="F14" s="63">
        <v>166</v>
      </c>
      <c r="G14" s="63">
        <v>149</v>
      </c>
      <c r="H14" s="63">
        <v>155</v>
      </c>
      <c r="I14" s="63">
        <v>142</v>
      </c>
      <c r="J14" s="63">
        <v>136</v>
      </c>
      <c r="K14" s="63">
        <v>123</v>
      </c>
      <c r="L14" s="63">
        <v>122</v>
      </c>
      <c r="M14" s="63">
        <v>142</v>
      </c>
      <c r="N14" s="64">
        <f t="shared" si="0"/>
        <v>1689</v>
      </c>
      <c r="P14" s="68">
        <v>143</v>
      </c>
      <c r="Q14" s="63">
        <v>145</v>
      </c>
      <c r="R14" s="63">
        <v>169</v>
      </c>
      <c r="S14" s="63">
        <v>147</v>
      </c>
      <c r="T14" s="63">
        <v>159</v>
      </c>
      <c r="U14" s="63">
        <v>169</v>
      </c>
      <c r="V14" s="63">
        <v>165</v>
      </c>
      <c r="W14" s="63">
        <v>177</v>
      </c>
      <c r="X14" s="63">
        <v>155</v>
      </c>
      <c r="Y14" s="63">
        <v>157</v>
      </c>
      <c r="Z14" s="63">
        <v>124</v>
      </c>
      <c r="AA14" s="63">
        <v>154</v>
      </c>
      <c r="AB14" s="64">
        <f t="shared" si="1"/>
        <v>1864</v>
      </c>
    </row>
    <row r="15" spans="1:29" x14ac:dyDescent="0.25">
      <c r="A15" s="62" t="s">
        <v>3</v>
      </c>
      <c r="B15" s="63">
        <v>49</v>
      </c>
      <c r="C15" s="63">
        <v>36</v>
      </c>
      <c r="D15" s="63">
        <v>49</v>
      </c>
      <c r="E15" s="63">
        <v>58</v>
      </c>
      <c r="F15" s="63">
        <v>67</v>
      </c>
      <c r="G15" s="63">
        <v>54</v>
      </c>
      <c r="H15" s="63">
        <v>57</v>
      </c>
      <c r="I15" s="63">
        <v>31</v>
      </c>
      <c r="J15" s="63">
        <v>31</v>
      </c>
      <c r="K15" s="63">
        <v>35</v>
      </c>
      <c r="L15" s="63">
        <v>29</v>
      </c>
      <c r="M15" s="63">
        <v>35</v>
      </c>
      <c r="N15" s="64">
        <f t="shared" si="0"/>
        <v>531</v>
      </c>
      <c r="P15" s="68">
        <v>37</v>
      </c>
      <c r="Q15" s="63">
        <v>43</v>
      </c>
      <c r="R15" s="63">
        <v>50</v>
      </c>
      <c r="S15" s="63">
        <v>43</v>
      </c>
      <c r="T15" s="63">
        <v>74</v>
      </c>
      <c r="U15" s="63">
        <v>26</v>
      </c>
      <c r="V15" s="63">
        <v>38</v>
      </c>
      <c r="W15" s="63">
        <v>33</v>
      </c>
      <c r="X15" s="63">
        <v>30</v>
      </c>
      <c r="Y15" s="63">
        <v>35</v>
      </c>
      <c r="Z15" s="63">
        <v>20</v>
      </c>
      <c r="AA15" s="63">
        <v>31</v>
      </c>
      <c r="AB15" s="64">
        <f t="shared" si="1"/>
        <v>460</v>
      </c>
    </row>
    <row r="16" spans="1:29" x14ac:dyDescent="0.25">
      <c r="A16" s="62" t="s">
        <v>40</v>
      </c>
      <c r="B16" s="63">
        <v>113</v>
      </c>
      <c r="C16" s="63">
        <v>179</v>
      </c>
      <c r="D16" s="63">
        <v>246</v>
      </c>
      <c r="E16" s="63">
        <v>283</v>
      </c>
      <c r="F16" s="63">
        <v>303</v>
      </c>
      <c r="G16" s="63">
        <v>334</v>
      </c>
      <c r="H16" s="63">
        <v>331</v>
      </c>
      <c r="I16" s="63">
        <v>306</v>
      </c>
      <c r="J16" s="63">
        <v>302</v>
      </c>
      <c r="K16" s="63">
        <v>310</v>
      </c>
      <c r="L16" s="63">
        <v>275</v>
      </c>
      <c r="M16" s="63">
        <v>278</v>
      </c>
      <c r="N16" s="64">
        <f t="shared" si="0"/>
        <v>3260</v>
      </c>
      <c r="P16" s="68">
        <v>278</v>
      </c>
      <c r="Q16" s="63">
        <v>335</v>
      </c>
      <c r="R16" s="63">
        <v>407</v>
      </c>
      <c r="S16" s="63">
        <v>434</v>
      </c>
      <c r="T16" s="63">
        <v>438</v>
      </c>
      <c r="U16" s="63">
        <v>432</v>
      </c>
      <c r="V16" s="63">
        <v>421</v>
      </c>
      <c r="W16" s="63">
        <v>378</v>
      </c>
      <c r="X16" s="63">
        <v>383</v>
      </c>
      <c r="Y16" s="63">
        <v>394</v>
      </c>
      <c r="Z16" s="63">
        <v>385</v>
      </c>
      <c r="AA16" s="63">
        <v>393</v>
      </c>
      <c r="AB16" s="64">
        <f t="shared" si="1"/>
        <v>4678</v>
      </c>
    </row>
    <row r="17" spans="1:28" x14ac:dyDescent="0.25">
      <c r="A17" s="62" t="s">
        <v>4</v>
      </c>
      <c r="B17" s="63">
        <v>72</v>
      </c>
      <c r="C17" s="63">
        <v>65</v>
      </c>
      <c r="D17" s="63">
        <v>82</v>
      </c>
      <c r="E17" s="63">
        <v>83</v>
      </c>
      <c r="F17" s="63">
        <v>88</v>
      </c>
      <c r="G17" s="63">
        <v>98</v>
      </c>
      <c r="H17" s="63">
        <v>91</v>
      </c>
      <c r="I17" s="63">
        <v>96</v>
      </c>
      <c r="J17" s="63">
        <v>93</v>
      </c>
      <c r="K17" s="63">
        <v>84</v>
      </c>
      <c r="L17" s="63">
        <v>65</v>
      </c>
      <c r="M17" s="63">
        <v>65</v>
      </c>
      <c r="N17" s="64">
        <f t="shared" si="0"/>
        <v>982</v>
      </c>
      <c r="P17" s="68">
        <v>72</v>
      </c>
      <c r="Q17" s="63">
        <v>74</v>
      </c>
      <c r="R17" s="63">
        <v>65</v>
      </c>
      <c r="S17" s="63">
        <v>62</v>
      </c>
      <c r="T17" s="63">
        <v>23</v>
      </c>
      <c r="U17" s="63">
        <v>39</v>
      </c>
      <c r="V17" s="63">
        <v>30</v>
      </c>
      <c r="W17" s="63">
        <v>10</v>
      </c>
      <c r="X17" s="63">
        <v>5</v>
      </c>
      <c r="Y17" s="63">
        <v>5</v>
      </c>
      <c r="Z17" s="63">
        <v>4</v>
      </c>
      <c r="AA17" s="63">
        <v>5</v>
      </c>
      <c r="AB17" s="64">
        <f t="shared" si="1"/>
        <v>394</v>
      </c>
    </row>
    <row r="18" spans="1:28" x14ac:dyDescent="0.25">
      <c r="A18" s="62" t="s">
        <v>5</v>
      </c>
      <c r="B18" s="63">
        <v>20</v>
      </c>
      <c r="C18" s="63">
        <v>22</v>
      </c>
      <c r="D18" s="63">
        <v>51</v>
      </c>
      <c r="E18" s="63">
        <v>54</v>
      </c>
      <c r="F18" s="63">
        <v>51</v>
      </c>
      <c r="G18" s="63">
        <v>41</v>
      </c>
      <c r="H18" s="63">
        <v>43</v>
      </c>
      <c r="I18" s="63">
        <v>38</v>
      </c>
      <c r="J18" s="63">
        <v>26</v>
      </c>
      <c r="K18" s="63">
        <v>28</v>
      </c>
      <c r="L18" s="63">
        <v>23</v>
      </c>
      <c r="M18" s="63">
        <v>34</v>
      </c>
      <c r="N18" s="64">
        <f t="shared" si="0"/>
        <v>431</v>
      </c>
      <c r="P18" s="68">
        <v>38</v>
      </c>
      <c r="Q18" s="63">
        <v>34</v>
      </c>
      <c r="R18" s="63">
        <v>45</v>
      </c>
      <c r="S18" s="63">
        <v>47</v>
      </c>
      <c r="T18" s="63">
        <v>56</v>
      </c>
      <c r="U18" s="63">
        <v>36</v>
      </c>
      <c r="V18" s="63">
        <v>25</v>
      </c>
      <c r="W18" s="63">
        <v>29</v>
      </c>
      <c r="X18" s="63">
        <v>25</v>
      </c>
      <c r="Y18" s="63">
        <v>30</v>
      </c>
      <c r="Z18" s="63">
        <v>30</v>
      </c>
      <c r="AA18" s="63">
        <v>20</v>
      </c>
      <c r="AB18" s="64">
        <f t="shared" si="1"/>
        <v>415</v>
      </c>
    </row>
    <row r="19" spans="1:28" x14ac:dyDescent="0.25">
      <c r="A19" s="62" t="s">
        <v>41</v>
      </c>
      <c r="B19" s="63">
        <v>27</v>
      </c>
      <c r="C19" s="63">
        <v>15</v>
      </c>
      <c r="D19" s="63">
        <v>32</v>
      </c>
      <c r="E19" s="63">
        <v>34</v>
      </c>
      <c r="F19" s="63">
        <v>40</v>
      </c>
      <c r="G19" s="63">
        <v>41</v>
      </c>
      <c r="H19" s="63">
        <v>37</v>
      </c>
      <c r="I19" s="63">
        <v>38</v>
      </c>
      <c r="J19" s="63">
        <v>34</v>
      </c>
      <c r="K19" s="63">
        <v>30</v>
      </c>
      <c r="L19" s="63">
        <v>32</v>
      </c>
      <c r="M19" s="63">
        <v>19</v>
      </c>
      <c r="N19" s="64">
        <f t="shared" si="0"/>
        <v>379</v>
      </c>
      <c r="P19" s="68">
        <v>20</v>
      </c>
      <c r="Q19" s="63">
        <v>24</v>
      </c>
      <c r="R19" s="63">
        <v>27</v>
      </c>
      <c r="S19" s="63">
        <v>34</v>
      </c>
      <c r="T19" s="63">
        <v>50</v>
      </c>
      <c r="U19" s="63">
        <v>45</v>
      </c>
      <c r="V19" s="63">
        <v>60</v>
      </c>
      <c r="W19" s="63">
        <v>40</v>
      </c>
      <c r="X19" s="63">
        <v>27</v>
      </c>
      <c r="Y19" s="63">
        <v>39</v>
      </c>
      <c r="Z19" s="63">
        <v>36</v>
      </c>
      <c r="AA19" s="63">
        <v>39</v>
      </c>
      <c r="AB19" s="64">
        <f t="shared" si="1"/>
        <v>441</v>
      </c>
    </row>
    <row r="20" spans="1:28" x14ac:dyDescent="0.25">
      <c r="A20" s="62" t="s">
        <v>6</v>
      </c>
      <c r="B20" s="63">
        <v>23</v>
      </c>
      <c r="C20" s="63">
        <v>21</v>
      </c>
      <c r="D20" s="63">
        <v>40</v>
      </c>
      <c r="E20" s="63">
        <v>32</v>
      </c>
      <c r="F20" s="63">
        <v>30</v>
      </c>
      <c r="G20" s="63">
        <v>39</v>
      </c>
      <c r="H20" s="63">
        <v>34</v>
      </c>
      <c r="I20" s="63">
        <v>35</v>
      </c>
      <c r="J20" s="63">
        <v>14</v>
      </c>
      <c r="K20" s="63">
        <v>22</v>
      </c>
      <c r="L20" s="63">
        <v>22</v>
      </c>
      <c r="M20" s="63">
        <v>17</v>
      </c>
      <c r="N20" s="64">
        <f t="shared" si="0"/>
        <v>329</v>
      </c>
      <c r="P20" s="68">
        <v>26</v>
      </c>
      <c r="Q20" s="63">
        <v>38</v>
      </c>
      <c r="R20" s="63">
        <v>30</v>
      </c>
      <c r="S20" s="63">
        <v>27</v>
      </c>
      <c r="T20" s="63">
        <v>33</v>
      </c>
      <c r="U20" s="63">
        <v>28</v>
      </c>
      <c r="V20" s="63">
        <v>20</v>
      </c>
      <c r="W20" s="63">
        <v>16</v>
      </c>
      <c r="X20" s="63">
        <v>23</v>
      </c>
      <c r="Y20" s="63">
        <v>30</v>
      </c>
      <c r="Z20" s="63">
        <v>24</v>
      </c>
      <c r="AA20" s="63">
        <v>24</v>
      </c>
      <c r="AB20" s="64">
        <f t="shared" si="1"/>
        <v>319</v>
      </c>
    </row>
    <row r="21" spans="1:28" x14ac:dyDescent="0.25">
      <c r="A21" s="62" t="s">
        <v>42</v>
      </c>
      <c r="B21" s="63">
        <v>159</v>
      </c>
      <c r="C21" s="63">
        <v>149</v>
      </c>
      <c r="D21" s="63">
        <v>224</v>
      </c>
      <c r="E21" s="63">
        <v>229</v>
      </c>
      <c r="F21" s="63">
        <v>285</v>
      </c>
      <c r="G21" s="63">
        <v>264</v>
      </c>
      <c r="H21" s="63">
        <v>231</v>
      </c>
      <c r="I21" s="63">
        <v>242</v>
      </c>
      <c r="J21" s="63">
        <v>218</v>
      </c>
      <c r="K21" s="63">
        <v>173</v>
      </c>
      <c r="L21" s="63">
        <v>181</v>
      </c>
      <c r="M21" s="63">
        <v>161</v>
      </c>
      <c r="N21" s="64">
        <f t="shared" si="0"/>
        <v>2516</v>
      </c>
      <c r="P21" s="68">
        <v>173</v>
      </c>
      <c r="Q21" s="63">
        <v>163</v>
      </c>
      <c r="R21" s="63">
        <v>278</v>
      </c>
      <c r="S21" s="63">
        <v>320</v>
      </c>
      <c r="T21" s="63">
        <v>303</v>
      </c>
      <c r="U21" s="63">
        <v>227</v>
      </c>
      <c r="V21" s="63">
        <v>276</v>
      </c>
      <c r="W21" s="63">
        <v>228</v>
      </c>
      <c r="X21" s="63">
        <v>230</v>
      </c>
      <c r="Y21" s="63">
        <v>199</v>
      </c>
      <c r="Z21" s="63">
        <v>219</v>
      </c>
      <c r="AA21" s="63">
        <v>207</v>
      </c>
      <c r="AB21" s="64">
        <f t="shared" si="1"/>
        <v>2823</v>
      </c>
    </row>
    <row r="22" spans="1:28" x14ac:dyDescent="0.25">
      <c r="A22" s="62" t="s">
        <v>43</v>
      </c>
      <c r="B22" s="63">
        <v>34</v>
      </c>
      <c r="C22" s="63">
        <v>16</v>
      </c>
      <c r="D22" s="63">
        <v>37</v>
      </c>
      <c r="E22" s="63">
        <v>41</v>
      </c>
      <c r="F22" s="63">
        <v>35</v>
      </c>
      <c r="G22" s="63">
        <v>48</v>
      </c>
      <c r="H22" s="63">
        <v>42</v>
      </c>
      <c r="I22" s="63">
        <v>37</v>
      </c>
      <c r="J22" s="63">
        <v>38</v>
      </c>
      <c r="K22" s="63">
        <v>55</v>
      </c>
      <c r="L22" s="63">
        <v>54</v>
      </c>
      <c r="M22" s="63">
        <v>43</v>
      </c>
      <c r="N22" s="64">
        <f t="shared" si="0"/>
        <v>480</v>
      </c>
      <c r="P22" s="68">
        <v>36</v>
      </c>
      <c r="Q22" s="63">
        <v>49</v>
      </c>
      <c r="R22" s="63">
        <v>40</v>
      </c>
      <c r="S22" s="63">
        <v>36</v>
      </c>
      <c r="T22" s="63">
        <v>50</v>
      </c>
      <c r="U22" s="63">
        <v>41</v>
      </c>
      <c r="V22" s="63">
        <v>50</v>
      </c>
      <c r="W22" s="63">
        <v>44</v>
      </c>
      <c r="X22" s="63">
        <v>46</v>
      </c>
      <c r="Y22" s="63">
        <v>44</v>
      </c>
      <c r="Z22" s="63">
        <v>43</v>
      </c>
      <c r="AA22" s="63">
        <v>43</v>
      </c>
      <c r="AB22" s="64">
        <f t="shared" si="1"/>
        <v>522</v>
      </c>
    </row>
    <row r="23" spans="1:28" x14ac:dyDescent="0.25">
      <c r="A23" s="62" t="s">
        <v>7</v>
      </c>
      <c r="B23" s="63">
        <v>20</v>
      </c>
      <c r="C23" s="63">
        <v>26</v>
      </c>
      <c r="D23" s="63">
        <v>42</v>
      </c>
      <c r="E23" s="63">
        <v>34</v>
      </c>
      <c r="F23" s="63">
        <v>49</v>
      </c>
      <c r="G23" s="63">
        <v>29</v>
      </c>
      <c r="H23" s="63">
        <v>31</v>
      </c>
      <c r="I23" s="63">
        <v>25</v>
      </c>
      <c r="J23" s="63">
        <v>21</v>
      </c>
      <c r="K23" s="63">
        <v>16</v>
      </c>
      <c r="L23" s="63">
        <v>16</v>
      </c>
      <c r="M23" s="63">
        <v>9</v>
      </c>
      <c r="N23" s="64">
        <f t="shared" si="0"/>
        <v>318</v>
      </c>
      <c r="P23" s="68">
        <v>12</v>
      </c>
      <c r="Q23" s="63">
        <v>10</v>
      </c>
      <c r="R23" s="63">
        <v>16</v>
      </c>
      <c r="S23" s="63">
        <v>18</v>
      </c>
      <c r="T23" s="63">
        <v>19</v>
      </c>
      <c r="U23" s="63">
        <v>21</v>
      </c>
      <c r="V23" s="63">
        <v>17</v>
      </c>
      <c r="W23" s="63">
        <v>9</v>
      </c>
      <c r="X23" s="63">
        <v>12</v>
      </c>
      <c r="Y23" s="63">
        <v>13</v>
      </c>
      <c r="Z23" s="63">
        <v>10</v>
      </c>
      <c r="AA23" s="63">
        <v>17</v>
      </c>
      <c r="AB23" s="64">
        <f t="shared" si="1"/>
        <v>174</v>
      </c>
    </row>
    <row r="24" spans="1:28" x14ac:dyDescent="0.25">
      <c r="A24" s="62" t="s">
        <v>8</v>
      </c>
      <c r="B24" s="63">
        <v>26</v>
      </c>
      <c r="C24" s="63">
        <v>27</v>
      </c>
      <c r="D24" s="63">
        <v>27</v>
      </c>
      <c r="E24" s="63">
        <v>24</v>
      </c>
      <c r="F24" s="63">
        <v>28</v>
      </c>
      <c r="G24" s="63">
        <v>36</v>
      </c>
      <c r="H24" s="63">
        <v>31</v>
      </c>
      <c r="I24" s="63">
        <v>32</v>
      </c>
      <c r="J24" s="63">
        <v>33</v>
      </c>
      <c r="K24" s="63">
        <v>30</v>
      </c>
      <c r="L24" s="63">
        <v>27</v>
      </c>
      <c r="M24" s="63">
        <v>30</v>
      </c>
      <c r="N24" s="64">
        <f t="shared" si="0"/>
        <v>351</v>
      </c>
      <c r="P24" s="68">
        <v>32</v>
      </c>
      <c r="Q24" s="63">
        <v>30</v>
      </c>
      <c r="R24" s="63">
        <v>30</v>
      </c>
      <c r="S24" s="63">
        <v>31</v>
      </c>
      <c r="T24" s="63">
        <v>36</v>
      </c>
      <c r="U24" s="63">
        <v>38</v>
      </c>
      <c r="V24" s="63">
        <v>40</v>
      </c>
      <c r="W24" s="63">
        <v>41</v>
      </c>
      <c r="X24" s="63">
        <v>40</v>
      </c>
      <c r="Y24" s="63">
        <v>39</v>
      </c>
      <c r="Z24" s="63">
        <v>38</v>
      </c>
      <c r="AA24" s="63">
        <v>40</v>
      </c>
      <c r="AB24" s="64">
        <f t="shared" si="1"/>
        <v>435</v>
      </c>
    </row>
    <row r="25" spans="1:28" x14ac:dyDescent="0.25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4"/>
      <c r="P25" s="68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4"/>
    </row>
    <row r="26" spans="1:28" x14ac:dyDescent="0.25">
      <c r="A26" s="65" t="s">
        <v>9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7">
        <f>SUM(N3:N24)</f>
        <v>71671</v>
      </c>
      <c r="P26" s="69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7">
        <f>SUM(AB3:AB24)</f>
        <v>75422</v>
      </c>
    </row>
  </sheetData>
  <mergeCells count="2">
    <mergeCell ref="A1:N1"/>
    <mergeCell ref="P1:AB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zoomScale="80" zoomScaleNormal="80" workbookViewId="0">
      <selection activeCell="E12" sqref="E12"/>
    </sheetView>
  </sheetViews>
  <sheetFormatPr defaultRowHeight="15" x14ac:dyDescent="0.25"/>
  <cols>
    <col min="1" max="1" width="30.85546875" style="1" customWidth="1"/>
    <col min="2" max="256" width="11.42578125" style="1" customWidth="1"/>
    <col min="257" max="16384" width="9.140625" style="1"/>
  </cols>
  <sheetData>
    <row r="1" spans="1:28" ht="16.5" x14ac:dyDescent="0.25">
      <c r="A1" s="99">
        <v>2020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P1" s="99">
        <v>2021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</row>
    <row r="2" spans="1:28" ht="16.5" x14ac:dyDescent="0.25">
      <c r="A2" s="77" t="s">
        <v>55</v>
      </c>
      <c r="B2" s="78" t="s">
        <v>28</v>
      </c>
      <c r="C2" s="78" t="s">
        <v>56</v>
      </c>
      <c r="D2" s="78" t="s">
        <v>19</v>
      </c>
      <c r="E2" s="78" t="s">
        <v>20</v>
      </c>
      <c r="F2" s="78" t="s">
        <v>21</v>
      </c>
      <c r="G2" s="78" t="s">
        <v>22</v>
      </c>
      <c r="H2" s="78" t="s">
        <v>23</v>
      </c>
      <c r="I2" s="78" t="s">
        <v>18</v>
      </c>
      <c r="J2" s="78" t="s">
        <v>24</v>
      </c>
      <c r="K2" s="78" t="s">
        <v>25</v>
      </c>
      <c r="L2" s="78" t="s">
        <v>26</v>
      </c>
      <c r="M2" s="78" t="s">
        <v>27</v>
      </c>
      <c r="N2" s="79" t="s">
        <v>9</v>
      </c>
      <c r="P2" s="80" t="s">
        <v>28</v>
      </c>
      <c r="Q2" s="78" t="s">
        <v>56</v>
      </c>
      <c r="R2" s="78" t="s">
        <v>19</v>
      </c>
      <c r="S2" s="78" t="s">
        <v>20</v>
      </c>
      <c r="T2" s="78" t="s">
        <v>21</v>
      </c>
      <c r="U2" s="78" t="s">
        <v>22</v>
      </c>
      <c r="V2" s="78" t="s">
        <v>23</v>
      </c>
      <c r="W2" s="78" t="s">
        <v>18</v>
      </c>
      <c r="X2" s="78" t="s">
        <v>24</v>
      </c>
      <c r="Y2" s="78" t="s">
        <v>25</v>
      </c>
      <c r="Z2" s="78" t="s">
        <v>26</v>
      </c>
      <c r="AA2" s="78" t="s">
        <v>27</v>
      </c>
      <c r="AB2" s="79" t="s">
        <v>9</v>
      </c>
    </row>
    <row r="3" spans="1:28" ht="16.5" x14ac:dyDescent="0.25">
      <c r="A3" s="71" t="s">
        <v>1</v>
      </c>
      <c r="B3" s="72">
        <v>7</v>
      </c>
      <c r="C3" s="72">
        <v>8</v>
      </c>
      <c r="D3" s="72">
        <v>14</v>
      </c>
      <c r="E3" s="72">
        <v>8</v>
      </c>
      <c r="F3" s="72">
        <v>0</v>
      </c>
      <c r="G3" s="72">
        <v>14</v>
      </c>
      <c r="H3" s="72">
        <v>7</v>
      </c>
      <c r="I3" s="72">
        <v>5</v>
      </c>
      <c r="J3" s="72">
        <v>5</v>
      </c>
      <c r="K3" s="72">
        <v>9</v>
      </c>
      <c r="L3" s="72">
        <v>6</v>
      </c>
      <c r="M3" s="72">
        <v>8</v>
      </c>
      <c r="N3" s="73">
        <f>SUM(B3:M3)</f>
        <v>91</v>
      </c>
      <c r="P3" s="81">
        <v>15</v>
      </c>
      <c r="Q3" s="72">
        <v>16</v>
      </c>
      <c r="R3" s="72">
        <v>22</v>
      </c>
      <c r="S3" s="72">
        <v>8</v>
      </c>
      <c r="T3" s="72">
        <v>14</v>
      </c>
      <c r="U3" s="72">
        <v>6</v>
      </c>
      <c r="V3" s="72">
        <v>8</v>
      </c>
      <c r="W3" s="72">
        <v>8</v>
      </c>
      <c r="X3" s="72">
        <v>5</v>
      </c>
      <c r="Y3" s="72">
        <v>7</v>
      </c>
      <c r="Z3" s="72">
        <v>14</v>
      </c>
      <c r="AA3" s="72">
        <v>10</v>
      </c>
      <c r="AB3" s="73">
        <f>SUM(P3:AA3)</f>
        <v>133</v>
      </c>
    </row>
    <row r="4" spans="1:28" ht="16.5" x14ac:dyDescent="0.25">
      <c r="A4" s="71" t="s">
        <v>2</v>
      </c>
      <c r="B4" s="72">
        <v>10</v>
      </c>
      <c r="C4" s="72">
        <v>4</v>
      </c>
      <c r="D4" s="72">
        <v>10</v>
      </c>
      <c r="E4" s="72">
        <v>13</v>
      </c>
      <c r="F4" s="72">
        <v>13</v>
      </c>
      <c r="G4" s="72">
        <v>8</v>
      </c>
      <c r="H4" s="72">
        <v>9</v>
      </c>
      <c r="I4" s="72">
        <v>3</v>
      </c>
      <c r="J4" s="72">
        <v>4</v>
      </c>
      <c r="K4" s="72">
        <v>5</v>
      </c>
      <c r="L4" s="72">
        <v>4</v>
      </c>
      <c r="M4" s="72">
        <v>4</v>
      </c>
      <c r="N4" s="73">
        <f t="shared" ref="N4:N24" si="0">SUM(B4:M4)</f>
        <v>87</v>
      </c>
      <c r="P4" s="81">
        <v>3</v>
      </c>
      <c r="Q4" s="72">
        <v>4</v>
      </c>
      <c r="R4" s="72">
        <v>5</v>
      </c>
      <c r="S4" s="72">
        <v>7</v>
      </c>
      <c r="T4" s="72">
        <v>5</v>
      </c>
      <c r="U4" s="72">
        <v>7</v>
      </c>
      <c r="V4" s="72">
        <v>5</v>
      </c>
      <c r="W4" s="72">
        <v>8</v>
      </c>
      <c r="X4" s="72">
        <v>10</v>
      </c>
      <c r="Y4" s="72">
        <v>12</v>
      </c>
      <c r="Z4" s="72">
        <v>8</v>
      </c>
      <c r="AA4" s="72">
        <v>10</v>
      </c>
      <c r="AB4" s="73">
        <f t="shared" ref="AB4:AB24" si="1">SUM(P4:AA4)</f>
        <v>84</v>
      </c>
    </row>
    <row r="5" spans="1:28" ht="16.5" x14ac:dyDescent="0.25">
      <c r="A5" s="71" t="s">
        <v>30</v>
      </c>
      <c r="B5" s="72">
        <v>4</v>
      </c>
      <c r="C5" s="72">
        <v>6</v>
      </c>
      <c r="D5" s="72">
        <v>10</v>
      </c>
      <c r="E5" s="72">
        <v>7</v>
      </c>
      <c r="F5" s="72">
        <v>12</v>
      </c>
      <c r="G5" s="72">
        <v>11</v>
      </c>
      <c r="H5" s="72">
        <v>9</v>
      </c>
      <c r="I5" s="72">
        <v>7</v>
      </c>
      <c r="J5" s="72">
        <v>5</v>
      </c>
      <c r="K5" s="72">
        <v>5</v>
      </c>
      <c r="L5" s="72">
        <v>5</v>
      </c>
      <c r="M5" s="72">
        <v>3</v>
      </c>
      <c r="N5" s="73">
        <f t="shared" si="0"/>
        <v>84</v>
      </c>
      <c r="P5" s="81">
        <v>10</v>
      </c>
      <c r="Q5" s="72">
        <v>8</v>
      </c>
      <c r="R5" s="72">
        <v>16</v>
      </c>
      <c r="S5" s="72">
        <v>7</v>
      </c>
      <c r="T5" s="72">
        <v>9</v>
      </c>
      <c r="U5" s="72">
        <v>11</v>
      </c>
      <c r="V5" s="72">
        <v>4</v>
      </c>
      <c r="W5" s="72">
        <v>9</v>
      </c>
      <c r="X5" s="72">
        <v>9</v>
      </c>
      <c r="Y5" s="72">
        <v>4</v>
      </c>
      <c r="Z5" s="72">
        <v>4</v>
      </c>
      <c r="AA5" s="72">
        <v>7</v>
      </c>
      <c r="AB5" s="73">
        <f t="shared" si="1"/>
        <v>98</v>
      </c>
    </row>
    <row r="6" spans="1:28" ht="16.5" x14ac:dyDescent="0.25">
      <c r="A6" s="71" t="s">
        <v>31</v>
      </c>
      <c r="B6" s="72">
        <v>0</v>
      </c>
      <c r="C6" s="72">
        <v>5</v>
      </c>
      <c r="D6" s="72">
        <v>1</v>
      </c>
      <c r="E6" s="72">
        <v>1</v>
      </c>
      <c r="F6" s="72">
        <v>0</v>
      </c>
      <c r="G6" s="72">
        <v>3</v>
      </c>
      <c r="H6" s="72">
        <v>4</v>
      </c>
      <c r="I6" s="72">
        <v>5</v>
      </c>
      <c r="J6" s="72">
        <v>2</v>
      </c>
      <c r="K6" s="72">
        <v>0</v>
      </c>
      <c r="L6" s="72">
        <v>1</v>
      </c>
      <c r="M6" s="72">
        <v>1</v>
      </c>
      <c r="N6" s="73">
        <f t="shared" si="0"/>
        <v>23</v>
      </c>
      <c r="P6" s="81">
        <v>0</v>
      </c>
      <c r="Q6" s="72">
        <v>1</v>
      </c>
      <c r="R6" s="72">
        <v>2</v>
      </c>
      <c r="S6" s="72">
        <v>4</v>
      </c>
      <c r="T6" s="72">
        <v>2</v>
      </c>
      <c r="U6" s="72">
        <v>2</v>
      </c>
      <c r="V6" s="72">
        <v>3</v>
      </c>
      <c r="W6" s="72">
        <v>1</v>
      </c>
      <c r="X6" s="72">
        <v>1</v>
      </c>
      <c r="Y6" s="72">
        <v>0</v>
      </c>
      <c r="Z6" s="72">
        <v>2</v>
      </c>
      <c r="AA6" s="72">
        <v>1</v>
      </c>
      <c r="AB6" s="73">
        <f t="shared" si="1"/>
        <v>19</v>
      </c>
    </row>
    <row r="7" spans="1:28" ht="16.5" x14ac:dyDescent="0.25">
      <c r="A7" s="71" t="s">
        <v>57</v>
      </c>
      <c r="B7" s="72">
        <v>4</v>
      </c>
      <c r="C7" s="72">
        <v>6</v>
      </c>
      <c r="D7" s="72">
        <v>5</v>
      </c>
      <c r="E7" s="72">
        <v>9</v>
      </c>
      <c r="F7" s="72">
        <v>31</v>
      </c>
      <c r="G7" s="72">
        <v>6</v>
      </c>
      <c r="H7" s="72">
        <v>6</v>
      </c>
      <c r="I7" s="72">
        <v>6</v>
      </c>
      <c r="J7" s="72">
        <v>7</v>
      </c>
      <c r="K7" s="72">
        <v>2</v>
      </c>
      <c r="L7" s="72">
        <v>0</v>
      </c>
      <c r="M7" s="72">
        <v>8</v>
      </c>
      <c r="N7" s="73">
        <f t="shared" si="0"/>
        <v>90</v>
      </c>
      <c r="P7" s="81">
        <v>5</v>
      </c>
      <c r="Q7" s="72">
        <v>7</v>
      </c>
      <c r="R7" s="72">
        <v>6</v>
      </c>
      <c r="S7" s="72">
        <v>4</v>
      </c>
      <c r="T7" s="72">
        <v>9</v>
      </c>
      <c r="U7" s="72">
        <v>5</v>
      </c>
      <c r="V7" s="72">
        <v>2</v>
      </c>
      <c r="W7" s="72">
        <v>2</v>
      </c>
      <c r="X7" s="72">
        <v>7</v>
      </c>
      <c r="Y7" s="72">
        <v>7</v>
      </c>
      <c r="Z7" s="72">
        <v>3</v>
      </c>
      <c r="AA7" s="72">
        <v>1</v>
      </c>
      <c r="AB7" s="73">
        <f t="shared" si="1"/>
        <v>58</v>
      </c>
    </row>
    <row r="8" spans="1:28" ht="16.5" x14ac:dyDescent="0.25">
      <c r="A8" s="71" t="s">
        <v>33</v>
      </c>
      <c r="B8" s="72">
        <v>2</v>
      </c>
      <c r="C8" s="72">
        <v>1</v>
      </c>
      <c r="D8" s="72">
        <v>2</v>
      </c>
      <c r="E8" s="72">
        <v>0</v>
      </c>
      <c r="F8" s="72">
        <v>4</v>
      </c>
      <c r="G8" s="72">
        <v>4</v>
      </c>
      <c r="H8" s="72">
        <v>2</v>
      </c>
      <c r="I8" s="72">
        <v>2</v>
      </c>
      <c r="J8" s="72">
        <v>4</v>
      </c>
      <c r="K8" s="72">
        <v>2</v>
      </c>
      <c r="L8" s="72">
        <v>2</v>
      </c>
      <c r="M8" s="72">
        <v>0</v>
      </c>
      <c r="N8" s="73">
        <f t="shared" si="0"/>
        <v>25</v>
      </c>
      <c r="P8" s="81">
        <v>1</v>
      </c>
      <c r="Q8" s="72">
        <v>2</v>
      </c>
      <c r="R8" s="72">
        <v>2</v>
      </c>
      <c r="S8" s="72">
        <v>0</v>
      </c>
      <c r="T8" s="72">
        <v>1</v>
      </c>
      <c r="U8" s="72">
        <v>2</v>
      </c>
      <c r="V8" s="72">
        <v>1</v>
      </c>
      <c r="W8" s="72">
        <v>2</v>
      </c>
      <c r="X8" s="72">
        <v>1</v>
      </c>
      <c r="Y8" s="72">
        <v>3</v>
      </c>
      <c r="Z8" s="72">
        <v>0</v>
      </c>
      <c r="AA8" s="72">
        <v>0</v>
      </c>
      <c r="AB8" s="73">
        <f t="shared" si="1"/>
        <v>15</v>
      </c>
    </row>
    <row r="9" spans="1:28" ht="16.5" x14ac:dyDescent="0.25">
      <c r="A9" s="71" t="s">
        <v>34</v>
      </c>
      <c r="B9" s="72">
        <v>0</v>
      </c>
      <c r="C9" s="72">
        <v>0</v>
      </c>
      <c r="D9" s="72">
        <v>6</v>
      </c>
      <c r="E9" s="72">
        <v>1</v>
      </c>
      <c r="F9" s="72">
        <v>2</v>
      </c>
      <c r="G9" s="72">
        <v>1</v>
      </c>
      <c r="H9" s="72">
        <v>2</v>
      </c>
      <c r="I9" s="72">
        <v>0</v>
      </c>
      <c r="J9" s="72">
        <v>0</v>
      </c>
      <c r="K9" s="72">
        <v>2</v>
      </c>
      <c r="L9" s="72">
        <v>1</v>
      </c>
      <c r="M9" s="72">
        <v>3</v>
      </c>
      <c r="N9" s="73">
        <f t="shared" si="0"/>
        <v>18</v>
      </c>
      <c r="P9" s="81">
        <v>0</v>
      </c>
      <c r="Q9" s="72">
        <v>2</v>
      </c>
      <c r="R9" s="72">
        <v>1</v>
      </c>
      <c r="S9" s="72">
        <v>2</v>
      </c>
      <c r="T9" s="72">
        <v>3</v>
      </c>
      <c r="U9" s="72">
        <v>2</v>
      </c>
      <c r="V9" s="72">
        <v>2</v>
      </c>
      <c r="W9" s="72">
        <v>2</v>
      </c>
      <c r="X9" s="72">
        <v>0</v>
      </c>
      <c r="Y9" s="72">
        <v>2</v>
      </c>
      <c r="Z9" s="72">
        <v>2</v>
      </c>
      <c r="AA9" s="72">
        <v>4</v>
      </c>
      <c r="AB9" s="73">
        <f t="shared" si="1"/>
        <v>22</v>
      </c>
    </row>
    <row r="10" spans="1:28" ht="16.5" x14ac:dyDescent="0.25">
      <c r="A10" s="71" t="s">
        <v>35</v>
      </c>
      <c r="B10" s="72">
        <v>1</v>
      </c>
      <c r="C10" s="72">
        <v>1</v>
      </c>
      <c r="D10" s="72">
        <v>1</v>
      </c>
      <c r="E10" s="72">
        <v>1</v>
      </c>
      <c r="F10" s="72">
        <v>1</v>
      </c>
      <c r="G10" s="72">
        <v>1</v>
      </c>
      <c r="H10" s="72">
        <v>0</v>
      </c>
      <c r="I10" s="72">
        <v>0</v>
      </c>
      <c r="J10" s="72">
        <v>0</v>
      </c>
      <c r="K10" s="72">
        <v>2</v>
      </c>
      <c r="L10" s="72">
        <v>0</v>
      </c>
      <c r="M10" s="72">
        <v>1</v>
      </c>
      <c r="N10" s="73">
        <f t="shared" si="0"/>
        <v>9</v>
      </c>
      <c r="P10" s="81">
        <v>0</v>
      </c>
      <c r="Q10" s="72">
        <v>0</v>
      </c>
      <c r="R10" s="72">
        <v>0</v>
      </c>
      <c r="S10" s="72">
        <v>0</v>
      </c>
      <c r="T10" s="72">
        <v>0</v>
      </c>
      <c r="U10" s="72">
        <v>1</v>
      </c>
      <c r="V10" s="72">
        <v>1</v>
      </c>
      <c r="W10" s="72">
        <v>0</v>
      </c>
      <c r="X10" s="72">
        <v>1</v>
      </c>
      <c r="Y10" s="72">
        <v>0</v>
      </c>
      <c r="Z10" s="72">
        <v>1</v>
      </c>
      <c r="AA10" s="72">
        <v>0</v>
      </c>
      <c r="AB10" s="73">
        <f t="shared" si="1"/>
        <v>4</v>
      </c>
    </row>
    <row r="11" spans="1:28" ht="16.5" x14ac:dyDescent="0.25">
      <c r="A11" s="71" t="s">
        <v>36</v>
      </c>
      <c r="B11" s="72">
        <v>1</v>
      </c>
      <c r="C11" s="72">
        <v>3</v>
      </c>
      <c r="D11" s="72">
        <v>0</v>
      </c>
      <c r="E11" s="72">
        <v>3</v>
      </c>
      <c r="F11" s="72">
        <v>1</v>
      </c>
      <c r="G11" s="72">
        <v>1</v>
      </c>
      <c r="H11" s="72">
        <v>0</v>
      </c>
      <c r="I11" s="72">
        <v>0</v>
      </c>
      <c r="J11" s="72">
        <v>1</v>
      </c>
      <c r="K11" s="72">
        <v>0</v>
      </c>
      <c r="L11" s="72">
        <v>1</v>
      </c>
      <c r="M11" s="72">
        <v>0</v>
      </c>
      <c r="N11" s="73">
        <f t="shared" si="0"/>
        <v>11</v>
      </c>
      <c r="P11" s="81">
        <v>2</v>
      </c>
      <c r="Q11" s="72">
        <v>0</v>
      </c>
      <c r="R11" s="72">
        <v>1</v>
      </c>
      <c r="S11" s="72">
        <v>0</v>
      </c>
      <c r="T11" s="72">
        <v>0</v>
      </c>
      <c r="U11" s="72">
        <v>0</v>
      </c>
      <c r="V11" s="72">
        <v>1</v>
      </c>
      <c r="W11" s="72">
        <v>1</v>
      </c>
      <c r="X11" s="72">
        <v>1</v>
      </c>
      <c r="Y11" s="72">
        <v>0</v>
      </c>
      <c r="Z11" s="72">
        <v>0</v>
      </c>
      <c r="AA11" s="72">
        <v>0</v>
      </c>
      <c r="AB11" s="73">
        <f t="shared" si="1"/>
        <v>6</v>
      </c>
    </row>
    <row r="12" spans="1:28" ht="16.5" x14ac:dyDescent="0.25">
      <c r="A12" s="71" t="s">
        <v>37</v>
      </c>
      <c r="B12" s="72">
        <v>0</v>
      </c>
      <c r="C12" s="72">
        <v>2</v>
      </c>
      <c r="D12" s="72">
        <v>0</v>
      </c>
      <c r="E12" s="72">
        <v>1</v>
      </c>
      <c r="F12" s="72">
        <v>1</v>
      </c>
      <c r="G12" s="72">
        <v>2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1</v>
      </c>
      <c r="N12" s="73">
        <f t="shared" si="0"/>
        <v>7</v>
      </c>
      <c r="P12" s="81">
        <v>0</v>
      </c>
      <c r="Q12" s="72">
        <v>0</v>
      </c>
      <c r="R12" s="72">
        <v>0</v>
      </c>
      <c r="S12" s="72">
        <v>0</v>
      </c>
      <c r="T12" s="72">
        <v>0</v>
      </c>
      <c r="U12" s="72">
        <v>1</v>
      </c>
      <c r="V12" s="72">
        <v>1</v>
      </c>
      <c r="W12" s="72">
        <v>0</v>
      </c>
      <c r="X12" s="72">
        <v>0</v>
      </c>
      <c r="Y12" s="72">
        <v>1</v>
      </c>
      <c r="Z12" s="72">
        <v>0</v>
      </c>
      <c r="AA12" s="72">
        <v>0</v>
      </c>
      <c r="AB12" s="73">
        <f t="shared" si="1"/>
        <v>3</v>
      </c>
    </row>
    <row r="13" spans="1:28" ht="16.5" x14ac:dyDescent="0.25">
      <c r="A13" s="71" t="s">
        <v>38</v>
      </c>
      <c r="B13" s="72">
        <v>4</v>
      </c>
      <c r="C13" s="72">
        <v>3</v>
      </c>
      <c r="D13" s="72">
        <v>4</v>
      </c>
      <c r="E13" s="72">
        <v>2</v>
      </c>
      <c r="F13" s="72">
        <v>3</v>
      </c>
      <c r="G13" s="72">
        <v>6</v>
      </c>
      <c r="H13" s="72">
        <v>10</v>
      </c>
      <c r="I13" s="72">
        <v>5</v>
      </c>
      <c r="J13" s="72">
        <v>0</v>
      </c>
      <c r="K13" s="72">
        <v>2</v>
      </c>
      <c r="L13" s="72">
        <v>2</v>
      </c>
      <c r="M13" s="72">
        <v>2</v>
      </c>
      <c r="N13" s="73">
        <f t="shared" si="0"/>
        <v>43</v>
      </c>
      <c r="P13" s="81">
        <v>1</v>
      </c>
      <c r="Q13" s="72">
        <v>4</v>
      </c>
      <c r="R13" s="72">
        <v>4</v>
      </c>
      <c r="S13" s="72">
        <v>5</v>
      </c>
      <c r="T13" s="72">
        <v>6</v>
      </c>
      <c r="U13" s="72">
        <v>6</v>
      </c>
      <c r="V13" s="72">
        <v>6</v>
      </c>
      <c r="W13" s="72">
        <v>6</v>
      </c>
      <c r="X13" s="72">
        <v>1</v>
      </c>
      <c r="Y13" s="72">
        <v>2</v>
      </c>
      <c r="Z13" s="72">
        <v>2</v>
      </c>
      <c r="AA13" s="72">
        <v>1</v>
      </c>
      <c r="AB13" s="73">
        <f t="shared" si="1"/>
        <v>44</v>
      </c>
    </row>
    <row r="14" spans="1:28" ht="16.5" x14ac:dyDescent="0.25">
      <c r="A14" s="71" t="s">
        <v>39</v>
      </c>
      <c r="B14" s="72">
        <v>0</v>
      </c>
      <c r="C14" s="72">
        <v>0</v>
      </c>
      <c r="D14" s="72">
        <v>0</v>
      </c>
      <c r="E14" s="72">
        <v>1</v>
      </c>
      <c r="F14" s="72">
        <v>0</v>
      </c>
      <c r="G14" s="72">
        <v>0</v>
      </c>
      <c r="H14" s="72">
        <v>1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3">
        <f t="shared" si="0"/>
        <v>2</v>
      </c>
      <c r="P14" s="81">
        <v>0</v>
      </c>
      <c r="Q14" s="72">
        <v>0</v>
      </c>
      <c r="R14" s="72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0</v>
      </c>
      <c r="AA14" s="72">
        <v>0</v>
      </c>
      <c r="AB14" s="73">
        <f t="shared" si="1"/>
        <v>0</v>
      </c>
    </row>
    <row r="15" spans="1:28" ht="16.5" x14ac:dyDescent="0.25">
      <c r="A15" s="71" t="s">
        <v>3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1</v>
      </c>
      <c r="J15" s="72">
        <v>1</v>
      </c>
      <c r="K15" s="72">
        <v>0</v>
      </c>
      <c r="L15" s="72">
        <v>0</v>
      </c>
      <c r="M15" s="72">
        <v>0</v>
      </c>
      <c r="N15" s="73">
        <f t="shared" si="0"/>
        <v>2</v>
      </c>
      <c r="P15" s="81">
        <v>0</v>
      </c>
      <c r="Q15" s="72">
        <v>0</v>
      </c>
      <c r="R15" s="72">
        <v>0</v>
      </c>
      <c r="S15" s="72">
        <v>0</v>
      </c>
      <c r="T15" s="72">
        <v>1</v>
      </c>
      <c r="U15" s="72">
        <v>0</v>
      </c>
      <c r="V15" s="72">
        <v>0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73">
        <f t="shared" si="1"/>
        <v>1</v>
      </c>
    </row>
    <row r="16" spans="1:28" ht="16.5" x14ac:dyDescent="0.25">
      <c r="A16" s="71" t="s">
        <v>40</v>
      </c>
      <c r="B16" s="72">
        <v>1</v>
      </c>
      <c r="C16" s="72">
        <v>1</v>
      </c>
      <c r="D16" s="72">
        <v>0</v>
      </c>
      <c r="E16" s="72">
        <v>1</v>
      </c>
      <c r="F16" s="72">
        <v>3</v>
      </c>
      <c r="G16" s="72">
        <v>0</v>
      </c>
      <c r="H16" s="72">
        <v>2</v>
      </c>
      <c r="I16" s="72">
        <v>3</v>
      </c>
      <c r="J16" s="72">
        <v>3</v>
      </c>
      <c r="K16" s="72">
        <v>0</v>
      </c>
      <c r="L16" s="72">
        <v>2</v>
      </c>
      <c r="M16" s="72">
        <v>1</v>
      </c>
      <c r="N16" s="73">
        <f t="shared" si="0"/>
        <v>17</v>
      </c>
      <c r="P16" s="81">
        <v>0</v>
      </c>
      <c r="Q16" s="72">
        <v>2</v>
      </c>
      <c r="R16" s="72">
        <v>0</v>
      </c>
      <c r="S16" s="72">
        <v>3</v>
      </c>
      <c r="T16" s="72">
        <v>2</v>
      </c>
      <c r="U16" s="72">
        <v>1</v>
      </c>
      <c r="V16" s="72">
        <v>2</v>
      </c>
      <c r="W16" s="72">
        <v>0</v>
      </c>
      <c r="X16" s="72">
        <v>4</v>
      </c>
      <c r="Y16" s="72">
        <v>1</v>
      </c>
      <c r="Z16" s="72">
        <v>4</v>
      </c>
      <c r="AA16" s="72">
        <v>1</v>
      </c>
      <c r="AB16" s="73">
        <f t="shared" si="1"/>
        <v>20</v>
      </c>
    </row>
    <row r="17" spans="1:28" ht="16.5" x14ac:dyDescent="0.25">
      <c r="A17" s="71" t="s">
        <v>4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3">
        <f t="shared" si="0"/>
        <v>0</v>
      </c>
      <c r="P17" s="81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3">
        <f t="shared" si="1"/>
        <v>0</v>
      </c>
    </row>
    <row r="18" spans="1:28" ht="16.5" x14ac:dyDescent="0.25">
      <c r="A18" s="71" t="s">
        <v>5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72">
        <v>0</v>
      </c>
      <c r="N18" s="73">
        <f t="shared" si="0"/>
        <v>0</v>
      </c>
      <c r="P18" s="81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72">
        <v>0</v>
      </c>
      <c r="Z18" s="72">
        <v>0</v>
      </c>
      <c r="AA18" s="72">
        <v>0</v>
      </c>
      <c r="AB18" s="73">
        <f t="shared" si="1"/>
        <v>0</v>
      </c>
    </row>
    <row r="19" spans="1:28" ht="16.5" x14ac:dyDescent="0.25">
      <c r="A19" s="71" t="s">
        <v>41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1</v>
      </c>
      <c r="N19" s="73">
        <f t="shared" si="0"/>
        <v>1</v>
      </c>
      <c r="P19" s="81">
        <v>0</v>
      </c>
      <c r="Q19" s="72">
        <v>0</v>
      </c>
      <c r="R19" s="72">
        <v>0</v>
      </c>
      <c r="S19" s="72">
        <v>0</v>
      </c>
      <c r="T19" s="72">
        <v>0</v>
      </c>
      <c r="U19" s="72">
        <v>1</v>
      </c>
      <c r="V19" s="72">
        <v>0</v>
      </c>
      <c r="W19" s="72">
        <v>0</v>
      </c>
      <c r="X19" s="72">
        <v>0</v>
      </c>
      <c r="Y19" s="72">
        <v>0</v>
      </c>
      <c r="Z19" s="72">
        <v>0</v>
      </c>
      <c r="AA19" s="72">
        <v>0</v>
      </c>
      <c r="AB19" s="73">
        <f t="shared" si="1"/>
        <v>1</v>
      </c>
    </row>
    <row r="20" spans="1:28" ht="16.5" x14ac:dyDescent="0.25">
      <c r="A20" s="71" t="s">
        <v>6</v>
      </c>
      <c r="B20" s="72">
        <v>0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73">
        <f t="shared" si="0"/>
        <v>0</v>
      </c>
      <c r="P20" s="81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>
        <v>0</v>
      </c>
      <c r="Y20" s="72">
        <v>0</v>
      </c>
      <c r="Z20" s="72">
        <v>0</v>
      </c>
      <c r="AA20" s="72">
        <v>0</v>
      </c>
      <c r="AB20" s="73">
        <f t="shared" si="1"/>
        <v>0</v>
      </c>
    </row>
    <row r="21" spans="1:28" ht="16.5" x14ac:dyDescent="0.25">
      <c r="A21" s="71" t="s">
        <v>42</v>
      </c>
      <c r="B21" s="72">
        <v>2</v>
      </c>
      <c r="C21" s="72">
        <v>0</v>
      </c>
      <c r="D21" s="72">
        <v>0</v>
      </c>
      <c r="E21" s="72">
        <v>1</v>
      </c>
      <c r="F21" s="72">
        <v>0</v>
      </c>
      <c r="G21" s="72">
        <v>1</v>
      </c>
      <c r="H21" s="72">
        <v>1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73">
        <f t="shared" si="0"/>
        <v>5</v>
      </c>
      <c r="P21" s="81">
        <v>0</v>
      </c>
      <c r="Q21" s="72">
        <v>0</v>
      </c>
      <c r="R21" s="72">
        <v>1</v>
      </c>
      <c r="S21" s="72">
        <v>1</v>
      </c>
      <c r="T21" s="72">
        <v>0</v>
      </c>
      <c r="U21" s="72">
        <v>1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3">
        <f t="shared" si="1"/>
        <v>3</v>
      </c>
    </row>
    <row r="22" spans="1:28" ht="16.5" x14ac:dyDescent="0.25">
      <c r="A22" s="71" t="s">
        <v>43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1</v>
      </c>
      <c r="M22" s="72">
        <v>1</v>
      </c>
      <c r="N22" s="73">
        <f t="shared" si="0"/>
        <v>2</v>
      </c>
      <c r="P22" s="81">
        <v>0</v>
      </c>
      <c r="Q22" s="72">
        <v>1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1</v>
      </c>
      <c r="AB22" s="73">
        <f t="shared" si="1"/>
        <v>2</v>
      </c>
    </row>
    <row r="23" spans="1:28" ht="16.5" x14ac:dyDescent="0.25">
      <c r="A23" s="71" t="s">
        <v>7</v>
      </c>
      <c r="B23" s="72">
        <v>0</v>
      </c>
      <c r="C23" s="72">
        <v>0</v>
      </c>
      <c r="D23" s="72">
        <v>0</v>
      </c>
      <c r="E23" s="72">
        <v>1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73">
        <f t="shared" si="0"/>
        <v>1</v>
      </c>
      <c r="P23" s="81">
        <v>0</v>
      </c>
      <c r="Q23" s="72">
        <v>0</v>
      </c>
      <c r="R23" s="72">
        <v>0</v>
      </c>
      <c r="S23" s="72">
        <v>0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73">
        <f t="shared" si="1"/>
        <v>0</v>
      </c>
    </row>
    <row r="24" spans="1:28" ht="16.5" x14ac:dyDescent="0.25">
      <c r="A24" s="71" t="s">
        <v>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3">
        <f t="shared" si="0"/>
        <v>0</v>
      </c>
      <c r="P24" s="81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3">
        <f t="shared" si="1"/>
        <v>0</v>
      </c>
    </row>
    <row r="25" spans="1:28" ht="16.5" x14ac:dyDescent="0.25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  <c r="P25" s="81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3"/>
    </row>
    <row r="26" spans="1:28" ht="16.5" x14ac:dyDescent="0.25">
      <c r="A26" s="74" t="s">
        <v>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6">
        <f>SUM(N3:N24)</f>
        <v>518</v>
      </c>
      <c r="P26" s="82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6">
        <f>SUM(AB3:AB24)</f>
        <v>513</v>
      </c>
    </row>
  </sheetData>
  <mergeCells count="2">
    <mergeCell ref="A1:N1"/>
    <mergeCell ref="P1:AB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zoomScale="70" zoomScaleNormal="70" workbookViewId="0">
      <selection activeCell="P4" sqref="P4"/>
    </sheetView>
  </sheetViews>
  <sheetFormatPr defaultColWidth="8.85546875" defaultRowHeight="15" x14ac:dyDescent="0.25"/>
  <cols>
    <col min="1" max="1" width="30.85546875" customWidth="1"/>
  </cols>
  <sheetData>
    <row r="1" spans="1:28" ht="16.5" x14ac:dyDescent="0.3">
      <c r="A1" s="99">
        <v>2020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P1" s="102">
        <v>2021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4"/>
    </row>
    <row r="2" spans="1:28" ht="16.5" x14ac:dyDescent="0.25">
      <c r="A2" s="83" t="s">
        <v>55</v>
      </c>
      <c r="B2" s="78" t="s">
        <v>28</v>
      </c>
      <c r="C2" s="78" t="s">
        <v>56</v>
      </c>
      <c r="D2" s="78" t="s">
        <v>19</v>
      </c>
      <c r="E2" s="78" t="s">
        <v>20</v>
      </c>
      <c r="F2" s="78" t="s">
        <v>21</v>
      </c>
      <c r="G2" s="78" t="s">
        <v>22</v>
      </c>
      <c r="H2" s="78" t="s">
        <v>23</v>
      </c>
      <c r="I2" s="78" t="s">
        <v>18</v>
      </c>
      <c r="J2" s="78" t="s">
        <v>24</v>
      </c>
      <c r="K2" s="78" t="s">
        <v>25</v>
      </c>
      <c r="L2" s="78" t="s">
        <v>26</v>
      </c>
      <c r="M2" s="78" t="s">
        <v>27</v>
      </c>
      <c r="N2" s="79" t="s">
        <v>9</v>
      </c>
      <c r="P2" s="80" t="s">
        <v>28</v>
      </c>
      <c r="Q2" s="78" t="s">
        <v>56</v>
      </c>
      <c r="R2" s="78" t="s">
        <v>19</v>
      </c>
      <c r="S2" s="78" t="s">
        <v>20</v>
      </c>
      <c r="T2" s="78" t="s">
        <v>21</v>
      </c>
      <c r="U2" s="78" t="s">
        <v>22</v>
      </c>
      <c r="V2" s="78" t="s">
        <v>23</v>
      </c>
      <c r="W2" s="78" t="s">
        <v>18</v>
      </c>
      <c r="X2" s="78" t="s">
        <v>24</v>
      </c>
      <c r="Y2" s="78" t="s">
        <v>25</v>
      </c>
      <c r="Z2" s="78" t="s">
        <v>26</v>
      </c>
      <c r="AA2" s="78" t="s">
        <v>27</v>
      </c>
      <c r="AB2" s="79" t="s">
        <v>9</v>
      </c>
    </row>
    <row r="3" spans="1:28" ht="16.5" x14ac:dyDescent="0.25">
      <c r="A3" s="71" t="s">
        <v>1</v>
      </c>
      <c r="B3" s="72">
        <v>18</v>
      </c>
      <c r="C3" s="72">
        <v>16</v>
      </c>
      <c r="D3" s="72">
        <v>23</v>
      </c>
      <c r="E3" s="72">
        <v>8</v>
      </c>
      <c r="F3" s="72">
        <v>0</v>
      </c>
      <c r="G3" s="72">
        <v>10</v>
      </c>
      <c r="H3" s="72">
        <v>7</v>
      </c>
      <c r="I3" s="72">
        <v>9</v>
      </c>
      <c r="J3" s="72">
        <v>12</v>
      </c>
      <c r="K3" s="72">
        <v>13</v>
      </c>
      <c r="L3" s="72">
        <v>7</v>
      </c>
      <c r="M3" s="72">
        <v>8</v>
      </c>
      <c r="N3" s="73">
        <f>SUM(B3:M3)</f>
        <v>131</v>
      </c>
      <c r="P3" s="81">
        <v>16</v>
      </c>
      <c r="Q3" s="72">
        <v>16</v>
      </c>
      <c r="R3" s="72">
        <v>17</v>
      </c>
      <c r="S3" s="72">
        <v>19</v>
      </c>
      <c r="T3" s="72">
        <v>19</v>
      </c>
      <c r="U3" s="72">
        <v>8</v>
      </c>
      <c r="V3" s="72">
        <v>13</v>
      </c>
      <c r="W3" s="72">
        <v>16</v>
      </c>
      <c r="X3" s="72">
        <v>16</v>
      </c>
      <c r="Y3" s="72">
        <v>22</v>
      </c>
      <c r="Z3" s="72">
        <v>25</v>
      </c>
      <c r="AA3" s="72">
        <v>15</v>
      </c>
      <c r="AB3" s="73">
        <v>202</v>
      </c>
    </row>
    <row r="4" spans="1:28" ht="16.5" x14ac:dyDescent="0.25">
      <c r="A4" s="71" t="s">
        <v>2</v>
      </c>
      <c r="B4" s="72">
        <v>9</v>
      </c>
      <c r="C4" s="72">
        <v>9</v>
      </c>
      <c r="D4" s="72">
        <v>17</v>
      </c>
      <c r="E4" s="72">
        <v>22</v>
      </c>
      <c r="F4" s="72">
        <v>18</v>
      </c>
      <c r="G4" s="72">
        <v>17</v>
      </c>
      <c r="H4" s="72">
        <v>11</v>
      </c>
      <c r="I4" s="72">
        <v>15</v>
      </c>
      <c r="J4" s="72">
        <v>7</v>
      </c>
      <c r="K4" s="72">
        <v>11</v>
      </c>
      <c r="L4" s="72">
        <v>8</v>
      </c>
      <c r="M4" s="72">
        <v>9</v>
      </c>
      <c r="N4" s="73">
        <f t="shared" ref="N4:N24" si="0">SUM(B4:M4)</f>
        <v>153</v>
      </c>
      <c r="P4" s="81">
        <v>16</v>
      </c>
      <c r="Q4" s="72">
        <v>22</v>
      </c>
      <c r="R4" s="72">
        <v>14</v>
      </c>
      <c r="S4" s="72">
        <v>13</v>
      </c>
      <c r="T4" s="72">
        <v>15</v>
      </c>
      <c r="U4" s="72">
        <v>21</v>
      </c>
      <c r="V4" s="72">
        <v>22</v>
      </c>
      <c r="W4" s="72">
        <v>18</v>
      </c>
      <c r="X4" s="72">
        <v>19</v>
      </c>
      <c r="Y4" s="72">
        <v>21</v>
      </c>
      <c r="Z4" s="72">
        <v>19</v>
      </c>
      <c r="AA4" s="72">
        <v>12</v>
      </c>
      <c r="AB4" s="73">
        <v>212</v>
      </c>
    </row>
    <row r="5" spans="1:28" ht="16.5" x14ac:dyDescent="0.25">
      <c r="A5" s="71" t="s">
        <v>30</v>
      </c>
      <c r="B5" s="72">
        <v>18</v>
      </c>
      <c r="C5" s="72">
        <v>16</v>
      </c>
      <c r="D5" s="72">
        <v>23</v>
      </c>
      <c r="E5" s="72">
        <v>8</v>
      </c>
      <c r="F5" s="72">
        <v>20</v>
      </c>
      <c r="G5" s="72">
        <v>21</v>
      </c>
      <c r="H5" s="72">
        <v>14</v>
      </c>
      <c r="I5" s="72">
        <v>15</v>
      </c>
      <c r="J5" s="72">
        <v>17</v>
      </c>
      <c r="K5" s="72">
        <v>14</v>
      </c>
      <c r="L5" s="72">
        <v>13</v>
      </c>
      <c r="M5" s="72">
        <v>13</v>
      </c>
      <c r="N5" s="73">
        <f t="shared" si="0"/>
        <v>192</v>
      </c>
      <c r="P5" s="81">
        <v>18</v>
      </c>
      <c r="Q5" s="72">
        <v>28</v>
      </c>
      <c r="R5" s="72">
        <v>29</v>
      </c>
      <c r="S5" s="72">
        <v>25</v>
      </c>
      <c r="T5" s="72">
        <v>13</v>
      </c>
      <c r="U5" s="72">
        <v>17</v>
      </c>
      <c r="V5" s="72">
        <v>24</v>
      </c>
      <c r="W5" s="72">
        <v>17</v>
      </c>
      <c r="X5" s="72">
        <v>18</v>
      </c>
      <c r="Y5" s="72">
        <v>13</v>
      </c>
      <c r="Z5" s="72">
        <v>11</v>
      </c>
      <c r="AA5" s="72">
        <v>14</v>
      </c>
      <c r="AB5" s="73">
        <v>227</v>
      </c>
    </row>
    <row r="6" spans="1:28" ht="16.5" x14ac:dyDescent="0.25">
      <c r="A6" s="71" t="s">
        <v>31</v>
      </c>
      <c r="B6" s="72">
        <v>8</v>
      </c>
      <c r="C6" s="72">
        <v>13</v>
      </c>
      <c r="D6" s="72">
        <v>7</v>
      </c>
      <c r="E6" s="72">
        <v>16</v>
      </c>
      <c r="F6" s="72">
        <v>19</v>
      </c>
      <c r="G6" s="72">
        <v>15</v>
      </c>
      <c r="H6" s="72">
        <v>9</v>
      </c>
      <c r="I6" s="72">
        <v>15</v>
      </c>
      <c r="J6" s="72">
        <v>12</v>
      </c>
      <c r="K6" s="72">
        <v>10</v>
      </c>
      <c r="L6" s="72">
        <v>9</v>
      </c>
      <c r="M6" s="72">
        <v>7</v>
      </c>
      <c r="N6" s="73">
        <f t="shared" si="0"/>
        <v>140</v>
      </c>
      <c r="P6" s="81">
        <v>15</v>
      </c>
      <c r="Q6" s="72">
        <v>18</v>
      </c>
      <c r="R6" s="72">
        <v>19</v>
      </c>
      <c r="S6" s="72">
        <v>14</v>
      </c>
      <c r="T6" s="72">
        <v>9</v>
      </c>
      <c r="U6" s="72">
        <v>7</v>
      </c>
      <c r="V6" s="72">
        <v>12</v>
      </c>
      <c r="W6" s="72">
        <v>9</v>
      </c>
      <c r="X6" s="72">
        <v>14</v>
      </c>
      <c r="Y6" s="72">
        <v>14</v>
      </c>
      <c r="Z6" s="72">
        <v>11</v>
      </c>
      <c r="AA6" s="72">
        <v>9</v>
      </c>
      <c r="AB6" s="73">
        <v>151</v>
      </c>
    </row>
    <row r="7" spans="1:28" ht="16.5" x14ac:dyDescent="0.25">
      <c r="A7" s="71" t="s">
        <v>57</v>
      </c>
      <c r="B7" s="72">
        <v>5</v>
      </c>
      <c r="C7" s="72">
        <v>7</v>
      </c>
      <c r="D7" s="72">
        <v>7</v>
      </c>
      <c r="E7" s="72">
        <v>13</v>
      </c>
      <c r="F7" s="72">
        <v>10</v>
      </c>
      <c r="G7" s="72">
        <v>14</v>
      </c>
      <c r="H7" s="72">
        <v>14</v>
      </c>
      <c r="I7" s="72">
        <v>15</v>
      </c>
      <c r="J7" s="72">
        <v>6</v>
      </c>
      <c r="K7" s="72">
        <v>12</v>
      </c>
      <c r="L7" s="72">
        <v>12</v>
      </c>
      <c r="M7" s="72">
        <v>9</v>
      </c>
      <c r="N7" s="73">
        <f t="shared" si="0"/>
        <v>124</v>
      </c>
      <c r="P7" s="81">
        <v>13</v>
      </c>
      <c r="Q7" s="72">
        <v>9</v>
      </c>
      <c r="R7" s="72">
        <v>14</v>
      </c>
      <c r="S7" s="72">
        <v>13</v>
      </c>
      <c r="T7" s="72">
        <v>9</v>
      </c>
      <c r="U7" s="72">
        <v>7</v>
      </c>
      <c r="V7" s="72">
        <v>5</v>
      </c>
      <c r="W7" s="72">
        <v>12</v>
      </c>
      <c r="X7" s="72">
        <v>8</v>
      </c>
      <c r="Y7" s="72">
        <v>6</v>
      </c>
      <c r="Z7" s="72">
        <v>9</v>
      </c>
      <c r="AA7" s="72">
        <v>8</v>
      </c>
      <c r="AB7" s="73">
        <v>113</v>
      </c>
    </row>
    <row r="8" spans="1:28" ht="16.5" x14ac:dyDescent="0.25">
      <c r="A8" s="71" t="s">
        <v>33</v>
      </c>
      <c r="B8" s="72">
        <v>4</v>
      </c>
      <c r="C8" s="72">
        <v>2</v>
      </c>
      <c r="D8" s="72">
        <v>4</v>
      </c>
      <c r="E8" s="72">
        <v>11</v>
      </c>
      <c r="F8" s="72">
        <v>9</v>
      </c>
      <c r="G8" s="72">
        <v>6</v>
      </c>
      <c r="H8" s="72">
        <v>3</v>
      </c>
      <c r="I8" s="72">
        <v>2</v>
      </c>
      <c r="J8" s="72">
        <v>5</v>
      </c>
      <c r="K8" s="72">
        <v>4</v>
      </c>
      <c r="L8" s="72">
        <v>4</v>
      </c>
      <c r="M8" s="72">
        <v>0</v>
      </c>
      <c r="N8" s="73">
        <f t="shared" si="0"/>
        <v>54</v>
      </c>
      <c r="P8" s="81">
        <v>5</v>
      </c>
      <c r="Q8" s="72">
        <v>1</v>
      </c>
      <c r="R8" s="72">
        <v>3</v>
      </c>
      <c r="S8" s="72">
        <v>2</v>
      </c>
      <c r="T8" s="72">
        <v>2</v>
      </c>
      <c r="U8" s="72">
        <v>3</v>
      </c>
      <c r="V8" s="72">
        <v>6</v>
      </c>
      <c r="W8" s="72">
        <v>4</v>
      </c>
      <c r="X8" s="72">
        <v>3</v>
      </c>
      <c r="Y8" s="72">
        <v>4</v>
      </c>
      <c r="Z8" s="72">
        <v>2</v>
      </c>
      <c r="AA8" s="72">
        <v>5</v>
      </c>
      <c r="AB8" s="73">
        <v>40</v>
      </c>
    </row>
    <row r="9" spans="1:28" ht="16.5" x14ac:dyDescent="0.25">
      <c r="A9" s="71" t="s">
        <v>34</v>
      </c>
      <c r="B9" s="72">
        <v>3</v>
      </c>
      <c r="C9" s="72">
        <v>0</v>
      </c>
      <c r="D9" s="72">
        <v>4</v>
      </c>
      <c r="E9" s="72">
        <v>5</v>
      </c>
      <c r="F9" s="72">
        <v>4</v>
      </c>
      <c r="G9" s="72">
        <v>4</v>
      </c>
      <c r="H9" s="72">
        <v>2</v>
      </c>
      <c r="I9" s="72">
        <v>2</v>
      </c>
      <c r="J9" s="72">
        <v>1</v>
      </c>
      <c r="K9" s="72">
        <v>1</v>
      </c>
      <c r="L9" s="72">
        <v>0</v>
      </c>
      <c r="M9" s="72">
        <v>0</v>
      </c>
      <c r="N9" s="73">
        <f t="shared" si="0"/>
        <v>26</v>
      </c>
      <c r="P9" s="81">
        <v>4</v>
      </c>
      <c r="Q9" s="72">
        <v>1</v>
      </c>
      <c r="R9" s="72">
        <v>2</v>
      </c>
      <c r="S9" s="72">
        <v>3</v>
      </c>
      <c r="T9" s="72">
        <v>1</v>
      </c>
      <c r="U9" s="72">
        <v>5</v>
      </c>
      <c r="V9" s="72">
        <v>1</v>
      </c>
      <c r="W9" s="72">
        <v>1</v>
      </c>
      <c r="X9" s="72">
        <v>4</v>
      </c>
      <c r="Y9" s="72">
        <v>1</v>
      </c>
      <c r="Z9" s="72">
        <v>6</v>
      </c>
      <c r="AA9" s="72">
        <v>2</v>
      </c>
      <c r="AB9" s="73">
        <v>31</v>
      </c>
    </row>
    <row r="10" spans="1:28" ht="16.5" x14ac:dyDescent="0.25">
      <c r="A10" s="71" t="s">
        <v>35</v>
      </c>
      <c r="B10" s="72">
        <v>1</v>
      </c>
      <c r="C10" s="72">
        <v>2</v>
      </c>
      <c r="D10" s="72">
        <v>1</v>
      </c>
      <c r="E10" s="72">
        <v>1</v>
      </c>
      <c r="F10" s="72">
        <v>2</v>
      </c>
      <c r="G10" s="72">
        <v>1</v>
      </c>
      <c r="H10" s="72">
        <v>2</v>
      </c>
      <c r="I10" s="72">
        <v>0</v>
      </c>
      <c r="J10" s="72">
        <v>0</v>
      </c>
      <c r="K10" s="72">
        <v>0</v>
      </c>
      <c r="L10" s="72">
        <v>1</v>
      </c>
      <c r="M10" s="72">
        <v>0</v>
      </c>
      <c r="N10" s="73">
        <f t="shared" si="0"/>
        <v>11</v>
      </c>
      <c r="P10" s="81">
        <v>0</v>
      </c>
      <c r="Q10" s="72">
        <v>1</v>
      </c>
      <c r="R10" s="72">
        <v>1</v>
      </c>
      <c r="S10" s="72">
        <v>1</v>
      </c>
      <c r="T10" s="72">
        <v>1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3">
        <v>4</v>
      </c>
    </row>
    <row r="11" spans="1:28" ht="16.5" x14ac:dyDescent="0.25">
      <c r="A11" s="71" t="s">
        <v>36</v>
      </c>
      <c r="B11" s="72">
        <v>2</v>
      </c>
      <c r="C11" s="72">
        <v>3</v>
      </c>
      <c r="D11" s="72">
        <v>1</v>
      </c>
      <c r="E11" s="72">
        <v>0</v>
      </c>
      <c r="F11" s="72">
        <v>1</v>
      </c>
      <c r="G11" s="72">
        <v>2</v>
      </c>
      <c r="H11" s="72">
        <v>2</v>
      </c>
      <c r="I11" s="72">
        <v>2</v>
      </c>
      <c r="J11" s="72">
        <v>1</v>
      </c>
      <c r="K11" s="72">
        <v>3</v>
      </c>
      <c r="L11" s="72">
        <v>4</v>
      </c>
      <c r="M11" s="72">
        <v>2</v>
      </c>
      <c r="N11" s="73">
        <f t="shared" si="0"/>
        <v>23</v>
      </c>
      <c r="P11" s="81">
        <v>1</v>
      </c>
      <c r="Q11" s="72">
        <v>4</v>
      </c>
      <c r="R11" s="72">
        <v>2</v>
      </c>
      <c r="S11" s="72">
        <v>2</v>
      </c>
      <c r="T11" s="72">
        <v>1</v>
      </c>
      <c r="U11" s="72">
        <v>2</v>
      </c>
      <c r="V11" s="72">
        <v>1</v>
      </c>
      <c r="W11" s="72">
        <v>2</v>
      </c>
      <c r="X11" s="72">
        <v>2</v>
      </c>
      <c r="Y11" s="72">
        <v>1</v>
      </c>
      <c r="Z11" s="72">
        <v>0</v>
      </c>
      <c r="AA11" s="72">
        <v>2</v>
      </c>
      <c r="AB11" s="73">
        <v>20</v>
      </c>
    </row>
    <row r="12" spans="1:28" ht="16.5" x14ac:dyDescent="0.25">
      <c r="A12" s="71" t="s">
        <v>37</v>
      </c>
      <c r="B12" s="72">
        <v>0</v>
      </c>
      <c r="C12" s="72">
        <v>3</v>
      </c>
      <c r="D12" s="72">
        <v>2</v>
      </c>
      <c r="E12" s="72">
        <v>3</v>
      </c>
      <c r="F12" s="72">
        <v>3</v>
      </c>
      <c r="G12" s="72">
        <v>4</v>
      </c>
      <c r="H12" s="72">
        <v>2</v>
      </c>
      <c r="I12" s="72">
        <v>2</v>
      </c>
      <c r="J12" s="72">
        <v>0</v>
      </c>
      <c r="K12" s="72">
        <v>0</v>
      </c>
      <c r="L12" s="72">
        <v>0</v>
      </c>
      <c r="M12" s="72">
        <v>0</v>
      </c>
      <c r="N12" s="73">
        <f t="shared" si="0"/>
        <v>19</v>
      </c>
      <c r="P12" s="81">
        <v>0</v>
      </c>
      <c r="Q12" s="72">
        <v>1</v>
      </c>
      <c r="R12" s="72">
        <v>1</v>
      </c>
      <c r="S12" s="72">
        <v>2</v>
      </c>
      <c r="T12" s="72">
        <v>4</v>
      </c>
      <c r="U12" s="72">
        <v>0</v>
      </c>
      <c r="V12" s="72">
        <v>0</v>
      </c>
      <c r="W12" s="72">
        <v>3</v>
      </c>
      <c r="X12" s="72">
        <v>1</v>
      </c>
      <c r="Y12" s="72">
        <v>2</v>
      </c>
      <c r="Z12" s="72">
        <v>1</v>
      </c>
      <c r="AA12" s="72">
        <v>0</v>
      </c>
      <c r="AB12" s="73">
        <v>15</v>
      </c>
    </row>
    <row r="13" spans="1:28" ht="16.5" x14ac:dyDescent="0.25">
      <c r="A13" s="71" t="s">
        <v>38</v>
      </c>
      <c r="B13" s="72">
        <v>9</v>
      </c>
      <c r="C13" s="72">
        <v>6</v>
      </c>
      <c r="D13" s="72">
        <v>5</v>
      </c>
      <c r="E13" s="72">
        <v>14</v>
      </c>
      <c r="F13" s="72">
        <v>17</v>
      </c>
      <c r="G13" s="72">
        <v>20</v>
      </c>
      <c r="H13" s="72">
        <v>10</v>
      </c>
      <c r="I13" s="72">
        <v>4</v>
      </c>
      <c r="J13" s="72">
        <v>5</v>
      </c>
      <c r="K13" s="72">
        <v>10</v>
      </c>
      <c r="L13" s="72">
        <v>4</v>
      </c>
      <c r="M13" s="72">
        <v>4</v>
      </c>
      <c r="N13" s="73">
        <f t="shared" si="0"/>
        <v>108</v>
      </c>
      <c r="P13" s="81">
        <v>4</v>
      </c>
      <c r="Q13" s="72">
        <v>8</v>
      </c>
      <c r="R13" s="72">
        <v>12</v>
      </c>
      <c r="S13" s="72">
        <v>7</v>
      </c>
      <c r="T13" s="72">
        <v>8</v>
      </c>
      <c r="U13" s="72">
        <v>6</v>
      </c>
      <c r="V13" s="72">
        <v>10</v>
      </c>
      <c r="W13" s="72">
        <v>9</v>
      </c>
      <c r="X13" s="72">
        <v>8</v>
      </c>
      <c r="Y13" s="72">
        <v>8</v>
      </c>
      <c r="Z13" s="72">
        <v>9</v>
      </c>
      <c r="AA13" s="72">
        <v>9</v>
      </c>
      <c r="AB13" s="73">
        <v>98</v>
      </c>
    </row>
    <row r="14" spans="1:28" ht="16.5" x14ac:dyDescent="0.25">
      <c r="A14" s="71" t="s">
        <v>39</v>
      </c>
      <c r="B14" s="72">
        <v>0</v>
      </c>
      <c r="C14" s="72">
        <v>1</v>
      </c>
      <c r="D14" s="72">
        <v>1</v>
      </c>
      <c r="E14" s="72">
        <v>0</v>
      </c>
      <c r="F14" s="72">
        <v>1</v>
      </c>
      <c r="G14" s="72">
        <v>0</v>
      </c>
      <c r="H14" s="72">
        <v>1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3">
        <f t="shared" si="0"/>
        <v>4</v>
      </c>
      <c r="P14" s="81">
        <v>0</v>
      </c>
      <c r="Q14" s="72">
        <v>4</v>
      </c>
      <c r="R14" s="72">
        <v>2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0</v>
      </c>
      <c r="AA14" s="72">
        <v>1</v>
      </c>
      <c r="AB14" s="73">
        <v>7</v>
      </c>
    </row>
    <row r="15" spans="1:28" ht="16.5" x14ac:dyDescent="0.25">
      <c r="A15" s="71" t="s">
        <v>3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1</v>
      </c>
      <c r="N15" s="73">
        <f t="shared" si="0"/>
        <v>1</v>
      </c>
      <c r="P15" s="81">
        <v>0</v>
      </c>
      <c r="Q15" s="72">
        <v>1</v>
      </c>
      <c r="R15" s="72">
        <v>1</v>
      </c>
      <c r="S15" s="72">
        <v>1</v>
      </c>
      <c r="T15" s="72">
        <v>0</v>
      </c>
      <c r="U15" s="72">
        <v>0</v>
      </c>
      <c r="V15" s="72">
        <v>1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73">
        <v>4</v>
      </c>
    </row>
    <row r="16" spans="1:28" ht="16.5" x14ac:dyDescent="0.25">
      <c r="A16" s="71" t="s">
        <v>40</v>
      </c>
      <c r="B16" s="72">
        <v>1</v>
      </c>
      <c r="C16" s="72">
        <v>0</v>
      </c>
      <c r="D16" s="72">
        <v>0</v>
      </c>
      <c r="E16" s="72">
        <v>1</v>
      </c>
      <c r="F16" s="72">
        <v>2</v>
      </c>
      <c r="G16" s="72">
        <v>1</v>
      </c>
      <c r="H16" s="72">
        <v>4</v>
      </c>
      <c r="I16" s="72">
        <v>3</v>
      </c>
      <c r="J16" s="72">
        <v>3</v>
      </c>
      <c r="K16" s="72">
        <v>3</v>
      </c>
      <c r="L16" s="72">
        <v>2</v>
      </c>
      <c r="M16" s="72">
        <v>4</v>
      </c>
      <c r="N16" s="73">
        <f t="shared" si="0"/>
        <v>24</v>
      </c>
      <c r="P16" s="81">
        <v>0</v>
      </c>
      <c r="Q16" s="72">
        <v>4</v>
      </c>
      <c r="R16" s="72">
        <v>1</v>
      </c>
      <c r="S16" s="72">
        <v>4</v>
      </c>
      <c r="T16" s="72">
        <v>6</v>
      </c>
      <c r="U16" s="72">
        <v>4</v>
      </c>
      <c r="V16" s="72">
        <v>3</v>
      </c>
      <c r="W16" s="72">
        <v>4</v>
      </c>
      <c r="X16" s="72">
        <v>2</v>
      </c>
      <c r="Y16" s="72">
        <v>1</v>
      </c>
      <c r="Z16" s="72">
        <v>5</v>
      </c>
      <c r="AA16" s="72">
        <v>8</v>
      </c>
      <c r="AB16" s="73">
        <v>42</v>
      </c>
    </row>
    <row r="17" spans="1:28" ht="16.5" x14ac:dyDescent="0.25">
      <c r="A17" s="71" t="s">
        <v>4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1</v>
      </c>
      <c r="M17" s="72">
        <v>0</v>
      </c>
      <c r="N17" s="73">
        <f t="shared" si="0"/>
        <v>1</v>
      </c>
      <c r="P17" s="81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3">
        <v>0</v>
      </c>
    </row>
    <row r="18" spans="1:28" ht="16.5" x14ac:dyDescent="0.25">
      <c r="A18" s="71" t="s">
        <v>5</v>
      </c>
      <c r="B18" s="72">
        <v>0</v>
      </c>
      <c r="C18" s="72">
        <v>1</v>
      </c>
      <c r="D18" s="72">
        <v>0</v>
      </c>
      <c r="E18" s="72">
        <v>0</v>
      </c>
      <c r="F18" s="72">
        <v>0</v>
      </c>
      <c r="G18" s="72">
        <v>2</v>
      </c>
      <c r="H18" s="72">
        <v>0</v>
      </c>
      <c r="I18" s="72">
        <v>0</v>
      </c>
      <c r="J18" s="72">
        <v>1</v>
      </c>
      <c r="K18" s="72">
        <v>0</v>
      </c>
      <c r="L18" s="72">
        <v>0</v>
      </c>
      <c r="M18" s="72">
        <v>0</v>
      </c>
      <c r="N18" s="73">
        <f t="shared" si="0"/>
        <v>4</v>
      </c>
      <c r="P18" s="81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72">
        <v>0</v>
      </c>
      <c r="Z18" s="72">
        <v>0</v>
      </c>
      <c r="AA18" s="72">
        <v>0</v>
      </c>
      <c r="AB18" s="73">
        <v>0</v>
      </c>
    </row>
    <row r="19" spans="1:28" ht="16.5" x14ac:dyDescent="0.25">
      <c r="A19" s="71" t="s">
        <v>41</v>
      </c>
      <c r="B19" s="72">
        <v>1</v>
      </c>
      <c r="C19" s="72">
        <v>0</v>
      </c>
      <c r="D19" s="72">
        <v>0</v>
      </c>
      <c r="E19" s="72">
        <v>0</v>
      </c>
      <c r="F19" s="72">
        <v>1</v>
      </c>
      <c r="G19" s="72">
        <v>0</v>
      </c>
      <c r="H19" s="72">
        <v>1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73">
        <f t="shared" si="0"/>
        <v>3</v>
      </c>
      <c r="P19" s="81">
        <v>0</v>
      </c>
      <c r="Q19" s="72">
        <v>0</v>
      </c>
      <c r="R19" s="72">
        <v>0</v>
      </c>
      <c r="S19" s="72">
        <v>0</v>
      </c>
      <c r="T19" s="72">
        <v>2</v>
      </c>
      <c r="U19" s="72">
        <v>0</v>
      </c>
      <c r="V19" s="72">
        <v>2</v>
      </c>
      <c r="W19" s="72">
        <v>0</v>
      </c>
      <c r="X19" s="72">
        <v>1</v>
      </c>
      <c r="Y19" s="72">
        <v>0</v>
      </c>
      <c r="Z19" s="72">
        <v>0</v>
      </c>
      <c r="AA19" s="72">
        <v>1</v>
      </c>
      <c r="AB19" s="73">
        <v>6</v>
      </c>
    </row>
    <row r="20" spans="1:28" ht="16.5" x14ac:dyDescent="0.25">
      <c r="A20" s="71" t="s">
        <v>6</v>
      </c>
      <c r="B20" s="72">
        <v>0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73">
        <f t="shared" si="0"/>
        <v>0</v>
      </c>
      <c r="P20" s="81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>
        <v>0</v>
      </c>
      <c r="Y20" s="72">
        <v>0</v>
      </c>
      <c r="Z20" s="72">
        <v>0</v>
      </c>
      <c r="AA20" s="72">
        <v>0</v>
      </c>
      <c r="AB20" s="73">
        <v>0</v>
      </c>
    </row>
    <row r="21" spans="1:28" ht="16.5" x14ac:dyDescent="0.25">
      <c r="A21" s="71" t="s">
        <v>42</v>
      </c>
      <c r="B21" s="72">
        <v>2</v>
      </c>
      <c r="C21" s="72">
        <v>0</v>
      </c>
      <c r="D21" s="72">
        <v>0</v>
      </c>
      <c r="E21" s="72">
        <v>0</v>
      </c>
      <c r="F21" s="72">
        <v>1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1</v>
      </c>
      <c r="M21" s="72">
        <v>1</v>
      </c>
      <c r="N21" s="73">
        <f t="shared" si="0"/>
        <v>5</v>
      </c>
      <c r="P21" s="81">
        <v>1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1</v>
      </c>
      <c r="X21" s="72">
        <v>0</v>
      </c>
      <c r="Y21" s="72">
        <v>0</v>
      </c>
      <c r="Z21" s="72">
        <v>1</v>
      </c>
      <c r="AA21" s="72">
        <v>1</v>
      </c>
      <c r="AB21" s="73">
        <v>4</v>
      </c>
    </row>
    <row r="22" spans="1:28" ht="16.5" x14ac:dyDescent="0.25">
      <c r="A22" s="71" t="s">
        <v>43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3">
        <f t="shared" si="0"/>
        <v>0</v>
      </c>
      <c r="P22" s="81">
        <v>0</v>
      </c>
      <c r="Q22" s="72">
        <v>1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1</v>
      </c>
      <c r="Y22" s="72">
        <v>3</v>
      </c>
      <c r="Z22" s="72">
        <v>0</v>
      </c>
      <c r="AA22" s="72">
        <v>0</v>
      </c>
      <c r="AB22" s="73">
        <v>5</v>
      </c>
    </row>
    <row r="23" spans="1:28" ht="16.5" x14ac:dyDescent="0.25">
      <c r="A23" s="71" t="s">
        <v>7</v>
      </c>
      <c r="B23" s="72">
        <v>0</v>
      </c>
      <c r="C23" s="72">
        <v>0</v>
      </c>
      <c r="D23" s="72">
        <v>1</v>
      </c>
      <c r="E23" s="72">
        <v>0</v>
      </c>
      <c r="F23" s="72">
        <v>0</v>
      </c>
      <c r="G23" s="72">
        <v>1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73">
        <f t="shared" si="0"/>
        <v>2</v>
      </c>
      <c r="P23" s="81">
        <v>0</v>
      </c>
      <c r="Q23" s="72">
        <v>0</v>
      </c>
      <c r="R23" s="72">
        <v>0</v>
      </c>
      <c r="S23" s="72">
        <v>0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73">
        <v>0</v>
      </c>
    </row>
    <row r="24" spans="1:28" ht="16.5" x14ac:dyDescent="0.25">
      <c r="A24" s="71" t="s">
        <v>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3">
        <f t="shared" si="0"/>
        <v>0</v>
      </c>
      <c r="P24" s="81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3">
        <v>0</v>
      </c>
    </row>
    <row r="25" spans="1:28" ht="16.5" x14ac:dyDescent="0.3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  <c r="P25" s="84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6"/>
    </row>
    <row r="26" spans="1:28" ht="16.5" x14ac:dyDescent="0.3">
      <c r="A26" s="74" t="s">
        <v>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6">
        <f>SUM(N3:N24)</f>
        <v>1025</v>
      </c>
      <c r="P26" s="87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9">
        <v>1181</v>
      </c>
    </row>
  </sheetData>
  <mergeCells count="2">
    <mergeCell ref="A1:N1"/>
    <mergeCell ref="P1:AB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zoomScale="70" zoomScaleNormal="70" workbookViewId="0">
      <selection activeCell="K9" sqref="K9"/>
    </sheetView>
  </sheetViews>
  <sheetFormatPr defaultColWidth="8.85546875" defaultRowHeight="15" x14ac:dyDescent="0.25"/>
  <cols>
    <col min="1" max="1" width="30.85546875" customWidth="1"/>
  </cols>
  <sheetData>
    <row r="1" spans="1:28" ht="16.5" x14ac:dyDescent="0.25">
      <c r="A1" s="99">
        <v>2020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P1" s="99">
        <v>2021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</row>
    <row r="2" spans="1:28" ht="16.5" x14ac:dyDescent="0.25">
      <c r="A2" s="83" t="s">
        <v>55</v>
      </c>
      <c r="B2" s="78" t="s">
        <v>28</v>
      </c>
      <c r="C2" s="78" t="s">
        <v>56</v>
      </c>
      <c r="D2" s="78" t="s">
        <v>19</v>
      </c>
      <c r="E2" s="78" t="s">
        <v>20</v>
      </c>
      <c r="F2" s="78" t="s">
        <v>21</v>
      </c>
      <c r="G2" s="78" t="s">
        <v>22</v>
      </c>
      <c r="H2" s="78" t="s">
        <v>23</v>
      </c>
      <c r="I2" s="78" t="s">
        <v>18</v>
      </c>
      <c r="J2" s="78" t="s">
        <v>24</v>
      </c>
      <c r="K2" s="78" t="s">
        <v>25</v>
      </c>
      <c r="L2" s="78" t="s">
        <v>26</v>
      </c>
      <c r="M2" s="78" t="s">
        <v>27</v>
      </c>
      <c r="N2" s="79" t="s">
        <v>9</v>
      </c>
      <c r="P2" s="80" t="s">
        <v>28</v>
      </c>
      <c r="Q2" s="78" t="s">
        <v>56</v>
      </c>
      <c r="R2" s="78" t="s">
        <v>19</v>
      </c>
      <c r="S2" s="78" t="s">
        <v>20</v>
      </c>
      <c r="T2" s="78" t="s">
        <v>21</v>
      </c>
      <c r="U2" s="78" t="s">
        <v>22</v>
      </c>
      <c r="V2" s="78" t="s">
        <v>23</v>
      </c>
      <c r="W2" s="78" t="s">
        <v>18</v>
      </c>
      <c r="X2" s="78" t="s">
        <v>24</v>
      </c>
      <c r="Y2" s="78" t="s">
        <v>25</v>
      </c>
      <c r="Z2" s="78" t="s">
        <v>26</v>
      </c>
      <c r="AA2" s="78" t="s">
        <v>27</v>
      </c>
      <c r="AB2" s="79" t="s">
        <v>9</v>
      </c>
    </row>
    <row r="3" spans="1:28" ht="16.5" x14ac:dyDescent="0.25">
      <c r="A3" s="71" t="s">
        <v>1</v>
      </c>
      <c r="B3" s="72">
        <v>1</v>
      </c>
      <c r="C3" s="72">
        <v>0</v>
      </c>
      <c r="D3" s="72">
        <v>1</v>
      </c>
      <c r="E3" s="72">
        <v>0</v>
      </c>
      <c r="F3" s="72">
        <v>0</v>
      </c>
      <c r="G3" s="72">
        <v>0</v>
      </c>
      <c r="H3" s="72">
        <v>1</v>
      </c>
      <c r="I3" s="72">
        <v>0</v>
      </c>
      <c r="J3" s="72">
        <v>0</v>
      </c>
      <c r="K3" s="72">
        <v>3</v>
      </c>
      <c r="L3" s="72">
        <v>2</v>
      </c>
      <c r="M3" s="72">
        <v>1</v>
      </c>
      <c r="N3" s="92">
        <f>SUM(B3:M3)</f>
        <v>9</v>
      </c>
      <c r="P3" s="90">
        <v>2</v>
      </c>
      <c r="Q3" s="91">
        <v>4</v>
      </c>
      <c r="R3" s="91">
        <v>5</v>
      </c>
      <c r="S3" s="91">
        <v>1</v>
      </c>
      <c r="T3" s="91">
        <v>1</v>
      </c>
      <c r="U3" s="91">
        <v>0</v>
      </c>
      <c r="V3" s="91">
        <v>1</v>
      </c>
      <c r="W3" s="91">
        <v>1</v>
      </c>
      <c r="X3" s="91">
        <v>2</v>
      </c>
      <c r="Y3" s="91">
        <v>1</v>
      </c>
      <c r="Z3" s="72">
        <v>0</v>
      </c>
      <c r="AA3" s="72">
        <v>0</v>
      </c>
      <c r="AB3" s="92">
        <f>SUM(P3:AA3)</f>
        <v>18</v>
      </c>
    </row>
    <row r="4" spans="1:28" ht="16.5" x14ac:dyDescent="0.25">
      <c r="A4" s="71" t="s">
        <v>2</v>
      </c>
      <c r="B4" s="72">
        <v>0</v>
      </c>
      <c r="C4" s="72">
        <v>0</v>
      </c>
      <c r="D4" s="72">
        <v>2</v>
      </c>
      <c r="E4" s="72">
        <v>2</v>
      </c>
      <c r="F4" s="72">
        <v>2</v>
      </c>
      <c r="G4" s="72">
        <v>1</v>
      </c>
      <c r="H4" s="72">
        <v>0</v>
      </c>
      <c r="I4" s="72">
        <v>2</v>
      </c>
      <c r="J4" s="72">
        <v>0</v>
      </c>
      <c r="K4" s="72">
        <v>0</v>
      </c>
      <c r="L4" s="72">
        <v>0</v>
      </c>
      <c r="M4" s="72">
        <v>0</v>
      </c>
      <c r="N4" s="92">
        <f t="shared" ref="N4:N24" si="0">SUM(B4:M4)</f>
        <v>9</v>
      </c>
      <c r="P4" s="81">
        <v>1</v>
      </c>
      <c r="Q4" s="72">
        <v>0</v>
      </c>
      <c r="R4" s="72">
        <v>2</v>
      </c>
      <c r="S4" s="72">
        <v>2</v>
      </c>
      <c r="T4" s="72">
        <v>0</v>
      </c>
      <c r="U4" s="72">
        <v>0</v>
      </c>
      <c r="V4" s="72">
        <v>1</v>
      </c>
      <c r="W4" s="72">
        <v>0</v>
      </c>
      <c r="X4" s="72">
        <v>1</v>
      </c>
      <c r="Y4" s="72">
        <v>0</v>
      </c>
      <c r="Z4" s="72">
        <v>2</v>
      </c>
      <c r="AA4" s="72">
        <v>1</v>
      </c>
      <c r="AB4" s="92">
        <f t="shared" ref="AB4:AB24" si="1">SUM(P4:AA4)</f>
        <v>10</v>
      </c>
    </row>
    <row r="5" spans="1:28" ht="16.5" x14ac:dyDescent="0.25">
      <c r="A5" s="71" t="s">
        <v>30</v>
      </c>
      <c r="B5" s="72">
        <v>2</v>
      </c>
      <c r="C5" s="72">
        <v>0</v>
      </c>
      <c r="D5" s="72">
        <v>1</v>
      </c>
      <c r="E5" s="72">
        <v>1</v>
      </c>
      <c r="F5" s="72">
        <v>1</v>
      </c>
      <c r="G5" s="72">
        <v>0</v>
      </c>
      <c r="H5" s="72">
        <v>0</v>
      </c>
      <c r="I5" s="72">
        <v>0</v>
      </c>
      <c r="J5" s="72">
        <v>1</v>
      </c>
      <c r="K5" s="72">
        <v>0</v>
      </c>
      <c r="L5" s="72">
        <v>1</v>
      </c>
      <c r="M5" s="72">
        <v>0</v>
      </c>
      <c r="N5" s="92">
        <f t="shared" si="0"/>
        <v>7</v>
      </c>
      <c r="P5" s="81">
        <v>1</v>
      </c>
      <c r="Q5" s="72">
        <v>0</v>
      </c>
      <c r="R5" s="72">
        <v>1</v>
      </c>
      <c r="S5" s="72">
        <v>0</v>
      </c>
      <c r="T5" s="72">
        <v>1</v>
      </c>
      <c r="U5" s="72">
        <v>1</v>
      </c>
      <c r="V5" s="72">
        <v>2</v>
      </c>
      <c r="W5" s="72">
        <v>1</v>
      </c>
      <c r="X5" s="72">
        <v>0</v>
      </c>
      <c r="Y5" s="72">
        <v>0</v>
      </c>
      <c r="Z5" s="72">
        <v>1</v>
      </c>
      <c r="AA5" s="72">
        <v>0</v>
      </c>
      <c r="AB5" s="92">
        <f t="shared" si="1"/>
        <v>8</v>
      </c>
    </row>
    <row r="6" spans="1:28" ht="16.5" x14ac:dyDescent="0.25">
      <c r="A6" s="71" t="s">
        <v>31</v>
      </c>
      <c r="B6" s="72">
        <v>0</v>
      </c>
      <c r="C6" s="72">
        <v>0</v>
      </c>
      <c r="D6" s="72">
        <v>0</v>
      </c>
      <c r="E6" s="72">
        <v>0</v>
      </c>
      <c r="F6" s="72">
        <v>1</v>
      </c>
      <c r="G6" s="72">
        <v>1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92">
        <f t="shared" si="0"/>
        <v>2</v>
      </c>
      <c r="P6" s="81">
        <v>0</v>
      </c>
      <c r="Q6" s="72">
        <v>0</v>
      </c>
      <c r="R6" s="72">
        <v>0</v>
      </c>
      <c r="S6" s="72">
        <v>0</v>
      </c>
      <c r="T6" s="72">
        <v>0</v>
      </c>
      <c r="U6" s="72">
        <v>1</v>
      </c>
      <c r="V6" s="72">
        <v>0</v>
      </c>
      <c r="W6" s="72">
        <v>0</v>
      </c>
      <c r="X6" s="72">
        <v>0</v>
      </c>
      <c r="Y6" s="72">
        <v>0</v>
      </c>
      <c r="Z6" s="72">
        <v>0</v>
      </c>
      <c r="AA6" s="72">
        <v>0</v>
      </c>
      <c r="AB6" s="92">
        <f t="shared" si="1"/>
        <v>1</v>
      </c>
    </row>
    <row r="7" spans="1:28" ht="16.5" x14ac:dyDescent="0.25">
      <c r="A7" s="71" t="s">
        <v>57</v>
      </c>
      <c r="B7" s="72">
        <v>0</v>
      </c>
      <c r="C7" s="72">
        <v>4</v>
      </c>
      <c r="D7" s="72">
        <v>1</v>
      </c>
      <c r="E7" s="72">
        <v>2</v>
      </c>
      <c r="F7" s="72">
        <v>1</v>
      </c>
      <c r="G7" s="72">
        <v>2</v>
      </c>
      <c r="H7" s="72">
        <v>0</v>
      </c>
      <c r="I7" s="72">
        <v>2</v>
      </c>
      <c r="J7" s="72">
        <v>1</v>
      </c>
      <c r="K7" s="72">
        <v>0</v>
      </c>
      <c r="L7" s="72">
        <v>0</v>
      </c>
      <c r="M7" s="72">
        <v>2</v>
      </c>
      <c r="N7" s="92">
        <f t="shared" si="0"/>
        <v>15</v>
      </c>
      <c r="P7" s="81">
        <v>1</v>
      </c>
      <c r="Q7" s="72">
        <v>1</v>
      </c>
      <c r="R7" s="72">
        <v>2</v>
      </c>
      <c r="S7" s="72">
        <v>2</v>
      </c>
      <c r="T7" s="72">
        <v>0</v>
      </c>
      <c r="U7" s="72">
        <v>0</v>
      </c>
      <c r="V7" s="72">
        <v>0</v>
      </c>
      <c r="W7" s="72">
        <v>0</v>
      </c>
      <c r="X7" s="72">
        <v>1</v>
      </c>
      <c r="Y7" s="72">
        <v>0</v>
      </c>
      <c r="Z7" s="72">
        <v>0</v>
      </c>
      <c r="AA7" s="72">
        <v>0</v>
      </c>
      <c r="AB7" s="92">
        <f t="shared" si="1"/>
        <v>7</v>
      </c>
    </row>
    <row r="8" spans="1:28" ht="16.5" x14ac:dyDescent="0.25">
      <c r="A8" s="71" t="s">
        <v>33</v>
      </c>
      <c r="B8" s="72">
        <v>0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1</v>
      </c>
      <c r="M8" s="72">
        <v>0</v>
      </c>
      <c r="N8" s="92">
        <f t="shared" si="0"/>
        <v>1</v>
      </c>
      <c r="P8" s="81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v>1</v>
      </c>
      <c r="AA8" s="72">
        <v>0</v>
      </c>
      <c r="AB8" s="92">
        <f t="shared" si="1"/>
        <v>1</v>
      </c>
    </row>
    <row r="9" spans="1:28" ht="16.5" x14ac:dyDescent="0.25">
      <c r="A9" s="71" t="s">
        <v>34</v>
      </c>
      <c r="B9" s="72">
        <v>0</v>
      </c>
      <c r="C9" s="72">
        <v>0</v>
      </c>
      <c r="D9" s="72">
        <v>1</v>
      </c>
      <c r="E9" s="72">
        <v>0</v>
      </c>
      <c r="F9" s="72">
        <v>0</v>
      </c>
      <c r="G9" s="72">
        <v>0</v>
      </c>
      <c r="H9" s="72">
        <v>1</v>
      </c>
      <c r="I9" s="72">
        <v>0</v>
      </c>
      <c r="J9" s="72">
        <v>0</v>
      </c>
      <c r="K9" s="72">
        <v>1</v>
      </c>
      <c r="L9" s="72">
        <v>0</v>
      </c>
      <c r="M9" s="72">
        <v>0</v>
      </c>
      <c r="N9" s="92">
        <f t="shared" si="0"/>
        <v>3</v>
      </c>
      <c r="P9" s="81">
        <v>0</v>
      </c>
      <c r="Q9" s="72">
        <v>0</v>
      </c>
      <c r="R9" s="72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v>0</v>
      </c>
      <c r="Z9" s="72">
        <v>0</v>
      </c>
      <c r="AA9" s="72">
        <v>0</v>
      </c>
      <c r="AB9" s="92">
        <f t="shared" si="1"/>
        <v>0</v>
      </c>
    </row>
    <row r="10" spans="1:28" ht="16.5" x14ac:dyDescent="0.25">
      <c r="A10" s="71" t="s">
        <v>35</v>
      </c>
      <c r="B10" s="72">
        <v>0</v>
      </c>
      <c r="C10" s="72">
        <v>0</v>
      </c>
      <c r="D10" s="72">
        <v>0</v>
      </c>
      <c r="E10" s="72">
        <v>1</v>
      </c>
      <c r="F10" s="72">
        <v>0</v>
      </c>
      <c r="G10" s="72">
        <v>0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92">
        <f t="shared" si="0"/>
        <v>1</v>
      </c>
      <c r="P10" s="81">
        <v>0</v>
      </c>
      <c r="Q10" s="72">
        <v>0</v>
      </c>
      <c r="R10" s="72">
        <v>1</v>
      </c>
      <c r="S10" s="72">
        <v>0</v>
      </c>
      <c r="T10" s="72">
        <v>1</v>
      </c>
      <c r="U10" s="72">
        <v>0</v>
      </c>
      <c r="V10" s="72">
        <v>1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92">
        <f t="shared" si="1"/>
        <v>3</v>
      </c>
    </row>
    <row r="11" spans="1:28" ht="16.5" x14ac:dyDescent="0.25">
      <c r="A11" s="71" t="s">
        <v>36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1</v>
      </c>
      <c r="L11" s="72">
        <v>0</v>
      </c>
      <c r="M11" s="72">
        <v>0</v>
      </c>
      <c r="N11" s="92">
        <f t="shared" si="0"/>
        <v>1</v>
      </c>
      <c r="P11" s="81">
        <v>0</v>
      </c>
      <c r="Q11" s="72">
        <v>0</v>
      </c>
      <c r="R11" s="72">
        <v>0</v>
      </c>
      <c r="S11" s="72">
        <v>1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92">
        <f t="shared" si="1"/>
        <v>1</v>
      </c>
    </row>
    <row r="12" spans="1:28" ht="16.5" x14ac:dyDescent="0.25">
      <c r="A12" s="71" t="s">
        <v>37</v>
      </c>
      <c r="B12" s="72">
        <v>0</v>
      </c>
      <c r="C12" s="72">
        <v>0</v>
      </c>
      <c r="D12" s="72">
        <v>0</v>
      </c>
      <c r="E12" s="72">
        <v>1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92">
        <f t="shared" si="0"/>
        <v>1</v>
      </c>
      <c r="P12" s="81">
        <v>0</v>
      </c>
      <c r="Q12" s="72">
        <v>0</v>
      </c>
      <c r="R12" s="72">
        <v>0</v>
      </c>
      <c r="S12" s="72">
        <v>1</v>
      </c>
      <c r="T12" s="72">
        <v>0</v>
      </c>
      <c r="U12" s="72">
        <v>0</v>
      </c>
      <c r="V12" s="72">
        <v>0</v>
      </c>
      <c r="W12" s="72">
        <v>0</v>
      </c>
      <c r="X12" s="72">
        <v>1</v>
      </c>
      <c r="Y12" s="72">
        <v>1</v>
      </c>
      <c r="Z12" s="72">
        <v>0</v>
      </c>
      <c r="AA12" s="72">
        <v>0</v>
      </c>
      <c r="AB12" s="92">
        <f t="shared" si="1"/>
        <v>3</v>
      </c>
    </row>
    <row r="13" spans="1:28" ht="16.5" x14ac:dyDescent="0.25">
      <c r="A13" s="71" t="s">
        <v>38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v>1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92">
        <f t="shared" si="0"/>
        <v>1</v>
      </c>
      <c r="P13" s="81">
        <v>1</v>
      </c>
      <c r="Q13" s="72">
        <v>0</v>
      </c>
      <c r="R13" s="72">
        <v>0</v>
      </c>
      <c r="S13" s="72">
        <v>1</v>
      </c>
      <c r="T13" s="72">
        <v>1</v>
      </c>
      <c r="U13" s="72">
        <v>0</v>
      </c>
      <c r="V13" s="72">
        <v>1</v>
      </c>
      <c r="W13" s="72">
        <v>0</v>
      </c>
      <c r="X13" s="72">
        <v>0</v>
      </c>
      <c r="Y13" s="72">
        <v>0</v>
      </c>
      <c r="Z13" s="72">
        <v>1</v>
      </c>
      <c r="AA13" s="72">
        <v>1</v>
      </c>
      <c r="AB13" s="92">
        <f t="shared" si="1"/>
        <v>6</v>
      </c>
    </row>
    <row r="14" spans="1:28" ht="16.5" x14ac:dyDescent="0.25">
      <c r="A14" s="71" t="s">
        <v>39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92">
        <f t="shared" si="0"/>
        <v>0</v>
      </c>
      <c r="P14" s="81">
        <v>0</v>
      </c>
      <c r="Q14" s="72">
        <v>0</v>
      </c>
      <c r="R14" s="72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0</v>
      </c>
      <c r="AA14" s="72">
        <v>0</v>
      </c>
      <c r="AB14" s="92">
        <f t="shared" si="1"/>
        <v>0</v>
      </c>
    </row>
    <row r="15" spans="1:28" ht="16.5" x14ac:dyDescent="0.25">
      <c r="A15" s="71" t="s">
        <v>3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92">
        <f t="shared" si="0"/>
        <v>0</v>
      </c>
      <c r="P15" s="81">
        <v>0</v>
      </c>
      <c r="Q15" s="72">
        <v>0</v>
      </c>
      <c r="R15" s="72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92">
        <f t="shared" si="1"/>
        <v>0</v>
      </c>
    </row>
    <row r="16" spans="1:28" ht="16.5" x14ac:dyDescent="0.25">
      <c r="A16" s="71" t="s">
        <v>40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1</v>
      </c>
      <c r="K16" s="72">
        <v>0</v>
      </c>
      <c r="L16" s="72">
        <v>0</v>
      </c>
      <c r="M16" s="72">
        <v>0</v>
      </c>
      <c r="N16" s="92">
        <f t="shared" si="0"/>
        <v>1</v>
      </c>
      <c r="P16" s="81">
        <v>0</v>
      </c>
      <c r="Q16" s="72">
        <v>1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1</v>
      </c>
      <c r="Y16" s="72">
        <v>1</v>
      </c>
      <c r="Z16" s="72">
        <v>0</v>
      </c>
      <c r="AA16" s="72">
        <v>1</v>
      </c>
      <c r="AB16" s="92">
        <f t="shared" si="1"/>
        <v>4</v>
      </c>
    </row>
    <row r="17" spans="1:28" ht="16.5" x14ac:dyDescent="0.25">
      <c r="A17" s="71" t="s">
        <v>4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92">
        <f t="shared" si="0"/>
        <v>0</v>
      </c>
      <c r="P17" s="81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92">
        <f t="shared" si="1"/>
        <v>0</v>
      </c>
    </row>
    <row r="18" spans="1:28" ht="16.5" x14ac:dyDescent="0.25">
      <c r="A18" s="71" t="s">
        <v>5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72">
        <v>0</v>
      </c>
      <c r="N18" s="92">
        <f t="shared" si="0"/>
        <v>0</v>
      </c>
      <c r="P18" s="81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72">
        <v>0</v>
      </c>
      <c r="Z18" s="72">
        <v>0</v>
      </c>
      <c r="AA18" s="72">
        <v>0</v>
      </c>
      <c r="AB18" s="92">
        <f t="shared" si="1"/>
        <v>0</v>
      </c>
    </row>
    <row r="19" spans="1:28" ht="16.5" x14ac:dyDescent="0.25">
      <c r="A19" s="71" t="s">
        <v>41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92">
        <f t="shared" si="0"/>
        <v>0</v>
      </c>
      <c r="P19" s="81">
        <v>0</v>
      </c>
      <c r="Q19" s="72">
        <v>0</v>
      </c>
      <c r="R19" s="72">
        <v>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>
        <v>0</v>
      </c>
      <c r="Y19" s="72">
        <v>0</v>
      </c>
      <c r="Z19" s="72">
        <v>0</v>
      </c>
      <c r="AA19" s="72">
        <v>0</v>
      </c>
      <c r="AB19" s="92">
        <f t="shared" si="1"/>
        <v>0</v>
      </c>
    </row>
    <row r="20" spans="1:28" ht="16.5" x14ac:dyDescent="0.25">
      <c r="A20" s="71" t="s">
        <v>6</v>
      </c>
      <c r="B20" s="72">
        <v>0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92">
        <f t="shared" si="0"/>
        <v>0</v>
      </c>
      <c r="P20" s="81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>
        <v>0</v>
      </c>
      <c r="Y20" s="72">
        <v>0</v>
      </c>
      <c r="Z20" s="72">
        <v>0</v>
      </c>
      <c r="AA20" s="72">
        <v>0</v>
      </c>
      <c r="AB20" s="92">
        <f t="shared" si="1"/>
        <v>0</v>
      </c>
    </row>
    <row r="21" spans="1:28" ht="16.5" x14ac:dyDescent="0.25">
      <c r="A21" s="71" t="s">
        <v>42</v>
      </c>
      <c r="B21" s="72">
        <v>0</v>
      </c>
      <c r="C21" s="72">
        <v>0</v>
      </c>
      <c r="D21" s="72">
        <v>1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92">
        <f t="shared" si="0"/>
        <v>1</v>
      </c>
      <c r="P21" s="81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92">
        <f t="shared" si="1"/>
        <v>0</v>
      </c>
    </row>
    <row r="22" spans="1:28" ht="16.5" x14ac:dyDescent="0.25">
      <c r="A22" s="71" t="s">
        <v>43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92">
        <f t="shared" si="0"/>
        <v>0</v>
      </c>
      <c r="P22" s="81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92">
        <f t="shared" si="1"/>
        <v>0</v>
      </c>
    </row>
    <row r="23" spans="1:28" ht="16.5" x14ac:dyDescent="0.25">
      <c r="A23" s="71" t="s">
        <v>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92">
        <f t="shared" si="0"/>
        <v>0</v>
      </c>
      <c r="P23" s="81">
        <v>0</v>
      </c>
      <c r="Q23" s="72">
        <v>0</v>
      </c>
      <c r="R23" s="72">
        <v>0</v>
      </c>
      <c r="S23" s="72">
        <v>0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92">
        <f t="shared" si="1"/>
        <v>0</v>
      </c>
    </row>
    <row r="24" spans="1:28" ht="16.5" x14ac:dyDescent="0.25">
      <c r="A24" s="71" t="s">
        <v>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92">
        <f t="shared" si="0"/>
        <v>0</v>
      </c>
      <c r="P24" s="81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92">
        <f t="shared" si="1"/>
        <v>0</v>
      </c>
    </row>
    <row r="25" spans="1:28" ht="16.5" x14ac:dyDescent="0.25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92"/>
      <c r="P25" s="81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3"/>
    </row>
    <row r="26" spans="1:28" ht="16.5" x14ac:dyDescent="0.25">
      <c r="A26" s="74" t="s">
        <v>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93">
        <f>SUM(N3:N24)</f>
        <v>52</v>
      </c>
      <c r="P26" s="82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6">
        <f>SUM(AB3:AB24)</f>
        <v>62</v>
      </c>
    </row>
  </sheetData>
  <mergeCells count="2">
    <mergeCell ref="A1:N1"/>
    <mergeCell ref="P1:AB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zoomScale="70" zoomScaleNormal="70" workbookViewId="0">
      <selection activeCell="K14" sqref="K14"/>
    </sheetView>
  </sheetViews>
  <sheetFormatPr defaultRowHeight="15" x14ac:dyDescent="0.25"/>
  <cols>
    <col min="1" max="1" width="30.85546875" style="1" customWidth="1"/>
    <col min="2" max="256" width="11.42578125" style="1" customWidth="1"/>
    <col min="257" max="16384" width="9.140625" style="1"/>
  </cols>
  <sheetData>
    <row r="1" spans="1:28" ht="16.5" x14ac:dyDescent="0.25">
      <c r="A1" s="99">
        <v>2020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P1" s="99">
        <v>2021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</row>
    <row r="2" spans="1:28" ht="16.5" x14ac:dyDescent="0.25">
      <c r="A2" s="83" t="s">
        <v>55</v>
      </c>
      <c r="B2" s="78" t="s">
        <v>28</v>
      </c>
      <c r="C2" s="78" t="s">
        <v>56</v>
      </c>
      <c r="D2" s="78" t="s">
        <v>19</v>
      </c>
      <c r="E2" s="78" t="s">
        <v>20</v>
      </c>
      <c r="F2" s="78" t="s">
        <v>21</v>
      </c>
      <c r="G2" s="78" t="s">
        <v>22</v>
      </c>
      <c r="H2" s="78" t="s">
        <v>23</v>
      </c>
      <c r="I2" s="78" t="s">
        <v>18</v>
      </c>
      <c r="J2" s="78" t="s">
        <v>24</v>
      </c>
      <c r="K2" s="78" t="s">
        <v>25</v>
      </c>
      <c r="L2" s="78" t="s">
        <v>26</v>
      </c>
      <c r="M2" s="78" t="s">
        <v>27</v>
      </c>
      <c r="N2" s="79" t="s">
        <v>9</v>
      </c>
      <c r="P2" s="80" t="s">
        <v>28</v>
      </c>
      <c r="Q2" s="78" t="s">
        <v>56</v>
      </c>
      <c r="R2" s="78" t="s">
        <v>19</v>
      </c>
      <c r="S2" s="78" t="s">
        <v>20</v>
      </c>
      <c r="T2" s="78" t="s">
        <v>21</v>
      </c>
      <c r="U2" s="78" t="s">
        <v>22</v>
      </c>
      <c r="V2" s="78" t="s">
        <v>23</v>
      </c>
      <c r="W2" s="78" t="s">
        <v>18</v>
      </c>
      <c r="X2" s="78" t="s">
        <v>24</v>
      </c>
      <c r="Y2" s="78" t="s">
        <v>25</v>
      </c>
      <c r="Z2" s="78" t="s">
        <v>26</v>
      </c>
      <c r="AA2" s="78" t="s">
        <v>27</v>
      </c>
      <c r="AB2" s="79" t="s">
        <v>9</v>
      </c>
    </row>
    <row r="3" spans="1:28" ht="16.5" x14ac:dyDescent="0.25">
      <c r="A3" s="71" t="s">
        <v>1</v>
      </c>
      <c r="B3" s="72">
        <v>21</v>
      </c>
      <c r="C3" s="72">
        <v>28</v>
      </c>
      <c r="D3" s="72">
        <v>25</v>
      </c>
      <c r="E3" s="72">
        <v>12</v>
      </c>
      <c r="F3" s="72">
        <v>0</v>
      </c>
      <c r="G3" s="72">
        <v>18</v>
      </c>
      <c r="H3" s="72">
        <v>9</v>
      </c>
      <c r="I3" s="72">
        <v>7</v>
      </c>
      <c r="J3" s="72">
        <v>7</v>
      </c>
      <c r="K3" s="72">
        <v>10</v>
      </c>
      <c r="L3" s="72">
        <v>18</v>
      </c>
      <c r="M3" s="72">
        <v>1</v>
      </c>
      <c r="N3" s="73">
        <f>SUM(B3:M3)</f>
        <v>156</v>
      </c>
      <c r="P3" s="81">
        <v>6</v>
      </c>
      <c r="Q3" s="72">
        <v>23</v>
      </c>
      <c r="R3" s="72">
        <v>36</v>
      </c>
      <c r="S3" s="72">
        <v>34</v>
      </c>
      <c r="T3" s="72">
        <v>35</v>
      </c>
      <c r="U3" s="72">
        <v>36</v>
      </c>
      <c r="V3" s="72">
        <v>28</v>
      </c>
      <c r="W3" s="72">
        <v>30</v>
      </c>
      <c r="X3" s="72">
        <v>29</v>
      </c>
      <c r="Y3" s="72">
        <v>21</v>
      </c>
      <c r="Z3" s="72">
        <v>33</v>
      </c>
      <c r="AA3" s="72">
        <v>21</v>
      </c>
      <c r="AB3" s="73">
        <f>SUM(P3:AA3)</f>
        <v>332</v>
      </c>
    </row>
    <row r="4" spans="1:28" ht="16.5" x14ac:dyDescent="0.25">
      <c r="A4" s="71" t="s">
        <v>2</v>
      </c>
      <c r="B4" s="72">
        <v>17</v>
      </c>
      <c r="C4" s="72">
        <v>16</v>
      </c>
      <c r="D4" s="72">
        <v>15</v>
      </c>
      <c r="E4" s="72">
        <v>32</v>
      </c>
      <c r="F4" s="72">
        <v>19</v>
      </c>
      <c r="G4" s="72">
        <v>14</v>
      </c>
      <c r="H4" s="72">
        <v>6</v>
      </c>
      <c r="I4" s="72">
        <v>2</v>
      </c>
      <c r="J4" s="72">
        <v>6</v>
      </c>
      <c r="K4" s="72">
        <v>2</v>
      </c>
      <c r="L4" s="72">
        <v>4</v>
      </c>
      <c r="M4" s="72">
        <v>2</v>
      </c>
      <c r="N4" s="73">
        <f t="shared" ref="N4:N24" si="0">SUM(B4:M4)</f>
        <v>135</v>
      </c>
      <c r="P4" s="81">
        <v>1</v>
      </c>
      <c r="Q4" s="72">
        <v>0</v>
      </c>
      <c r="R4" s="72">
        <v>1</v>
      </c>
      <c r="S4" s="72">
        <v>1</v>
      </c>
      <c r="T4" s="72">
        <v>13</v>
      </c>
      <c r="U4" s="72">
        <v>11</v>
      </c>
      <c r="V4" s="72">
        <v>11</v>
      </c>
      <c r="W4" s="72">
        <v>29</v>
      </c>
      <c r="X4" s="72">
        <v>22</v>
      </c>
      <c r="Y4" s="72">
        <v>10</v>
      </c>
      <c r="Z4" s="72">
        <v>26</v>
      </c>
      <c r="AA4" s="72">
        <v>25</v>
      </c>
      <c r="AB4" s="73">
        <f t="shared" ref="AB4:AB24" si="1">SUM(P4:AA4)</f>
        <v>150</v>
      </c>
    </row>
    <row r="5" spans="1:28" ht="16.5" x14ac:dyDescent="0.25">
      <c r="A5" s="71" t="s">
        <v>30</v>
      </c>
      <c r="B5" s="72">
        <v>24</v>
      </c>
      <c r="C5" s="72">
        <v>19</v>
      </c>
      <c r="D5" s="72">
        <v>25</v>
      </c>
      <c r="E5" s="72">
        <v>43</v>
      </c>
      <c r="F5" s="72">
        <v>27</v>
      </c>
      <c r="G5" s="72">
        <v>18</v>
      </c>
      <c r="H5" s="72">
        <v>7</v>
      </c>
      <c r="I5" s="72">
        <v>9</v>
      </c>
      <c r="J5" s="72">
        <v>8</v>
      </c>
      <c r="K5" s="72">
        <v>12</v>
      </c>
      <c r="L5" s="72">
        <v>7</v>
      </c>
      <c r="M5" s="72">
        <v>6</v>
      </c>
      <c r="N5" s="73">
        <f t="shared" si="0"/>
        <v>205</v>
      </c>
      <c r="P5" s="81">
        <v>15</v>
      </c>
      <c r="Q5" s="72">
        <v>29</v>
      </c>
      <c r="R5" s="72">
        <v>29</v>
      </c>
      <c r="S5" s="72">
        <v>20</v>
      </c>
      <c r="T5" s="72">
        <v>27</v>
      </c>
      <c r="U5" s="72">
        <v>24</v>
      </c>
      <c r="V5" s="72">
        <v>20</v>
      </c>
      <c r="W5" s="72">
        <v>26</v>
      </c>
      <c r="X5" s="72">
        <v>24</v>
      </c>
      <c r="Y5" s="72">
        <v>30</v>
      </c>
      <c r="Z5" s="72">
        <v>8</v>
      </c>
      <c r="AA5" s="72">
        <v>28</v>
      </c>
      <c r="AB5" s="73">
        <f t="shared" si="1"/>
        <v>280</v>
      </c>
    </row>
    <row r="6" spans="1:28" ht="16.5" x14ac:dyDescent="0.25">
      <c r="A6" s="71" t="s">
        <v>31</v>
      </c>
      <c r="B6" s="72">
        <v>2</v>
      </c>
      <c r="C6" s="72">
        <v>2</v>
      </c>
      <c r="D6" s="72">
        <v>5</v>
      </c>
      <c r="E6" s="72">
        <v>5</v>
      </c>
      <c r="F6" s="72">
        <v>1</v>
      </c>
      <c r="G6" s="72">
        <v>2</v>
      </c>
      <c r="H6" s="72">
        <v>8</v>
      </c>
      <c r="I6" s="72">
        <v>2</v>
      </c>
      <c r="J6" s="72">
        <v>3</v>
      </c>
      <c r="K6" s="72">
        <v>1</v>
      </c>
      <c r="L6" s="72">
        <v>1</v>
      </c>
      <c r="M6" s="72">
        <v>0</v>
      </c>
      <c r="N6" s="73">
        <f t="shared" si="0"/>
        <v>32</v>
      </c>
      <c r="P6" s="81">
        <v>0</v>
      </c>
      <c r="Q6" s="72">
        <v>0</v>
      </c>
      <c r="R6" s="72">
        <v>1</v>
      </c>
      <c r="S6" s="72">
        <v>0</v>
      </c>
      <c r="T6" s="72">
        <v>3</v>
      </c>
      <c r="U6" s="72">
        <v>3</v>
      </c>
      <c r="V6" s="72">
        <v>3</v>
      </c>
      <c r="W6" s="72">
        <v>3</v>
      </c>
      <c r="X6" s="72">
        <v>1</v>
      </c>
      <c r="Y6" s="72">
        <v>2</v>
      </c>
      <c r="Z6" s="72">
        <v>0</v>
      </c>
      <c r="AA6" s="72">
        <v>3</v>
      </c>
      <c r="AB6" s="73">
        <f t="shared" si="1"/>
        <v>19</v>
      </c>
    </row>
    <row r="7" spans="1:28" ht="16.5" x14ac:dyDescent="0.25">
      <c r="A7" s="71" t="s">
        <v>57</v>
      </c>
      <c r="B7" s="72">
        <v>13</v>
      </c>
      <c r="C7" s="72">
        <v>4</v>
      </c>
      <c r="D7" s="72">
        <v>10</v>
      </c>
      <c r="E7" s="72">
        <v>10</v>
      </c>
      <c r="F7" s="72">
        <v>4</v>
      </c>
      <c r="G7" s="72">
        <v>6</v>
      </c>
      <c r="H7" s="72">
        <v>2</v>
      </c>
      <c r="I7" s="72">
        <v>2</v>
      </c>
      <c r="J7" s="72">
        <v>1</v>
      </c>
      <c r="K7" s="72">
        <v>0</v>
      </c>
      <c r="L7" s="72">
        <v>2</v>
      </c>
      <c r="M7" s="72">
        <v>1</v>
      </c>
      <c r="N7" s="73">
        <f t="shared" si="0"/>
        <v>55</v>
      </c>
      <c r="P7" s="81">
        <v>9</v>
      </c>
      <c r="Q7" s="72">
        <v>6</v>
      </c>
      <c r="R7" s="72">
        <v>7</v>
      </c>
      <c r="S7" s="72">
        <v>4</v>
      </c>
      <c r="T7" s="72">
        <v>8</v>
      </c>
      <c r="U7" s="72">
        <v>4</v>
      </c>
      <c r="V7" s="72">
        <v>3</v>
      </c>
      <c r="W7" s="72">
        <v>11</v>
      </c>
      <c r="X7" s="72">
        <v>3</v>
      </c>
      <c r="Y7" s="72">
        <v>0</v>
      </c>
      <c r="Z7" s="72">
        <v>7</v>
      </c>
      <c r="AA7" s="72">
        <v>7</v>
      </c>
      <c r="AB7" s="73">
        <f t="shared" si="1"/>
        <v>69</v>
      </c>
    </row>
    <row r="8" spans="1:28" ht="16.5" x14ac:dyDescent="0.25">
      <c r="A8" s="71" t="s">
        <v>33</v>
      </c>
      <c r="B8" s="72">
        <v>2</v>
      </c>
      <c r="C8" s="72">
        <v>0</v>
      </c>
      <c r="D8" s="72">
        <v>0</v>
      </c>
      <c r="E8" s="72">
        <v>6</v>
      </c>
      <c r="F8" s="72">
        <v>3</v>
      </c>
      <c r="G8" s="72">
        <v>0</v>
      </c>
      <c r="H8" s="72">
        <v>1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3">
        <f t="shared" si="0"/>
        <v>12</v>
      </c>
      <c r="P8" s="81">
        <v>0</v>
      </c>
      <c r="Q8" s="72">
        <v>2</v>
      </c>
      <c r="R8" s="72">
        <v>0</v>
      </c>
      <c r="S8" s="72">
        <v>1</v>
      </c>
      <c r="T8" s="72">
        <v>0</v>
      </c>
      <c r="U8" s="72">
        <v>1</v>
      </c>
      <c r="V8" s="72">
        <v>0</v>
      </c>
      <c r="W8" s="72">
        <v>0</v>
      </c>
      <c r="X8" s="72">
        <v>0</v>
      </c>
      <c r="Y8" s="72">
        <v>0</v>
      </c>
      <c r="Z8" s="72">
        <v>0</v>
      </c>
      <c r="AA8" s="72">
        <v>0</v>
      </c>
      <c r="AB8" s="73">
        <f t="shared" si="1"/>
        <v>4</v>
      </c>
    </row>
    <row r="9" spans="1:28" ht="16.5" x14ac:dyDescent="0.25">
      <c r="A9" s="71" t="s">
        <v>34</v>
      </c>
      <c r="B9" s="72">
        <v>0</v>
      </c>
      <c r="C9" s="72">
        <v>0</v>
      </c>
      <c r="D9" s="72">
        <v>1</v>
      </c>
      <c r="E9" s="72">
        <v>2</v>
      </c>
      <c r="F9" s="72">
        <v>0</v>
      </c>
      <c r="G9" s="72">
        <v>0</v>
      </c>
      <c r="H9" s="72">
        <v>2</v>
      </c>
      <c r="I9" s="72">
        <v>0</v>
      </c>
      <c r="J9" s="72">
        <v>0</v>
      </c>
      <c r="K9" s="72">
        <v>0</v>
      </c>
      <c r="L9" s="72">
        <v>1</v>
      </c>
      <c r="M9" s="72">
        <v>0</v>
      </c>
      <c r="N9" s="73">
        <f t="shared" si="0"/>
        <v>6</v>
      </c>
      <c r="P9" s="81">
        <v>0</v>
      </c>
      <c r="Q9" s="72">
        <v>2</v>
      </c>
      <c r="R9" s="72">
        <v>0</v>
      </c>
      <c r="S9" s="72">
        <v>2</v>
      </c>
      <c r="T9" s="72">
        <v>1</v>
      </c>
      <c r="U9" s="72">
        <v>0</v>
      </c>
      <c r="V9" s="72">
        <v>0</v>
      </c>
      <c r="W9" s="72">
        <v>0</v>
      </c>
      <c r="X9" s="72">
        <v>0</v>
      </c>
      <c r="Y9" s="72">
        <v>0</v>
      </c>
      <c r="Z9" s="72">
        <v>0</v>
      </c>
      <c r="AA9" s="72">
        <v>0</v>
      </c>
      <c r="AB9" s="73">
        <f t="shared" si="1"/>
        <v>5</v>
      </c>
    </row>
    <row r="10" spans="1:28" ht="16.5" x14ac:dyDescent="0.25">
      <c r="A10" s="71" t="s">
        <v>35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3">
        <f t="shared" si="0"/>
        <v>0</v>
      </c>
      <c r="P10" s="81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1</v>
      </c>
      <c r="Y10" s="72">
        <v>0</v>
      </c>
      <c r="Z10" s="72">
        <v>0</v>
      </c>
      <c r="AA10" s="72">
        <v>0</v>
      </c>
      <c r="AB10" s="73">
        <f t="shared" si="1"/>
        <v>1</v>
      </c>
    </row>
    <row r="11" spans="1:28" ht="16.5" x14ac:dyDescent="0.25">
      <c r="A11" s="71" t="s">
        <v>36</v>
      </c>
      <c r="B11" s="72">
        <v>2</v>
      </c>
      <c r="C11" s="72">
        <v>0</v>
      </c>
      <c r="D11" s="72">
        <v>0</v>
      </c>
      <c r="E11" s="72">
        <v>1</v>
      </c>
      <c r="F11" s="72">
        <v>0</v>
      </c>
      <c r="G11" s="72">
        <v>1</v>
      </c>
      <c r="H11" s="72">
        <v>2</v>
      </c>
      <c r="I11" s="72">
        <v>0</v>
      </c>
      <c r="J11" s="72">
        <v>1</v>
      </c>
      <c r="K11" s="72">
        <v>1</v>
      </c>
      <c r="L11" s="72">
        <v>0</v>
      </c>
      <c r="M11" s="72">
        <v>1</v>
      </c>
      <c r="N11" s="73">
        <f t="shared" si="0"/>
        <v>9</v>
      </c>
      <c r="P11" s="81">
        <v>0</v>
      </c>
      <c r="Q11" s="72">
        <v>0</v>
      </c>
      <c r="R11" s="72">
        <v>0</v>
      </c>
      <c r="S11" s="72">
        <v>2</v>
      </c>
      <c r="T11" s="72">
        <v>1</v>
      </c>
      <c r="U11" s="72">
        <v>0</v>
      </c>
      <c r="V11" s="72">
        <v>1</v>
      </c>
      <c r="W11" s="72">
        <v>1</v>
      </c>
      <c r="X11" s="72">
        <v>0</v>
      </c>
      <c r="Y11" s="72">
        <v>0</v>
      </c>
      <c r="Z11" s="72">
        <v>0</v>
      </c>
      <c r="AA11" s="72">
        <v>0</v>
      </c>
      <c r="AB11" s="73">
        <f t="shared" si="1"/>
        <v>5</v>
      </c>
    </row>
    <row r="12" spans="1:28" ht="16.5" x14ac:dyDescent="0.25">
      <c r="A12" s="71" t="s">
        <v>37</v>
      </c>
      <c r="B12" s="72">
        <v>0</v>
      </c>
      <c r="C12" s="72">
        <v>0</v>
      </c>
      <c r="D12" s="72">
        <v>3</v>
      </c>
      <c r="E12" s="72">
        <v>2</v>
      </c>
      <c r="F12" s="72">
        <v>1</v>
      </c>
      <c r="G12" s="72">
        <v>0</v>
      </c>
      <c r="H12" s="72">
        <v>2</v>
      </c>
      <c r="I12" s="72">
        <v>1</v>
      </c>
      <c r="J12" s="72">
        <v>1</v>
      </c>
      <c r="K12" s="72">
        <v>0</v>
      </c>
      <c r="L12" s="72">
        <v>0</v>
      </c>
      <c r="M12" s="72">
        <v>0</v>
      </c>
      <c r="N12" s="73">
        <f t="shared" si="0"/>
        <v>10</v>
      </c>
      <c r="P12" s="81">
        <v>0</v>
      </c>
      <c r="Q12" s="72">
        <v>0</v>
      </c>
      <c r="R12" s="72">
        <v>0</v>
      </c>
      <c r="S12" s="72">
        <v>2</v>
      </c>
      <c r="T12" s="72">
        <v>0</v>
      </c>
      <c r="U12" s="72">
        <v>0</v>
      </c>
      <c r="V12" s="72">
        <v>1</v>
      </c>
      <c r="W12" s="72">
        <v>1</v>
      </c>
      <c r="X12" s="72">
        <v>1</v>
      </c>
      <c r="Y12" s="72">
        <v>0</v>
      </c>
      <c r="Z12" s="72">
        <v>0</v>
      </c>
      <c r="AA12" s="72">
        <v>0</v>
      </c>
      <c r="AB12" s="73">
        <f t="shared" si="1"/>
        <v>5</v>
      </c>
    </row>
    <row r="13" spans="1:28" ht="16.5" x14ac:dyDescent="0.25">
      <c r="A13" s="71" t="s">
        <v>38</v>
      </c>
      <c r="B13" s="72">
        <v>3</v>
      </c>
      <c r="C13" s="72">
        <v>7</v>
      </c>
      <c r="D13" s="72">
        <v>3</v>
      </c>
      <c r="E13" s="72">
        <v>5</v>
      </c>
      <c r="F13" s="72">
        <v>5</v>
      </c>
      <c r="G13" s="72">
        <v>3</v>
      </c>
      <c r="H13" s="72">
        <v>0</v>
      </c>
      <c r="I13" s="72">
        <v>2</v>
      </c>
      <c r="J13" s="72">
        <v>3</v>
      </c>
      <c r="K13" s="72">
        <v>2</v>
      </c>
      <c r="L13" s="72">
        <v>1</v>
      </c>
      <c r="M13" s="72">
        <v>4</v>
      </c>
      <c r="N13" s="73">
        <f t="shared" si="0"/>
        <v>38</v>
      </c>
      <c r="P13" s="81">
        <v>2</v>
      </c>
      <c r="Q13" s="72">
        <v>5</v>
      </c>
      <c r="R13" s="72">
        <v>4</v>
      </c>
      <c r="S13" s="72">
        <v>3</v>
      </c>
      <c r="T13" s="72">
        <v>6</v>
      </c>
      <c r="U13" s="72">
        <v>4</v>
      </c>
      <c r="V13" s="72">
        <v>4</v>
      </c>
      <c r="W13" s="72">
        <v>2</v>
      </c>
      <c r="X13" s="72">
        <v>3</v>
      </c>
      <c r="Y13" s="72">
        <v>0</v>
      </c>
      <c r="Z13" s="72">
        <v>2</v>
      </c>
      <c r="AA13" s="72">
        <v>2</v>
      </c>
      <c r="AB13" s="73">
        <f t="shared" si="1"/>
        <v>37</v>
      </c>
    </row>
    <row r="14" spans="1:28" ht="16.5" x14ac:dyDescent="0.25">
      <c r="A14" s="71" t="s">
        <v>39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3">
        <f t="shared" si="0"/>
        <v>0</v>
      </c>
      <c r="P14" s="81">
        <v>0</v>
      </c>
      <c r="Q14" s="72">
        <v>0</v>
      </c>
      <c r="R14" s="72">
        <v>0</v>
      </c>
      <c r="S14" s="72">
        <v>0</v>
      </c>
      <c r="T14" s="72">
        <v>0</v>
      </c>
      <c r="U14" s="72">
        <v>0</v>
      </c>
      <c r="V14" s="72">
        <v>0</v>
      </c>
      <c r="W14" s="72">
        <v>0</v>
      </c>
      <c r="X14" s="72">
        <v>0</v>
      </c>
      <c r="Y14" s="72">
        <v>0</v>
      </c>
      <c r="Z14" s="72">
        <v>0</v>
      </c>
      <c r="AA14" s="72">
        <v>0</v>
      </c>
      <c r="AB14" s="73">
        <f t="shared" si="1"/>
        <v>0</v>
      </c>
    </row>
    <row r="15" spans="1:28" ht="16.5" x14ac:dyDescent="0.25">
      <c r="A15" s="71" t="s">
        <v>3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1</v>
      </c>
      <c r="N15" s="73">
        <f t="shared" si="0"/>
        <v>1</v>
      </c>
      <c r="P15" s="81">
        <v>0</v>
      </c>
      <c r="Q15" s="72">
        <v>0</v>
      </c>
      <c r="R15" s="72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73">
        <f t="shared" si="1"/>
        <v>0</v>
      </c>
    </row>
    <row r="16" spans="1:28" ht="16.5" x14ac:dyDescent="0.25">
      <c r="A16" s="71" t="s">
        <v>40</v>
      </c>
      <c r="B16" s="72">
        <v>0</v>
      </c>
      <c r="C16" s="72">
        <v>0</v>
      </c>
      <c r="D16" s="72">
        <v>1</v>
      </c>
      <c r="E16" s="72">
        <v>2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72">
        <v>1</v>
      </c>
      <c r="M16" s="72">
        <v>0</v>
      </c>
      <c r="N16" s="73">
        <f t="shared" si="0"/>
        <v>4</v>
      </c>
      <c r="P16" s="81">
        <v>0</v>
      </c>
      <c r="Q16" s="72">
        <v>2</v>
      </c>
      <c r="R16" s="72">
        <v>1</v>
      </c>
      <c r="S16" s="72">
        <v>1</v>
      </c>
      <c r="T16" s="72">
        <v>1</v>
      </c>
      <c r="U16" s="72">
        <v>3</v>
      </c>
      <c r="V16" s="72">
        <v>1</v>
      </c>
      <c r="W16" s="72">
        <v>0</v>
      </c>
      <c r="X16" s="72">
        <v>1</v>
      </c>
      <c r="Y16" s="72">
        <v>0</v>
      </c>
      <c r="Z16" s="72">
        <v>1</v>
      </c>
      <c r="AA16" s="72">
        <v>0</v>
      </c>
      <c r="AB16" s="73">
        <f t="shared" si="1"/>
        <v>11</v>
      </c>
    </row>
    <row r="17" spans="1:28" ht="16.5" x14ac:dyDescent="0.25">
      <c r="A17" s="71" t="s">
        <v>4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3">
        <f t="shared" si="0"/>
        <v>0</v>
      </c>
      <c r="P17" s="81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3">
        <f t="shared" si="1"/>
        <v>0</v>
      </c>
    </row>
    <row r="18" spans="1:28" ht="16.5" x14ac:dyDescent="0.25">
      <c r="A18" s="71" t="s">
        <v>5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72">
        <v>0</v>
      </c>
      <c r="N18" s="73">
        <f t="shared" si="0"/>
        <v>0</v>
      </c>
      <c r="P18" s="81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72">
        <v>0</v>
      </c>
      <c r="Z18" s="72">
        <v>0</v>
      </c>
      <c r="AA18" s="72">
        <v>0</v>
      </c>
      <c r="AB18" s="73">
        <f t="shared" si="1"/>
        <v>0</v>
      </c>
    </row>
    <row r="19" spans="1:28" ht="16.5" x14ac:dyDescent="0.25">
      <c r="A19" s="71" t="s">
        <v>41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73">
        <f t="shared" si="0"/>
        <v>0</v>
      </c>
      <c r="P19" s="81">
        <v>0</v>
      </c>
      <c r="Q19" s="72">
        <v>0</v>
      </c>
      <c r="R19" s="72">
        <v>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>
        <v>0</v>
      </c>
      <c r="Y19" s="72">
        <v>0</v>
      </c>
      <c r="Z19" s="72">
        <v>0</v>
      </c>
      <c r="AA19" s="72">
        <v>0</v>
      </c>
      <c r="AB19" s="73">
        <f t="shared" si="1"/>
        <v>0</v>
      </c>
    </row>
    <row r="20" spans="1:28" ht="16.5" x14ac:dyDescent="0.25">
      <c r="A20" s="71" t="s">
        <v>6</v>
      </c>
      <c r="B20" s="72">
        <v>0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73">
        <f t="shared" si="0"/>
        <v>0</v>
      </c>
      <c r="P20" s="81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>
        <v>0</v>
      </c>
      <c r="Y20" s="72">
        <v>0</v>
      </c>
      <c r="Z20" s="72">
        <v>0</v>
      </c>
      <c r="AA20" s="72">
        <v>0</v>
      </c>
      <c r="AB20" s="73">
        <f t="shared" si="1"/>
        <v>0</v>
      </c>
    </row>
    <row r="21" spans="1:28" ht="16.5" x14ac:dyDescent="0.25">
      <c r="A21" s="71" t="s">
        <v>42</v>
      </c>
      <c r="B21" s="72">
        <v>0</v>
      </c>
      <c r="C21" s="72">
        <v>2</v>
      </c>
      <c r="D21" s="72">
        <v>0</v>
      </c>
      <c r="E21" s="72">
        <v>0</v>
      </c>
      <c r="F21" s="72">
        <v>1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73">
        <f t="shared" si="0"/>
        <v>3</v>
      </c>
      <c r="P21" s="81">
        <v>0</v>
      </c>
      <c r="Q21" s="72">
        <v>0</v>
      </c>
      <c r="R21" s="72">
        <v>0</v>
      </c>
      <c r="S21" s="72">
        <v>0</v>
      </c>
      <c r="T21" s="72">
        <v>0</v>
      </c>
      <c r="U21" s="72">
        <v>0</v>
      </c>
      <c r="V21" s="72">
        <v>0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3">
        <f t="shared" si="1"/>
        <v>0</v>
      </c>
    </row>
    <row r="22" spans="1:28" ht="16.5" x14ac:dyDescent="0.25">
      <c r="A22" s="71" t="s">
        <v>43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3">
        <f t="shared" si="0"/>
        <v>0</v>
      </c>
      <c r="P22" s="81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B22" s="73">
        <f t="shared" si="1"/>
        <v>0</v>
      </c>
    </row>
    <row r="23" spans="1:28" ht="16.5" x14ac:dyDescent="0.25">
      <c r="A23" s="71" t="s">
        <v>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73">
        <f t="shared" si="0"/>
        <v>0</v>
      </c>
      <c r="P23" s="81">
        <v>0</v>
      </c>
      <c r="Q23" s="72">
        <v>0</v>
      </c>
      <c r="R23" s="72">
        <v>0</v>
      </c>
      <c r="S23" s="72">
        <v>0</v>
      </c>
      <c r="T23" s="72">
        <v>0</v>
      </c>
      <c r="U23" s="72">
        <v>0</v>
      </c>
      <c r="V23" s="72">
        <v>0</v>
      </c>
      <c r="W23" s="72">
        <v>0</v>
      </c>
      <c r="X23" s="72">
        <v>0</v>
      </c>
      <c r="Y23" s="72">
        <v>0</v>
      </c>
      <c r="Z23" s="72">
        <v>0</v>
      </c>
      <c r="AA23" s="72">
        <v>0</v>
      </c>
      <c r="AB23" s="73">
        <f t="shared" si="1"/>
        <v>0</v>
      </c>
    </row>
    <row r="24" spans="1:28" ht="16.5" x14ac:dyDescent="0.25">
      <c r="A24" s="71" t="s">
        <v>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3">
        <f t="shared" si="0"/>
        <v>0</v>
      </c>
      <c r="P24" s="81">
        <v>0</v>
      </c>
      <c r="Q24" s="72">
        <v>0</v>
      </c>
      <c r="R24" s="72">
        <v>0</v>
      </c>
      <c r="S24" s="72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3">
        <f t="shared" si="1"/>
        <v>0</v>
      </c>
    </row>
    <row r="25" spans="1:28" ht="16.5" x14ac:dyDescent="0.25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  <c r="P25" s="81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3"/>
    </row>
    <row r="26" spans="1:28" ht="16.5" x14ac:dyDescent="0.25">
      <c r="A26" s="74" t="s">
        <v>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6">
        <f>SUM(N3:N24)</f>
        <v>666</v>
      </c>
      <c r="P26" s="82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6">
        <f>SUM(AB3:AB24)</f>
        <v>918</v>
      </c>
    </row>
  </sheetData>
  <mergeCells count="2">
    <mergeCell ref="A1:N1"/>
    <mergeCell ref="P1:AB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zoomScale="70" zoomScaleNormal="70" workbookViewId="0">
      <selection activeCell="A28" sqref="A1:IV28"/>
    </sheetView>
  </sheetViews>
  <sheetFormatPr defaultColWidth="8.85546875" defaultRowHeight="15" x14ac:dyDescent="0.25"/>
  <cols>
    <col min="1" max="1" width="30.85546875" customWidth="1"/>
  </cols>
  <sheetData>
    <row r="1" spans="1:28" ht="16.5" x14ac:dyDescent="0.25">
      <c r="A1" s="99">
        <v>2020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P1" s="99">
        <v>2021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</row>
    <row r="2" spans="1:28" ht="16.5" x14ac:dyDescent="0.25">
      <c r="A2" s="83" t="s">
        <v>55</v>
      </c>
      <c r="B2" s="78" t="s">
        <v>28</v>
      </c>
      <c r="C2" s="78" t="s">
        <v>56</v>
      </c>
      <c r="D2" s="78" t="s">
        <v>19</v>
      </c>
      <c r="E2" s="78" t="s">
        <v>20</v>
      </c>
      <c r="F2" s="78" t="s">
        <v>21</v>
      </c>
      <c r="G2" s="78" t="s">
        <v>22</v>
      </c>
      <c r="H2" s="78" t="s">
        <v>23</v>
      </c>
      <c r="I2" s="78" t="s">
        <v>18</v>
      </c>
      <c r="J2" s="78" t="s">
        <v>24</v>
      </c>
      <c r="K2" s="78" t="s">
        <v>25</v>
      </c>
      <c r="L2" s="78" t="s">
        <v>26</v>
      </c>
      <c r="M2" s="78" t="s">
        <v>27</v>
      </c>
      <c r="N2" s="79" t="s">
        <v>9</v>
      </c>
      <c r="P2" s="80" t="s">
        <v>28</v>
      </c>
      <c r="Q2" s="78" t="s">
        <v>56</v>
      </c>
      <c r="R2" s="78" t="s">
        <v>19</v>
      </c>
      <c r="S2" s="78" t="s">
        <v>20</v>
      </c>
      <c r="T2" s="78" t="s">
        <v>21</v>
      </c>
      <c r="U2" s="78" t="s">
        <v>22</v>
      </c>
      <c r="V2" s="78" t="s">
        <v>23</v>
      </c>
      <c r="W2" s="78" t="s">
        <v>18</v>
      </c>
      <c r="X2" s="78" t="s">
        <v>24</v>
      </c>
      <c r="Y2" s="78" t="s">
        <v>25</v>
      </c>
      <c r="Z2" s="78" t="s">
        <v>26</v>
      </c>
      <c r="AA2" s="78" t="s">
        <v>27</v>
      </c>
      <c r="AB2" s="79" t="s">
        <v>9</v>
      </c>
    </row>
    <row r="3" spans="1:28" ht="16.5" x14ac:dyDescent="0.25">
      <c r="A3" s="71" t="s">
        <v>1</v>
      </c>
      <c r="B3" s="72">
        <v>746</v>
      </c>
      <c r="C3" s="72">
        <v>715</v>
      </c>
      <c r="D3" s="72">
        <v>867</v>
      </c>
      <c r="E3" s="72">
        <v>460</v>
      </c>
      <c r="F3" s="72">
        <v>0</v>
      </c>
      <c r="G3" s="72">
        <v>328</v>
      </c>
      <c r="H3" s="72">
        <v>552</v>
      </c>
      <c r="I3" s="72">
        <v>539</v>
      </c>
      <c r="J3" s="72">
        <v>541</v>
      </c>
      <c r="K3" s="72">
        <v>508</v>
      </c>
      <c r="L3" s="72">
        <v>416</v>
      </c>
      <c r="M3" s="72">
        <v>475</v>
      </c>
      <c r="N3" s="73">
        <f>SUM(B3:M3)</f>
        <v>6147</v>
      </c>
      <c r="P3" s="81">
        <v>509</v>
      </c>
      <c r="Q3" s="72">
        <v>605</v>
      </c>
      <c r="R3" s="72">
        <v>758</v>
      </c>
      <c r="S3" s="72">
        <v>795</v>
      </c>
      <c r="T3" s="72">
        <v>863</v>
      </c>
      <c r="U3" s="72">
        <v>727</v>
      </c>
      <c r="V3" s="72">
        <v>759</v>
      </c>
      <c r="W3" s="72">
        <v>612</v>
      </c>
      <c r="X3" s="72">
        <v>603</v>
      </c>
      <c r="Y3" s="72">
        <v>559</v>
      </c>
      <c r="Z3" s="72">
        <v>575</v>
      </c>
      <c r="AA3" s="72">
        <v>603</v>
      </c>
      <c r="AB3" s="73">
        <f>SUM(P3:AA3)</f>
        <v>7968</v>
      </c>
    </row>
    <row r="4" spans="1:28" ht="16.5" x14ac:dyDescent="0.25">
      <c r="A4" s="71" t="s">
        <v>2</v>
      </c>
      <c r="B4" s="72">
        <v>427</v>
      </c>
      <c r="C4" s="72">
        <v>455</v>
      </c>
      <c r="D4" s="72">
        <v>621</v>
      </c>
      <c r="E4" s="72">
        <v>546</v>
      </c>
      <c r="F4" s="72">
        <v>616</v>
      </c>
      <c r="G4" s="72">
        <v>533</v>
      </c>
      <c r="H4" s="72">
        <v>417</v>
      </c>
      <c r="I4" s="72">
        <v>432</v>
      </c>
      <c r="J4" s="72">
        <v>378</v>
      </c>
      <c r="K4" s="72">
        <v>384</v>
      </c>
      <c r="L4" s="72">
        <v>355</v>
      </c>
      <c r="M4" s="72">
        <v>395</v>
      </c>
      <c r="N4" s="73">
        <f t="shared" ref="N4:N24" si="0">SUM(B4:M4)</f>
        <v>5559</v>
      </c>
      <c r="P4" s="81">
        <v>388</v>
      </c>
      <c r="Q4" s="72">
        <v>451</v>
      </c>
      <c r="R4" s="72">
        <v>643</v>
      </c>
      <c r="S4" s="72">
        <v>638</v>
      </c>
      <c r="T4" s="72">
        <v>618</v>
      </c>
      <c r="U4" s="72">
        <v>606</v>
      </c>
      <c r="V4" s="72">
        <v>614</v>
      </c>
      <c r="W4" s="72">
        <v>514</v>
      </c>
      <c r="X4" s="72">
        <v>250</v>
      </c>
      <c r="Y4" s="72">
        <v>500</v>
      </c>
      <c r="Z4" s="72">
        <v>447</v>
      </c>
      <c r="AA4" s="72">
        <v>396</v>
      </c>
      <c r="AB4" s="73">
        <f t="shared" ref="AB4:AB24" si="1">SUM(P4:AA4)</f>
        <v>6065</v>
      </c>
    </row>
    <row r="5" spans="1:28" ht="16.5" x14ac:dyDescent="0.25">
      <c r="A5" s="71" t="s">
        <v>30</v>
      </c>
      <c r="B5" s="72">
        <v>684</v>
      </c>
      <c r="C5" s="72">
        <v>724</v>
      </c>
      <c r="D5" s="72">
        <v>888</v>
      </c>
      <c r="E5" s="72">
        <v>970</v>
      </c>
      <c r="F5" s="72">
        <v>792</v>
      </c>
      <c r="G5" s="72">
        <v>759</v>
      </c>
      <c r="H5" s="72">
        <v>710</v>
      </c>
      <c r="I5" s="72">
        <v>623</v>
      </c>
      <c r="J5" s="72">
        <v>509</v>
      </c>
      <c r="K5" s="72">
        <v>473</v>
      </c>
      <c r="L5" s="72">
        <v>369</v>
      </c>
      <c r="M5" s="72">
        <v>457</v>
      </c>
      <c r="N5" s="73">
        <f t="shared" si="0"/>
        <v>7958</v>
      </c>
      <c r="P5" s="81">
        <v>473</v>
      </c>
      <c r="Q5" s="72">
        <v>588</v>
      </c>
      <c r="R5" s="72">
        <v>777</v>
      </c>
      <c r="S5" s="72">
        <v>782</v>
      </c>
      <c r="T5" s="72">
        <v>803</v>
      </c>
      <c r="U5" s="72">
        <v>717</v>
      </c>
      <c r="V5" s="72">
        <v>666</v>
      </c>
      <c r="W5" s="72">
        <v>541</v>
      </c>
      <c r="X5" s="72">
        <v>519</v>
      </c>
      <c r="Y5" s="72">
        <v>461</v>
      </c>
      <c r="Z5" s="72">
        <v>525</v>
      </c>
      <c r="AA5" s="72">
        <v>493</v>
      </c>
      <c r="AB5" s="73">
        <f t="shared" si="1"/>
        <v>7345</v>
      </c>
    </row>
    <row r="6" spans="1:28" ht="16.5" x14ac:dyDescent="0.25">
      <c r="A6" s="71" t="s">
        <v>31</v>
      </c>
      <c r="B6" s="72">
        <v>583</v>
      </c>
      <c r="C6" s="72">
        <v>580</v>
      </c>
      <c r="D6" s="72">
        <v>775</v>
      </c>
      <c r="E6" s="72">
        <v>863</v>
      </c>
      <c r="F6" s="72">
        <v>928</v>
      </c>
      <c r="G6" s="72">
        <v>782</v>
      </c>
      <c r="H6" s="72">
        <v>723</v>
      </c>
      <c r="I6" s="72">
        <v>603</v>
      </c>
      <c r="J6" s="72">
        <v>554</v>
      </c>
      <c r="K6" s="72">
        <v>571</v>
      </c>
      <c r="L6" s="72">
        <v>574</v>
      </c>
      <c r="M6" s="72">
        <v>517</v>
      </c>
      <c r="N6" s="73">
        <f t="shared" si="0"/>
        <v>8053</v>
      </c>
      <c r="P6" s="81">
        <v>576</v>
      </c>
      <c r="Q6" s="72">
        <v>640</v>
      </c>
      <c r="R6" s="72">
        <v>784</v>
      </c>
      <c r="S6" s="72">
        <v>823</v>
      </c>
      <c r="T6" s="72">
        <v>774</v>
      </c>
      <c r="U6" s="72">
        <v>704</v>
      </c>
      <c r="V6" s="72">
        <v>697</v>
      </c>
      <c r="W6" s="72">
        <v>639</v>
      </c>
      <c r="X6" s="72">
        <v>581</v>
      </c>
      <c r="Y6" s="72">
        <v>616</v>
      </c>
      <c r="Z6" s="72">
        <v>527</v>
      </c>
      <c r="AA6" s="72">
        <v>561</v>
      </c>
      <c r="AB6" s="73">
        <f t="shared" si="1"/>
        <v>7922</v>
      </c>
    </row>
    <row r="7" spans="1:28" ht="16.5" x14ac:dyDescent="0.25">
      <c r="A7" s="71" t="s">
        <v>57</v>
      </c>
      <c r="B7" s="72">
        <v>789</v>
      </c>
      <c r="C7" s="72">
        <v>754</v>
      </c>
      <c r="D7" s="72">
        <v>1013</v>
      </c>
      <c r="E7" s="72">
        <v>1090</v>
      </c>
      <c r="F7" s="72">
        <v>1113</v>
      </c>
      <c r="G7" s="72">
        <v>998</v>
      </c>
      <c r="H7" s="72">
        <v>884</v>
      </c>
      <c r="I7" s="72">
        <v>728</v>
      </c>
      <c r="J7" s="72">
        <v>679</v>
      </c>
      <c r="K7" s="72">
        <v>673</v>
      </c>
      <c r="L7" s="72">
        <v>642</v>
      </c>
      <c r="M7" s="72">
        <v>605</v>
      </c>
      <c r="N7" s="73">
        <f t="shared" si="0"/>
        <v>9968</v>
      </c>
      <c r="P7" s="81">
        <v>593</v>
      </c>
      <c r="Q7" s="72">
        <v>698</v>
      </c>
      <c r="R7" s="72">
        <v>903</v>
      </c>
      <c r="S7" s="72">
        <v>868</v>
      </c>
      <c r="T7" s="72">
        <v>953</v>
      </c>
      <c r="U7" s="72">
        <v>875</v>
      </c>
      <c r="V7" s="72">
        <v>776</v>
      </c>
      <c r="W7" s="72">
        <v>748</v>
      </c>
      <c r="X7" s="72">
        <v>691</v>
      </c>
      <c r="Y7" s="72">
        <v>743</v>
      </c>
      <c r="Z7" s="72">
        <v>649</v>
      </c>
      <c r="AA7" s="72">
        <v>648</v>
      </c>
      <c r="AB7" s="73">
        <f t="shared" si="1"/>
        <v>9145</v>
      </c>
    </row>
    <row r="8" spans="1:28" ht="16.5" x14ac:dyDescent="0.25">
      <c r="A8" s="71" t="s">
        <v>33</v>
      </c>
      <c r="B8" s="72">
        <v>319</v>
      </c>
      <c r="C8" s="72">
        <v>366</v>
      </c>
      <c r="D8" s="72">
        <v>548</v>
      </c>
      <c r="E8" s="72">
        <v>574</v>
      </c>
      <c r="F8" s="72">
        <v>691</v>
      </c>
      <c r="G8" s="72">
        <v>563</v>
      </c>
      <c r="H8" s="72">
        <v>470</v>
      </c>
      <c r="I8" s="72">
        <v>319</v>
      </c>
      <c r="J8" s="72">
        <v>336</v>
      </c>
      <c r="K8" s="72">
        <v>298</v>
      </c>
      <c r="L8" s="72">
        <v>291</v>
      </c>
      <c r="M8" s="72">
        <v>304</v>
      </c>
      <c r="N8" s="73">
        <f t="shared" si="0"/>
        <v>5079</v>
      </c>
      <c r="P8" s="81">
        <v>279</v>
      </c>
      <c r="Q8" s="72">
        <v>389</v>
      </c>
      <c r="R8" s="72">
        <v>476</v>
      </c>
      <c r="S8" s="72">
        <v>481</v>
      </c>
      <c r="T8" s="72">
        <v>538</v>
      </c>
      <c r="U8" s="72">
        <v>480</v>
      </c>
      <c r="V8" s="72">
        <v>434</v>
      </c>
      <c r="W8" s="72">
        <v>368</v>
      </c>
      <c r="X8" s="72">
        <v>314</v>
      </c>
      <c r="Y8" s="72">
        <v>362</v>
      </c>
      <c r="Z8" s="72">
        <v>403</v>
      </c>
      <c r="AA8" s="72">
        <v>359</v>
      </c>
      <c r="AB8" s="73">
        <f t="shared" si="1"/>
        <v>4883</v>
      </c>
    </row>
    <row r="9" spans="1:28" ht="16.5" x14ac:dyDescent="0.25">
      <c r="A9" s="71" t="s">
        <v>34</v>
      </c>
      <c r="B9" s="72">
        <v>206</v>
      </c>
      <c r="C9" s="72">
        <v>193</v>
      </c>
      <c r="D9" s="72">
        <v>233</v>
      </c>
      <c r="E9" s="72">
        <v>266</v>
      </c>
      <c r="F9" s="72">
        <v>255</v>
      </c>
      <c r="G9" s="72">
        <v>273</v>
      </c>
      <c r="H9" s="72">
        <v>253</v>
      </c>
      <c r="I9" s="72">
        <v>191</v>
      </c>
      <c r="J9" s="72">
        <v>178</v>
      </c>
      <c r="K9" s="72">
        <v>159</v>
      </c>
      <c r="L9" s="72">
        <v>192</v>
      </c>
      <c r="M9" s="72">
        <v>170</v>
      </c>
      <c r="N9" s="73">
        <f t="shared" si="0"/>
        <v>2569</v>
      </c>
      <c r="P9" s="81">
        <v>211</v>
      </c>
      <c r="Q9" s="72">
        <v>212</v>
      </c>
      <c r="R9" s="72">
        <v>258</v>
      </c>
      <c r="S9" s="72">
        <v>287</v>
      </c>
      <c r="T9" s="72">
        <v>311</v>
      </c>
      <c r="U9" s="72">
        <v>263</v>
      </c>
      <c r="V9" s="72">
        <v>265</v>
      </c>
      <c r="W9" s="72">
        <v>270</v>
      </c>
      <c r="X9" s="72">
        <v>219</v>
      </c>
      <c r="Y9" s="72">
        <v>205</v>
      </c>
      <c r="Z9" s="72">
        <v>218</v>
      </c>
      <c r="AA9" s="72">
        <v>273</v>
      </c>
      <c r="AB9" s="73">
        <f t="shared" si="1"/>
        <v>2992</v>
      </c>
    </row>
    <row r="10" spans="1:28" ht="16.5" x14ac:dyDescent="0.25">
      <c r="A10" s="71" t="s">
        <v>35</v>
      </c>
      <c r="B10" s="72">
        <v>137</v>
      </c>
      <c r="C10" s="72">
        <v>136</v>
      </c>
      <c r="D10" s="72">
        <v>228</v>
      </c>
      <c r="E10" s="72">
        <v>293</v>
      </c>
      <c r="F10" s="72">
        <v>329</v>
      </c>
      <c r="G10" s="72">
        <v>254</v>
      </c>
      <c r="H10" s="72">
        <v>227</v>
      </c>
      <c r="I10" s="72">
        <v>183</v>
      </c>
      <c r="J10" s="72">
        <v>185</v>
      </c>
      <c r="K10" s="72">
        <v>189</v>
      </c>
      <c r="L10" s="72">
        <v>169</v>
      </c>
      <c r="M10" s="72">
        <v>133</v>
      </c>
      <c r="N10" s="73">
        <f t="shared" si="0"/>
        <v>2463</v>
      </c>
      <c r="P10" s="81">
        <v>159</v>
      </c>
      <c r="Q10" s="72">
        <v>198</v>
      </c>
      <c r="R10" s="72">
        <v>250</v>
      </c>
      <c r="S10" s="72">
        <v>264</v>
      </c>
      <c r="T10" s="72">
        <v>278</v>
      </c>
      <c r="U10" s="72">
        <v>232</v>
      </c>
      <c r="V10" s="72">
        <v>209</v>
      </c>
      <c r="W10" s="72">
        <v>245</v>
      </c>
      <c r="X10" s="72">
        <v>224</v>
      </c>
      <c r="Y10" s="72">
        <v>225</v>
      </c>
      <c r="Z10" s="72">
        <v>236</v>
      </c>
      <c r="AA10" s="72">
        <v>225</v>
      </c>
      <c r="AB10" s="73">
        <f t="shared" si="1"/>
        <v>2745</v>
      </c>
    </row>
    <row r="11" spans="1:28" ht="16.5" x14ac:dyDescent="0.25">
      <c r="A11" s="71" t="s">
        <v>36</v>
      </c>
      <c r="B11" s="72">
        <v>117</v>
      </c>
      <c r="C11" s="72">
        <v>88</v>
      </c>
      <c r="D11" s="72">
        <v>152</v>
      </c>
      <c r="E11" s="72">
        <v>203</v>
      </c>
      <c r="F11" s="72">
        <v>182</v>
      </c>
      <c r="G11" s="72">
        <v>196</v>
      </c>
      <c r="H11" s="72">
        <v>184</v>
      </c>
      <c r="I11" s="72">
        <v>134</v>
      </c>
      <c r="J11" s="72">
        <v>140</v>
      </c>
      <c r="K11" s="72">
        <v>137</v>
      </c>
      <c r="L11" s="72">
        <v>136</v>
      </c>
      <c r="M11" s="72">
        <v>132</v>
      </c>
      <c r="N11" s="73">
        <f t="shared" si="0"/>
        <v>1801</v>
      </c>
      <c r="P11" s="81">
        <v>129</v>
      </c>
      <c r="Q11" s="72">
        <v>139</v>
      </c>
      <c r="R11" s="72">
        <v>197</v>
      </c>
      <c r="S11" s="72">
        <v>200</v>
      </c>
      <c r="T11" s="72">
        <v>206</v>
      </c>
      <c r="U11" s="72">
        <v>206</v>
      </c>
      <c r="V11" s="72">
        <v>174</v>
      </c>
      <c r="W11" s="72">
        <v>185</v>
      </c>
      <c r="X11" s="72">
        <v>148</v>
      </c>
      <c r="Y11" s="72">
        <v>159</v>
      </c>
      <c r="Z11" s="72">
        <v>150</v>
      </c>
      <c r="AA11" s="72">
        <v>157</v>
      </c>
      <c r="AB11" s="73">
        <f t="shared" si="1"/>
        <v>2050</v>
      </c>
    </row>
    <row r="12" spans="1:28" ht="16.5" x14ac:dyDescent="0.25">
      <c r="A12" s="71" t="s">
        <v>37</v>
      </c>
      <c r="B12" s="72">
        <v>145</v>
      </c>
      <c r="C12" s="72">
        <v>148</v>
      </c>
      <c r="D12" s="72">
        <v>191</v>
      </c>
      <c r="E12" s="72">
        <v>216</v>
      </c>
      <c r="F12" s="72">
        <v>256</v>
      </c>
      <c r="G12" s="72">
        <v>217</v>
      </c>
      <c r="H12" s="72">
        <v>229</v>
      </c>
      <c r="I12" s="72">
        <v>203</v>
      </c>
      <c r="J12" s="72">
        <v>176</v>
      </c>
      <c r="K12" s="72">
        <v>178</v>
      </c>
      <c r="L12" s="72">
        <v>165</v>
      </c>
      <c r="M12" s="72">
        <v>153</v>
      </c>
      <c r="N12" s="73">
        <f t="shared" si="0"/>
        <v>2277</v>
      </c>
      <c r="P12" s="81">
        <v>145</v>
      </c>
      <c r="Q12" s="72">
        <v>200</v>
      </c>
      <c r="R12" s="72">
        <v>229</v>
      </c>
      <c r="S12" s="72">
        <v>277</v>
      </c>
      <c r="T12" s="72">
        <v>209</v>
      </c>
      <c r="U12" s="72">
        <v>248</v>
      </c>
      <c r="V12" s="72">
        <v>190</v>
      </c>
      <c r="W12" s="72">
        <v>212</v>
      </c>
      <c r="X12" s="72">
        <v>162</v>
      </c>
      <c r="Y12" s="72">
        <v>164</v>
      </c>
      <c r="Z12" s="72">
        <v>153</v>
      </c>
      <c r="AA12" s="72">
        <v>159</v>
      </c>
      <c r="AB12" s="73">
        <f t="shared" si="1"/>
        <v>2348</v>
      </c>
    </row>
    <row r="13" spans="1:28" ht="16.5" x14ac:dyDescent="0.25">
      <c r="A13" s="71" t="s">
        <v>38</v>
      </c>
      <c r="B13" s="72">
        <v>627</v>
      </c>
      <c r="C13" s="72">
        <v>557</v>
      </c>
      <c r="D13" s="72">
        <v>822</v>
      </c>
      <c r="E13" s="72">
        <v>734</v>
      </c>
      <c r="F13" s="72">
        <v>1010</v>
      </c>
      <c r="G13" s="72">
        <v>875</v>
      </c>
      <c r="H13" s="72">
        <v>798</v>
      </c>
      <c r="I13" s="72">
        <v>709</v>
      </c>
      <c r="J13" s="72">
        <v>605</v>
      </c>
      <c r="K13" s="72">
        <v>582</v>
      </c>
      <c r="L13" s="72">
        <v>554</v>
      </c>
      <c r="M13" s="72">
        <v>547</v>
      </c>
      <c r="N13" s="73">
        <f t="shared" si="0"/>
        <v>8420</v>
      </c>
      <c r="P13" s="81">
        <v>577</v>
      </c>
      <c r="Q13" s="72">
        <v>662</v>
      </c>
      <c r="R13" s="72">
        <v>872</v>
      </c>
      <c r="S13" s="72">
        <v>936</v>
      </c>
      <c r="T13" s="72">
        <v>963</v>
      </c>
      <c r="U13" s="72">
        <v>898</v>
      </c>
      <c r="V13" s="72">
        <v>880</v>
      </c>
      <c r="W13" s="72">
        <v>793</v>
      </c>
      <c r="X13" s="72">
        <v>706</v>
      </c>
      <c r="Y13" s="72">
        <v>756</v>
      </c>
      <c r="Z13" s="72">
        <v>690</v>
      </c>
      <c r="AA13" s="72">
        <v>716</v>
      </c>
      <c r="AB13" s="73">
        <f t="shared" si="1"/>
        <v>9449</v>
      </c>
    </row>
    <row r="14" spans="1:28" ht="16.5" x14ac:dyDescent="0.25">
      <c r="A14" s="71" t="s">
        <v>39</v>
      </c>
      <c r="B14" s="72">
        <v>112</v>
      </c>
      <c r="C14" s="72">
        <v>145</v>
      </c>
      <c r="D14" s="72">
        <v>144</v>
      </c>
      <c r="E14" s="72">
        <v>159</v>
      </c>
      <c r="F14" s="72">
        <v>168</v>
      </c>
      <c r="G14" s="72">
        <v>149</v>
      </c>
      <c r="H14" s="72">
        <v>155</v>
      </c>
      <c r="I14" s="72">
        <v>142</v>
      </c>
      <c r="J14" s="72">
        <v>138</v>
      </c>
      <c r="K14" s="72">
        <v>123</v>
      </c>
      <c r="L14" s="72">
        <v>124</v>
      </c>
      <c r="M14" s="72">
        <v>142</v>
      </c>
      <c r="N14" s="73">
        <f t="shared" si="0"/>
        <v>1701</v>
      </c>
      <c r="P14" s="81">
        <v>145</v>
      </c>
      <c r="Q14" s="72">
        <v>141</v>
      </c>
      <c r="R14" s="72">
        <v>167</v>
      </c>
      <c r="S14" s="72">
        <v>147</v>
      </c>
      <c r="T14" s="72">
        <v>159</v>
      </c>
      <c r="U14" s="72">
        <v>169</v>
      </c>
      <c r="V14" s="72">
        <v>165</v>
      </c>
      <c r="W14" s="72">
        <v>177</v>
      </c>
      <c r="X14" s="72">
        <v>155</v>
      </c>
      <c r="Y14" s="72">
        <v>157</v>
      </c>
      <c r="Z14" s="72">
        <v>124</v>
      </c>
      <c r="AA14" s="72">
        <v>153</v>
      </c>
      <c r="AB14" s="73">
        <f t="shared" si="1"/>
        <v>1859</v>
      </c>
    </row>
    <row r="15" spans="1:28" ht="16.5" x14ac:dyDescent="0.25">
      <c r="A15" s="71" t="s">
        <v>3</v>
      </c>
      <c r="B15" s="72">
        <v>49</v>
      </c>
      <c r="C15" s="72">
        <v>38</v>
      </c>
      <c r="D15" s="72">
        <v>50</v>
      </c>
      <c r="E15" s="72">
        <v>58</v>
      </c>
      <c r="F15" s="72">
        <v>67</v>
      </c>
      <c r="G15" s="72">
        <v>54</v>
      </c>
      <c r="H15" s="72">
        <v>58</v>
      </c>
      <c r="I15" s="72">
        <v>30</v>
      </c>
      <c r="J15" s="72">
        <v>30</v>
      </c>
      <c r="K15" s="72">
        <v>36</v>
      </c>
      <c r="L15" s="72">
        <v>29</v>
      </c>
      <c r="M15" s="72">
        <v>34</v>
      </c>
      <c r="N15" s="73">
        <f t="shared" si="0"/>
        <v>533</v>
      </c>
      <c r="P15" s="81">
        <v>37</v>
      </c>
      <c r="Q15" s="72">
        <v>43</v>
      </c>
      <c r="R15" s="72">
        <v>50</v>
      </c>
      <c r="S15" s="72">
        <v>42</v>
      </c>
      <c r="T15" s="72">
        <v>74</v>
      </c>
      <c r="U15" s="72">
        <v>26</v>
      </c>
      <c r="V15" s="72">
        <v>37</v>
      </c>
      <c r="W15" s="72">
        <v>34</v>
      </c>
      <c r="X15" s="72">
        <v>30</v>
      </c>
      <c r="Y15" s="72">
        <v>35</v>
      </c>
      <c r="Z15" s="72">
        <v>20</v>
      </c>
      <c r="AA15" s="72">
        <v>31</v>
      </c>
      <c r="AB15" s="73">
        <f t="shared" si="1"/>
        <v>459</v>
      </c>
    </row>
    <row r="16" spans="1:28" ht="16.5" x14ac:dyDescent="0.25">
      <c r="A16" s="71" t="s">
        <v>40</v>
      </c>
      <c r="B16" s="72">
        <v>112</v>
      </c>
      <c r="C16" s="72">
        <v>181</v>
      </c>
      <c r="D16" s="72">
        <v>249</v>
      </c>
      <c r="E16" s="72">
        <v>281</v>
      </c>
      <c r="F16" s="72">
        <v>299</v>
      </c>
      <c r="G16" s="72">
        <v>338</v>
      </c>
      <c r="H16" s="72">
        <v>330</v>
      </c>
      <c r="I16" s="72">
        <v>306</v>
      </c>
      <c r="J16" s="72">
        <v>302</v>
      </c>
      <c r="K16" s="72">
        <v>309</v>
      </c>
      <c r="L16" s="72">
        <v>277</v>
      </c>
      <c r="M16" s="72">
        <v>278</v>
      </c>
      <c r="N16" s="73">
        <f t="shared" si="0"/>
        <v>3262</v>
      </c>
      <c r="P16" s="81">
        <v>280</v>
      </c>
      <c r="Q16" s="72">
        <v>336</v>
      </c>
      <c r="R16" s="72">
        <v>414</v>
      </c>
      <c r="S16" s="72">
        <v>432</v>
      </c>
      <c r="T16" s="72">
        <v>440</v>
      </c>
      <c r="U16" s="72">
        <v>434</v>
      </c>
      <c r="V16" s="72">
        <v>428</v>
      </c>
      <c r="W16" s="72">
        <v>382</v>
      </c>
      <c r="X16" s="72">
        <v>379</v>
      </c>
      <c r="Y16" s="72">
        <v>399</v>
      </c>
      <c r="Z16" s="72">
        <v>380</v>
      </c>
      <c r="AA16" s="72">
        <v>386</v>
      </c>
      <c r="AB16" s="73">
        <f t="shared" si="1"/>
        <v>4690</v>
      </c>
    </row>
    <row r="17" spans="1:28" ht="16.5" x14ac:dyDescent="0.25">
      <c r="A17" s="71" t="s">
        <v>4</v>
      </c>
      <c r="B17" s="72">
        <v>72</v>
      </c>
      <c r="C17" s="72">
        <v>65</v>
      </c>
      <c r="D17" s="72">
        <v>82</v>
      </c>
      <c r="E17" s="72">
        <v>85</v>
      </c>
      <c r="F17" s="72">
        <v>88</v>
      </c>
      <c r="G17" s="72">
        <v>98</v>
      </c>
      <c r="H17" s="72">
        <v>91</v>
      </c>
      <c r="I17" s="72">
        <v>96</v>
      </c>
      <c r="J17" s="72">
        <v>93</v>
      </c>
      <c r="K17" s="72">
        <v>84</v>
      </c>
      <c r="L17" s="72">
        <v>64</v>
      </c>
      <c r="M17" s="72">
        <v>65</v>
      </c>
      <c r="N17" s="73">
        <f t="shared" si="0"/>
        <v>983</v>
      </c>
      <c r="P17" s="81">
        <v>72</v>
      </c>
      <c r="Q17" s="72">
        <v>74</v>
      </c>
      <c r="R17" s="72">
        <v>65</v>
      </c>
      <c r="S17" s="72">
        <v>62</v>
      </c>
      <c r="T17" s="72">
        <v>23</v>
      </c>
      <c r="U17" s="72">
        <v>39</v>
      </c>
      <c r="V17" s="72">
        <v>30</v>
      </c>
      <c r="W17" s="72">
        <v>10</v>
      </c>
      <c r="X17" s="72">
        <v>5</v>
      </c>
      <c r="Y17" s="72">
        <v>5</v>
      </c>
      <c r="Z17" s="72">
        <v>4</v>
      </c>
      <c r="AA17" s="72">
        <v>5</v>
      </c>
      <c r="AB17" s="73">
        <f t="shared" si="1"/>
        <v>394</v>
      </c>
    </row>
    <row r="18" spans="1:28" ht="16.5" x14ac:dyDescent="0.25">
      <c r="A18" s="71" t="s">
        <v>5</v>
      </c>
      <c r="B18" s="72">
        <v>20</v>
      </c>
      <c r="C18" s="72">
        <v>21</v>
      </c>
      <c r="D18" s="72">
        <v>51</v>
      </c>
      <c r="E18" s="72">
        <v>54</v>
      </c>
      <c r="F18" s="72">
        <v>51</v>
      </c>
      <c r="G18" s="72">
        <v>40</v>
      </c>
      <c r="H18" s="72">
        <v>43</v>
      </c>
      <c r="I18" s="72">
        <v>38</v>
      </c>
      <c r="J18" s="72">
        <v>25</v>
      </c>
      <c r="K18" s="72">
        <v>28</v>
      </c>
      <c r="L18" s="72">
        <v>23</v>
      </c>
      <c r="M18" s="72">
        <v>34</v>
      </c>
      <c r="N18" s="73">
        <f t="shared" si="0"/>
        <v>428</v>
      </c>
      <c r="P18" s="81">
        <v>38</v>
      </c>
      <c r="Q18" s="72">
        <v>34</v>
      </c>
      <c r="R18" s="72">
        <v>45</v>
      </c>
      <c r="S18" s="72">
        <v>47</v>
      </c>
      <c r="T18" s="72">
        <v>56</v>
      </c>
      <c r="U18" s="72">
        <v>36</v>
      </c>
      <c r="V18" s="72">
        <v>25</v>
      </c>
      <c r="W18" s="72">
        <v>29</v>
      </c>
      <c r="X18" s="72">
        <v>25</v>
      </c>
      <c r="Y18" s="72">
        <v>31</v>
      </c>
      <c r="Z18" s="72">
        <v>30</v>
      </c>
      <c r="AA18" s="72">
        <v>20</v>
      </c>
      <c r="AB18" s="73">
        <f t="shared" si="1"/>
        <v>416</v>
      </c>
    </row>
    <row r="19" spans="1:28" ht="16.5" x14ac:dyDescent="0.25">
      <c r="A19" s="71" t="s">
        <v>41</v>
      </c>
      <c r="B19" s="72">
        <v>26</v>
      </c>
      <c r="C19" s="72">
        <v>15</v>
      </c>
      <c r="D19" s="72">
        <v>32</v>
      </c>
      <c r="E19" s="72">
        <v>34</v>
      </c>
      <c r="F19" s="72">
        <v>39</v>
      </c>
      <c r="G19" s="72">
        <v>41</v>
      </c>
      <c r="H19" s="72">
        <v>36</v>
      </c>
      <c r="I19" s="72">
        <v>38</v>
      </c>
      <c r="J19" s="72">
        <v>34</v>
      </c>
      <c r="K19" s="72">
        <v>30</v>
      </c>
      <c r="L19" s="72">
        <v>32</v>
      </c>
      <c r="M19" s="72">
        <v>18</v>
      </c>
      <c r="N19" s="73">
        <f t="shared" si="0"/>
        <v>375</v>
      </c>
      <c r="P19" s="81">
        <v>20</v>
      </c>
      <c r="Q19" s="72">
        <v>24</v>
      </c>
      <c r="R19" s="72">
        <v>27</v>
      </c>
      <c r="S19" s="72">
        <v>34</v>
      </c>
      <c r="T19" s="72">
        <v>48</v>
      </c>
      <c r="U19" s="72">
        <v>48</v>
      </c>
      <c r="V19" s="72">
        <v>59</v>
      </c>
      <c r="W19" s="72">
        <v>40</v>
      </c>
      <c r="X19" s="72">
        <v>26</v>
      </c>
      <c r="Y19" s="72">
        <v>39</v>
      </c>
      <c r="Z19" s="72">
        <v>36</v>
      </c>
      <c r="AA19" s="72">
        <v>38</v>
      </c>
      <c r="AB19" s="73">
        <f t="shared" si="1"/>
        <v>439</v>
      </c>
    </row>
    <row r="20" spans="1:28" ht="16.5" x14ac:dyDescent="0.25">
      <c r="A20" s="71" t="s">
        <v>6</v>
      </c>
      <c r="B20" s="72">
        <v>24</v>
      </c>
      <c r="C20" s="72">
        <v>21</v>
      </c>
      <c r="D20" s="72">
        <v>40</v>
      </c>
      <c r="E20" s="72">
        <v>34</v>
      </c>
      <c r="F20" s="72">
        <v>30</v>
      </c>
      <c r="G20" s="72">
        <v>40</v>
      </c>
      <c r="H20" s="72">
        <v>34</v>
      </c>
      <c r="I20" s="72">
        <v>36</v>
      </c>
      <c r="J20" s="72">
        <v>14</v>
      </c>
      <c r="K20" s="72">
        <v>22</v>
      </c>
      <c r="L20" s="72">
        <v>22</v>
      </c>
      <c r="M20" s="72">
        <v>17</v>
      </c>
      <c r="N20" s="73">
        <f t="shared" si="0"/>
        <v>334</v>
      </c>
      <c r="P20" s="81">
        <v>28</v>
      </c>
      <c r="Q20" s="72">
        <v>38</v>
      </c>
      <c r="R20" s="72">
        <v>30</v>
      </c>
      <c r="S20" s="72">
        <v>27</v>
      </c>
      <c r="T20" s="72">
        <v>34</v>
      </c>
      <c r="U20" s="72">
        <v>28</v>
      </c>
      <c r="V20" s="72">
        <v>20</v>
      </c>
      <c r="W20" s="72">
        <v>16</v>
      </c>
      <c r="X20" s="72">
        <v>23</v>
      </c>
      <c r="Y20" s="72">
        <v>30</v>
      </c>
      <c r="Z20" s="72">
        <v>24</v>
      </c>
      <c r="AA20" s="72">
        <v>24</v>
      </c>
      <c r="AB20" s="73">
        <f t="shared" si="1"/>
        <v>322</v>
      </c>
    </row>
    <row r="21" spans="1:28" ht="16.5" x14ac:dyDescent="0.25">
      <c r="A21" s="71" t="s">
        <v>42</v>
      </c>
      <c r="B21" s="72">
        <v>158</v>
      </c>
      <c r="C21" s="72">
        <v>153</v>
      </c>
      <c r="D21" s="72">
        <v>226</v>
      </c>
      <c r="E21" s="72">
        <v>230</v>
      </c>
      <c r="F21" s="72">
        <v>292</v>
      </c>
      <c r="G21" s="72">
        <v>265</v>
      </c>
      <c r="H21" s="72">
        <v>236</v>
      </c>
      <c r="I21" s="72">
        <v>245</v>
      </c>
      <c r="J21" s="72">
        <v>220</v>
      </c>
      <c r="K21" s="72">
        <v>175</v>
      </c>
      <c r="L21" s="72">
        <v>181</v>
      </c>
      <c r="M21" s="72">
        <v>161</v>
      </c>
      <c r="N21" s="73">
        <f t="shared" si="0"/>
        <v>2542</v>
      </c>
      <c r="P21" s="81">
        <v>179</v>
      </c>
      <c r="Q21" s="72">
        <v>163</v>
      </c>
      <c r="R21" s="72">
        <v>284</v>
      </c>
      <c r="S21" s="72">
        <v>325</v>
      </c>
      <c r="T21" s="72">
        <v>308</v>
      </c>
      <c r="U21" s="72">
        <v>229</v>
      </c>
      <c r="V21" s="72">
        <v>279</v>
      </c>
      <c r="W21" s="72">
        <v>229</v>
      </c>
      <c r="X21" s="72">
        <v>232</v>
      </c>
      <c r="Y21" s="72">
        <v>202</v>
      </c>
      <c r="Z21" s="72">
        <v>223</v>
      </c>
      <c r="AA21" s="72">
        <v>209</v>
      </c>
      <c r="AB21" s="73">
        <f t="shared" si="1"/>
        <v>2862</v>
      </c>
    </row>
    <row r="22" spans="1:28" ht="16.5" x14ac:dyDescent="0.25">
      <c r="A22" s="71" t="s">
        <v>43</v>
      </c>
      <c r="B22" s="72">
        <v>34</v>
      </c>
      <c r="C22" s="72">
        <v>16</v>
      </c>
      <c r="D22" s="72">
        <v>37</v>
      </c>
      <c r="E22" s="72">
        <v>41</v>
      </c>
      <c r="F22" s="72">
        <v>35</v>
      </c>
      <c r="G22" s="72">
        <v>48</v>
      </c>
      <c r="H22" s="72">
        <v>43</v>
      </c>
      <c r="I22" s="72">
        <v>37</v>
      </c>
      <c r="J22" s="72">
        <v>41</v>
      </c>
      <c r="K22" s="72">
        <v>55</v>
      </c>
      <c r="L22" s="72">
        <v>54</v>
      </c>
      <c r="M22" s="72">
        <v>42</v>
      </c>
      <c r="N22" s="73">
        <f t="shared" si="0"/>
        <v>483</v>
      </c>
      <c r="P22" s="81">
        <v>36</v>
      </c>
      <c r="Q22" s="72">
        <v>47</v>
      </c>
      <c r="R22" s="72">
        <v>40</v>
      </c>
      <c r="S22" s="72">
        <v>38</v>
      </c>
      <c r="T22" s="72">
        <v>52</v>
      </c>
      <c r="U22" s="72">
        <v>42</v>
      </c>
      <c r="V22" s="72">
        <v>50</v>
      </c>
      <c r="W22" s="72">
        <v>46</v>
      </c>
      <c r="X22" s="72">
        <v>47</v>
      </c>
      <c r="Y22" s="72">
        <v>43</v>
      </c>
      <c r="Z22" s="72">
        <v>44</v>
      </c>
      <c r="AA22" s="72">
        <v>42</v>
      </c>
      <c r="AB22" s="73">
        <f t="shared" si="1"/>
        <v>527</v>
      </c>
    </row>
    <row r="23" spans="1:28" ht="16.5" x14ac:dyDescent="0.25">
      <c r="A23" s="71" t="s">
        <v>7</v>
      </c>
      <c r="B23" s="72">
        <v>20</v>
      </c>
      <c r="C23" s="72">
        <v>26</v>
      </c>
      <c r="D23" s="72">
        <v>41</v>
      </c>
      <c r="E23" s="72">
        <v>33</v>
      </c>
      <c r="F23" s="72">
        <v>49</v>
      </c>
      <c r="G23" s="72">
        <v>28</v>
      </c>
      <c r="H23" s="72">
        <v>33</v>
      </c>
      <c r="I23" s="72">
        <v>25</v>
      </c>
      <c r="J23" s="72">
        <v>21</v>
      </c>
      <c r="K23" s="72">
        <v>16</v>
      </c>
      <c r="L23" s="72">
        <v>16</v>
      </c>
      <c r="M23" s="72">
        <v>9</v>
      </c>
      <c r="N23" s="73">
        <f t="shared" si="0"/>
        <v>317</v>
      </c>
      <c r="P23" s="81">
        <v>12</v>
      </c>
      <c r="Q23" s="72">
        <v>10</v>
      </c>
      <c r="R23" s="72">
        <v>16</v>
      </c>
      <c r="S23" s="72">
        <v>18</v>
      </c>
      <c r="T23" s="72">
        <v>19</v>
      </c>
      <c r="U23" s="72">
        <v>21</v>
      </c>
      <c r="V23" s="72">
        <v>17</v>
      </c>
      <c r="W23" s="72">
        <v>9</v>
      </c>
      <c r="X23" s="72">
        <v>12</v>
      </c>
      <c r="Y23" s="72">
        <v>13</v>
      </c>
      <c r="Z23" s="72">
        <v>10</v>
      </c>
      <c r="AA23" s="72">
        <v>18</v>
      </c>
      <c r="AB23" s="73">
        <f t="shared" si="1"/>
        <v>175</v>
      </c>
    </row>
    <row r="24" spans="1:28" ht="16.5" x14ac:dyDescent="0.25">
      <c r="A24" s="71" t="s">
        <v>8</v>
      </c>
      <c r="B24" s="72">
        <v>26</v>
      </c>
      <c r="C24" s="72">
        <v>27</v>
      </c>
      <c r="D24" s="72">
        <v>27</v>
      </c>
      <c r="E24" s="72">
        <v>24</v>
      </c>
      <c r="F24" s="72">
        <v>28</v>
      </c>
      <c r="G24" s="72">
        <v>36</v>
      </c>
      <c r="H24" s="72">
        <v>31</v>
      </c>
      <c r="I24" s="72">
        <v>32</v>
      </c>
      <c r="J24" s="72">
        <v>33</v>
      </c>
      <c r="K24" s="72">
        <v>30</v>
      </c>
      <c r="L24" s="72">
        <v>27</v>
      </c>
      <c r="M24" s="72">
        <v>30</v>
      </c>
      <c r="N24" s="73">
        <f t="shared" si="0"/>
        <v>351</v>
      </c>
      <c r="P24" s="81">
        <v>32</v>
      </c>
      <c r="Q24" s="72">
        <v>30</v>
      </c>
      <c r="R24" s="72">
        <v>30</v>
      </c>
      <c r="S24" s="72">
        <v>31</v>
      </c>
      <c r="T24" s="72">
        <v>36</v>
      </c>
      <c r="U24" s="72">
        <v>38</v>
      </c>
      <c r="V24" s="72">
        <v>40</v>
      </c>
      <c r="W24" s="72">
        <v>41</v>
      </c>
      <c r="X24" s="72">
        <v>40</v>
      </c>
      <c r="Y24" s="72">
        <v>39</v>
      </c>
      <c r="Z24" s="72">
        <v>38</v>
      </c>
      <c r="AA24" s="72">
        <v>40</v>
      </c>
      <c r="AB24" s="73">
        <f t="shared" si="1"/>
        <v>435</v>
      </c>
    </row>
    <row r="25" spans="1:28" ht="16.5" x14ac:dyDescent="0.25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  <c r="P25" s="81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3"/>
    </row>
    <row r="26" spans="1:28" ht="16.5" x14ac:dyDescent="0.25">
      <c r="A26" s="74" t="s">
        <v>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6">
        <f>SUM(N3:N24)</f>
        <v>71603</v>
      </c>
      <c r="P26" s="82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6">
        <f>SUM(AB3:AB24)</f>
        <v>75490</v>
      </c>
    </row>
  </sheetData>
  <mergeCells count="2">
    <mergeCell ref="A1:N1"/>
    <mergeCell ref="P1:AB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outcome_data_combined</vt:lpstr>
      <vt:lpstr>number_delivery2011_2021</vt:lpstr>
      <vt:lpstr>outcome_data_facility</vt:lpstr>
      <vt:lpstr>number_deliveries_monthly</vt:lpstr>
      <vt:lpstr>fresh_stillbirths_monthly</vt:lpstr>
      <vt:lpstr>macerated_stillbirth_monthly</vt:lpstr>
      <vt:lpstr>maternal_death_monthly</vt:lpstr>
      <vt:lpstr>neonatal_death_monthly</vt:lpstr>
      <vt:lpstr>live_bIRTH</vt:lpstr>
      <vt:lpstr>vaccum_delivery_monthly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2023-10-21T11:24:17Z</dcterms:modified>
</cp:coreProperties>
</file>