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earnermanipal-my.sharepoint.com/personal/amrit_r_learner_manipal_edu/Documents/Semester 6 - Class notes/[ECE 3271] - CN Lab/Amrit_200907474/Expt_06/"/>
    </mc:Choice>
  </mc:AlternateContent>
  <xr:revisionPtr revIDLastSave="37" documentId="11_DBFB3D8B61E43970495C639B83DD472CE9159CC3" xr6:coauthVersionLast="47" xr6:coauthVersionMax="47" xr10:uidLastSave="{32D0874B-ADEB-47C2-B3BC-18A1B8E5A997}"/>
  <bookViews>
    <workbookView xWindow="-108" yWindow="-108" windowWidth="23256" windowHeight="13176" xr2:uid="{00000000-000D-0000-FFFF-FFFF00000000}"/>
  </bookViews>
  <sheets>
    <sheet name="CSMA" sheetId="1" r:id="rId1"/>
    <sheet name="CSMA-CD" sheetId="2" r:id="rId2"/>
    <sheet name="TOKEN B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O3" i="1"/>
  <c r="O4" i="1"/>
  <c r="O5" i="1"/>
  <c r="O6" i="1"/>
  <c r="O7" i="1"/>
  <c r="O8" i="1"/>
  <c r="O9" i="1"/>
  <c r="G4" i="3"/>
  <c r="G5" i="3"/>
  <c r="G6" i="3"/>
  <c r="G7" i="3"/>
  <c r="G8" i="3"/>
  <c r="G9" i="3"/>
  <c r="G3" i="3"/>
  <c r="L4" i="1" l="1"/>
  <c r="L3" i="1"/>
  <c r="L5" i="1"/>
  <c r="L6" i="1"/>
  <c r="L7" i="1"/>
  <c r="L8" i="1"/>
  <c r="L9" i="1"/>
  <c r="F9" i="3" l="1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  <c r="K3" i="2"/>
  <c r="M3" i="2" s="1"/>
  <c r="J3" i="2"/>
  <c r="L3" i="2" s="1"/>
  <c r="K9" i="2"/>
  <c r="M9" i="2" s="1"/>
  <c r="J9" i="2"/>
  <c r="L9" i="2" s="1"/>
  <c r="K8" i="2"/>
  <c r="M8" i="2" s="1"/>
  <c r="J8" i="2"/>
  <c r="L8" i="2" s="1"/>
  <c r="K7" i="2"/>
  <c r="M7" i="2" s="1"/>
  <c r="J7" i="2"/>
  <c r="L7" i="2" s="1"/>
  <c r="K6" i="2"/>
  <c r="M6" i="2" s="1"/>
  <c r="J6" i="2"/>
  <c r="L6" i="2" s="1"/>
  <c r="K5" i="2"/>
  <c r="M5" i="2" s="1"/>
  <c r="J5" i="2"/>
  <c r="L5" i="2" s="1"/>
  <c r="K4" i="2"/>
  <c r="M4" i="2" s="1"/>
  <c r="J4" i="2"/>
  <c r="L4" i="2" s="1"/>
  <c r="N7" i="1" l="1"/>
  <c r="K9" i="1"/>
  <c r="K8" i="1"/>
  <c r="K7" i="1"/>
  <c r="K6" i="1"/>
  <c r="K5" i="1"/>
  <c r="K4" i="1"/>
  <c r="K3" i="1"/>
  <c r="J9" i="1"/>
  <c r="J8" i="1"/>
  <c r="J7" i="1"/>
  <c r="J6" i="1"/>
  <c r="J5" i="1"/>
  <c r="J4" i="1"/>
  <c r="J3" i="1"/>
  <c r="N9" i="1"/>
  <c r="N8" i="1"/>
  <c r="N6" i="1"/>
  <c r="N5" i="1"/>
  <c r="N4" i="1"/>
  <c r="N3" i="1"/>
</calcChain>
</file>

<file path=xl/sharedStrings.xml><?xml version="1.0" encoding="utf-8"?>
<sst xmlns="http://schemas.openxmlformats.org/spreadsheetml/2006/main" count="45" uniqueCount="15">
  <si>
    <t>Txd1</t>
  </si>
  <si>
    <t>Txd2</t>
  </si>
  <si>
    <t>Txd3</t>
  </si>
  <si>
    <t>Txd4</t>
  </si>
  <si>
    <t>Packets transmitted by each node</t>
  </si>
  <si>
    <t>Packets transmitted successfully</t>
  </si>
  <si>
    <t>IPD</t>
  </si>
  <si>
    <t>(ms)</t>
  </si>
  <si>
    <t>Sum of transmitted packets in all nodes</t>
  </si>
  <si>
    <t>Sum of successfully transmitted packets in all nodes</t>
  </si>
  <si>
    <t>G theoretical</t>
  </si>
  <si>
    <t>G practical</t>
  </si>
  <si>
    <t>X theoretical</t>
  </si>
  <si>
    <t>X practical</t>
  </si>
  <si>
    <t>Average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</si>
</sst>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Practical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CSMA!$M$3:$M$9</c:f>
              <c:numCache>
                <c:formatCode>General</c:formatCode>
                <c:ptCount val="7"/>
                <c:pt idx="0">
                  <c:v>0.1083984375</c:v>
                </c:pt>
                <c:pt idx="1">
                  <c:v>0.197265625</c:v>
                </c:pt>
                <c:pt idx="2">
                  <c:v>0.4306640625</c:v>
                </c:pt>
                <c:pt idx="3">
                  <c:v>0.6826171875</c:v>
                </c:pt>
                <c:pt idx="4">
                  <c:v>1.0234375</c:v>
                </c:pt>
                <c:pt idx="5">
                  <c:v>1.2998046875</c:v>
                </c:pt>
                <c:pt idx="6">
                  <c:v>1.7939453125</c:v>
                </c:pt>
              </c:numCache>
            </c:numRef>
          </c:xVal>
          <c:yVal>
            <c:numRef>
              <c:f>CSMA!$O$3:$O$9</c:f>
              <c:numCache>
                <c:formatCode>General</c:formatCode>
                <c:ptCount val="7"/>
                <c:pt idx="0">
                  <c:v>0.1083984375</c:v>
                </c:pt>
                <c:pt idx="1">
                  <c:v>0.193359375</c:v>
                </c:pt>
                <c:pt idx="2">
                  <c:v>0.3857421875</c:v>
                </c:pt>
                <c:pt idx="3">
                  <c:v>0.4326171875</c:v>
                </c:pt>
                <c:pt idx="4">
                  <c:v>0.47265625</c:v>
                </c:pt>
                <c:pt idx="5">
                  <c:v>0.8349609375</c:v>
                </c:pt>
                <c:pt idx="6">
                  <c:v>1.7646484375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0-4C25-9150-75900AEA2861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CSMA!$L$3:$L$9</c:f>
              <c:numCache>
                <c:formatCode>General</c:formatCode>
                <c:ptCount val="7"/>
                <c:pt idx="0">
                  <c:v>9.765625E-2</c:v>
                </c:pt>
                <c:pt idx="1">
                  <c:v>0.1953125</c:v>
                </c:pt>
                <c:pt idx="2">
                  <c:v>0.48828125</c:v>
                </c:pt>
                <c:pt idx="3">
                  <c:v>0.9765625</c:v>
                </c:pt>
                <c:pt idx="4">
                  <c:v>1.953125</c:v>
                </c:pt>
                <c:pt idx="5">
                  <c:v>3.90625</c:v>
                </c:pt>
                <c:pt idx="6">
                  <c:v>9.765625</c:v>
                </c:pt>
              </c:numCache>
            </c:numRef>
          </c:xVal>
          <c:yVal>
            <c:numRef>
              <c:f>CSMA!$N$3:$N$9</c:f>
              <c:numCache>
                <c:formatCode>General</c:formatCode>
                <c:ptCount val="7"/>
                <c:pt idx="0">
                  <c:v>9.5835654345237109E-2</c:v>
                </c:pt>
                <c:pt idx="1">
                  <c:v>0.18505146890734775</c:v>
                </c:pt>
                <c:pt idx="2">
                  <c:v>0.38629938793813606</c:v>
                </c:pt>
                <c:pt idx="3">
                  <c:v>0.49324475720747529</c:v>
                </c:pt>
                <c:pt idx="4">
                  <c:v>0.33675355168219112</c:v>
                </c:pt>
                <c:pt idx="5">
                  <c:v>7.5574029423659234E-2</c:v>
                </c:pt>
                <c:pt idx="6">
                  <c:v>3.2898957677711822E-4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0-4C25-9150-75900AEA2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37272"/>
        <c:axId val="297036096"/>
      </c:scatterChart>
      <c:valAx>
        <c:axId val="29703727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36096"/>
        <c:crosses val="autoZero"/>
        <c:crossBetween val="midCat"/>
      </c:valAx>
      <c:valAx>
        <c:axId val="29703609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3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'CSMA-CD'!$L$3:$L$9</c:f>
              <c:numCache>
                <c:formatCode>General</c:formatCode>
                <c:ptCount val="7"/>
                <c:pt idx="0">
                  <c:v>0.103515625</c:v>
                </c:pt>
                <c:pt idx="1">
                  <c:v>0.1962890625</c:v>
                </c:pt>
                <c:pt idx="2">
                  <c:v>0.4404296875</c:v>
                </c:pt>
                <c:pt idx="3">
                  <c:v>0.6748046875</c:v>
                </c:pt>
                <c:pt idx="4">
                  <c:v>0.95703125</c:v>
                </c:pt>
                <c:pt idx="5">
                  <c:v>1.2294921875</c:v>
                </c:pt>
                <c:pt idx="6">
                  <c:v>1.8251953125</c:v>
                </c:pt>
              </c:numCache>
            </c:numRef>
          </c:xVal>
          <c:yVal>
            <c:numRef>
              <c:f>'CSMA-CD'!$M$3:$M$9</c:f>
              <c:numCache>
                <c:formatCode>General</c:formatCode>
                <c:ptCount val="7"/>
                <c:pt idx="0">
                  <c:v>9.27734375E-2</c:v>
                </c:pt>
                <c:pt idx="1">
                  <c:v>0.1494140625</c:v>
                </c:pt>
                <c:pt idx="2">
                  <c:v>0.2734375</c:v>
                </c:pt>
                <c:pt idx="3">
                  <c:v>0.35546875</c:v>
                </c:pt>
                <c:pt idx="4">
                  <c:v>0.5927734375</c:v>
                </c:pt>
                <c:pt idx="5">
                  <c:v>0.94921875</c:v>
                </c:pt>
                <c:pt idx="6">
                  <c:v>1.8232421875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E-4354-B2C2-3421E2095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75360"/>
        <c:axId val="295976928"/>
      </c:scatterChart>
      <c:valAx>
        <c:axId val="2959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76928"/>
        <c:crosses val="autoZero"/>
        <c:crossBetween val="midCat"/>
      </c:valAx>
      <c:valAx>
        <c:axId val="2959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'TOKEN BUS'!$G$3:$G$9</c:f>
              <c:numCache>
                <c:formatCode>General</c:formatCode>
                <c:ptCount val="7"/>
                <c:pt idx="0">
                  <c:v>0.48828125</c:v>
                </c:pt>
                <c:pt idx="1">
                  <c:v>0.9765625</c:v>
                </c:pt>
                <c:pt idx="2">
                  <c:v>2.44140625</c:v>
                </c:pt>
                <c:pt idx="3">
                  <c:v>4.8828125</c:v>
                </c:pt>
                <c:pt idx="4">
                  <c:v>9.765625</c:v>
                </c:pt>
                <c:pt idx="5">
                  <c:v>19.53125</c:v>
                </c:pt>
                <c:pt idx="6">
                  <c:v>48.828125</c:v>
                </c:pt>
              </c:numCache>
            </c:numRef>
          </c:xVal>
          <c:yVal>
            <c:numRef>
              <c:f>'TOKEN BUS'!$H$3:$H$9</c:f>
              <c:numCache>
                <c:formatCode>General</c:formatCode>
                <c:ptCount val="7"/>
                <c:pt idx="0">
                  <c:v>2.734375E-2</c:v>
                </c:pt>
                <c:pt idx="1">
                  <c:v>5.2734375E-2</c:v>
                </c:pt>
                <c:pt idx="2">
                  <c:v>9.08203125E-2</c:v>
                </c:pt>
                <c:pt idx="3">
                  <c:v>0.18359375</c:v>
                </c:pt>
                <c:pt idx="4">
                  <c:v>0.380859375</c:v>
                </c:pt>
                <c:pt idx="5">
                  <c:v>0.6796875</c:v>
                </c:pt>
                <c:pt idx="6">
                  <c:v>0.68359375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A-44E0-A6A0-0F98A2B73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2880"/>
        <c:axId val="296929352"/>
      </c:scatterChart>
      <c:valAx>
        <c:axId val="2969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9352"/>
        <c:crosses val="autoZero"/>
        <c:crossBetween val="midCat"/>
      </c:valAx>
      <c:valAx>
        <c:axId val="2969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Delay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'TOKEN BUS'!$H$3:$H$9</c:f>
              <c:numCache>
                <c:formatCode>General</c:formatCode>
                <c:ptCount val="7"/>
                <c:pt idx="0">
                  <c:v>2.734375E-2</c:v>
                </c:pt>
                <c:pt idx="1">
                  <c:v>5.2734375E-2</c:v>
                </c:pt>
                <c:pt idx="2">
                  <c:v>9.08203125E-2</c:v>
                </c:pt>
                <c:pt idx="3">
                  <c:v>0.18359375</c:v>
                </c:pt>
                <c:pt idx="4">
                  <c:v>0.380859375</c:v>
                </c:pt>
                <c:pt idx="5">
                  <c:v>0.6796875</c:v>
                </c:pt>
                <c:pt idx="6">
                  <c:v>0.68359375</c:v>
                </c:pt>
              </c:numCache>
            </c:numRef>
          </c:xVal>
          <c:yVal>
            <c:numRef>
              <c:f>'TOKEN BUS'!$I$3:$I$9</c:f>
              <c:numCache>
                <c:formatCode>General</c:formatCode>
                <c:ptCount val="7"/>
                <c:pt idx="0">
                  <c:v>9868.75</c:v>
                </c:pt>
                <c:pt idx="1">
                  <c:v>6703.75</c:v>
                </c:pt>
                <c:pt idx="2">
                  <c:v>4254</c:v>
                </c:pt>
                <c:pt idx="3">
                  <c:v>2153.25</c:v>
                </c:pt>
                <c:pt idx="4">
                  <c:v>1212</c:v>
                </c:pt>
                <c:pt idx="5">
                  <c:v>41289</c:v>
                </c:pt>
                <c:pt idx="6">
                  <c:v>46447.5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7-4253-8192-F2353173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59584"/>
        <c:axId val="386761152"/>
      </c:scatterChart>
      <c:valAx>
        <c:axId val="3867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61152"/>
        <c:crosses val="autoZero"/>
        <c:crossBetween val="midCat"/>
      </c:valAx>
      <c:valAx>
        <c:axId val="386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5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11</xdr:row>
      <xdr:rowOff>61912</xdr:rowOff>
    </xdr:from>
    <xdr:to>
      <xdr:col>11</xdr:col>
      <xdr:colOff>633412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10</xdr:row>
      <xdr:rowOff>185737</xdr:rowOff>
    </xdr:from>
    <xdr:to>
      <xdr:col>10</xdr:col>
      <xdr:colOff>119062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5</xdr:col>
      <xdr:colOff>581024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12</xdr:row>
      <xdr:rowOff>142875</xdr:rowOff>
    </xdr:from>
    <xdr:to>
      <xdr:col>12</xdr:col>
      <xdr:colOff>523875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Normal="100" workbookViewId="0">
      <selection activeCell="M3" sqref="M3"/>
    </sheetView>
  </sheetViews>
  <sheetFormatPr defaultRowHeight="14.4" x14ac:dyDescent="0.3"/>
  <cols>
    <col min="2" max="2" width="7.88671875" customWidth="1"/>
    <col min="3" max="3" width="8" customWidth="1"/>
    <col min="5" max="5" width="8.44140625" customWidth="1"/>
    <col min="6" max="7" width="8" customWidth="1"/>
    <col min="8" max="8" width="8.33203125" customWidth="1"/>
    <col min="9" max="9" width="8.6640625" customWidth="1"/>
    <col min="10" max="10" width="9.44140625" customWidth="1"/>
    <col min="11" max="11" width="11.109375" customWidth="1"/>
    <col min="12" max="12" width="14.5546875" customWidth="1"/>
    <col min="13" max="13" width="13.44140625" customWidth="1"/>
    <col min="14" max="14" width="14.33203125" customWidth="1"/>
    <col min="15" max="15" width="13.88671875" customWidth="1"/>
  </cols>
  <sheetData>
    <row r="1" spans="1:15" ht="60.75" customHeight="1" x14ac:dyDescent="0.3">
      <c r="A1" s="1" t="s">
        <v>6</v>
      </c>
      <c r="B1" s="5" t="s">
        <v>4</v>
      </c>
      <c r="C1" s="5"/>
      <c r="D1" s="5"/>
      <c r="E1" s="5"/>
      <c r="F1" s="5" t="s">
        <v>5</v>
      </c>
      <c r="G1" s="5"/>
      <c r="H1" s="5"/>
      <c r="I1" s="5"/>
      <c r="J1" s="4" t="s">
        <v>8</v>
      </c>
      <c r="K1" s="4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 s="1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</row>
    <row r="3" spans="1:15" x14ac:dyDescent="0.3">
      <c r="A3">
        <v>4000</v>
      </c>
      <c r="B3">
        <v>29</v>
      </c>
      <c r="C3">
        <v>27</v>
      </c>
      <c r="D3">
        <v>26</v>
      </c>
      <c r="E3">
        <v>29</v>
      </c>
      <c r="F3">
        <v>29</v>
      </c>
      <c r="G3">
        <v>27</v>
      </c>
      <c r="H3">
        <v>26</v>
      </c>
      <c r="I3">
        <v>29</v>
      </c>
      <c r="J3">
        <f t="shared" ref="J3:J9" si="0">SUM(B3:E3)</f>
        <v>111</v>
      </c>
      <c r="K3">
        <f t="shared" ref="K3:K9" si="1">SUM(F3:I3)</f>
        <v>111</v>
      </c>
      <c r="L3">
        <f>((25*1000)/(64*A3))</f>
        <v>9.765625E-2</v>
      </c>
      <c r="M3">
        <f>((J3*800)/(100*8192))</f>
        <v>0.1083984375</v>
      </c>
      <c r="N3">
        <f>(L3*(1+L3+L3*0.05*(1+L3+0.025*L3))*EXP(-L3*1.1))/(L3*1.1-(1-EXP(-0.05*L3))+(1+0.05*L3)*EXP(-L3*1.05))</f>
        <v>9.5835654345237109E-2</v>
      </c>
      <c r="O3">
        <f t="shared" ref="O3:O8" si="2">((K3*800)/(100*8192))</f>
        <v>0.1083984375</v>
      </c>
    </row>
    <row r="4" spans="1:15" x14ac:dyDescent="0.3">
      <c r="A4">
        <v>2000</v>
      </c>
      <c r="B4">
        <v>50</v>
      </c>
      <c r="C4">
        <v>51</v>
      </c>
      <c r="D4">
        <v>53</v>
      </c>
      <c r="E4">
        <v>48</v>
      </c>
      <c r="F4">
        <v>48</v>
      </c>
      <c r="G4">
        <v>51</v>
      </c>
      <c r="H4">
        <v>51</v>
      </c>
      <c r="I4">
        <v>48</v>
      </c>
      <c r="J4">
        <f t="shared" si="0"/>
        <v>202</v>
      </c>
      <c r="K4">
        <f t="shared" si="1"/>
        <v>198</v>
      </c>
      <c r="L4">
        <f t="shared" ref="L4:L9" si="3">((25*1000)/(64*A4))</f>
        <v>0.1953125</v>
      </c>
      <c r="M4">
        <f t="shared" ref="M4:M9" si="4">((J4*800)/(100*8192))</f>
        <v>0.197265625</v>
      </c>
      <c r="N4">
        <f t="shared" ref="N4:N8" si="5">(L4*(1+L4+L4*0.05*(1+L4+0.025*L4))*EXP(-L4*1.1))/(L4*1.1-(1-EXP(-0.05*L4))+(1+0.05*L4)*EXP(-L4*1.05))</f>
        <v>0.18505146890734775</v>
      </c>
      <c r="O4">
        <f t="shared" si="2"/>
        <v>0.193359375</v>
      </c>
    </row>
    <row r="5" spans="1:15" x14ac:dyDescent="0.3">
      <c r="A5">
        <v>800</v>
      </c>
      <c r="B5">
        <v>118</v>
      </c>
      <c r="C5">
        <v>110</v>
      </c>
      <c r="D5">
        <v>107</v>
      </c>
      <c r="E5">
        <v>106</v>
      </c>
      <c r="F5">
        <v>108</v>
      </c>
      <c r="G5">
        <v>97</v>
      </c>
      <c r="H5">
        <v>96</v>
      </c>
      <c r="I5">
        <v>94</v>
      </c>
      <c r="J5">
        <f t="shared" si="0"/>
        <v>441</v>
      </c>
      <c r="K5">
        <f t="shared" si="1"/>
        <v>395</v>
      </c>
      <c r="L5">
        <f t="shared" si="3"/>
        <v>0.48828125</v>
      </c>
      <c r="M5">
        <f t="shared" si="4"/>
        <v>0.4306640625</v>
      </c>
      <c r="N5">
        <f t="shared" si="5"/>
        <v>0.38629938793813606</v>
      </c>
      <c r="O5">
        <f t="shared" si="2"/>
        <v>0.3857421875</v>
      </c>
    </row>
    <row r="6" spans="1:15" x14ac:dyDescent="0.3">
      <c r="A6">
        <v>400</v>
      </c>
      <c r="B6">
        <v>182</v>
      </c>
      <c r="C6">
        <v>175</v>
      </c>
      <c r="D6">
        <v>173</v>
      </c>
      <c r="E6">
        <v>169</v>
      </c>
      <c r="F6">
        <v>117</v>
      </c>
      <c r="G6">
        <v>110</v>
      </c>
      <c r="H6">
        <v>104</v>
      </c>
      <c r="I6">
        <v>112</v>
      </c>
      <c r="J6">
        <f t="shared" si="0"/>
        <v>699</v>
      </c>
      <c r="K6">
        <f t="shared" si="1"/>
        <v>443</v>
      </c>
      <c r="L6">
        <f t="shared" si="3"/>
        <v>0.9765625</v>
      </c>
      <c r="M6">
        <f t="shared" si="4"/>
        <v>0.6826171875</v>
      </c>
      <c r="N6">
        <f t="shared" si="5"/>
        <v>0.49324475720747529</v>
      </c>
      <c r="O6">
        <f t="shared" si="2"/>
        <v>0.4326171875</v>
      </c>
    </row>
    <row r="7" spans="1:15" x14ac:dyDescent="0.3">
      <c r="A7">
        <v>200</v>
      </c>
      <c r="B7">
        <v>264</v>
      </c>
      <c r="C7">
        <v>265</v>
      </c>
      <c r="D7">
        <v>263</v>
      </c>
      <c r="E7">
        <v>256</v>
      </c>
      <c r="F7">
        <v>131</v>
      </c>
      <c r="G7">
        <v>118</v>
      </c>
      <c r="H7">
        <v>129</v>
      </c>
      <c r="I7">
        <v>106</v>
      </c>
      <c r="J7">
        <f t="shared" si="0"/>
        <v>1048</v>
      </c>
      <c r="K7">
        <f t="shared" si="1"/>
        <v>484</v>
      </c>
      <c r="L7">
        <f t="shared" si="3"/>
        <v>1.953125</v>
      </c>
      <c r="M7">
        <f t="shared" si="4"/>
        <v>1.0234375</v>
      </c>
      <c r="N7">
        <f t="shared" si="5"/>
        <v>0.33675355168219112</v>
      </c>
      <c r="O7">
        <f t="shared" si="2"/>
        <v>0.47265625</v>
      </c>
    </row>
    <row r="8" spans="1:15" x14ac:dyDescent="0.3">
      <c r="A8">
        <v>100</v>
      </c>
      <c r="B8">
        <v>330</v>
      </c>
      <c r="C8">
        <v>339</v>
      </c>
      <c r="D8">
        <v>329</v>
      </c>
      <c r="E8">
        <v>333</v>
      </c>
      <c r="F8">
        <v>223</v>
      </c>
      <c r="G8">
        <v>208</v>
      </c>
      <c r="H8">
        <v>211</v>
      </c>
      <c r="I8">
        <v>213</v>
      </c>
      <c r="J8">
        <f t="shared" si="0"/>
        <v>1331</v>
      </c>
      <c r="K8">
        <f t="shared" si="1"/>
        <v>855</v>
      </c>
      <c r="L8">
        <f t="shared" si="3"/>
        <v>3.90625</v>
      </c>
      <c r="M8">
        <f t="shared" si="4"/>
        <v>1.2998046875</v>
      </c>
      <c r="N8">
        <f t="shared" si="5"/>
        <v>7.5574029423659234E-2</v>
      </c>
      <c r="O8">
        <f t="shared" si="2"/>
        <v>0.8349609375</v>
      </c>
    </row>
    <row r="9" spans="1:15" x14ac:dyDescent="0.3">
      <c r="A9">
        <v>40</v>
      </c>
      <c r="B9">
        <v>460</v>
      </c>
      <c r="C9">
        <v>460</v>
      </c>
      <c r="D9">
        <v>458</v>
      </c>
      <c r="E9">
        <v>459</v>
      </c>
      <c r="F9">
        <v>453</v>
      </c>
      <c r="G9">
        <v>452</v>
      </c>
      <c r="H9">
        <v>450</v>
      </c>
      <c r="I9">
        <v>452</v>
      </c>
      <c r="J9">
        <f t="shared" si="0"/>
        <v>1837</v>
      </c>
      <c r="K9">
        <f t="shared" si="1"/>
        <v>1807</v>
      </c>
      <c r="L9">
        <f t="shared" si="3"/>
        <v>9.765625</v>
      </c>
      <c r="M9">
        <f t="shared" si="4"/>
        <v>1.7939453125</v>
      </c>
      <c r="N9">
        <f>(L9*(1+L9+L9*0.05*(1+L9+0.025*L9))*EXP(-L9*1.1))/(L9*1.1-(1-EXP(-0.05*L9))+(1+0.05*L9)*EXP(-L9*1.05))</f>
        <v>3.2898957677711822E-4</v>
      </c>
      <c r="O9">
        <f>((K9*800)/(100*8192))</f>
        <v>1.7646484375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  <ignoredErrors>
    <ignoredError sqref="J3 J4:J9 K4 K3 K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L4" sqref="L4"/>
    </sheetView>
  </sheetViews>
  <sheetFormatPr defaultRowHeight="14.4" x14ac:dyDescent="0.3"/>
  <cols>
    <col min="1" max="1" width="10.44140625" customWidth="1"/>
    <col min="2" max="2" width="10.88671875" customWidth="1"/>
    <col min="3" max="3" width="10.6640625" customWidth="1"/>
    <col min="4" max="4" width="11.109375" customWidth="1"/>
    <col min="5" max="5" width="11.33203125" customWidth="1"/>
    <col min="6" max="6" width="10.6640625" customWidth="1"/>
    <col min="7" max="7" width="10.33203125" customWidth="1"/>
    <col min="8" max="8" width="11.6640625" customWidth="1"/>
    <col min="9" max="9" width="10.6640625" customWidth="1"/>
    <col min="12" max="12" width="15.109375" customWidth="1"/>
    <col min="13" max="13" width="12.88671875" customWidth="1"/>
  </cols>
  <sheetData>
    <row r="1" spans="1:13" ht="72" x14ac:dyDescent="0.3">
      <c r="A1" s="1" t="s">
        <v>6</v>
      </c>
      <c r="B1" s="5" t="s">
        <v>4</v>
      </c>
      <c r="C1" s="5"/>
      <c r="D1" s="5"/>
      <c r="E1" s="5"/>
      <c r="F1" s="5" t="s">
        <v>5</v>
      </c>
      <c r="G1" s="5"/>
      <c r="H1" s="5"/>
      <c r="I1" s="5"/>
      <c r="J1" s="4" t="s">
        <v>8</v>
      </c>
      <c r="K1" s="4" t="s">
        <v>9</v>
      </c>
      <c r="L1" s="2" t="s">
        <v>11</v>
      </c>
      <c r="M1" s="2" t="s">
        <v>13</v>
      </c>
    </row>
    <row r="2" spans="1:13" x14ac:dyDescent="0.3">
      <c r="A2" s="1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</row>
    <row r="3" spans="1:13" x14ac:dyDescent="0.3">
      <c r="A3">
        <v>4000</v>
      </c>
      <c r="B3">
        <v>25</v>
      </c>
      <c r="C3">
        <v>21</v>
      </c>
      <c r="D3">
        <v>32</v>
      </c>
      <c r="E3">
        <v>28</v>
      </c>
      <c r="F3">
        <v>22</v>
      </c>
      <c r="G3">
        <v>18</v>
      </c>
      <c r="H3">
        <v>29</v>
      </c>
      <c r="I3">
        <v>26</v>
      </c>
      <c r="J3">
        <f>SUM(B3:E3)</f>
        <v>106</v>
      </c>
      <c r="K3">
        <f>SUM(F3:I3)</f>
        <v>95</v>
      </c>
      <c r="L3">
        <f t="shared" ref="L3:M9" si="0">((J3*800)/(100*8192))</f>
        <v>0.103515625</v>
      </c>
      <c r="M3">
        <f t="shared" si="0"/>
        <v>9.27734375E-2</v>
      </c>
    </row>
    <row r="4" spans="1:13" x14ac:dyDescent="0.3">
      <c r="A4">
        <v>2000</v>
      </c>
      <c r="B4">
        <v>47</v>
      </c>
      <c r="C4">
        <v>53</v>
      </c>
      <c r="D4">
        <v>51</v>
      </c>
      <c r="E4">
        <v>50</v>
      </c>
      <c r="F4">
        <v>39</v>
      </c>
      <c r="G4">
        <v>37</v>
      </c>
      <c r="H4">
        <v>38</v>
      </c>
      <c r="I4">
        <v>39</v>
      </c>
      <c r="J4">
        <f t="shared" ref="J4:J9" si="1">SUM(B4:E4)</f>
        <v>201</v>
      </c>
      <c r="K4">
        <f t="shared" ref="K4:K9" si="2">SUM(F4:I4)</f>
        <v>153</v>
      </c>
      <c r="L4">
        <f t="shared" si="0"/>
        <v>0.1962890625</v>
      </c>
      <c r="M4">
        <f t="shared" si="0"/>
        <v>0.1494140625</v>
      </c>
    </row>
    <row r="5" spans="1:13" x14ac:dyDescent="0.3">
      <c r="A5">
        <v>800</v>
      </c>
      <c r="B5">
        <v>116</v>
      </c>
      <c r="C5">
        <v>109</v>
      </c>
      <c r="D5">
        <v>104</v>
      </c>
      <c r="E5">
        <v>122</v>
      </c>
      <c r="F5">
        <v>78</v>
      </c>
      <c r="G5">
        <v>61</v>
      </c>
      <c r="H5">
        <v>60</v>
      </c>
      <c r="I5">
        <v>81</v>
      </c>
      <c r="J5">
        <f t="shared" si="1"/>
        <v>451</v>
      </c>
      <c r="K5">
        <f t="shared" si="2"/>
        <v>280</v>
      </c>
      <c r="L5">
        <f t="shared" si="0"/>
        <v>0.4404296875</v>
      </c>
      <c r="M5">
        <f t="shared" si="0"/>
        <v>0.2734375</v>
      </c>
    </row>
    <row r="6" spans="1:13" x14ac:dyDescent="0.3">
      <c r="A6">
        <v>400</v>
      </c>
      <c r="B6">
        <v>167</v>
      </c>
      <c r="C6">
        <v>184</v>
      </c>
      <c r="D6">
        <v>167</v>
      </c>
      <c r="E6">
        <v>173</v>
      </c>
      <c r="F6">
        <v>84</v>
      </c>
      <c r="G6">
        <v>110</v>
      </c>
      <c r="H6">
        <v>84</v>
      </c>
      <c r="I6">
        <v>86</v>
      </c>
      <c r="J6">
        <f t="shared" si="1"/>
        <v>691</v>
      </c>
      <c r="K6">
        <f t="shared" si="2"/>
        <v>364</v>
      </c>
      <c r="L6">
        <f t="shared" si="0"/>
        <v>0.6748046875</v>
      </c>
      <c r="M6">
        <f t="shared" si="0"/>
        <v>0.35546875</v>
      </c>
    </row>
    <row r="7" spans="1:13" x14ac:dyDescent="0.3">
      <c r="A7">
        <v>200</v>
      </c>
      <c r="B7">
        <v>247</v>
      </c>
      <c r="C7">
        <v>253</v>
      </c>
      <c r="D7">
        <v>237</v>
      </c>
      <c r="E7">
        <v>243</v>
      </c>
      <c r="F7">
        <v>147</v>
      </c>
      <c r="G7">
        <v>167</v>
      </c>
      <c r="H7">
        <v>145</v>
      </c>
      <c r="I7">
        <v>148</v>
      </c>
      <c r="J7">
        <f t="shared" si="1"/>
        <v>980</v>
      </c>
      <c r="K7">
        <f t="shared" si="2"/>
        <v>607</v>
      </c>
      <c r="L7">
        <f t="shared" si="0"/>
        <v>0.95703125</v>
      </c>
      <c r="M7">
        <f t="shared" si="0"/>
        <v>0.5927734375</v>
      </c>
    </row>
    <row r="8" spans="1:13" x14ac:dyDescent="0.3">
      <c r="A8">
        <v>100</v>
      </c>
      <c r="B8">
        <v>311</v>
      </c>
      <c r="C8">
        <v>321</v>
      </c>
      <c r="D8">
        <v>311</v>
      </c>
      <c r="E8">
        <v>316</v>
      </c>
      <c r="F8">
        <v>241</v>
      </c>
      <c r="G8">
        <v>247</v>
      </c>
      <c r="H8">
        <v>234</v>
      </c>
      <c r="I8">
        <v>250</v>
      </c>
      <c r="J8">
        <f t="shared" si="1"/>
        <v>1259</v>
      </c>
      <c r="K8">
        <f t="shared" si="2"/>
        <v>972</v>
      </c>
      <c r="L8">
        <f t="shared" si="0"/>
        <v>1.2294921875</v>
      </c>
      <c r="M8">
        <f t="shared" si="0"/>
        <v>0.94921875</v>
      </c>
    </row>
    <row r="9" spans="1:13" x14ac:dyDescent="0.3">
      <c r="A9">
        <v>40</v>
      </c>
      <c r="B9">
        <v>505</v>
      </c>
      <c r="C9">
        <v>433</v>
      </c>
      <c r="D9">
        <v>508</v>
      </c>
      <c r="E9">
        <v>423</v>
      </c>
      <c r="F9">
        <v>504</v>
      </c>
      <c r="G9">
        <v>433</v>
      </c>
      <c r="H9">
        <v>507</v>
      </c>
      <c r="I9">
        <v>423</v>
      </c>
      <c r="J9">
        <f t="shared" si="1"/>
        <v>1869</v>
      </c>
      <c r="K9">
        <f t="shared" si="2"/>
        <v>1867</v>
      </c>
      <c r="L9">
        <f t="shared" si="0"/>
        <v>1.8251953125</v>
      </c>
      <c r="M9">
        <f t="shared" si="0"/>
        <v>1.8232421875</v>
      </c>
    </row>
  </sheetData>
  <mergeCells count="2">
    <mergeCell ref="B1:E1"/>
    <mergeCell ref="F1:I1"/>
  </mergeCells>
  <pageMargins left="0.7" right="0.7" top="0.75" bottom="0.75" header="0.3" footer="0.3"/>
  <ignoredErrors>
    <ignoredError sqref="J4:J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H3" sqref="H3"/>
    </sheetView>
  </sheetViews>
  <sheetFormatPr defaultRowHeight="14.4" x14ac:dyDescent="0.3"/>
  <cols>
    <col min="7" max="7" width="11.33203125" customWidth="1"/>
    <col min="8" max="8" width="11.5546875" customWidth="1"/>
  </cols>
  <sheetData>
    <row r="1" spans="1:9" ht="72" x14ac:dyDescent="0.3">
      <c r="A1" s="1" t="s">
        <v>6</v>
      </c>
      <c r="B1" s="5" t="s">
        <v>5</v>
      </c>
      <c r="C1" s="5"/>
      <c r="D1" s="5"/>
      <c r="E1" s="5"/>
      <c r="F1" s="4" t="s">
        <v>9</v>
      </c>
      <c r="G1" s="2" t="s">
        <v>11</v>
      </c>
      <c r="H1" s="2" t="s">
        <v>13</v>
      </c>
      <c r="I1" s="3" t="s">
        <v>14</v>
      </c>
    </row>
    <row r="2" spans="1:9" x14ac:dyDescent="0.3">
      <c r="A2" s="1" t="s">
        <v>7</v>
      </c>
      <c r="B2" s="2" t="s">
        <v>0</v>
      </c>
      <c r="C2" s="2" t="s">
        <v>1</v>
      </c>
      <c r="D2" s="2" t="s">
        <v>2</v>
      </c>
      <c r="E2" s="2" t="s">
        <v>3</v>
      </c>
    </row>
    <row r="3" spans="1:9" x14ac:dyDescent="0.3">
      <c r="A3">
        <v>4000</v>
      </c>
      <c r="B3">
        <v>8</v>
      </c>
      <c r="C3">
        <v>5</v>
      </c>
      <c r="D3">
        <v>8</v>
      </c>
      <c r="E3">
        <v>7</v>
      </c>
      <c r="F3">
        <f>SUM(B3:E3)</f>
        <v>28</v>
      </c>
      <c r="G3">
        <f>((16000*1000)/(8192*A3))</f>
        <v>0.48828125</v>
      </c>
      <c r="H3">
        <f t="shared" ref="H3:H9" si="0">((F3*800)/(100*8192))</f>
        <v>2.734375E-2</v>
      </c>
      <c r="I3">
        <v>9868.75</v>
      </c>
    </row>
    <row r="4" spans="1:9" x14ac:dyDescent="0.3">
      <c r="A4">
        <v>2000</v>
      </c>
      <c r="B4">
        <v>16</v>
      </c>
      <c r="C4">
        <v>13</v>
      </c>
      <c r="D4">
        <v>11</v>
      </c>
      <c r="E4">
        <v>14</v>
      </c>
      <c r="F4">
        <f t="shared" ref="F4:F9" si="1">SUM(B4:E4)</f>
        <v>54</v>
      </c>
      <c r="G4">
        <f t="shared" ref="G4:G9" si="2">((16000*1000)/(8192*A4))</f>
        <v>0.9765625</v>
      </c>
      <c r="H4">
        <f t="shared" si="0"/>
        <v>5.2734375E-2</v>
      </c>
      <c r="I4">
        <v>6703.75</v>
      </c>
    </row>
    <row r="5" spans="1:9" x14ac:dyDescent="0.3">
      <c r="A5">
        <v>800</v>
      </c>
      <c r="B5">
        <v>16</v>
      </c>
      <c r="C5">
        <v>27</v>
      </c>
      <c r="D5">
        <v>30</v>
      </c>
      <c r="E5">
        <v>20</v>
      </c>
      <c r="F5">
        <f t="shared" si="1"/>
        <v>93</v>
      </c>
      <c r="G5">
        <f t="shared" si="2"/>
        <v>2.44140625</v>
      </c>
      <c r="H5">
        <f t="shared" si="0"/>
        <v>9.08203125E-2</v>
      </c>
      <c r="I5">
        <v>4254</v>
      </c>
    </row>
    <row r="6" spans="1:9" x14ac:dyDescent="0.3">
      <c r="A6">
        <v>400</v>
      </c>
      <c r="B6">
        <v>47</v>
      </c>
      <c r="C6">
        <v>45</v>
      </c>
      <c r="D6">
        <v>47</v>
      </c>
      <c r="E6">
        <v>49</v>
      </c>
      <c r="F6">
        <f t="shared" si="1"/>
        <v>188</v>
      </c>
      <c r="G6">
        <f t="shared" si="2"/>
        <v>4.8828125</v>
      </c>
      <c r="H6">
        <f t="shared" si="0"/>
        <v>0.18359375</v>
      </c>
      <c r="I6">
        <v>2153.25</v>
      </c>
    </row>
    <row r="7" spans="1:9" x14ac:dyDescent="0.3">
      <c r="A7">
        <v>200</v>
      </c>
      <c r="B7">
        <v>105</v>
      </c>
      <c r="C7">
        <v>89</v>
      </c>
      <c r="D7">
        <v>99</v>
      </c>
      <c r="E7">
        <v>97</v>
      </c>
      <c r="F7">
        <f t="shared" si="1"/>
        <v>390</v>
      </c>
      <c r="G7">
        <f t="shared" si="2"/>
        <v>9.765625</v>
      </c>
      <c r="H7">
        <f t="shared" si="0"/>
        <v>0.380859375</v>
      </c>
      <c r="I7">
        <v>1212</v>
      </c>
    </row>
    <row r="8" spans="1:9" x14ac:dyDescent="0.3">
      <c r="A8">
        <v>100</v>
      </c>
      <c r="B8">
        <v>145</v>
      </c>
      <c r="C8">
        <v>217</v>
      </c>
      <c r="D8">
        <v>190</v>
      </c>
      <c r="E8">
        <v>144</v>
      </c>
      <c r="F8">
        <f t="shared" si="1"/>
        <v>696</v>
      </c>
      <c r="G8">
        <f t="shared" si="2"/>
        <v>19.53125</v>
      </c>
      <c r="H8">
        <f t="shared" si="0"/>
        <v>0.6796875</v>
      </c>
      <c r="I8">
        <v>41289</v>
      </c>
    </row>
    <row r="9" spans="1:9" x14ac:dyDescent="0.3">
      <c r="A9">
        <v>40</v>
      </c>
      <c r="B9">
        <v>146</v>
      </c>
      <c r="C9">
        <v>217</v>
      </c>
      <c r="D9">
        <v>193</v>
      </c>
      <c r="E9">
        <v>144</v>
      </c>
      <c r="F9">
        <f t="shared" si="1"/>
        <v>700</v>
      </c>
      <c r="G9">
        <f t="shared" si="2"/>
        <v>48.828125</v>
      </c>
      <c r="H9">
        <f t="shared" si="0"/>
        <v>0.68359375</v>
      </c>
      <c r="I9">
        <v>46447.5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CSMA</vt:lpstr>
      <vt:lpstr>CSMA-CD</vt:lpstr>
      <vt:lpstr>TOKEN 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Amrit R</cp:lastModifiedBy>
  <dcterms:created xsi:type="dcterms:W3CDTF">2023-02-14T08:49:40Z</dcterms:created>
  <dcterms:modified xsi:type="dcterms:W3CDTF">2023-05-09T07:20:21Z</dcterms:modified>
</cp:coreProperties>
</file>